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USUARIO\Desktop\PC\2_APC\AP_DTOS\BRIGADA\PAPELERIA_BMC\2. PAPELERIA SASI\"/>
    </mc:Choice>
  </mc:AlternateContent>
  <xr:revisionPtr revIDLastSave="0" documentId="8_{F47C376F-F6A9-4A86-ACDC-4B5292774CA2}" xr6:coauthVersionLast="47" xr6:coauthVersionMax="47" xr10:uidLastSave="{00000000-0000-0000-0000-000000000000}"/>
  <bookViews>
    <workbookView xWindow="-110" yWindow="-110" windowWidth="19420" windowHeight="10300" xr2:uid="{00000000-000D-0000-FFFF-FFFF00000000}"/>
  </bookViews>
  <sheets>
    <sheet name="ESTUDIO DE MERCADO" sheetId="2" r:id="rId1"/>
  </sheets>
  <definedNames>
    <definedName name="_xlnm._FilterDatabase" localSheetId="0" hidden="1">'ESTUDIO DE MERCADO'!$A$3:$Q$104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03" i="2" l="1"/>
  <c r="L93" i="2"/>
  <c r="L92" i="2"/>
  <c r="L91" i="2"/>
  <c r="L90" i="2"/>
  <c r="L89" i="2"/>
  <c r="L85" i="2"/>
  <c r="L81" i="2"/>
  <c r="L80" i="2"/>
  <c r="L79" i="2"/>
  <c r="L78" i="2"/>
  <c r="L77" i="2"/>
  <c r="L76" i="2"/>
  <c r="L75" i="2"/>
  <c r="L74" i="2"/>
  <c r="L73" i="2"/>
  <c r="L72" i="2"/>
  <c r="L71" i="2"/>
  <c r="L70" i="2"/>
  <c r="L69" i="2"/>
  <c r="L68" i="2"/>
  <c r="L67" i="2"/>
  <c r="L66" i="2"/>
  <c r="L65" i="2"/>
  <c r="L64" i="2"/>
  <c r="L63" i="2"/>
  <c r="L62" i="2"/>
  <c r="L61" i="2"/>
  <c r="L60" i="2"/>
  <c r="L59" i="2"/>
  <c r="L58" i="2"/>
  <c r="L57" i="2"/>
  <c r="L56" i="2"/>
  <c r="L55" i="2"/>
  <c r="L54" i="2"/>
  <c r="L53" i="2"/>
  <c r="L52" i="2"/>
  <c r="L51" i="2"/>
  <c r="L50" i="2"/>
  <c r="L49" i="2"/>
  <c r="L48" i="2"/>
  <c r="L47" i="2"/>
  <c r="L46" i="2"/>
  <c r="L45" i="2"/>
  <c r="L44" i="2"/>
  <c r="L43" i="2"/>
  <c r="L42" i="2"/>
  <c r="L41" i="2"/>
  <c r="L40" i="2"/>
  <c r="L39" i="2"/>
  <c r="L38" i="2"/>
  <c r="L37" i="2"/>
  <c r="L36" i="2"/>
  <c r="L35" i="2"/>
  <c r="L34" i="2"/>
  <c r="L33" i="2"/>
  <c r="L32" i="2"/>
  <c r="L31" i="2"/>
  <c r="L30" i="2"/>
  <c r="L29" i="2"/>
  <c r="L28" i="2"/>
  <c r="L27" i="2"/>
  <c r="L26" i="2"/>
  <c r="L25" i="2"/>
  <c r="L24" i="2"/>
  <c r="L23" i="2"/>
  <c r="L22" i="2"/>
  <c r="L21" i="2"/>
  <c r="L20" i="2"/>
  <c r="L19" i="2"/>
  <c r="L18" i="2"/>
  <c r="L17" i="2"/>
  <c r="L16" i="2"/>
  <c r="L15" i="2"/>
  <c r="L14" i="2"/>
  <c r="L13" i="2"/>
  <c r="L12" i="2"/>
  <c r="L11" i="2"/>
  <c r="L10" i="2"/>
  <c r="L9" i="2"/>
  <c r="L8" i="2"/>
  <c r="L7" i="2"/>
  <c r="L6" i="2"/>
  <c r="L5" i="2"/>
  <c r="L4" i="2"/>
  <c r="G4" i="2"/>
  <c r="K48" i="2" l="1"/>
  <c r="K49" i="2"/>
  <c r="M103" i="2" l="1"/>
  <c r="M91" i="2"/>
  <c r="M90" i="2"/>
  <c r="M78" i="2"/>
  <c r="M77" i="2"/>
  <c r="M76" i="2"/>
  <c r="M75" i="2"/>
  <c r="M74" i="2"/>
  <c r="M73" i="2"/>
  <c r="M72" i="2"/>
  <c r="M71" i="2"/>
  <c r="M70" i="2"/>
  <c r="M69" i="2"/>
  <c r="M68" i="2"/>
  <c r="M67" i="2"/>
  <c r="M65" i="2"/>
  <c r="M64" i="2"/>
  <c r="M63" i="2"/>
  <c r="M62" i="2"/>
  <c r="M61" i="2"/>
  <c r="M60" i="2"/>
  <c r="M57" i="2"/>
  <c r="M56" i="2"/>
  <c r="M55" i="2"/>
  <c r="M50" i="2"/>
  <c r="M48" i="2"/>
  <c r="M46" i="2"/>
  <c r="M45" i="2"/>
  <c r="M44" i="2"/>
  <c r="M43" i="2"/>
  <c r="M42" i="2"/>
  <c r="M39" i="2"/>
  <c r="M38" i="2"/>
  <c r="M37" i="2"/>
  <c r="M36" i="2"/>
  <c r="M35" i="2"/>
  <c r="M33" i="2"/>
  <c r="M32" i="2"/>
  <c r="M31" i="2"/>
  <c r="M28" i="2"/>
  <c r="M27" i="2"/>
  <c r="M26" i="2"/>
  <c r="M24" i="2"/>
  <c r="M21" i="2"/>
  <c r="M20" i="2"/>
  <c r="M19" i="2"/>
  <c r="M18" i="2"/>
  <c r="M17" i="2"/>
  <c r="M15" i="2"/>
  <c r="M11" i="2"/>
  <c r="M10" i="2"/>
  <c r="M9" i="2"/>
  <c r="M7" i="2"/>
  <c r="M6" i="2"/>
  <c r="M5" i="2"/>
  <c r="M4" i="2"/>
  <c r="K103" i="2"/>
  <c r="I103" i="2"/>
  <c r="G103" i="2"/>
  <c r="M102" i="2"/>
  <c r="G102" i="2"/>
  <c r="M101" i="2"/>
  <c r="G101" i="2"/>
  <c r="M100" i="2"/>
  <c r="G100" i="2"/>
  <c r="M99" i="2"/>
  <c r="G99" i="2"/>
  <c r="M98" i="2"/>
  <c r="G98" i="2"/>
  <c r="M97" i="2"/>
  <c r="G97" i="2"/>
  <c r="M96" i="2"/>
  <c r="G96" i="2"/>
  <c r="M95" i="2"/>
  <c r="G95" i="2"/>
  <c r="M94" i="2"/>
  <c r="G94" i="2"/>
  <c r="M93" i="2"/>
  <c r="K93" i="2"/>
  <c r="I93" i="2"/>
  <c r="G93" i="2"/>
  <c r="M92" i="2"/>
  <c r="K92" i="2"/>
  <c r="I92" i="2"/>
  <c r="G92" i="2"/>
  <c r="K91" i="2"/>
  <c r="I91" i="2"/>
  <c r="G91" i="2"/>
  <c r="K90" i="2"/>
  <c r="I90" i="2"/>
  <c r="G90" i="2"/>
  <c r="M89" i="2"/>
  <c r="K89" i="2"/>
  <c r="I89" i="2"/>
  <c r="G89" i="2"/>
  <c r="M88" i="2"/>
  <c r="G88" i="2"/>
  <c r="M87" i="2"/>
  <c r="G87" i="2"/>
  <c r="M86" i="2"/>
  <c r="G86" i="2"/>
  <c r="M85" i="2"/>
  <c r="K85" i="2"/>
  <c r="I85" i="2"/>
  <c r="G85" i="2"/>
  <c r="M84" i="2"/>
  <c r="G84" i="2"/>
  <c r="M83" i="2"/>
  <c r="G83" i="2"/>
  <c r="M82" i="2"/>
  <c r="G82" i="2"/>
  <c r="M81" i="2"/>
  <c r="K81" i="2"/>
  <c r="I81" i="2"/>
  <c r="G81" i="2"/>
  <c r="M80" i="2"/>
  <c r="K80" i="2"/>
  <c r="I80" i="2"/>
  <c r="G80" i="2"/>
  <c r="M79" i="2"/>
  <c r="K79" i="2"/>
  <c r="I79" i="2"/>
  <c r="G79" i="2"/>
  <c r="I78" i="2"/>
  <c r="G78" i="2"/>
  <c r="K77" i="2"/>
  <c r="I77" i="2"/>
  <c r="G77" i="2"/>
  <c r="K76" i="2"/>
  <c r="I76" i="2"/>
  <c r="G76" i="2"/>
  <c r="K75" i="2"/>
  <c r="I75" i="2"/>
  <c r="G75" i="2"/>
  <c r="K74" i="2"/>
  <c r="I74" i="2"/>
  <c r="G74" i="2"/>
  <c r="K73" i="2"/>
  <c r="I73" i="2"/>
  <c r="G73" i="2"/>
  <c r="K72" i="2"/>
  <c r="I72" i="2"/>
  <c r="G72" i="2"/>
  <c r="K71" i="2"/>
  <c r="I71" i="2"/>
  <c r="G71" i="2"/>
  <c r="K70" i="2"/>
  <c r="I70" i="2"/>
  <c r="G70" i="2"/>
  <c r="K69" i="2"/>
  <c r="I69" i="2"/>
  <c r="G69" i="2"/>
  <c r="I68" i="2"/>
  <c r="G68" i="2"/>
  <c r="I67" i="2"/>
  <c r="G67" i="2"/>
  <c r="M66" i="2"/>
  <c r="K66" i="2"/>
  <c r="I66" i="2"/>
  <c r="G66" i="2"/>
  <c r="K65" i="2"/>
  <c r="I65" i="2"/>
  <c r="G65" i="2"/>
  <c r="K64" i="2"/>
  <c r="I64" i="2"/>
  <c r="G64" i="2"/>
  <c r="K63" i="2"/>
  <c r="I63" i="2"/>
  <c r="G63" i="2"/>
  <c r="K62" i="2"/>
  <c r="I62" i="2"/>
  <c r="G62" i="2"/>
  <c r="K61" i="2"/>
  <c r="I61" i="2"/>
  <c r="G61" i="2"/>
  <c r="K60" i="2"/>
  <c r="I60" i="2"/>
  <c r="G60" i="2"/>
  <c r="M59" i="2"/>
  <c r="K59" i="2"/>
  <c r="I59" i="2"/>
  <c r="G59" i="2"/>
  <c r="M58" i="2"/>
  <c r="K58" i="2"/>
  <c r="I58" i="2"/>
  <c r="G58" i="2"/>
  <c r="K57" i="2"/>
  <c r="I57" i="2"/>
  <c r="G57" i="2"/>
  <c r="K56" i="2"/>
  <c r="I56" i="2"/>
  <c r="G56" i="2"/>
  <c r="K55" i="2"/>
  <c r="I55" i="2"/>
  <c r="G55" i="2"/>
  <c r="M54" i="2"/>
  <c r="K54" i="2"/>
  <c r="I54" i="2"/>
  <c r="G54" i="2"/>
  <c r="M53" i="2"/>
  <c r="K53" i="2"/>
  <c r="I53" i="2"/>
  <c r="G53" i="2"/>
  <c r="M52" i="2"/>
  <c r="K52" i="2"/>
  <c r="I52" i="2"/>
  <c r="G52" i="2"/>
  <c r="M51" i="2"/>
  <c r="K51" i="2"/>
  <c r="I51" i="2"/>
  <c r="G51" i="2"/>
  <c r="K50" i="2"/>
  <c r="I50" i="2"/>
  <c r="G50" i="2"/>
  <c r="M49" i="2"/>
  <c r="I49" i="2"/>
  <c r="G49" i="2"/>
  <c r="I48" i="2"/>
  <c r="G48" i="2"/>
  <c r="M47" i="2"/>
  <c r="K47" i="2"/>
  <c r="I47" i="2"/>
  <c r="G47" i="2"/>
  <c r="K46" i="2"/>
  <c r="I46" i="2"/>
  <c r="G46" i="2"/>
  <c r="K45" i="2"/>
  <c r="I45" i="2"/>
  <c r="G45" i="2"/>
  <c r="K44" i="2"/>
  <c r="I44" i="2"/>
  <c r="G44" i="2"/>
  <c r="K43" i="2"/>
  <c r="I43" i="2"/>
  <c r="G43" i="2"/>
  <c r="K42" i="2"/>
  <c r="I42" i="2"/>
  <c r="G42" i="2"/>
  <c r="M41" i="2"/>
  <c r="K41" i="2"/>
  <c r="I41" i="2"/>
  <c r="G41" i="2"/>
  <c r="M40" i="2"/>
  <c r="K40" i="2"/>
  <c r="I40" i="2"/>
  <c r="G40" i="2"/>
  <c r="K39" i="2"/>
  <c r="I39" i="2"/>
  <c r="G39" i="2"/>
  <c r="K38" i="2"/>
  <c r="I38" i="2"/>
  <c r="G38" i="2"/>
  <c r="K37" i="2"/>
  <c r="I37" i="2"/>
  <c r="G37" i="2"/>
  <c r="K36" i="2"/>
  <c r="I36" i="2"/>
  <c r="G36" i="2"/>
  <c r="K35" i="2"/>
  <c r="I35" i="2"/>
  <c r="G35" i="2"/>
  <c r="M34" i="2"/>
  <c r="K34" i="2"/>
  <c r="I34" i="2"/>
  <c r="G34" i="2"/>
  <c r="K33" i="2"/>
  <c r="I33" i="2"/>
  <c r="G33" i="2"/>
  <c r="K32" i="2"/>
  <c r="I32" i="2"/>
  <c r="G32" i="2"/>
  <c r="K31" i="2"/>
  <c r="I31" i="2"/>
  <c r="G31" i="2"/>
  <c r="M30" i="2"/>
  <c r="K30" i="2"/>
  <c r="I30" i="2"/>
  <c r="G30" i="2"/>
  <c r="M29" i="2"/>
  <c r="K29" i="2"/>
  <c r="I29" i="2"/>
  <c r="G29" i="2"/>
  <c r="K28" i="2"/>
  <c r="I28" i="2"/>
  <c r="G28" i="2"/>
  <c r="K27" i="2"/>
  <c r="I27" i="2"/>
  <c r="G27" i="2"/>
  <c r="K26" i="2"/>
  <c r="I26" i="2"/>
  <c r="G26" i="2"/>
  <c r="M25" i="2"/>
  <c r="K25" i="2"/>
  <c r="I25" i="2"/>
  <c r="G25" i="2"/>
  <c r="K24" i="2"/>
  <c r="I24" i="2"/>
  <c r="G24" i="2"/>
  <c r="M23" i="2"/>
  <c r="K23" i="2"/>
  <c r="I23" i="2"/>
  <c r="G23" i="2"/>
  <c r="M22" i="2"/>
  <c r="K22" i="2"/>
  <c r="I22" i="2"/>
  <c r="G22" i="2"/>
  <c r="K21" i="2"/>
  <c r="I21" i="2"/>
  <c r="G21" i="2"/>
  <c r="K20" i="2"/>
  <c r="I20" i="2"/>
  <c r="G20" i="2"/>
  <c r="K19" i="2"/>
  <c r="I19" i="2"/>
  <c r="G19" i="2"/>
  <c r="K18" i="2"/>
  <c r="I18" i="2"/>
  <c r="G18" i="2"/>
  <c r="K17" i="2"/>
  <c r="I17" i="2"/>
  <c r="G17" i="2"/>
  <c r="M16" i="2"/>
  <c r="K16" i="2"/>
  <c r="I16" i="2"/>
  <c r="G16" i="2"/>
  <c r="K15" i="2"/>
  <c r="I15" i="2"/>
  <c r="G15" i="2"/>
  <c r="M14" i="2"/>
  <c r="K14" i="2"/>
  <c r="I14" i="2"/>
  <c r="G14" i="2"/>
  <c r="M13" i="2"/>
  <c r="K13" i="2"/>
  <c r="I13" i="2"/>
  <c r="G13" i="2"/>
  <c r="M12" i="2"/>
  <c r="K12" i="2"/>
  <c r="I12" i="2"/>
  <c r="G12" i="2"/>
  <c r="K11" i="2"/>
  <c r="I11" i="2"/>
  <c r="G11" i="2"/>
  <c r="K10" i="2"/>
  <c r="I10" i="2"/>
  <c r="G10" i="2"/>
  <c r="I9" i="2"/>
  <c r="G9" i="2"/>
  <c r="K9" i="2" s="1"/>
  <c r="M8" i="2"/>
  <c r="K8" i="2"/>
  <c r="I8" i="2"/>
  <c r="G8" i="2"/>
  <c r="K7" i="2"/>
  <c r="I7" i="2"/>
  <c r="G7" i="2"/>
  <c r="K6" i="2"/>
  <c r="I6" i="2"/>
  <c r="G6" i="2"/>
  <c r="K5" i="2"/>
  <c r="I5" i="2"/>
  <c r="G5" i="2"/>
  <c r="K4" i="2"/>
  <c r="I4" i="2"/>
  <c r="M104" i="2" l="1"/>
  <c r="K104" i="2"/>
  <c r="I104" i="2"/>
  <c r="G104" i="2"/>
</calcChain>
</file>

<file path=xl/sharedStrings.xml><?xml version="1.0" encoding="utf-8"?>
<sst xmlns="http://schemas.openxmlformats.org/spreadsheetml/2006/main" count="288" uniqueCount="185">
  <si>
    <t>No</t>
  </si>
  <si>
    <t>ELEMENTO</t>
  </si>
  <si>
    <t>DESCRIPCIÓN BIENES, ELEMENTOS Y/O SERVICIOS A ADQUIRIR</t>
  </si>
  <si>
    <t>UNIDAD DE MEDIDA</t>
  </si>
  <si>
    <t>Bolígrafo negro retráctil:</t>
  </si>
  <si>
    <t>Debe estar elaborado en material plástico, su fabricación y acabado no puede presentar defectos. Las partes del cuerpo del bolígrafo deben formar una unidad fuerte y rígida, con suficiente resistencia para su uso. Sus partes deben tener acabado uniforme, tanto en color como en textura, libre de rupturas, fisuras o elementos extraños. No puede contener elementos tóxicos.</t>
  </si>
  <si>
    <t>CAJA X 12 UNDS</t>
  </si>
  <si>
    <t>Bolígrafo rojo retráctil</t>
  </si>
  <si>
    <t>Lápiz de escritura mina negra</t>
  </si>
  <si>
    <t>El cuerpo del lápiz debe estar elaborado en una madera adecuada, que le confiera al lápiz suficiente resistencia y suavidad para su uso. Su fabricación y acabado no puede presentar defectos. Debe tener una superficie lisa, libre de rupturas, fisuras, astillas o elementos extraños. No puede contener elementos tóxicos.</t>
  </si>
  <si>
    <t>Marcador borrable desechable</t>
  </si>
  <si>
    <r>
      <t xml:space="preserve">Marcador borrable desechable, cuerpo y tapa en polipropileno Tinta Color: </t>
    </r>
    <r>
      <rPr>
        <b/>
        <sz val="8"/>
        <color theme="1"/>
        <rFont val="Arial"/>
        <family val="2"/>
      </rPr>
      <t>negro</t>
    </r>
    <r>
      <rPr>
        <sz val="8"/>
        <color theme="1"/>
        <rFont val="Arial"/>
        <family val="2"/>
      </rPr>
      <t>, borrable a base de alcohol no mancha, para escribir sobre tablero porcelanizado o cualquier superficie lisa longitud de cuerpo 115 - 155 mm y diámetro de 12 -18 mm. Punta gruesa biselada con trazo de 1,5 mm a 5,8 mm. En presentación de caja de 12 unidades.</t>
    </r>
  </si>
  <si>
    <r>
      <t xml:space="preserve">Marcador borrable desechable, cuerpo y tapa en polipropileno Tinta Color: </t>
    </r>
    <r>
      <rPr>
        <b/>
        <sz val="8"/>
        <color theme="1"/>
        <rFont val="Arial"/>
        <family val="2"/>
      </rPr>
      <t>rojo</t>
    </r>
    <r>
      <rPr>
        <sz val="8"/>
        <color theme="1"/>
        <rFont val="Arial"/>
        <family val="2"/>
      </rPr>
      <t>, borrable a base de alcohol no mancha, para escribir sobre tablero porcelanizado o cualquier superficie lisa longitud de cuerpo 115 - 155 mm y diámetro de 12 -18 mm. Punta gruesa biselada con trazo de 1,5 mm a 5,8 mm. En presentación de caja de 12 unidades.</t>
    </r>
  </si>
  <si>
    <r>
      <t xml:space="preserve">Marcador borrable desechable, cuerpo y tapa en polipropileno Tinta Color: </t>
    </r>
    <r>
      <rPr>
        <b/>
        <sz val="8"/>
        <color theme="1"/>
        <rFont val="Arial"/>
        <family val="2"/>
      </rPr>
      <t>azu</t>
    </r>
    <r>
      <rPr>
        <sz val="8"/>
        <color theme="1"/>
        <rFont val="Arial"/>
        <family val="2"/>
      </rPr>
      <t>l, borrable a base de alcohol no mancha, para escribir sobre tablero porcelanizado o cualquier superficie lisa longitud de cuerpo 115 - 155 mm y diámetro de 12 -18 mm. Punta gruesa biselada con trazo de 1,5 mm a 5,8 mm. En presentación de caja de 12 unidades.</t>
    </r>
  </si>
  <si>
    <r>
      <t xml:space="preserve">Marcador borrable desechable, cuerpo y tapa en polipropileno Tinta Color: </t>
    </r>
    <r>
      <rPr>
        <b/>
        <sz val="8"/>
        <color theme="1"/>
        <rFont val="Arial"/>
        <family val="2"/>
      </rPr>
      <t>verde</t>
    </r>
    <r>
      <rPr>
        <sz val="8"/>
        <color theme="1"/>
        <rFont val="Arial"/>
        <family val="2"/>
      </rPr>
      <t>, borrable a base de alcohol no mancha, para escribir sobre tablero porcelanizado o cualquier superficie lisa longitud de cuerpo 115 - 155 mm y diámetro de 12 -18 mm. Punta gruesa biselada con trazo de 1,5 mm a 5,8 mm. En presentación de caja de 12 unidades.</t>
    </r>
  </si>
  <si>
    <t>Marcador permanente</t>
  </si>
  <si>
    <r>
      <t xml:space="preserve">Cuerpo y tapa en polipropileno Tinta Color: </t>
    </r>
    <r>
      <rPr>
        <b/>
        <sz val="8"/>
        <color theme="1"/>
        <rFont val="Arial"/>
        <family val="2"/>
      </rPr>
      <t>negro</t>
    </r>
    <r>
      <rPr>
        <sz val="8"/>
        <color theme="1"/>
        <rFont val="Arial"/>
        <family val="2"/>
      </rPr>
      <t>. Tinta indeleble a base de alcohol de secado rápido, calor y humedad, no mancha, para escribir sobre cualquier superficie. Punta gruesa biselada para tres anchos de línea. Cierre hermético. En presentación de caja de 12 unidades.</t>
    </r>
  </si>
  <si>
    <r>
      <t xml:space="preserve">Cuerpo y tapa en polipropileno Tinta Color: </t>
    </r>
    <r>
      <rPr>
        <b/>
        <sz val="8"/>
        <color theme="1"/>
        <rFont val="Arial"/>
        <family val="2"/>
      </rPr>
      <t>rojo</t>
    </r>
    <r>
      <rPr>
        <sz val="8"/>
        <color theme="1"/>
        <rFont val="Arial"/>
        <family val="2"/>
      </rPr>
      <t>. Tinta indeleble a base de alcohol de secado rápido, calor y humedad, no mancha, para escribir sobre cualquier superficie. Punta gruesa biselada para tres anchos de línea. Cierre hermético. En presentación de caja de 12 unidades.</t>
    </r>
  </si>
  <si>
    <r>
      <t xml:space="preserve">Cuerpo y tapa en polipropileno Tinta Color: </t>
    </r>
    <r>
      <rPr>
        <b/>
        <sz val="8"/>
        <color theme="1"/>
        <rFont val="Arial"/>
        <family val="2"/>
      </rPr>
      <t>azul</t>
    </r>
    <r>
      <rPr>
        <sz val="8"/>
        <color theme="1"/>
        <rFont val="Arial"/>
        <family val="2"/>
      </rPr>
      <t>. Tinta indeleble a base de alcohol de secado rápido, calor y humedad, no mancha, para escribir sobre cualquier superficie. Punta gruesa biselada para tres anchos de línea. Cierre hermético. En presentación de caja de 12 unidades.</t>
    </r>
  </si>
  <si>
    <r>
      <t xml:space="preserve">Cuerpo y tapa en polipropileno Tinta Color: </t>
    </r>
    <r>
      <rPr>
        <b/>
        <sz val="8"/>
        <color theme="1"/>
        <rFont val="Arial"/>
        <family val="2"/>
      </rPr>
      <t>verde</t>
    </r>
    <r>
      <rPr>
        <sz val="8"/>
        <color theme="1"/>
        <rFont val="Arial"/>
        <family val="2"/>
      </rPr>
      <t>. Tinta indeleble a base de alcohol de secado rápido, calor y humedad, no mancha, para escribir sobre cualquier superficie. Punta gruesa biselada para tres anchos de línea. Cierre hermético. En presentación de caja de 12 unidades.</t>
    </r>
  </si>
  <si>
    <t>Marcador permanente punta fina</t>
  </si>
  <si>
    <t>Cuerpo y tapa en polipropileno Tinta Colores variados. Tinta indeleble a base de alcohol de secado rápido, calor y humedad, no mancha, para escribir sobre cualquier superficie. Ancho de la línea punta fina 1.0 mm. Tipo de punta cónica. Punta de fibra de larga duración. Forma de la punta bala. En presentación de caja de 08 unidades.</t>
  </si>
  <si>
    <t>CAJA X 8 UNDS</t>
  </si>
  <si>
    <t>Resaltador desechable</t>
  </si>
  <si>
    <t>Amarillo, verde, naranja, rosado o celeste. Filtrona en felpa acrílica o resina termoplástica.  Punta biselada, para realizar 2 trazos o 3 trazos</t>
  </si>
  <si>
    <t>Borrador para tablero</t>
  </si>
  <si>
    <t>Elaborado con felpa sintética, fieltro o paño chalet. La base en madera o plástico.</t>
  </si>
  <si>
    <t>UND</t>
  </si>
  <si>
    <t>Borrador blando tipo miga de pan</t>
  </si>
  <si>
    <t>Debe estar elaborado en caucho sintético, suave adecuado, el borrador debe tener una calidad aceptable, no puede contener Azufre residual ni ácido clorhídrico (No tóxico). Medidas aproximadas 5, 5.a 6,3 cm de largo * 0,8 a 1 en espesor *1,9 a 2,3 cm de ancho.</t>
  </si>
  <si>
    <t>Notas autoadhesivas estándar</t>
  </si>
  <si>
    <t>Notas autoadhesivas estándar, taco mínimo de 100 hojas, tamaño mínimo de 7.5 cm x 7.5 cm colores surtidos.</t>
  </si>
  <si>
    <t>Banderitas -mini- banderitas - señales autoadhesivas</t>
  </si>
  <si>
    <t>Colores surtidos. En plástico o papel, con adhesivo en una punta y en una cara de la banderita. Medidas 12x45 mm aprox.</t>
  </si>
  <si>
    <t>PAQUETE X 100 UNIDS</t>
  </si>
  <si>
    <t>Cinta adhesiva</t>
  </si>
  <si>
    <t>De empaque en rollo, dimensión 48 mm x 100 mts</t>
  </si>
  <si>
    <t>ROLLO</t>
  </si>
  <si>
    <t>Cinta adhesiva para enmascarar</t>
  </si>
  <si>
    <t>En rollo de 12 mm dimensión 12mm x 40 m</t>
  </si>
  <si>
    <t>Caja para archivo central</t>
  </si>
  <si>
    <t>REF X-200 En cartón corrugado que cumple con la NTC 4436:1998   y   la   NTC   5397.   Resistencia   mínima   a   la compresión vertical de 790 kgf/m. Resistencia mínima al aplastamiento horizontal de 2 kgf/cm2. Dimensión externa 26,5 cms alto x 21 cms de ancho y 40 cms de largo. Con apertura frontal, pliegue en el costado izquierdo y pestaña para su manipulación Troquelada y fácil de armar, en aleta superior izquierda. Pegante PH neutro o alcalino, sin residuo de pegante a la vista.  Recubrimiento al interior con una película transparente de material inerte PH de 7 a 8. Impresión a una tinta del logo de la entidad y la identificación del contenido de la caja: Logo; Caja No.; Dependencia; Serie; No. de carpetas; fecha. Capacidad de almacenaje   mínimo 15 carpetas tamaño oficio.</t>
  </si>
  <si>
    <t>Carpeta tipo 4 aletas en cartulina blanca tipo propalcote</t>
  </si>
  <si>
    <t>Material en cartulina blanca con recubrimiento que contenga pigmentos (carbonatos) y ligantes desde la fabricación; cara interna mate, cara externa brillante; de pH neutro, con reserva alcalina; gramaje de 320 g/m2. El material debe cumplir con las especificaciones contenidas en la NTC 4436:1998 y NTC 5397 respecto el material con el cual se elaboran las carpetas. Dimensión: total - 69.5 cm de ancho y 69.5 cm de largo; base central - 22 cm de ancho y 35 cm de largo; aletas laterales - 22 cm de ancho y 35 cm de largo; 25.5 cm de ancho y 35 cm de largo; aletas superiores - 22.5 cm de ancho y 17 cm de largo. Características físicas: Cubierta anterior y posterior con solapas laterales que doblan al interior. Grafado para 4 pliegues sobre cada solapa y una distancia entre pliegue de 1 cm de pulpa blanca. Membreteado: Impresión a una tinta del logo de la entidad y la identificación del contenido de la carpeta: Logo; Dependencia; Carpeta No.; Fecha. Capacidad de almacenamiento: Hasta 200 hojas.</t>
  </si>
  <si>
    <t>Carpeta tipo catálogo 1 pulgadas</t>
  </si>
  <si>
    <t>Cartón extra rígido forrado en plástico. Tamaño carta. 3 aros redondos de 1" de diámetro. Capacidad de almacenamiento 220 hojas.</t>
  </si>
  <si>
    <t>Carpeta tipo catálogo 2 pulgadas</t>
  </si>
  <si>
    <t>Cartón extra rígido forrado en plástico. Tamaño carta. 3 aros redondos de 2" de diámetro. Capacidad de almacenamiento 470 hojas.</t>
  </si>
  <si>
    <t>Carpeta tipo catálogo 3 pulgadas</t>
  </si>
  <si>
    <t>Cartón extra rígido forrado en plástico. Tamaño carta. 3 aros redondos de 3" de diámetro. Capacidad de almacenamiento 680 hojas.</t>
  </si>
  <si>
    <t>Papel bond 75 gramos tamaño carta</t>
  </si>
  <si>
    <t>El material debe cumplir con la NTC 4436:1998 y la NTC 5397. Contenido por resma 500 hojas</t>
  </si>
  <si>
    <t>CAJA X 10 RESMAS</t>
  </si>
  <si>
    <t>Papel bond 75 gramos tamaño oficio</t>
  </si>
  <si>
    <t>Película plástica autoadhesiva</t>
  </si>
  <si>
    <t>(Papel Contac): Rollo de 45 cm x 20 m en colores básicos</t>
  </si>
  <si>
    <t>(Papel Contac): Transparente. Rollo de 45 cm x 20 m</t>
  </si>
  <si>
    <t>Libro de registros</t>
  </si>
  <si>
    <t>100 folios. Papel bond mínimo entre 56 a 60 gr. Tapa en cartón plastificado. Tamaño 32 a 34 cm largo x 20 a 23 cm de ancho. Lomo de 2 a 3 cm. Tipo de papel: rayado para registro.</t>
  </si>
  <si>
    <t>200 folios    Papel bond mínimo entre 56 a 60 gr. Tapa en cartón plastificado. Tamaño 32 a 34 cm largo x 20 a 23 cm de ancho. Lomo de 2 a 3 cm. Tipo de papel: rayado para registro.</t>
  </si>
  <si>
    <t>300 folios Papel bond mínimo entre 56 a 60 gr. Tapa en cartón plastificado. Tamaño 32 a 34 cm largo x 20 a 23 cm de ancho. Lomo de 2 a 3 cm. Tipo de papel: rayado para registro.</t>
  </si>
  <si>
    <t>Pegante sintético en barra</t>
  </si>
  <si>
    <t>Presentación mínima de 40 gramos Debe ser un pegante sintético, destinado para pegar papel. El pegante debe ser sintético y contar con una tapa que pueda ajustarse de forma segura y estable. El cuerpo y la tapa deben estar laborados en material plástico Pegante en barra de tradicional envase cilíndrico enroscadle en la parte inferior, de rápido secado, fácil de usar.</t>
  </si>
  <si>
    <t>Pegante instantáneo</t>
  </si>
  <si>
    <t>Adhesivo instantáneo transparente con aplicador y tapa. Envase de mínimo 5 gramos.</t>
  </si>
  <si>
    <t>Pegante liquido</t>
  </si>
  <si>
    <t>Pegante líquido blanco. Presentación   frasco por 225g. Sirve para todo tipo de materiales como cartón, madera, porcelana. Con tapa dosificadora que gradúa la salida del pegante y envase ergonómico para mejor agarre. A base agua, lavable, no tóxico, no contamina el medio ambiente.</t>
  </si>
  <si>
    <t>Sobre</t>
  </si>
  <si>
    <t>De felpa y acetato para CD o DVD de 12 cms, con doble bolsillo.</t>
  </si>
  <si>
    <t>PAQUETE X 100 UND</t>
  </si>
  <si>
    <t>Separador plástico carta</t>
  </si>
  <si>
    <t>Paquete X 5. Polipropileno flexible. Colores variados. Características físicas 5 perforaciones laterales. Ceja de identificación.</t>
  </si>
  <si>
    <t>PAQUETE X 5 UND</t>
  </si>
  <si>
    <t>Bolsillo protector de plástico</t>
  </si>
  <si>
    <t>(FUNDA) Tamaño Carta X 100 Unidades. Fabricadas en polipropileno inerte tienen un PH neutro, calidad archivo y máxima transparencia, calibre 4 a 6</t>
  </si>
  <si>
    <t>(FUNDA) Tamaño Oficio X 100 Unidades. Fabricadas en polipropileno inerte tienen un PH neutro, calidad archivo y máxima transparencia, calibre 4 a 6.</t>
  </si>
  <si>
    <t>Tinta para sello</t>
  </si>
  <si>
    <t>Contenido aproximado del frasco 28 a 30 CC. Color negro. PH  6,5 a 9,5. Tiempo de secado 45 sg. Inodora (olor característico).</t>
  </si>
  <si>
    <t>DVD-r</t>
  </si>
  <si>
    <t>Mayor o igual a 4,7 GB mínimo de velocidad de grabado 4x. Paquete x 50</t>
  </si>
  <si>
    <t>Clip estándar metálico</t>
  </si>
  <si>
    <t>Alambre galvanizado. Pequeño. Caja X 100</t>
  </si>
  <si>
    <t>Caja X 100</t>
  </si>
  <si>
    <t>Gancho manecilla doble clip / lotero o sujetador binder</t>
  </si>
  <si>
    <t>Gancho sujetador de documentos color negro 2” x 12 unidades</t>
  </si>
  <si>
    <t>CAJA</t>
  </si>
  <si>
    <t>Gancho sujetador de documentos color negro 1"   x 12 unidades</t>
  </si>
  <si>
    <t>CLIP MARIPOSA</t>
  </si>
  <si>
    <t>Material: Alambre galvanizado. Pequeño. Acabado liso y brillos. Diámetro del alambre 1.40 mm.  Presentación Caja por 50 unidades.</t>
  </si>
  <si>
    <t>Caja X 50 UND</t>
  </si>
  <si>
    <t>Material: Alambre galvanizado. Grande. Acabado liso y brillos. Diámetro del alambre 1.75 mm.  Presentación Caja por 12 unidades</t>
  </si>
  <si>
    <t>Caja X 12 UND</t>
  </si>
  <si>
    <t>Grapas metálicas</t>
  </si>
  <si>
    <t>Gancho para cosedora: Fabricado de alambre de acero galvanizado o cobrizado. Estándar No. 26/6 Caja X 5000 punta cincelada para mayor penetración, sujeción máxima de hasta 30 hojas, grapas siempre unidas solo se separa al engrapar, flexibilidad resistencia.</t>
  </si>
  <si>
    <t>CAJA X 5000 grapas</t>
  </si>
  <si>
    <t>Tijera</t>
  </si>
  <si>
    <t>De Acero Inoxidable Las hojas de la tijera y el tornillo deben estar elaborados en acero inoxidable, el mango debe estar elaborado en material plástico y fibra de vidrio, su fabricación y acabado no puede presentar defectos o imperfecciones que afecten su uso y durabilidad o generen riesgos para su adecuado uso, sus partes deben tener acabado uniforme, tanto en color como en su textura, libre de rupturas, fisuras, ampollas, picos, partes cortantes o puntiagudas u otros elementos extraños deben presentar suficiente resistencia para su uso, dimensiones entre 17 y 21 cms de largo.</t>
  </si>
  <si>
    <t>Bisturí</t>
  </si>
  <si>
    <t>18mm plástico. Material plástico y cuchilla metálica en acero inoxidable cuchilla corrediza y cambiable con bloqueo de cuchilla.</t>
  </si>
  <si>
    <t>Regla metálica</t>
  </si>
  <si>
    <t>Aluminio anodizado. Medidas: 30 cm de largo x 3 cm de ancho Milimetrada y biselada.</t>
  </si>
  <si>
    <t>Tinta</t>
  </si>
  <si>
    <r>
      <t>Negra(original)</t>
    </r>
    <r>
      <rPr>
        <sz val="8"/>
        <color theme="1"/>
        <rFont val="Arial"/>
        <family val="2"/>
      </rPr>
      <t xml:space="preserve"> para impresora EPSON L-375 - L380 -210-220-575-396 x1000 ml</t>
    </r>
  </si>
  <si>
    <t>BOT</t>
  </si>
  <si>
    <r>
      <t>Amarilla</t>
    </r>
    <r>
      <rPr>
        <sz val="8"/>
        <color theme="1"/>
        <rFont val="Arial"/>
        <family val="2"/>
      </rPr>
      <t xml:space="preserve"> (original) para impresora EPSON L-375 - L380 -210-220-575-396 x1000ml</t>
    </r>
  </si>
  <si>
    <r>
      <t>Azul</t>
    </r>
    <r>
      <rPr>
        <sz val="8"/>
        <color theme="1"/>
        <rFont val="Arial"/>
        <family val="2"/>
      </rPr>
      <t xml:space="preserve"> (original) para impresora EPSON L-375 - L380 -210-220-575-396 x1000ml</t>
    </r>
  </si>
  <si>
    <r>
      <t>Roja</t>
    </r>
    <r>
      <rPr>
        <sz val="8"/>
        <color theme="1"/>
        <rFont val="Arial"/>
        <family val="2"/>
      </rPr>
      <t xml:space="preserve"> (original) para impresora EPSON L-375 - L380 -210-220-575-396 x1000ml</t>
    </r>
  </si>
  <si>
    <r>
      <t xml:space="preserve">Negra (original) </t>
    </r>
    <r>
      <rPr>
        <sz val="8"/>
        <color theme="1"/>
        <rFont val="Arial"/>
        <family val="2"/>
      </rPr>
      <t>para impresora EPSON L1110 - L3110 - L3150 - L5190 - 544x65ml</t>
    </r>
  </si>
  <si>
    <r>
      <t xml:space="preserve">Amarilla (original) </t>
    </r>
    <r>
      <rPr>
        <sz val="8"/>
        <color theme="1"/>
        <rFont val="Arial"/>
        <family val="2"/>
      </rPr>
      <t>para impresora EPSON L1110 - L3110 - L3150 - L5190 - 544x65ml</t>
    </r>
  </si>
  <si>
    <r>
      <t xml:space="preserve">Azul (original) </t>
    </r>
    <r>
      <rPr>
        <sz val="8"/>
        <color theme="1"/>
        <rFont val="Arial"/>
        <family val="2"/>
      </rPr>
      <t>para impresora EPSON L1110 - L3110 - L3150 - L5190 - 544x65ml</t>
    </r>
  </si>
  <si>
    <r>
      <t>Roja</t>
    </r>
    <r>
      <rPr>
        <sz val="8"/>
        <color theme="1"/>
        <rFont val="Arial"/>
        <family val="2"/>
      </rPr>
      <t xml:space="preserve"> (original) para impresora EPSON   L1110 - L3110 - L3150 - L5190 - 544x65ml</t>
    </r>
  </si>
  <si>
    <t>KIT de Tintas CANON</t>
  </si>
  <si>
    <t xml:space="preserve">Kit X 4 tintas Canon GI-190original (GI-190M, GI-190C, GI-190Y, GI-190BK), para impresora marca Canon referencia G4110-4111, presentación de 70 ml. </t>
  </si>
  <si>
    <t>KIT X 4 BOTELLAS</t>
  </si>
  <si>
    <t>Caratula Policover</t>
  </si>
  <si>
    <t>Cubiertas de pasta policover tamaño carta (220X275mm), para empastar, anillar etc. Paq*50 und</t>
  </si>
  <si>
    <t>PAQ X 50 UND</t>
  </si>
  <si>
    <t>Cubiertas de pasta policover tamaño oficio (220X330), para empastar, anillar etc. Paq*50 und.</t>
  </si>
  <si>
    <t>Ganchos de 4 pines para encuadernación Velobind.</t>
  </si>
  <si>
    <t>Gancho   de   4   pines   de   2” de   altura, que   permite encuadernar hasta 200 hojas. Color negro. Paquete x 25 unidades.</t>
  </si>
  <si>
    <t>PAQ X 25 UND</t>
  </si>
  <si>
    <t>Maquina velobind – velobinder</t>
  </si>
  <si>
    <t>Construcción Metálica Método de Operación: Manual, para perforación y encuadernación, Capacidad de Perforación hasta 20 hojas Bond y Capacidad de encuadernación: de 1 a 200 hojas.</t>
  </si>
  <si>
    <t xml:space="preserve">Tarjeta esquela </t>
  </si>
  <si>
    <t>Color blanco, de (16.5 x 23)</t>
  </si>
  <si>
    <t>PAQ X 200 UND</t>
  </si>
  <si>
    <t>Tarjeta ministro</t>
  </si>
  <si>
    <t>Color blanco (12.5 x 17.5)</t>
  </si>
  <si>
    <t xml:space="preserve">Sobre esquela </t>
  </si>
  <si>
    <t>Bond blanco (16.5 x 23)</t>
  </si>
  <si>
    <t>PAQ X 100 UND</t>
  </si>
  <si>
    <t>Cartucho Tonner</t>
  </si>
  <si>
    <t>CF281XC PARA IMPRESORA: HP Laser Jet Enterprise MFP M630</t>
  </si>
  <si>
    <t>TK-5270K PARA IMPRESORA ECOSYS M6235CIND: color negro con capacidad para 8.000 páginas A4 acorde con ISO/IEC 19798.</t>
  </si>
  <si>
    <t>TK-5270C PARA IMPRESORA ECOSYS M6235CIND: color azul con capacidad para 6.000 páginas A4 acorde con ISO/IEC 19798.</t>
  </si>
  <si>
    <t>TK-5270M PARA IMPRESORA ECOSYS M6235CIND: color rojo con capacidad para 6.000 páginas A4 acorde con ISO/IEC 19798.</t>
  </si>
  <si>
    <t>TK-5270Y PARA IMPRESORA ECOSYS M6235CIND: color amarillo con capacidad para 6.000 páginas A4 acorde con ISO/IEC 19798.</t>
  </si>
  <si>
    <t>Papel fotográfico</t>
  </si>
  <si>
    <t>Peso de Base: 68 lb. (252 g / m²), Espesor: 10.4 mil; Brillo ISO: 92; Opacidad: 97%; Acabado superficial: alto brillo, alto contraste, Tamaño carta Paquete x 100 hojas.</t>
  </si>
  <si>
    <t>PAQ X 100 HOJAS</t>
  </si>
  <si>
    <t>Papel adhesivo</t>
  </si>
  <si>
    <t>PLENO CARTA PAQUETE X 50 UDS. para impresión Injet y láser.</t>
  </si>
  <si>
    <t>Cinta adhesiva doble cara</t>
  </si>
  <si>
    <t>De empaque en rollo, dimensión 2 mm x 3 cm de ancho x 1m de largo</t>
  </si>
  <si>
    <t>Sobre ministro</t>
  </si>
  <si>
    <t>Bond blanco (12.5x 17.5)</t>
  </si>
  <si>
    <t xml:space="preserve">Cartucho de tóner negro de alto rendimiento </t>
  </si>
  <si>
    <t>Parte #. 58D0HA0 / 58D1H00 LEXMARK, Lexmark Toner 15k HY Tecnología de Impresión láser monocromático Yield Value 15000 15k HY MS720 MS820 MX720 MX820 Series High Yield compatible con impresoras  LEXMARK MX720, MX721, MX722</t>
  </si>
  <si>
    <t>Cartucho de tinta de recarga</t>
  </si>
  <si>
    <t>De 600 ML+320ML para Impresora  Epson Workforce Pro WF-C5890. Nombre de productos: Cartucho de tinta de recarga Modo de cartucho: para Epson T10Y T10W T11A T11B Modelo de impresora: para Epson WF-C5390 WF-C5890 Color: CIAN ©Modelo de impresora: para Epson WF-C5390 WF-C5890 Color: NEGRO (BK).</t>
  </si>
  <si>
    <t>De 600 ML+320ML para Impresora  Epson Workforce Pro WF-C5890. Nombre de productos: Cartucho de tinta de recarga Modo de cartucho: para Epson T10Y T10W T11A T11B Modelo de impresora: para Epson WF-C5390 WF-C5890 Color: CIAN ©</t>
  </si>
  <si>
    <t>De 600 ML+320ML para Impresora  Epson Workforce Pro WF-C5890. Nombre de productos: Cartucho de tinta de recarga</t>
  </si>
  <si>
    <t>Modo de cartucho: para Epson T10Y T10W T11A T11B</t>
  </si>
  <si>
    <t>Modelo de impresora: para Epson WF-C5390 WF-C5890</t>
  </si>
  <si>
    <t>Color: MAGENTA (M)</t>
  </si>
  <si>
    <t>Color: YELLOW (Y)</t>
  </si>
  <si>
    <t>Tinta impresora</t>
  </si>
  <si>
    <r>
      <t xml:space="preserve">Botellas de Tinta Epson T11A Las tintas, papeles especiales e impresoras Epson están diseñadas para trabajar juntas para lograr los mejores resultados. </t>
    </r>
    <r>
      <rPr>
        <b/>
        <sz val="8"/>
        <color theme="1"/>
        <rFont val="Arial"/>
        <family val="2"/>
      </rPr>
      <t xml:space="preserve">Bolsa de Tinta Amarillo (Y) Epson WF-C5890 [T11A420-AL] </t>
    </r>
  </si>
  <si>
    <t>und</t>
  </si>
  <si>
    <r>
      <t xml:space="preserve">Botellas de Tinta Epson T11A Las tintas, papeles especiales e impresoras Epson están diseñadas para trabajar juntas para lograr los mejores resultados. </t>
    </r>
    <r>
      <rPr>
        <b/>
        <sz val="8"/>
        <color theme="1"/>
        <rFont val="Arial"/>
        <family val="2"/>
      </rPr>
      <t>Bolsa de Tinta Magenta (M) Epson WF-C5890 [T11A320-AL]</t>
    </r>
  </si>
  <si>
    <r>
      <t>Botellas de Tinta Epson T11A Las tintas, papeles especiales e impresoras Epson están diseñadas para trabajar juntas para lograr los mejores resultados.</t>
    </r>
    <r>
      <rPr>
        <b/>
        <sz val="8"/>
        <color theme="1"/>
        <rFont val="Arial"/>
        <family val="2"/>
      </rPr>
      <t xml:space="preserve"> Bolsa de Tinta Negra (BK) Epson WF-C5890 [T11B120-AL]</t>
    </r>
  </si>
  <si>
    <r>
      <t xml:space="preserve">Botellas de Tinta Epson T11A Las tintas, papeles especiales e impresoras Epson están diseñadas para trabajar juntas para lograr los mejores resultados. </t>
    </r>
    <r>
      <rPr>
        <b/>
        <sz val="8"/>
        <color theme="1"/>
        <rFont val="Arial"/>
        <family val="2"/>
      </rPr>
      <t xml:space="preserve">Bolsa de Tinta Cyan (C) Epson WF-C5890 [T11A220-AL] </t>
    </r>
  </si>
  <si>
    <t>Etiquetas Adhesivas Plata</t>
  </si>
  <si>
    <t>Tamaño: 5 cm X 2,5 cm.</t>
  </si>
  <si>
    <t>Cantidad de Etiquetas: 2.500</t>
  </si>
  <si>
    <t>Núcleo de cartón: 1 pulgada</t>
  </si>
  <si>
    <t>Distribución: 2 columnas</t>
  </si>
  <si>
    <t>Diseño: Rectangular Poliéster Plata</t>
  </si>
  <si>
    <t>Material: Adhesivo Poliéster Plata de alta calidad que garantiza una buena adherencia y durabilidad.</t>
  </si>
  <si>
    <t>Compatible con impresora Epson TM-L90 Plus con Peeler</t>
  </si>
  <si>
    <t>La etiqueta de poliéster plata es comúnmente utilizada para identificación de activos fijos y seguridad en productos.</t>
  </si>
  <si>
    <t>rollo</t>
  </si>
  <si>
    <t>Paquete Cartucho de tóner láser compatible con Impresoras marca Brother MFC-L6900DW - Cartucho CPB-TN890 Color Negro - Tipo de rendimiento del cartucho - Ultra alto rendimiento.</t>
  </si>
  <si>
    <t>paq</t>
  </si>
  <si>
    <t>CANTIDADES</t>
  </si>
  <si>
    <t>VALOR UNITARIO SIN IVA</t>
  </si>
  <si>
    <t>VALOR TOTAL</t>
  </si>
  <si>
    <t>SUMIMAS</t>
  </si>
  <si>
    <t>PRESUPUESTO OFICIAL</t>
  </si>
  <si>
    <t>TOTAL</t>
  </si>
  <si>
    <t>ESTUDIO DE MERCADO</t>
  </si>
  <si>
    <t>SION TECH S.A.S.</t>
  </si>
  <si>
    <t>ALUICA</t>
  </si>
  <si>
    <t>VALOR UNITARIO: PROMEDIO DE LAS COTIZACIONES MÁS CERCANAS DE CADA ITEM +IPC 1,5%</t>
  </si>
  <si>
    <t>VALOR TOTAL PROMEDIO DE LAS COTIZACIONES M+AS CERCANAS DE CADA ITEM + IPC DEL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</si>
</sst>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0" x14ac:knownFonts="1">
    <font>
      <sz val="11"/>
      <color theme="1"/>
      <name val="Calibri"/>
      <family val="2"/>
      <scheme val="minor"/>
    </font>
    <font>
      <sz val="8"/>
      <color theme="1"/>
      <name val="Arial"/>
      <family val="2"/>
    </font>
    <font>
      <b/>
      <sz val="8"/>
      <color theme="1"/>
      <name val="Arial"/>
      <family val="2"/>
    </font>
    <font>
      <sz val="11"/>
      <color theme="1"/>
      <name val="Calibri"/>
      <family val="2"/>
      <scheme val="minor"/>
    </font>
    <font>
      <b/>
      <sz val="11"/>
      <color theme="1"/>
      <name val="Calibri"/>
      <family val="2"/>
      <scheme val="minor"/>
    </font>
    <font>
      <sz val="11"/>
      <color rgb="FFFF0000"/>
      <name val="Calibri"/>
      <family val="2"/>
      <scheme val="minor"/>
    </font>
    <font>
      <sz val="8"/>
      <name val="Arial"/>
      <family val="2"/>
    </font>
    <font>
      <sz val="11"/>
      <name val="Calibri"/>
      <family val="2"/>
      <scheme val="minor"/>
    </font>
    <font>
      <b/>
      <sz val="16"/>
      <color theme="1"/>
      <name val="Calibri"/>
      <family val="2"/>
      <scheme val="minor"/>
    </font>
    <font>
      <b/>
      <sz val="12"/>
      <color theme="1"/>
      <name val="Calibri"/>
      <family val="2"/>
      <scheme val="minor"/>
    </font>
  </fonts>
  <fills count="6">
    <fill>
      <patternFill patternType="none"/>
    </fill>
    <fill>
      <patternFill patternType="gray125"/>
    </fill>
    <fill>
      <patternFill patternType="solid">
        <fgColor theme="4"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rgb="FFFF7878"/>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44" fontId="3" fillId="0" borderId="0" applyFont="0" applyFill="0" applyBorder="0" applyAlignment="0" applyProtection="0"/>
  </cellStyleXfs>
  <cellXfs count="58">
    <xf numFmtId="0" fontId="0" fillId="0" borderId="0" xfId="0"/>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justify" vertical="center" wrapText="1"/>
    </xf>
    <xf numFmtId="0" fontId="1" fillId="0" borderId="4" xfId="0" applyFont="1" applyBorder="1" applyAlignment="1">
      <alignment horizontal="center" vertical="center"/>
    </xf>
    <xf numFmtId="0" fontId="2" fillId="0" borderId="4" xfId="0" applyFont="1" applyBorder="1" applyAlignment="1">
      <alignment horizontal="justify" vertical="center" wrapText="1"/>
    </xf>
    <xf numFmtId="0" fontId="1" fillId="0" borderId="6" xfId="0" applyFont="1" applyBorder="1" applyAlignment="1">
      <alignment horizontal="justify" vertical="center" wrapText="1"/>
    </xf>
    <xf numFmtId="0" fontId="0" fillId="0" borderId="6" xfId="0" applyBorder="1" applyAlignment="1">
      <alignment horizontal="justify" vertical="center" wrapText="1"/>
    </xf>
    <xf numFmtId="44" fontId="0" fillId="0" borderId="0" xfId="1" applyFont="1"/>
    <xf numFmtId="0" fontId="5" fillId="0" borderId="0" xfId="0" applyFont="1"/>
    <xf numFmtId="44" fontId="0" fillId="0" borderId="1" xfId="1" applyFont="1" applyFill="1" applyBorder="1" applyAlignment="1">
      <alignment vertical="center"/>
    </xf>
    <xf numFmtId="44" fontId="0" fillId="0" borderId="2" xfId="1" applyFont="1" applyFill="1" applyBorder="1" applyAlignment="1">
      <alignment vertical="center"/>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4" xfId="0" applyFont="1" applyFill="1" applyBorder="1" applyAlignment="1">
      <alignment horizontal="justify" vertical="center" wrapText="1"/>
    </xf>
    <xf numFmtId="44" fontId="7" fillId="0" borderId="2" xfId="1" applyFont="1" applyFill="1" applyBorder="1" applyAlignment="1">
      <alignment vertical="center"/>
    </xf>
    <xf numFmtId="44" fontId="3" fillId="0" borderId="1" xfId="1" applyFill="1" applyBorder="1" applyAlignment="1" applyProtection="1">
      <alignment vertical="center"/>
    </xf>
    <xf numFmtId="44" fontId="4" fillId="2" borderId="1" xfId="1" applyFont="1" applyFill="1" applyBorder="1" applyAlignment="1">
      <alignment vertical="center"/>
    </xf>
    <xf numFmtId="44" fontId="4" fillId="2" borderId="1" xfId="0" applyNumberFormat="1" applyFont="1" applyFill="1" applyBorder="1" applyAlignment="1">
      <alignment vertical="center"/>
    </xf>
    <xf numFmtId="0" fontId="0" fillId="2" borderId="10" xfId="0" applyFill="1" applyBorder="1" applyAlignment="1">
      <alignment vertical="center"/>
    </xf>
    <xf numFmtId="0" fontId="0" fillId="2" borderId="8" xfId="0" applyFill="1" applyBorder="1" applyAlignment="1">
      <alignment vertical="center"/>
    </xf>
    <xf numFmtId="0" fontId="1" fillId="4" borderId="4" xfId="0" applyFont="1" applyFill="1" applyBorder="1" applyAlignment="1">
      <alignment horizontal="justify" vertical="center" wrapText="1"/>
    </xf>
    <xf numFmtId="44" fontId="0" fillId="0" borderId="0" xfId="0" applyNumberFormat="1"/>
    <xf numFmtId="0" fontId="6" fillId="0" borderId="4"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4" xfId="0" applyFont="1" applyBorder="1" applyAlignment="1">
      <alignment horizontal="justify" vertical="center" wrapText="1"/>
    </xf>
    <xf numFmtId="44" fontId="0" fillId="0" borderId="10" xfId="1" applyFont="1" applyFill="1" applyBorder="1" applyAlignment="1">
      <alignment vertical="center"/>
    </xf>
    <xf numFmtId="44" fontId="0" fillId="0" borderId="14" xfId="1" applyFont="1" applyFill="1" applyBorder="1" applyAlignment="1">
      <alignment horizontal="center" vertical="center"/>
    </xf>
    <xf numFmtId="44" fontId="8" fillId="2" borderId="15" xfId="1" applyFont="1" applyFill="1" applyBorder="1" applyAlignment="1"/>
    <xf numFmtId="44" fontId="0" fillId="5" borderId="2" xfId="1" applyFont="1" applyFill="1" applyBorder="1" applyAlignment="1">
      <alignment vertical="center"/>
    </xf>
    <xf numFmtId="0" fontId="9" fillId="0" borderId="9" xfId="0" applyFont="1" applyBorder="1" applyAlignment="1">
      <alignment horizontal="center"/>
    </xf>
    <xf numFmtId="0" fontId="2" fillId="3" borderId="7"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0" fillId="2" borderId="2" xfId="0" applyFill="1" applyBorder="1" applyAlignment="1">
      <alignment horizontal="center" vertical="center" wrapText="1"/>
    </xf>
    <xf numFmtId="0" fontId="4" fillId="2" borderId="2" xfId="0" applyFont="1" applyFill="1" applyBorder="1" applyAlignment="1">
      <alignment horizontal="center" vertical="center" wrapText="1"/>
    </xf>
    <xf numFmtId="0" fontId="1" fillId="0" borderId="7"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7"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44" fontId="0" fillId="0" borderId="7" xfId="1" applyFont="1" applyFill="1" applyBorder="1" applyAlignment="1">
      <alignment vertical="center"/>
    </xf>
    <xf numFmtId="0" fontId="0" fillId="0" borderId="5" xfId="0" applyBorder="1" applyAlignment="1">
      <alignment vertical="center"/>
    </xf>
    <xf numFmtId="0" fontId="0" fillId="0" borderId="3" xfId="0" applyBorder="1" applyAlignment="1">
      <alignment vertical="center"/>
    </xf>
    <xf numFmtId="44" fontId="0" fillId="0" borderId="7" xfId="1" applyFont="1" applyFill="1" applyBorder="1" applyAlignment="1">
      <alignment horizontal="center" vertical="center"/>
    </xf>
    <xf numFmtId="44" fontId="0" fillId="0" borderId="5" xfId="1" applyFont="1" applyFill="1" applyBorder="1" applyAlignment="1">
      <alignment horizontal="center" vertical="center"/>
    </xf>
    <xf numFmtId="44" fontId="0" fillId="0" borderId="3" xfId="1" applyFont="1" applyFill="1" applyBorder="1" applyAlignment="1">
      <alignment horizontal="center" vertical="center"/>
    </xf>
    <xf numFmtId="44" fontId="0" fillId="0" borderId="11" xfId="1" applyFont="1" applyFill="1"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4" fillId="2" borderId="8" xfId="0" applyFont="1" applyFill="1" applyBorder="1" applyAlignment="1">
      <alignment horizontal="center" vertical="center"/>
    </xf>
    <xf numFmtId="0" fontId="4" fillId="2" borderId="10"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ADF6C-9CA5-4675-BECA-97C923A9FD99}">
  <dimension ref="A1:P106"/>
  <sheetViews>
    <sheetView tabSelected="1" zoomScale="79" zoomScaleNormal="79" workbookViewId="0">
      <selection activeCell="L3" sqref="L3"/>
    </sheetView>
  </sheetViews>
  <sheetFormatPr baseColWidth="10" defaultRowHeight="14.5" x14ac:dyDescent="0.35"/>
  <cols>
    <col min="2" max="2" width="16.81640625" customWidth="1"/>
    <col min="3" max="3" width="44.26953125" customWidth="1"/>
    <col min="4" max="4" width="12.54296875" customWidth="1"/>
    <col min="5" max="5" width="18.81640625" customWidth="1"/>
    <col min="6" max="6" width="26.453125" customWidth="1"/>
    <col min="7" max="11" width="25.453125" customWidth="1"/>
    <col min="12" max="12" width="30.26953125" customWidth="1"/>
    <col min="13" max="13" width="29.1796875" customWidth="1"/>
    <col min="16" max="16" width="20.54296875" customWidth="1"/>
    <col min="17" max="17" width="16.7265625" customWidth="1"/>
  </cols>
  <sheetData>
    <row r="1" spans="1:13" ht="26.25" customHeight="1" thickBot="1" x14ac:dyDescent="0.4">
      <c r="A1" s="33" t="s">
        <v>180</v>
      </c>
      <c r="B1" s="33"/>
      <c r="C1" s="33"/>
      <c r="D1" s="33"/>
      <c r="E1" s="33"/>
      <c r="F1" s="33"/>
      <c r="G1" s="33"/>
      <c r="H1" s="33"/>
      <c r="I1" s="33"/>
      <c r="J1" s="33"/>
      <c r="K1" s="33"/>
      <c r="L1" s="33"/>
      <c r="M1" s="33"/>
    </row>
    <row r="2" spans="1:13" ht="48.75" customHeight="1" thickBot="1" x14ac:dyDescent="0.4">
      <c r="A2" s="34" t="s">
        <v>0</v>
      </c>
      <c r="B2" s="34" t="s">
        <v>1</v>
      </c>
      <c r="C2" s="34" t="s">
        <v>2</v>
      </c>
      <c r="D2" s="36" t="s">
        <v>3</v>
      </c>
      <c r="E2" s="36" t="s">
        <v>174</v>
      </c>
      <c r="F2" s="38" t="s">
        <v>177</v>
      </c>
      <c r="G2" s="39"/>
      <c r="H2" s="38" t="s">
        <v>181</v>
      </c>
      <c r="I2" s="39"/>
      <c r="J2" s="38" t="s">
        <v>182</v>
      </c>
      <c r="K2" s="40"/>
      <c r="L2" s="38" t="s">
        <v>178</v>
      </c>
      <c r="M2" s="39"/>
    </row>
    <row r="3" spans="1:13" ht="76.5" customHeight="1" thickBot="1" x14ac:dyDescent="0.4">
      <c r="A3" s="35"/>
      <c r="B3" s="35"/>
      <c r="C3" s="35"/>
      <c r="D3" s="37"/>
      <c r="E3" s="37"/>
      <c r="F3" s="24" t="s">
        <v>175</v>
      </c>
      <c r="G3" s="25" t="s">
        <v>176</v>
      </c>
      <c r="H3" s="24" t="s">
        <v>175</v>
      </c>
      <c r="I3" s="25" t="s">
        <v>176</v>
      </c>
      <c r="J3" s="24" t="s">
        <v>175</v>
      </c>
      <c r="K3" s="25" t="s">
        <v>176</v>
      </c>
      <c r="L3" s="24" t="s">
        <v>183</v>
      </c>
      <c r="M3" s="25" t="s">
        <v>184</v>
      </c>
    </row>
    <row r="4" spans="1:13" ht="100.5" customHeight="1" thickBot="1" x14ac:dyDescent="0.4">
      <c r="A4" s="1">
        <v>1</v>
      </c>
      <c r="B4" s="2" t="s">
        <v>4</v>
      </c>
      <c r="C4" s="3" t="s">
        <v>5</v>
      </c>
      <c r="D4" s="2" t="s">
        <v>6</v>
      </c>
      <c r="E4" s="4">
        <v>4</v>
      </c>
      <c r="F4" s="11">
        <v>8400</v>
      </c>
      <c r="G4" s="11">
        <f>F4*E4</f>
        <v>33600</v>
      </c>
      <c r="H4" s="11">
        <v>12470</v>
      </c>
      <c r="I4" s="11">
        <f t="shared" ref="I4:I35" si="0">H4*E4</f>
        <v>49880</v>
      </c>
      <c r="J4" s="16">
        <v>16000</v>
      </c>
      <c r="K4" s="11">
        <f>J4*E4</f>
        <v>64000</v>
      </c>
      <c r="L4" s="11">
        <f>ROUND((AVERAGE(F4,H4,J4))*((1+1.5%)),0)</f>
        <v>12474</v>
      </c>
      <c r="M4" s="11">
        <f t="shared" ref="M4:M35" si="1">L4*E4</f>
        <v>49896</v>
      </c>
    </row>
    <row r="5" spans="1:13" ht="108" customHeight="1" thickBot="1" x14ac:dyDescent="0.4">
      <c r="A5" s="1">
        <v>2</v>
      </c>
      <c r="B5" s="2" t="s">
        <v>7</v>
      </c>
      <c r="C5" s="3" t="s">
        <v>5</v>
      </c>
      <c r="D5" s="2" t="s">
        <v>6</v>
      </c>
      <c r="E5" s="4">
        <v>4</v>
      </c>
      <c r="F5" s="11">
        <v>8400</v>
      </c>
      <c r="G5" s="11">
        <f t="shared" ref="G5:G35" si="2">F5*E5</f>
        <v>33600</v>
      </c>
      <c r="H5" s="11">
        <v>12470</v>
      </c>
      <c r="I5" s="11">
        <f t="shared" si="0"/>
        <v>49880</v>
      </c>
      <c r="J5" s="16">
        <v>16000</v>
      </c>
      <c r="K5" s="11">
        <f>J5*E5</f>
        <v>64000</v>
      </c>
      <c r="L5" s="11">
        <f>ROUND((AVERAGE(F5,H5,J5))*((1+1.5%)),0)</f>
        <v>12474</v>
      </c>
      <c r="M5" s="11">
        <f t="shared" si="1"/>
        <v>49896</v>
      </c>
    </row>
    <row r="6" spans="1:13" ht="99" customHeight="1" thickBot="1" x14ac:dyDescent="0.4">
      <c r="A6" s="1">
        <v>3</v>
      </c>
      <c r="B6" s="2" t="s">
        <v>8</v>
      </c>
      <c r="C6" s="3" t="s">
        <v>9</v>
      </c>
      <c r="D6" s="2" t="s">
        <v>6</v>
      </c>
      <c r="E6" s="4">
        <v>4</v>
      </c>
      <c r="F6" s="11">
        <v>4800</v>
      </c>
      <c r="G6" s="11">
        <f t="shared" si="2"/>
        <v>19200</v>
      </c>
      <c r="H6" s="11">
        <v>8630</v>
      </c>
      <c r="I6" s="11">
        <f t="shared" si="0"/>
        <v>34520</v>
      </c>
      <c r="J6" s="16">
        <v>17000</v>
      </c>
      <c r="K6" s="11">
        <f>J6*E6</f>
        <v>68000</v>
      </c>
      <c r="L6" s="11">
        <f>ROUND((AVERAGE(H6,J6))*((1+1.5%)),0)</f>
        <v>13007</v>
      </c>
      <c r="M6" s="11">
        <f t="shared" si="1"/>
        <v>52028</v>
      </c>
    </row>
    <row r="7" spans="1:13" ht="111.75" customHeight="1" thickBot="1" x14ac:dyDescent="0.4">
      <c r="A7" s="1">
        <v>4</v>
      </c>
      <c r="B7" s="2" t="s">
        <v>10</v>
      </c>
      <c r="C7" s="3" t="s">
        <v>11</v>
      </c>
      <c r="D7" s="2" t="s">
        <v>6</v>
      </c>
      <c r="E7" s="4">
        <v>4</v>
      </c>
      <c r="F7" s="11">
        <v>10800</v>
      </c>
      <c r="G7" s="11">
        <f t="shared" si="2"/>
        <v>43200</v>
      </c>
      <c r="H7" s="11">
        <v>21850</v>
      </c>
      <c r="I7" s="11">
        <f t="shared" si="0"/>
        <v>87400</v>
      </c>
      <c r="J7" s="16">
        <v>55000</v>
      </c>
      <c r="K7" s="11">
        <f>J7*E7</f>
        <v>220000</v>
      </c>
      <c r="L7" s="11">
        <f>ROUND((AVERAGE(H7,J7))*((1+1.5%)),0)</f>
        <v>39001</v>
      </c>
      <c r="M7" s="11">
        <f t="shared" si="1"/>
        <v>156004</v>
      </c>
    </row>
    <row r="8" spans="1:13" ht="85.5" customHeight="1" thickBot="1" x14ac:dyDescent="0.4">
      <c r="A8" s="1">
        <v>5</v>
      </c>
      <c r="B8" s="2" t="s">
        <v>10</v>
      </c>
      <c r="C8" s="3" t="s">
        <v>12</v>
      </c>
      <c r="D8" s="2" t="s">
        <v>6</v>
      </c>
      <c r="E8" s="4">
        <v>4</v>
      </c>
      <c r="F8" s="11">
        <v>10800</v>
      </c>
      <c r="G8" s="11">
        <f t="shared" si="2"/>
        <v>43200</v>
      </c>
      <c r="H8" s="11">
        <v>21850</v>
      </c>
      <c r="I8" s="11">
        <f t="shared" si="0"/>
        <v>87400</v>
      </c>
      <c r="J8" s="16">
        <v>55000</v>
      </c>
      <c r="K8" s="11">
        <f>J8*E8</f>
        <v>220000</v>
      </c>
      <c r="L8" s="11">
        <f>ROUND((AVERAGE(H8,J8))*((1+1.5%)),0)</f>
        <v>39001</v>
      </c>
      <c r="M8" s="11">
        <f t="shared" si="1"/>
        <v>156004</v>
      </c>
    </row>
    <row r="9" spans="1:13" ht="95.25" customHeight="1" thickBot="1" x14ac:dyDescent="0.4">
      <c r="A9" s="1">
        <v>6</v>
      </c>
      <c r="B9" s="2" t="s">
        <v>10</v>
      </c>
      <c r="C9" s="3" t="s">
        <v>13</v>
      </c>
      <c r="D9" s="2" t="s">
        <v>6</v>
      </c>
      <c r="E9" s="4">
        <v>3</v>
      </c>
      <c r="F9" s="11">
        <v>10800</v>
      </c>
      <c r="G9" s="11">
        <f t="shared" si="2"/>
        <v>32400</v>
      </c>
      <c r="H9" s="11">
        <v>21850</v>
      </c>
      <c r="I9" s="11">
        <f t="shared" si="0"/>
        <v>65550</v>
      </c>
      <c r="J9" s="16">
        <v>55000</v>
      </c>
      <c r="K9" s="11">
        <f>ROUND((AVERAGE(E9,G9,I9)),0)</f>
        <v>32651</v>
      </c>
      <c r="L9" s="11">
        <f>ROUND((AVERAGE(H9,J9))*((1+1.5%)),0)</f>
        <v>39001</v>
      </c>
      <c r="M9" s="11">
        <f t="shared" si="1"/>
        <v>117003</v>
      </c>
    </row>
    <row r="10" spans="1:13" ht="93" customHeight="1" thickBot="1" x14ac:dyDescent="0.4">
      <c r="A10" s="1">
        <v>7</v>
      </c>
      <c r="B10" s="2" t="s">
        <v>10</v>
      </c>
      <c r="C10" s="3" t="s">
        <v>14</v>
      </c>
      <c r="D10" s="2" t="s">
        <v>6</v>
      </c>
      <c r="E10" s="4">
        <v>3</v>
      </c>
      <c r="F10" s="11">
        <v>20400</v>
      </c>
      <c r="G10" s="11">
        <f t="shared" si="2"/>
        <v>61200</v>
      </c>
      <c r="H10" s="11">
        <v>21850</v>
      </c>
      <c r="I10" s="11">
        <f t="shared" si="0"/>
        <v>65550</v>
      </c>
      <c r="J10" s="16">
        <v>55000</v>
      </c>
      <c r="K10" s="11">
        <f t="shared" ref="K10:K41" si="3">J10*E10</f>
        <v>165000</v>
      </c>
      <c r="L10" s="11">
        <f t="shared" ref="L10:L15" si="4">ROUND((AVERAGE(F10,H10))*((1+1.5%)),0)</f>
        <v>21442</v>
      </c>
      <c r="M10" s="11">
        <f t="shared" si="1"/>
        <v>64326</v>
      </c>
    </row>
    <row r="11" spans="1:13" ht="93" customHeight="1" thickBot="1" x14ac:dyDescent="0.4">
      <c r="A11" s="1">
        <v>8</v>
      </c>
      <c r="B11" s="2" t="s">
        <v>15</v>
      </c>
      <c r="C11" s="3" t="s">
        <v>16</v>
      </c>
      <c r="D11" s="2" t="s">
        <v>6</v>
      </c>
      <c r="E11" s="4">
        <v>3</v>
      </c>
      <c r="F11" s="11">
        <v>14400</v>
      </c>
      <c r="G11" s="11">
        <f t="shared" si="2"/>
        <v>43200</v>
      </c>
      <c r="H11" s="11">
        <v>19983</v>
      </c>
      <c r="I11" s="11">
        <f t="shared" si="0"/>
        <v>59949</v>
      </c>
      <c r="J11" s="16">
        <v>55000</v>
      </c>
      <c r="K11" s="11">
        <f t="shared" si="3"/>
        <v>165000</v>
      </c>
      <c r="L11" s="11">
        <f t="shared" si="4"/>
        <v>17449</v>
      </c>
      <c r="M11" s="11">
        <f t="shared" si="1"/>
        <v>52347</v>
      </c>
    </row>
    <row r="12" spans="1:13" ht="75.75" customHeight="1" thickBot="1" x14ac:dyDescent="0.4">
      <c r="A12" s="1">
        <v>9</v>
      </c>
      <c r="B12" s="2" t="s">
        <v>15</v>
      </c>
      <c r="C12" s="3" t="s">
        <v>17</v>
      </c>
      <c r="D12" s="2" t="s">
        <v>6</v>
      </c>
      <c r="E12" s="4">
        <v>6</v>
      </c>
      <c r="F12" s="11">
        <v>14400</v>
      </c>
      <c r="G12" s="11">
        <f t="shared" si="2"/>
        <v>86400</v>
      </c>
      <c r="H12" s="11">
        <v>19983</v>
      </c>
      <c r="I12" s="11">
        <f t="shared" si="0"/>
        <v>119898</v>
      </c>
      <c r="J12" s="16">
        <v>55000</v>
      </c>
      <c r="K12" s="11">
        <f t="shared" si="3"/>
        <v>330000</v>
      </c>
      <c r="L12" s="11">
        <f t="shared" si="4"/>
        <v>17449</v>
      </c>
      <c r="M12" s="11">
        <f t="shared" si="1"/>
        <v>104694</v>
      </c>
    </row>
    <row r="13" spans="1:13" ht="94.5" customHeight="1" thickBot="1" x14ac:dyDescent="0.4">
      <c r="A13" s="1">
        <v>10</v>
      </c>
      <c r="B13" s="2" t="s">
        <v>15</v>
      </c>
      <c r="C13" s="3" t="s">
        <v>18</v>
      </c>
      <c r="D13" s="2" t="s">
        <v>6</v>
      </c>
      <c r="E13" s="4">
        <v>6</v>
      </c>
      <c r="F13" s="11">
        <v>14400</v>
      </c>
      <c r="G13" s="11">
        <f t="shared" si="2"/>
        <v>86400</v>
      </c>
      <c r="H13" s="11">
        <v>19983</v>
      </c>
      <c r="I13" s="11">
        <f t="shared" si="0"/>
        <v>119898</v>
      </c>
      <c r="J13" s="16">
        <v>55000</v>
      </c>
      <c r="K13" s="11">
        <f t="shared" si="3"/>
        <v>330000</v>
      </c>
      <c r="L13" s="11">
        <f t="shared" si="4"/>
        <v>17449</v>
      </c>
      <c r="M13" s="11">
        <f t="shared" si="1"/>
        <v>104694</v>
      </c>
    </row>
    <row r="14" spans="1:13" ht="97.5" customHeight="1" thickBot="1" x14ac:dyDescent="0.4">
      <c r="A14" s="1">
        <v>11</v>
      </c>
      <c r="B14" s="2" t="s">
        <v>15</v>
      </c>
      <c r="C14" s="3" t="s">
        <v>19</v>
      </c>
      <c r="D14" s="2" t="s">
        <v>6</v>
      </c>
      <c r="E14" s="4">
        <v>3</v>
      </c>
      <c r="F14" s="11">
        <v>14400</v>
      </c>
      <c r="G14" s="11">
        <f t="shared" si="2"/>
        <v>43200</v>
      </c>
      <c r="H14" s="11">
        <v>19983</v>
      </c>
      <c r="I14" s="11">
        <f t="shared" si="0"/>
        <v>59949</v>
      </c>
      <c r="J14" s="16">
        <v>55000</v>
      </c>
      <c r="K14" s="11">
        <f t="shared" si="3"/>
        <v>165000</v>
      </c>
      <c r="L14" s="11">
        <f t="shared" si="4"/>
        <v>17449</v>
      </c>
      <c r="M14" s="11">
        <f t="shared" si="1"/>
        <v>52347</v>
      </c>
    </row>
    <row r="15" spans="1:13" ht="96.75" customHeight="1" thickBot="1" x14ac:dyDescent="0.4">
      <c r="A15" s="1">
        <v>12</v>
      </c>
      <c r="B15" s="2" t="s">
        <v>20</v>
      </c>
      <c r="C15" s="3" t="s">
        <v>21</v>
      </c>
      <c r="D15" s="2" t="s">
        <v>22</v>
      </c>
      <c r="E15" s="4">
        <v>3</v>
      </c>
      <c r="F15" s="11">
        <v>23700</v>
      </c>
      <c r="G15" s="11">
        <f t="shared" si="2"/>
        <v>71100</v>
      </c>
      <c r="H15" s="11">
        <v>22563</v>
      </c>
      <c r="I15" s="11">
        <f t="shared" si="0"/>
        <v>67689</v>
      </c>
      <c r="J15" s="16">
        <v>57000</v>
      </c>
      <c r="K15" s="11">
        <f t="shared" si="3"/>
        <v>171000</v>
      </c>
      <c r="L15" s="11">
        <f t="shared" si="4"/>
        <v>23478</v>
      </c>
      <c r="M15" s="11">
        <f t="shared" si="1"/>
        <v>70434</v>
      </c>
    </row>
    <row r="16" spans="1:13" ht="77.25" customHeight="1" thickBot="1" x14ac:dyDescent="0.4">
      <c r="A16" s="1">
        <v>13</v>
      </c>
      <c r="B16" s="2" t="s">
        <v>23</v>
      </c>
      <c r="C16" s="3" t="s">
        <v>24</v>
      </c>
      <c r="D16" s="2" t="s">
        <v>6</v>
      </c>
      <c r="E16" s="4">
        <v>3</v>
      </c>
      <c r="F16" s="11">
        <v>1080</v>
      </c>
      <c r="G16" s="11">
        <f t="shared" si="2"/>
        <v>3240</v>
      </c>
      <c r="H16" s="11">
        <v>23796</v>
      </c>
      <c r="I16" s="11">
        <f t="shared" si="0"/>
        <v>71388</v>
      </c>
      <c r="J16" s="16">
        <v>36000</v>
      </c>
      <c r="K16" s="11">
        <f t="shared" si="3"/>
        <v>108000</v>
      </c>
      <c r="L16" s="11">
        <f>ROUND((AVERAGE(H16,J16))*((1+1.5%)),0)</f>
        <v>30346</v>
      </c>
      <c r="M16" s="11">
        <f t="shared" si="1"/>
        <v>91038</v>
      </c>
    </row>
    <row r="17" spans="1:13" ht="63.75" customHeight="1" thickBot="1" x14ac:dyDescent="0.4">
      <c r="A17" s="1">
        <v>14</v>
      </c>
      <c r="B17" s="2" t="s">
        <v>25</v>
      </c>
      <c r="C17" s="3" t="s">
        <v>26</v>
      </c>
      <c r="D17" s="2" t="s">
        <v>27</v>
      </c>
      <c r="E17" s="4">
        <v>3</v>
      </c>
      <c r="F17" s="11">
        <v>5800</v>
      </c>
      <c r="G17" s="11">
        <f t="shared" si="2"/>
        <v>17400</v>
      </c>
      <c r="H17" s="11">
        <v>2593</v>
      </c>
      <c r="I17" s="11">
        <f t="shared" si="0"/>
        <v>7779</v>
      </c>
      <c r="J17" s="16">
        <v>3100</v>
      </c>
      <c r="K17" s="11">
        <f t="shared" si="3"/>
        <v>9300</v>
      </c>
      <c r="L17" s="11">
        <f>ROUND((AVERAGE(F17,H17,J17))*(1+1.5%),0)</f>
        <v>3888</v>
      </c>
      <c r="M17" s="11">
        <f t="shared" si="1"/>
        <v>11664</v>
      </c>
    </row>
    <row r="18" spans="1:13" ht="101.25" customHeight="1" thickBot="1" x14ac:dyDescent="0.4">
      <c r="A18" s="1">
        <v>15</v>
      </c>
      <c r="B18" s="2" t="s">
        <v>28</v>
      </c>
      <c r="C18" s="3" t="s">
        <v>29</v>
      </c>
      <c r="D18" s="2" t="s">
        <v>27</v>
      </c>
      <c r="E18" s="4">
        <v>3</v>
      </c>
      <c r="F18" s="11">
        <v>600</v>
      </c>
      <c r="G18" s="11">
        <f t="shared" si="2"/>
        <v>1800</v>
      </c>
      <c r="H18" s="11">
        <v>18830</v>
      </c>
      <c r="I18" s="11">
        <f t="shared" si="0"/>
        <v>56490</v>
      </c>
      <c r="J18" s="16">
        <v>1100</v>
      </c>
      <c r="K18" s="11">
        <f t="shared" si="3"/>
        <v>3300</v>
      </c>
      <c r="L18" s="11">
        <f>ROUND((AVERAGE(F18,J18))*((1+1.5%)),0)</f>
        <v>863</v>
      </c>
      <c r="M18" s="11">
        <f t="shared" si="1"/>
        <v>2589</v>
      </c>
    </row>
    <row r="19" spans="1:13" ht="61.5" customHeight="1" thickBot="1" x14ac:dyDescent="0.4">
      <c r="A19" s="1">
        <v>16</v>
      </c>
      <c r="B19" s="2" t="s">
        <v>30</v>
      </c>
      <c r="C19" s="3" t="s">
        <v>31</v>
      </c>
      <c r="D19" s="2" t="s">
        <v>27</v>
      </c>
      <c r="E19" s="4">
        <v>10</v>
      </c>
      <c r="F19" s="11">
        <v>2000</v>
      </c>
      <c r="G19" s="11">
        <f t="shared" si="2"/>
        <v>20000</v>
      </c>
      <c r="H19" s="11">
        <v>2933</v>
      </c>
      <c r="I19" s="11">
        <f t="shared" si="0"/>
        <v>29330</v>
      </c>
      <c r="J19" s="16">
        <v>3700</v>
      </c>
      <c r="K19" s="11">
        <f t="shared" si="3"/>
        <v>37000</v>
      </c>
      <c r="L19" s="11">
        <f>ROUND((AVERAGE(F19,H19,J19))*((1+1.5%)),0)</f>
        <v>2921</v>
      </c>
      <c r="M19" s="11">
        <f t="shared" si="1"/>
        <v>29210</v>
      </c>
    </row>
    <row r="20" spans="1:13" ht="69" customHeight="1" thickBot="1" x14ac:dyDescent="0.4">
      <c r="A20" s="1">
        <v>17</v>
      </c>
      <c r="B20" s="2" t="s">
        <v>32</v>
      </c>
      <c r="C20" s="3" t="s">
        <v>33</v>
      </c>
      <c r="D20" s="2" t="s">
        <v>34</v>
      </c>
      <c r="E20" s="4">
        <v>5</v>
      </c>
      <c r="F20" s="11">
        <v>1300</v>
      </c>
      <c r="G20" s="11">
        <f t="shared" si="2"/>
        <v>6500</v>
      </c>
      <c r="H20" s="11">
        <v>2290</v>
      </c>
      <c r="I20" s="11">
        <f t="shared" si="0"/>
        <v>11450</v>
      </c>
      <c r="J20" s="16">
        <v>3000</v>
      </c>
      <c r="K20" s="11">
        <f t="shared" si="3"/>
        <v>15000</v>
      </c>
      <c r="L20" s="11">
        <f>ROUND((AVERAGE(F20,H20,J20))*((1+1.5%)),0)</f>
        <v>2230</v>
      </c>
      <c r="M20" s="11">
        <f t="shared" si="1"/>
        <v>11150</v>
      </c>
    </row>
    <row r="21" spans="1:13" ht="33.75" customHeight="1" thickBot="1" x14ac:dyDescent="0.4">
      <c r="A21" s="1">
        <v>18</v>
      </c>
      <c r="B21" s="2" t="s">
        <v>35</v>
      </c>
      <c r="C21" s="3" t="s">
        <v>36</v>
      </c>
      <c r="D21" s="2" t="s">
        <v>37</v>
      </c>
      <c r="E21" s="4">
        <v>3</v>
      </c>
      <c r="F21" s="11">
        <v>6300</v>
      </c>
      <c r="G21" s="11">
        <f t="shared" si="2"/>
        <v>18900</v>
      </c>
      <c r="H21" s="11">
        <v>7593</v>
      </c>
      <c r="I21" s="11">
        <f t="shared" si="0"/>
        <v>22779</v>
      </c>
      <c r="J21" s="16">
        <v>10000</v>
      </c>
      <c r="K21" s="11">
        <f t="shared" si="3"/>
        <v>30000</v>
      </c>
      <c r="L21" s="11">
        <f>ROUND((AVERAGE(F21,H21,J21))*(1+1.5%),0)</f>
        <v>8084</v>
      </c>
      <c r="M21" s="11">
        <f t="shared" si="1"/>
        <v>24252</v>
      </c>
    </row>
    <row r="22" spans="1:13" ht="66" customHeight="1" thickBot="1" x14ac:dyDescent="0.4">
      <c r="A22" s="1">
        <v>19</v>
      </c>
      <c r="B22" s="2" t="s">
        <v>38</v>
      </c>
      <c r="C22" s="3" t="s">
        <v>39</v>
      </c>
      <c r="D22" s="2" t="s">
        <v>37</v>
      </c>
      <c r="E22" s="4">
        <v>4</v>
      </c>
      <c r="F22" s="11">
        <v>2000</v>
      </c>
      <c r="G22" s="11">
        <f t="shared" si="2"/>
        <v>8000</v>
      </c>
      <c r="H22" s="11">
        <v>3750</v>
      </c>
      <c r="I22" s="11">
        <f t="shared" si="0"/>
        <v>15000</v>
      </c>
      <c r="J22" s="16">
        <v>6800</v>
      </c>
      <c r="K22" s="11">
        <f t="shared" si="3"/>
        <v>27200</v>
      </c>
      <c r="L22" s="11">
        <f t="shared" ref="L22:L27" si="5">ROUND((AVERAGE(F22,H22,J22))*((1+1.5%)),0)</f>
        <v>4246</v>
      </c>
      <c r="M22" s="11">
        <f t="shared" si="1"/>
        <v>16984</v>
      </c>
    </row>
    <row r="23" spans="1:13" ht="193.5" customHeight="1" thickBot="1" x14ac:dyDescent="0.4">
      <c r="A23" s="1">
        <v>20</v>
      </c>
      <c r="B23" s="2" t="s">
        <v>40</v>
      </c>
      <c r="C23" s="3" t="s">
        <v>41</v>
      </c>
      <c r="D23" s="2" t="s">
        <v>27</v>
      </c>
      <c r="E23" s="4">
        <v>300</v>
      </c>
      <c r="F23" s="11">
        <v>4500</v>
      </c>
      <c r="G23" s="11">
        <f t="shared" si="2"/>
        <v>1350000</v>
      </c>
      <c r="H23" s="11">
        <v>7440</v>
      </c>
      <c r="I23" s="11">
        <f t="shared" si="0"/>
        <v>2232000</v>
      </c>
      <c r="J23" s="16">
        <v>7200</v>
      </c>
      <c r="K23" s="11">
        <f t="shared" si="3"/>
        <v>2160000</v>
      </c>
      <c r="L23" s="11">
        <f t="shared" si="5"/>
        <v>6476</v>
      </c>
      <c r="M23" s="11">
        <f t="shared" si="1"/>
        <v>1942800</v>
      </c>
    </row>
    <row r="24" spans="1:13" ht="214.5" customHeight="1" thickBot="1" x14ac:dyDescent="0.4">
      <c r="A24" s="1">
        <v>21</v>
      </c>
      <c r="B24" s="2" t="s">
        <v>42</v>
      </c>
      <c r="C24" s="3" t="s">
        <v>43</v>
      </c>
      <c r="D24" s="2" t="s">
        <v>27</v>
      </c>
      <c r="E24" s="4">
        <v>600</v>
      </c>
      <c r="F24" s="11">
        <v>3400</v>
      </c>
      <c r="G24" s="11">
        <f t="shared" si="2"/>
        <v>2040000</v>
      </c>
      <c r="H24" s="11">
        <v>3030</v>
      </c>
      <c r="I24" s="11">
        <f t="shared" si="0"/>
        <v>1818000</v>
      </c>
      <c r="J24" s="16">
        <v>4000</v>
      </c>
      <c r="K24" s="11">
        <f t="shared" si="3"/>
        <v>2400000</v>
      </c>
      <c r="L24" s="11">
        <f t="shared" si="5"/>
        <v>3529</v>
      </c>
      <c r="M24" s="11">
        <f t="shared" si="1"/>
        <v>2117400</v>
      </c>
    </row>
    <row r="25" spans="1:13" ht="73.5" customHeight="1" thickBot="1" x14ac:dyDescent="0.4">
      <c r="A25" s="1">
        <v>22</v>
      </c>
      <c r="B25" s="2" t="s">
        <v>44</v>
      </c>
      <c r="C25" s="3" t="s">
        <v>45</v>
      </c>
      <c r="D25" s="2" t="s">
        <v>27</v>
      </c>
      <c r="E25" s="4">
        <v>6</v>
      </c>
      <c r="F25" s="11">
        <v>6600</v>
      </c>
      <c r="G25" s="11">
        <f t="shared" si="2"/>
        <v>39600</v>
      </c>
      <c r="H25" s="11">
        <v>11235</v>
      </c>
      <c r="I25" s="11">
        <f t="shared" si="0"/>
        <v>67410</v>
      </c>
      <c r="J25" s="16">
        <v>14000</v>
      </c>
      <c r="K25" s="11">
        <f t="shared" si="3"/>
        <v>84000</v>
      </c>
      <c r="L25" s="11">
        <f t="shared" si="5"/>
        <v>10771</v>
      </c>
      <c r="M25" s="11">
        <f t="shared" si="1"/>
        <v>64626</v>
      </c>
    </row>
    <row r="26" spans="1:13" ht="74.25" customHeight="1" thickBot="1" x14ac:dyDescent="0.4">
      <c r="A26" s="1">
        <v>23</v>
      </c>
      <c r="B26" s="2" t="s">
        <v>46</v>
      </c>
      <c r="C26" s="3" t="s">
        <v>47</v>
      </c>
      <c r="D26" s="2" t="s">
        <v>27</v>
      </c>
      <c r="E26" s="4">
        <v>6</v>
      </c>
      <c r="F26" s="11">
        <v>11200</v>
      </c>
      <c r="G26" s="11">
        <f t="shared" si="2"/>
        <v>67200</v>
      </c>
      <c r="H26" s="11">
        <v>15798</v>
      </c>
      <c r="I26" s="11">
        <f t="shared" si="0"/>
        <v>94788</v>
      </c>
      <c r="J26" s="16">
        <v>20000</v>
      </c>
      <c r="K26" s="11">
        <f t="shared" si="3"/>
        <v>120000</v>
      </c>
      <c r="L26" s="11">
        <f t="shared" si="5"/>
        <v>15901</v>
      </c>
      <c r="M26" s="11">
        <f t="shared" si="1"/>
        <v>95406</v>
      </c>
    </row>
    <row r="27" spans="1:13" ht="75.75" customHeight="1" thickBot="1" x14ac:dyDescent="0.4">
      <c r="A27" s="1">
        <v>24</v>
      </c>
      <c r="B27" s="2" t="s">
        <v>48</v>
      </c>
      <c r="C27" s="3" t="s">
        <v>49</v>
      </c>
      <c r="D27" s="2" t="s">
        <v>27</v>
      </c>
      <c r="E27" s="4">
        <v>6</v>
      </c>
      <c r="F27" s="11">
        <v>13900</v>
      </c>
      <c r="G27" s="11">
        <f t="shared" si="2"/>
        <v>83400</v>
      </c>
      <c r="H27" s="11">
        <v>50000</v>
      </c>
      <c r="I27" s="11">
        <f t="shared" si="0"/>
        <v>300000</v>
      </c>
      <c r="J27" s="16">
        <v>23000</v>
      </c>
      <c r="K27" s="11">
        <f t="shared" si="3"/>
        <v>138000</v>
      </c>
      <c r="L27" s="11">
        <f t="shared" si="5"/>
        <v>29401</v>
      </c>
      <c r="M27" s="11">
        <f t="shared" si="1"/>
        <v>176406</v>
      </c>
    </row>
    <row r="28" spans="1:13" ht="81.75" customHeight="1" thickBot="1" x14ac:dyDescent="0.4">
      <c r="A28" s="1">
        <v>25</v>
      </c>
      <c r="B28" s="2" t="s">
        <v>50</v>
      </c>
      <c r="C28" s="3" t="s">
        <v>51</v>
      </c>
      <c r="D28" s="2" t="s">
        <v>52</v>
      </c>
      <c r="E28" s="4">
        <v>170</v>
      </c>
      <c r="F28" s="11">
        <v>137000</v>
      </c>
      <c r="G28" s="11">
        <f t="shared" si="2"/>
        <v>23290000</v>
      </c>
      <c r="H28" s="11">
        <v>27100</v>
      </c>
      <c r="I28" s="11">
        <f t="shared" si="0"/>
        <v>4607000</v>
      </c>
      <c r="J28" s="16">
        <v>230000</v>
      </c>
      <c r="K28" s="11">
        <f t="shared" si="3"/>
        <v>39100000</v>
      </c>
      <c r="L28" s="11">
        <f>ROUND((AVERAGE(F28,J28))*((1+1.5%)),0)</f>
        <v>186253</v>
      </c>
      <c r="M28" s="11">
        <f t="shared" si="1"/>
        <v>31663010</v>
      </c>
    </row>
    <row r="29" spans="1:13" ht="79.5" customHeight="1" thickBot="1" x14ac:dyDescent="0.4">
      <c r="A29" s="1">
        <v>26</v>
      </c>
      <c r="B29" s="2" t="s">
        <v>53</v>
      </c>
      <c r="C29" s="3" t="s">
        <v>51</v>
      </c>
      <c r="D29" s="2" t="s">
        <v>52</v>
      </c>
      <c r="E29" s="4">
        <v>60</v>
      </c>
      <c r="F29" s="11">
        <v>147000</v>
      </c>
      <c r="G29" s="11">
        <f t="shared" si="2"/>
        <v>8820000</v>
      </c>
      <c r="H29" s="11">
        <v>35000</v>
      </c>
      <c r="I29" s="11">
        <f t="shared" si="0"/>
        <v>2100000</v>
      </c>
      <c r="J29" s="16">
        <v>280000</v>
      </c>
      <c r="K29" s="11">
        <f t="shared" si="3"/>
        <v>16800000</v>
      </c>
      <c r="L29" s="11">
        <f>ROUND((AVERAGE(F29,J29))*(1+1.5%),0)</f>
        <v>216703</v>
      </c>
      <c r="M29" s="11">
        <f t="shared" si="1"/>
        <v>13002180</v>
      </c>
    </row>
    <row r="30" spans="1:13" ht="42" customHeight="1" thickBot="1" x14ac:dyDescent="0.4">
      <c r="A30" s="1">
        <v>27</v>
      </c>
      <c r="B30" s="2" t="s">
        <v>54</v>
      </c>
      <c r="C30" s="3" t="s">
        <v>55</v>
      </c>
      <c r="D30" s="2" t="s">
        <v>37</v>
      </c>
      <c r="E30" s="4">
        <v>5</v>
      </c>
      <c r="F30" s="11">
        <v>36800</v>
      </c>
      <c r="G30" s="11">
        <f t="shared" si="2"/>
        <v>184000</v>
      </c>
      <c r="H30" s="11">
        <v>72738</v>
      </c>
      <c r="I30" s="11">
        <f t="shared" si="0"/>
        <v>363690</v>
      </c>
      <c r="J30" s="16">
        <v>38000</v>
      </c>
      <c r="K30" s="11">
        <f t="shared" si="3"/>
        <v>190000</v>
      </c>
      <c r="L30" s="11">
        <f>ROUND((AVERAGE(F30,J30))*((1+1.5%)),0)</f>
        <v>37961</v>
      </c>
      <c r="M30" s="11">
        <f t="shared" si="1"/>
        <v>189805</v>
      </c>
    </row>
    <row r="31" spans="1:13" ht="31.5" customHeight="1" thickBot="1" x14ac:dyDescent="0.4">
      <c r="A31" s="1">
        <v>28</v>
      </c>
      <c r="B31" s="2" t="s">
        <v>54</v>
      </c>
      <c r="C31" s="3" t="s">
        <v>56</v>
      </c>
      <c r="D31" s="2" t="s">
        <v>37</v>
      </c>
      <c r="E31" s="4">
        <v>5</v>
      </c>
      <c r="F31" s="11">
        <v>41900</v>
      </c>
      <c r="G31" s="11">
        <f t="shared" si="2"/>
        <v>209500</v>
      </c>
      <c r="H31" s="11">
        <v>60308</v>
      </c>
      <c r="I31" s="11">
        <f t="shared" si="0"/>
        <v>301540</v>
      </c>
      <c r="J31" s="16">
        <v>50000</v>
      </c>
      <c r="K31" s="11">
        <f t="shared" si="3"/>
        <v>250000</v>
      </c>
      <c r="L31" s="11">
        <f>ROUND((AVERAGE(F31,H31,J31))*((1+1.5%)),0)</f>
        <v>51497</v>
      </c>
      <c r="M31" s="11">
        <f t="shared" si="1"/>
        <v>257485</v>
      </c>
    </row>
    <row r="32" spans="1:13" ht="82.5" customHeight="1" thickBot="1" x14ac:dyDescent="0.4">
      <c r="A32" s="1">
        <v>29</v>
      </c>
      <c r="B32" s="2" t="s">
        <v>57</v>
      </c>
      <c r="C32" s="3" t="s">
        <v>58</v>
      </c>
      <c r="D32" s="2" t="s">
        <v>27</v>
      </c>
      <c r="E32" s="4">
        <v>10</v>
      </c>
      <c r="F32" s="11">
        <v>36700</v>
      </c>
      <c r="G32" s="11">
        <f t="shared" si="2"/>
        <v>367000</v>
      </c>
      <c r="H32" s="11">
        <v>19115</v>
      </c>
      <c r="I32" s="11">
        <f t="shared" si="0"/>
        <v>191150</v>
      </c>
      <c r="J32" s="16">
        <v>15000</v>
      </c>
      <c r="K32" s="11">
        <f t="shared" si="3"/>
        <v>150000</v>
      </c>
      <c r="L32" s="11">
        <f>ROUND((AVERAGE(F32,H32,J32))*((1+1.5%)),0)</f>
        <v>23959</v>
      </c>
      <c r="M32" s="11">
        <f t="shared" si="1"/>
        <v>239590</v>
      </c>
    </row>
    <row r="33" spans="1:13" ht="78.75" customHeight="1" thickBot="1" x14ac:dyDescent="0.4">
      <c r="A33" s="1">
        <v>30</v>
      </c>
      <c r="B33" s="2" t="s">
        <v>57</v>
      </c>
      <c r="C33" s="3" t="s">
        <v>59</v>
      </c>
      <c r="D33" s="2" t="s">
        <v>27</v>
      </c>
      <c r="E33" s="4">
        <v>10</v>
      </c>
      <c r="F33" s="11">
        <v>2700</v>
      </c>
      <c r="G33" s="11">
        <f t="shared" si="2"/>
        <v>27000</v>
      </c>
      <c r="H33" s="11">
        <v>24115</v>
      </c>
      <c r="I33" s="11">
        <f t="shared" si="0"/>
        <v>241150</v>
      </c>
      <c r="J33" s="16">
        <v>20000</v>
      </c>
      <c r="K33" s="11">
        <f t="shared" si="3"/>
        <v>200000</v>
      </c>
      <c r="L33" s="32">
        <f>ROUND((AVERAGE(H33,J33))*((1+1.5%)),0)</f>
        <v>22388</v>
      </c>
      <c r="M33" s="11">
        <f t="shared" si="1"/>
        <v>223880</v>
      </c>
    </row>
    <row r="34" spans="1:13" ht="82.5" customHeight="1" thickBot="1" x14ac:dyDescent="0.4">
      <c r="A34" s="1">
        <v>31</v>
      </c>
      <c r="B34" s="2" t="s">
        <v>57</v>
      </c>
      <c r="C34" s="3" t="s">
        <v>60</v>
      </c>
      <c r="D34" s="2" t="s">
        <v>27</v>
      </c>
      <c r="E34" s="4">
        <v>10</v>
      </c>
      <c r="F34" s="11">
        <v>12100</v>
      </c>
      <c r="G34" s="11">
        <f t="shared" si="2"/>
        <v>121000</v>
      </c>
      <c r="H34" s="11">
        <v>34115</v>
      </c>
      <c r="I34" s="11">
        <f t="shared" si="0"/>
        <v>341150</v>
      </c>
      <c r="J34" s="16">
        <v>31000</v>
      </c>
      <c r="K34" s="11">
        <f t="shared" si="3"/>
        <v>310000</v>
      </c>
      <c r="L34" s="11">
        <f>ROUND((AVERAGE(H34,J34))*((1+1.5%)),0)</f>
        <v>33046</v>
      </c>
      <c r="M34" s="11">
        <f t="shared" si="1"/>
        <v>330460</v>
      </c>
    </row>
    <row r="35" spans="1:13" ht="116.25" customHeight="1" thickBot="1" x14ac:dyDescent="0.4">
      <c r="A35" s="1">
        <v>32</v>
      </c>
      <c r="B35" s="2" t="s">
        <v>61</v>
      </c>
      <c r="C35" s="3" t="s">
        <v>62</v>
      </c>
      <c r="D35" s="2" t="s">
        <v>27</v>
      </c>
      <c r="E35" s="4">
        <v>5</v>
      </c>
      <c r="F35" s="11">
        <v>1800</v>
      </c>
      <c r="G35" s="11">
        <f t="shared" si="2"/>
        <v>9000</v>
      </c>
      <c r="H35" s="11">
        <v>4778</v>
      </c>
      <c r="I35" s="11">
        <f t="shared" si="0"/>
        <v>23890</v>
      </c>
      <c r="J35" s="16">
        <v>13000</v>
      </c>
      <c r="K35" s="11">
        <f t="shared" si="3"/>
        <v>65000</v>
      </c>
      <c r="L35" s="11">
        <f>ROUND((AVERAGE(J35))*(1+1.5%),0)</f>
        <v>13195</v>
      </c>
      <c r="M35" s="11">
        <f t="shared" si="1"/>
        <v>65975</v>
      </c>
    </row>
    <row r="36" spans="1:13" ht="51" customHeight="1" thickBot="1" x14ac:dyDescent="0.4">
      <c r="A36" s="1">
        <v>33</v>
      </c>
      <c r="B36" s="2" t="s">
        <v>63</v>
      </c>
      <c r="C36" s="3" t="s">
        <v>64</v>
      </c>
      <c r="D36" s="2" t="s">
        <v>27</v>
      </c>
      <c r="E36" s="4">
        <v>5</v>
      </c>
      <c r="F36" s="11">
        <v>15900</v>
      </c>
      <c r="G36" s="11">
        <f t="shared" ref="G36:G67" si="6">F36*E36</f>
        <v>79500</v>
      </c>
      <c r="H36" s="11">
        <v>6350</v>
      </c>
      <c r="I36" s="11">
        <f t="shared" ref="I36:I67" si="7">H36*E36</f>
        <v>31750</v>
      </c>
      <c r="J36" s="16">
        <v>6500</v>
      </c>
      <c r="K36" s="11">
        <f t="shared" si="3"/>
        <v>32500</v>
      </c>
      <c r="L36" s="11">
        <f>ROUND((AVERAGE(H36,J36))*((1+1.5%)),0)</f>
        <v>6521</v>
      </c>
      <c r="M36" s="11">
        <f t="shared" ref="M36:M67" si="8">L36*E36</f>
        <v>32605</v>
      </c>
    </row>
    <row r="37" spans="1:13" ht="84.75" customHeight="1" thickBot="1" x14ac:dyDescent="0.4">
      <c r="A37" s="1">
        <v>34</v>
      </c>
      <c r="B37" s="2" t="s">
        <v>65</v>
      </c>
      <c r="C37" s="3" t="s">
        <v>66</v>
      </c>
      <c r="D37" s="2" t="s">
        <v>27</v>
      </c>
      <c r="E37" s="4">
        <v>5</v>
      </c>
      <c r="F37" s="11">
        <v>8400</v>
      </c>
      <c r="G37" s="11">
        <f t="shared" si="6"/>
        <v>42000</v>
      </c>
      <c r="H37" s="11">
        <v>8135</v>
      </c>
      <c r="I37" s="11">
        <f t="shared" si="7"/>
        <v>40675</v>
      </c>
      <c r="J37" s="16">
        <v>18000</v>
      </c>
      <c r="K37" s="11">
        <f t="shared" si="3"/>
        <v>90000</v>
      </c>
      <c r="L37" s="11">
        <f>ROUND((AVERAGE(F37,H37))*((1+1.5%)),0)</f>
        <v>8392</v>
      </c>
      <c r="M37" s="11">
        <f t="shared" si="8"/>
        <v>41960</v>
      </c>
    </row>
    <row r="38" spans="1:13" ht="45" customHeight="1" thickBot="1" x14ac:dyDescent="0.4">
      <c r="A38" s="1">
        <v>35</v>
      </c>
      <c r="B38" s="2" t="s">
        <v>67</v>
      </c>
      <c r="C38" s="3" t="s">
        <v>68</v>
      </c>
      <c r="D38" s="2" t="s">
        <v>69</v>
      </c>
      <c r="E38" s="4">
        <v>2</v>
      </c>
      <c r="F38" s="11">
        <v>7800</v>
      </c>
      <c r="G38" s="11">
        <f t="shared" si="6"/>
        <v>15600</v>
      </c>
      <c r="H38" s="11">
        <v>20833</v>
      </c>
      <c r="I38" s="11">
        <f t="shared" si="7"/>
        <v>41666</v>
      </c>
      <c r="J38" s="16">
        <v>12000</v>
      </c>
      <c r="K38" s="11">
        <f t="shared" si="3"/>
        <v>24000</v>
      </c>
      <c r="L38" s="11">
        <f>ROUND((AVERAGE(H38,J38))*((1+1.5%)),0)</f>
        <v>16663</v>
      </c>
      <c r="M38" s="11">
        <f t="shared" si="8"/>
        <v>33326</v>
      </c>
    </row>
    <row r="39" spans="1:13" ht="67.5" customHeight="1" thickBot="1" x14ac:dyDescent="0.4">
      <c r="A39" s="1">
        <v>36</v>
      </c>
      <c r="B39" s="2" t="s">
        <v>70</v>
      </c>
      <c r="C39" s="3" t="s">
        <v>71</v>
      </c>
      <c r="D39" s="2" t="s">
        <v>72</v>
      </c>
      <c r="E39" s="4">
        <v>5</v>
      </c>
      <c r="F39" s="11">
        <v>1400</v>
      </c>
      <c r="G39" s="11">
        <f t="shared" si="6"/>
        <v>7000</v>
      </c>
      <c r="H39" s="11">
        <v>3750</v>
      </c>
      <c r="I39" s="11">
        <f t="shared" si="7"/>
        <v>18750</v>
      </c>
      <c r="J39" s="16">
        <v>5000</v>
      </c>
      <c r="K39" s="11">
        <f t="shared" si="3"/>
        <v>25000</v>
      </c>
      <c r="L39" s="11">
        <f>ROUND((AVERAGE(H39,J39))*((1+1.5%)),0)</f>
        <v>4441</v>
      </c>
      <c r="M39" s="11">
        <f t="shared" si="8"/>
        <v>22205</v>
      </c>
    </row>
    <row r="40" spans="1:13" ht="45.75" customHeight="1" thickBot="1" x14ac:dyDescent="0.4">
      <c r="A40" s="1">
        <v>37</v>
      </c>
      <c r="B40" s="2" t="s">
        <v>73</v>
      </c>
      <c r="C40" s="3" t="s">
        <v>74</v>
      </c>
      <c r="D40" s="2" t="s">
        <v>69</v>
      </c>
      <c r="E40" s="4">
        <v>3</v>
      </c>
      <c r="F40" s="11">
        <v>7800</v>
      </c>
      <c r="G40" s="11">
        <f t="shared" si="6"/>
        <v>23400</v>
      </c>
      <c r="H40" s="11">
        <v>15000</v>
      </c>
      <c r="I40" s="11">
        <f t="shared" si="7"/>
        <v>45000</v>
      </c>
      <c r="J40" s="16">
        <v>12000</v>
      </c>
      <c r="K40" s="11">
        <f t="shared" si="3"/>
        <v>36000</v>
      </c>
      <c r="L40" s="11">
        <f>ROUND((AVERAGE(F40,H40,J40))*((1+1.5%)),0)</f>
        <v>11774</v>
      </c>
      <c r="M40" s="11">
        <f t="shared" si="8"/>
        <v>35322</v>
      </c>
    </row>
    <row r="41" spans="1:13" ht="76.5" customHeight="1" thickBot="1" x14ac:dyDescent="0.4">
      <c r="A41" s="1">
        <v>38</v>
      </c>
      <c r="B41" s="2" t="s">
        <v>73</v>
      </c>
      <c r="C41" s="3" t="s">
        <v>75</v>
      </c>
      <c r="D41" s="2" t="s">
        <v>69</v>
      </c>
      <c r="E41" s="4">
        <v>6</v>
      </c>
      <c r="F41" s="11">
        <v>28000</v>
      </c>
      <c r="G41" s="11">
        <f t="shared" si="6"/>
        <v>168000</v>
      </c>
      <c r="H41" s="11">
        <v>150000</v>
      </c>
      <c r="I41" s="11">
        <f t="shared" si="7"/>
        <v>900000</v>
      </c>
      <c r="J41" s="16">
        <v>14000</v>
      </c>
      <c r="K41" s="11">
        <f t="shared" si="3"/>
        <v>84000</v>
      </c>
      <c r="L41" s="11">
        <f>ROUND((AVERAGE(F41,J41))*((1+1.5%)),0)</f>
        <v>21315</v>
      </c>
      <c r="M41" s="11">
        <f t="shared" si="8"/>
        <v>127890</v>
      </c>
    </row>
    <row r="42" spans="1:13" ht="75" customHeight="1" thickBot="1" x14ac:dyDescent="0.4">
      <c r="A42" s="1">
        <v>39</v>
      </c>
      <c r="B42" s="2" t="s">
        <v>76</v>
      </c>
      <c r="C42" s="3" t="s">
        <v>77</v>
      </c>
      <c r="D42" s="2" t="s">
        <v>27</v>
      </c>
      <c r="E42" s="4">
        <v>10</v>
      </c>
      <c r="F42" s="11">
        <v>2500</v>
      </c>
      <c r="G42" s="11">
        <f t="shared" si="6"/>
        <v>25000</v>
      </c>
      <c r="H42" s="11">
        <v>22500</v>
      </c>
      <c r="I42" s="11">
        <f t="shared" si="7"/>
        <v>225000</v>
      </c>
      <c r="J42" s="16">
        <v>7000</v>
      </c>
      <c r="K42" s="11">
        <f t="shared" ref="K42:K66" si="9">J42*E42</f>
        <v>70000</v>
      </c>
      <c r="L42" s="11">
        <f>ROUND((AVERAGE(H42,J42))*((1+1.5%)),0)</f>
        <v>14971</v>
      </c>
      <c r="M42" s="11">
        <f t="shared" si="8"/>
        <v>149710</v>
      </c>
    </row>
    <row r="43" spans="1:13" ht="45" customHeight="1" thickBot="1" x14ac:dyDescent="0.4">
      <c r="A43" s="1">
        <v>40</v>
      </c>
      <c r="B43" s="2" t="s">
        <v>78</v>
      </c>
      <c r="C43" s="3" t="s">
        <v>79</v>
      </c>
      <c r="D43" s="2" t="s">
        <v>69</v>
      </c>
      <c r="E43" s="4">
        <v>5</v>
      </c>
      <c r="F43" s="11">
        <v>1300</v>
      </c>
      <c r="G43" s="11">
        <f t="shared" si="6"/>
        <v>6500</v>
      </c>
      <c r="H43" s="11">
        <v>114975</v>
      </c>
      <c r="I43" s="11">
        <f t="shared" si="7"/>
        <v>574875</v>
      </c>
      <c r="J43" s="16">
        <v>160000</v>
      </c>
      <c r="K43" s="11">
        <f t="shared" si="9"/>
        <v>800000</v>
      </c>
      <c r="L43" s="11">
        <f>ROUND((AVERAGE(H43,J43))*((1+1.5%)),0)</f>
        <v>139550</v>
      </c>
      <c r="M43" s="11">
        <f t="shared" si="8"/>
        <v>697750</v>
      </c>
    </row>
    <row r="44" spans="1:13" ht="36" customHeight="1" thickBot="1" x14ac:dyDescent="0.4">
      <c r="A44" s="1">
        <v>41</v>
      </c>
      <c r="B44" s="2" t="s">
        <v>80</v>
      </c>
      <c r="C44" s="3" t="s">
        <v>81</v>
      </c>
      <c r="D44" s="2" t="s">
        <v>82</v>
      </c>
      <c r="E44" s="4">
        <v>10</v>
      </c>
      <c r="F44" s="11">
        <v>900</v>
      </c>
      <c r="G44" s="11">
        <f t="shared" si="6"/>
        <v>9000</v>
      </c>
      <c r="H44" s="11">
        <v>17500</v>
      </c>
      <c r="I44" s="11">
        <f t="shared" si="7"/>
        <v>175000</v>
      </c>
      <c r="J44" s="16">
        <v>1800</v>
      </c>
      <c r="K44" s="11">
        <f t="shared" si="9"/>
        <v>18000</v>
      </c>
      <c r="L44" s="32">
        <f>ROUND((AVERAGE(F44,H44,J44))*((1+1.5%)),0)</f>
        <v>6834</v>
      </c>
      <c r="M44" s="11">
        <f t="shared" si="8"/>
        <v>68340</v>
      </c>
    </row>
    <row r="45" spans="1:13" ht="30.5" thickBot="1" x14ac:dyDescent="0.4">
      <c r="A45" s="1">
        <v>42</v>
      </c>
      <c r="B45" s="2" t="s">
        <v>83</v>
      </c>
      <c r="C45" s="3" t="s">
        <v>84</v>
      </c>
      <c r="D45" s="2" t="s">
        <v>85</v>
      </c>
      <c r="E45" s="4">
        <v>10</v>
      </c>
      <c r="F45" s="11">
        <v>700</v>
      </c>
      <c r="G45" s="11">
        <f t="shared" si="6"/>
        <v>7000</v>
      </c>
      <c r="H45" s="11">
        <v>14133</v>
      </c>
      <c r="I45" s="11">
        <f t="shared" si="7"/>
        <v>141330</v>
      </c>
      <c r="J45" s="16">
        <v>13000</v>
      </c>
      <c r="K45" s="11">
        <f t="shared" si="9"/>
        <v>130000</v>
      </c>
      <c r="L45" s="11">
        <f>ROUND((AVERAGE(H45,J45))*((1+1.5%%)),0)</f>
        <v>13569</v>
      </c>
      <c r="M45" s="11">
        <f t="shared" si="8"/>
        <v>135690</v>
      </c>
    </row>
    <row r="46" spans="1:13" ht="30.5" thickBot="1" x14ac:dyDescent="0.4">
      <c r="A46" s="1">
        <v>43</v>
      </c>
      <c r="B46" s="2" t="s">
        <v>83</v>
      </c>
      <c r="C46" s="3" t="s">
        <v>86</v>
      </c>
      <c r="D46" s="2" t="s">
        <v>85</v>
      </c>
      <c r="E46" s="4">
        <v>10</v>
      </c>
      <c r="F46" s="11">
        <v>300</v>
      </c>
      <c r="G46" s="11">
        <f t="shared" si="6"/>
        <v>3000</v>
      </c>
      <c r="H46" s="11">
        <v>3750</v>
      </c>
      <c r="I46" s="11">
        <f t="shared" si="7"/>
        <v>37500</v>
      </c>
      <c r="J46" s="16">
        <v>5000</v>
      </c>
      <c r="K46" s="11">
        <f t="shared" si="9"/>
        <v>50000</v>
      </c>
      <c r="L46" s="11">
        <f>ROUND((AVERAGE(H46,J46))*((1+1.5%)),0)</f>
        <v>4441</v>
      </c>
      <c r="M46" s="11">
        <f t="shared" si="8"/>
        <v>44410</v>
      </c>
    </row>
    <row r="47" spans="1:13" ht="82.5" customHeight="1" thickBot="1" x14ac:dyDescent="0.4">
      <c r="A47" s="1">
        <v>44</v>
      </c>
      <c r="B47" s="2" t="s">
        <v>87</v>
      </c>
      <c r="C47" s="3" t="s">
        <v>88</v>
      </c>
      <c r="D47" s="2" t="s">
        <v>89</v>
      </c>
      <c r="E47" s="4">
        <v>10</v>
      </c>
      <c r="F47" s="11">
        <v>2700</v>
      </c>
      <c r="G47" s="11">
        <f t="shared" si="6"/>
        <v>27000</v>
      </c>
      <c r="H47" s="11">
        <v>5363</v>
      </c>
      <c r="I47" s="11">
        <f t="shared" si="7"/>
        <v>53630</v>
      </c>
      <c r="J47" s="16">
        <v>3800</v>
      </c>
      <c r="K47" s="11">
        <f t="shared" si="9"/>
        <v>38000</v>
      </c>
      <c r="L47" s="11">
        <f>ROUND((AVERAGE(F47,H47,J47))*((1+1.5%)),0)</f>
        <v>4014</v>
      </c>
      <c r="M47" s="11">
        <f t="shared" si="8"/>
        <v>40140</v>
      </c>
    </row>
    <row r="48" spans="1:13" ht="52.5" customHeight="1" thickBot="1" x14ac:dyDescent="0.4">
      <c r="A48" s="1">
        <v>45</v>
      </c>
      <c r="B48" s="2" t="s">
        <v>87</v>
      </c>
      <c r="C48" s="3" t="s">
        <v>90</v>
      </c>
      <c r="D48" s="2" t="s">
        <v>91</v>
      </c>
      <c r="E48" s="4">
        <v>10</v>
      </c>
      <c r="F48" s="11">
        <v>2700</v>
      </c>
      <c r="G48" s="11">
        <f t="shared" si="6"/>
        <v>27000</v>
      </c>
      <c r="H48" s="11">
        <v>35000</v>
      </c>
      <c r="I48" s="11">
        <f t="shared" si="7"/>
        <v>350000</v>
      </c>
      <c r="J48" s="16">
        <v>2600</v>
      </c>
      <c r="K48" s="11">
        <f t="shared" si="9"/>
        <v>26000</v>
      </c>
      <c r="L48" s="11">
        <f>ROUND((AVERAGE(F48,J48))*((1+1.5%)),0)</f>
        <v>2690</v>
      </c>
      <c r="M48" s="11">
        <f t="shared" si="8"/>
        <v>26900</v>
      </c>
    </row>
    <row r="49" spans="1:13" ht="105.75" customHeight="1" thickBot="1" x14ac:dyDescent="0.4">
      <c r="A49" s="1">
        <v>46</v>
      </c>
      <c r="B49" s="2" t="s">
        <v>92</v>
      </c>
      <c r="C49" s="3" t="s">
        <v>93</v>
      </c>
      <c r="D49" s="2" t="s">
        <v>94</v>
      </c>
      <c r="E49" s="4">
        <v>6</v>
      </c>
      <c r="F49" s="11">
        <v>2700</v>
      </c>
      <c r="G49" s="11">
        <f t="shared" si="6"/>
        <v>16200</v>
      </c>
      <c r="H49" s="11">
        <v>4768</v>
      </c>
      <c r="I49" s="11">
        <f t="shared" si="7"/>
        <v>28608</v>
      </c>
      <c r="J49" s="16">
        <v>4000</v>
      </c>
      <c r="K49" s="11">
        <f t="shared" si="9"/>
        <v>24000</v>
      </c>
      <c r="L49" s="11">
        <f>ROUND((AVERAGE(F49,H49,J49))*((1+1.5%)),0)</f>
        <v>3880</v>
      </c>
      <c r="M49" s="11">
        <f t="shared" si="8"/>
        <v>23280</v>
      </c>
    </row>
    <row r="50" spans="1:13" ht="146.25" customHeight="1" thickBot="1" x14ac:dyDescent="0.4">
      <c r="A50" s="1">
        <v>47</v>
      </c>
      <c r="B50" s="2" t="s">
        <v>95</v>
      </c>
      <c r="C50" s="3" t="s">
        <v>96</v>
      </c>
      <c r="D50" s="2" t="s">
        <v>27</v>
      </c>
      <c r="E50" s="4">
        <v>10</v>
      </c>
      <c r="F50" s="11">
        <v>2200</v>
      </c>
      <c r="G50" s="11">
        <f t="shared" si="6"/>
        <v>22000</v>
      </c>
      <c r="H50" s="11">
        <v>6973</v>
      </c>
      <c r="I50" s="11">
        <f t="shared" si="7"/>
        <v>69730</v>
      </c>
      <c r="J50" s="16">
        <v>15000</v>
      </c>
      <c r="K50" s="11">
        <f t="shared" si="9"/>
        <v>150000</v>
      </c>
      <c r="L50" s="11">
        <f>ROUND((AVERAGE(H50,J50))*((1+1.5%)),0)</f>
        <v>11151</v>
      </c>
      <c r="M50" s="11">
        <f t="shared" si="8"/>
        <v>111510</v>
      </c>
    </row>
    <row r="51" spans="1:13" ht="88.5" customHeight="1" thickBot="1" x14ac:dyDescent="0.4">
      <c r="A51" s="1">
        <v>48</v>
      </c>
      <c r="B51" s="2" t="s">
        <v>97</v>
      </c>
      <c r="C51" s="3" t="s">
        <v>98</v>
      </c>
      <c r="D51" s="4" t="s">
        <v>27</v>
      </c>
      <c r="E51" s="4">
        <v>10</v>
      </c>
      <c r="F51" s="11">
        <v>800</v>
      </c>
      <c r="G51" s="11">
        <f t="shared" si="6"/>
        <v>8000</v>
      </c>
      <c r="H51" s="11">
        <v>1595</v>
      </c>
      <c r="I51" s="11">
        <f t="shared" si="7"/>
        <v>15950</v>
      </c>
      <c r="J51" s="16">
        <v>7500</v>
      </c>
      <c r="K51" s="11">
        <f t="shared" si="9"/>
        <v>75000</v>
      </c>
      <c r="L51" s="11">
        <f>ROUND((AVERAGE(F51,H51))*((1+1.5%)),0)</f>
        <v>1215</v>
      </c>
      <c r="M51" s="11">
        <f t="shared" si="8"/>
        <v>12150</v>
      </c>
    </row>
    <row r="52" spans="1:13" ht="65.25" customHeight="1" thickBot="1" x14ac:dyDescent="0.4">
      <c r="A52" s="1">
        <v>49</v>
      </c>
      <c r="B52" s="2" t="s">
        <v>99</v>
      </c>
      <c r="C52" s="3" t="s">
        <v>100</v>
      </c>
      <c r="D52" s="4" t="s">
        <v>27</v>
      </c>
      <c r="E52" s="4">
        <v>10</v>
      </c>
      <c r="F52" s="11">
        <v>1200</v>
      </c>
      <c r="G52" s="11">
        <f t="shared" si="6"/>
        <v>12000</v>
      </c>
      <c r="H52" s="11">
        <v>20000</v>
      </c>
      <c r="I52" s="11">
        <f t="shared" si="7"/>
        <v>200000</v>
      </c>
      <c r="J52" s="16">
        <v>1900</v>
      </c>
      <c r="K52" s="11">
        <f t="shared" si="9"/>
        <v>19000</v>
      </c>
      <c r="L52" s="11">
        <f>ROUND((AVERAGE(F52,J52))*((1+1.5%)),0)</f>
        <v>1573</v>
      </c>
      <c r="M52" s="11">
        <f t="shared" si="8"/>
        <v>15730</v>
      </c>
    </row>
    <row r="53" spans="1:13" ht="76.5" customHeight="1" thickBot="1" x14ac:dyDescent="0.4">
      <c r="A53" s="1">
        <v>50</v>
      </c>
      <c r="B53" s="2" t="s">
        <v>101</v>
      </c>
      <c r="C53" s="5" t="s">
        <v>102</v>
      </c>
      <c r="D53" s="4" t="s">
        <v>103</v>
      </c>
      <c r="E53" s="4">
        <v>30</v>
      </c>
      <c r="F53" s="11">
        <v>48000</v>
      </c>
      <c r="G53" s="11">
        <f t="shared" si="6"/>
        <v>1440000</v>
      </c>
      <c r="H53" s="11">
        <v>66667</v>
      </c>
      <c r="I53" s="11">
        <f t="shared" si="7"/>
        <v>2000010</v>
      </c>
      <c r="J53" s="16">
        <v>43000</v>
      </c>
      <c r="K53" s="11">
        <f t="shared" si="9"/>
        <v>1290000</v>
      </c>
      <c r="L53" s="11">
        <f t="shared" ref="L53:L61" si="10">ROUND((AVERAGE(F53,H53,J53))*((1+1.5%)),0)</f>
        <v>53344</v>
      </c>
      <c r="M53" s="11">
        <f t="shared" si="8"/>
        <v>1600320</v>
      </c>
    </row>
    <row r="54" spans="1:13" ht="35.15" customHeight="1" thickBot="1" x14ac:dyDescent="0.4">
      <c r="A54" s="1">
        <v>51</v>
      </c>
      <c r="B54" s="2" t="s">
        <v>101</v>
      </c>
      <c r="C54" s="5" t="s">
        <v>104</v>
      </c>
      <c r="D54" s="4" t="s">
        <v>103</v>
      </c>
      <c r="E54" s="4">
        <v>31</v>
      </c>
      <c r="F54" s="11">
        <v>48000</v>
      </c>
      <c r="G54" s="11">
        <f t="shared" si="6"/>
        <v>1488000</v>
      </c>
      <c r="H54" s="11">
        <v>66667</v>
      </c>
      <c r="I54" s="11">
        <f t="shared" si="7"/>
        <v>2066677</v>
      </c>
      <c r="J54" s="16">
        <v>43000</v>
      </c>
      <c r="K54" s="11">
        <f t="shared" si="9"/>
        <v>1333000</v>
      </c>
      <c r="L54" s="11">
        <f t="shared" si="10"/>
        <v>53344</v>
      </c>
      <c r="M54" s="11">
        <f t="shared" si="8"/>
        <v>1653664</v>
      </c>
    </row>
    <row r="55" spans="1:13" ht="35.15" customHeight="1" thickBot="1" x14ac:dyDescent="0.4">
      <c r="A55" s="1">
        <v>52</v>
      </c>
      <c r="B55" s="2" t="s">
        <v>101</v>
      </c>
      <c r="C55" s="5" t="s">
        <v>105</v>
      </c>
      <c r="D55" s="4" t="s">
        <v>103</v>
      </c>
      <c r="E55" s="4">
        <v>31</v>
      </c>
      <c r="F55" s="11">
        <v>48000</v>
      </c>
      <c r="G55" s="11">
        <f t="shared" si="6"/>
        <v>1488000</v>
      </c>
      <c r="H55" s="11">
        <v>66667</v>
      </c>
      <c r="I55" s="11">
        <f t="shared" si="7"/>
        <v>2066677</v>
      </c>
      <c r="J55" s="16">
        <v>43000</v>
      </c>
      <c r="K55" s="11">
        <f t="shared" si="9"/>
        <v>1333000</v>
      </c>
      <c r="L55" s="11">
        <f t="shared" si="10"/>
        <v>53344</v>
      </c>
      <c r="M55" s="11">
        <f t="shared" si="8"/>
        <v>1653664</v>
      </c>
    </row>
    <row r="56" spans="1:13" ht="35.15" customHeight="1" thickBot="1" x14ac:dyDescent="0.4">
      <c r="A56" s="1">
        <v>53</v>
      </c>
      <c r="B56" s="2" t="s">
        <v>101</v>
      </c>
      <c r="C56" s="5" t="s">
        <v>106</v>
      </c>
      <c r="D56" s="4" t="s">
        <v>103</v>
      </c>
      <c r="E56" s="4">
        <v>31</v>
      </c>
      <c r="F56" s="11">
        <v>48000</v>
      </c>
      <c r="G56" s="11">
        <f t="shared" si="6"/>
        <v>1488000</v>
      </c>
      <c r="H56" s="11">
        <v>66667</v>
      </c>
      <c r="I56" s="11">
        <f t="shared" si="7"/>
        <v>2066677</v>
      </c>
      <c r="J56" s="16">
        <v>43000</v>
      </c>
      <c r="K56" s="11">
        <f t="shared" si="9"/>
        <v>1333000</v>
      </c>
      <c r="L56" s="11">
        <f t="shared" si="10"/>
        <v>53344</v>
      </c>
      <c r="M56" s="11">
        <f t="shared" si="8"/>
        <v>1653664</v>
      </c>
    </row>
    <row r="57" spans="1:13" ht="35.15" customHeight="1" thickBot="1" x14ac:dyDescent="0.4">
      <c r="A57" s="1">
        <v>54</v>
      </c>
      <c r="B57" s="2" t="s">
        <v>101</v>
      </c>
      <c r="C57" s="5" t="s">
        <v>107</v>
      </c>
      <c r="D57" s="4" t="s">
        <v>103</v>
      </c>
      <c r="E57" s="4">
        <v>31</v>
      </c>
      <c r="F57" s="11">
        <v>44000</v>
      </c>
      <c r="G57" s="11">
        <f t="shared" si="6"/>
        <v>1364000</v>
      </c>
      <c r="H57" s="11">
        <v>66667</v>
      </c>
      <c r="I57" s="11">
        <f t="shared" si="7"/>
        <v>2066677</v>
      </c>
      <c r="J57" s="16">
        <v>39000</v>
      </c>
      <c r="K57" s="11">
        <f t="shared" si="9"/>
        <v>1209000</v>
      </c>
      <c r="L57" s="11">
        <f t="shared" si="10"/>
        <v>50637</v>
      </c>
      <c r="M57" s="11">
        <f t="shared" si="8"/>
        <v>1569747</v>
      </c>
    </row>
    <row r="58" spans="1:13" ht="35.15" customHeight="1" thickBot="1" x14ac:dyDescent="0.4">
      <c r="A58" s="1">
        <v>55</v>
      </c>
      <c r="B58" s="2" t="s">
        <v>101</v>
      </c>
      <c r="C58" s="5" t="s">
        <v>108</v>
      </c>
      <c r="D58" s="4" t="s">
        <v>103</v>
      </c>
      <c r="E58" s="4">
        <v>31</v>
      </c>
      <c r="F58" s="11">
        <v>46000</v>
      </c>
      <c r="G58" s="11">
        <f t="shared" si="6"/>
        <v>1426000</v>
      </c>
      <c r="H58" s="11">
        <v>66667</v>
      </c>
      <c r="I58" s="11">
        <f t="shared" si="7"/>
        <v>2066677</v>
      </c>
      <c r="J58" s="16">
        <v>39000</v>
      </c>
      <c r="K58" s="11">
        <f t="shared" si="9"/>
        <v>1209000</v>
      </c>
      <c r="L58" s="11">
        <f t="shared" si="10"/>
        <v>51314</v>
      </c>
      <c r="M58" s="11">
        <f t="shared" si="8"/>
        <v>1590734</v>
      </c>
    </row>
    <row r="59" spans="1:13" ht="35.15" customHeight="1" thickBot="1" x14ac:dyDescent="0.4">
      <c r="A59" s="1">
        <v>56</v>
      </c>
      <c r="B59" s="2" t="s">
        <v>101</v>
      </c>
      <c r="C59" s="5" t="s">
        <v>109</v>
      </c>
      <c r="D59" s="4" t="s">
        <v>103</v>
      </c>
      <c r="E59" s="4">
        <v>31</v>
      </c>
      <c r="F59" s="11">
        <v>44000</v>
      </c>
      <c r="G59" s="11">
        <f t="shared" si="6"/>
        <v>1364000</v>
      </c>
      <c r="H59" s="11">
        <v>66667</v>
      </c>
      <c r="I59" s="11">
        <f t="shared" si="7"/>
        <v>2066677</v>
      </c>
      <c r="J59" s="16">
        <v>39000</v>
      </c>
      <c r="K59" s="11">
        <f t="shared" si="9"/>
        <v>1209000</v>
      </c>
      <c r="L59" s="11">
        <f t="shared" si="10"/>
        <v>50637</v>
      </c>
      <c r="M59" s="11">
        <f t="shared" si="8"/>
        <v>1569747</v>
      </c>
    </row>
    <row r="60" spans="1:13" ht="35.15" customHeight="1" thickBot="1" x14ac:dyDescent="0.4">
      <c r="A60" s="1">
        <v>57</v>
      </c>
      <c r="B60" s="2" t="s">
        <v>101</v>
      </c>
      <c r="C60" s="5" t="s">
        <v>110</v>
      </c>
      <c r="D60" s="4" t="s">
        <v>103</v>
      </c>
      <c r="E60" s="4">
        <v>31</v>
      </c>
      <c r="F60" s="11">
        <v>42000</v>
      </c>
      <c r="G60" s="11">
        <f t="shared" si="6"/>
        <v>1302000</v>
      </c>
      <c r="H60" s="11">
        <v>66667</v>
      </c>
      <c r="I60" s="11">
        <f t="shared" si="7"/>
        <v>2066677</v>
      </c>
      <c r="J60" s="16">
        <v>39000</v>
      </c>
      <c r="K60" s="11">
        <f t="shared" si="9"/>
        <v>1209000</v>
      </c>
      <c r="L60" s="11">
        <f t="shared" si="10"/>
        <v>49961</v>
      </c>
      <c r="M60" s="11">
        <f t="shared" si="8"/>
        <v>1548791</v>
      </c>
    </row>
    <row r="61" spans="1:13" ht="86.25" customHeight="1" thickBot="1" x14ac:dyDescent="0.4">
      <c r="A61" s="1">
        <v>58</v>
      </c>
      <c r="B61" s="2" t="s">
        <v>111</v>
      </c>
      <c r="C61" s="3" t="s">
        <v>112</v>
      </c>
      <c r="D61" s="2" t="s">
        <v>113</v>
      </c>
      <c r="E61" s="4">
        <v>31</v>
      </c>
      <c r="F61" s="11">
        <v>148000</v>
      </c>
      <c r="G61" s="11">
        <f t="shared" si="6"/>
        <v>4588000</v>
      </c>
      <c r="H61" s="11">
        <v>200000</v>
      </c>
      <c r="I61" s="11">
        <f t="shared" si="7"/>
        <v>6200000</v>
      </c>
      <c r="J61" s="16">
        <v>160000</v>
      </c>
      <c r="K61" s="11">
        <f t="shared" si="9"/>
        <v>4960000</v>
      </c>
      <c r="L61" s="11">
        <f t="shared" si="10"/>
        <v>171873</v>
      </c>
      <c r="M61" s="11">
        <f t="shared" si="8"/>
        <v>5328063</v>
      </c>
    </row>
    <row r="62" spans="1:13" ht="76.5" customHeight="1" thickBot="1" x14ac:dyDescent="0.4">
      <c r="A62" s="1">
        <v>59</v>
      </c>
      <c r="B62" s="2" t="s">
        <v>114</v>
      </c>
      <c r="C62" s="3" t="s">
        <v>115</v>
      </c>
      <c r="D62" s="2" t="s">
        <v>116</v>
      </c>
      <c r="E62" s="4">
        <v>6</v>
      </c>
      <c r="F62" s="11">
        <v>0</v>
      </c>
      <c r="G62" s="11">
        <f t="shared" si="6"/>
        <v>0</v>
      </c>
      <c r="H62" s="11">
        <v>30880</v>
      </c>
      <c r="I62" s="11">
        <f t="shared" si="7"/>
        <v>185280</v>
      </c>
      <c r="J62" s="16">
        <v>25000</v>
      </c>
      <c r="K62" s="11">
        <f t="shared" si="9"/>
        <v>150000</v>
      </c>
      <c r="L62" s="11">
        <f>ROUND((AVERAGE(H62,J62))*(1+1.5%),0)</f>
        <v>28359</v>
      </c>
      <c r="M62" s="11">
        <f t="shared" si="8"/>
        <v>170154</v>
      </c>
    </row>
    <row r="63" spans="1:13" ht="84.75" customHeight="1" thickBot="1" x14ac:dyDescent="0.4">
      <c r="A63" s="1">
        <v>60</v>
      </c>
      <c r="B63" s="2" t="s">
        <v>114</v>
      </c>
      <c r="C63" s="3" t="s">
        <v>117</v>
      </c>
      <c r="D63" s="2" t="s">
        <v>116</v>
      </c>
      <c r="E63" s="4">
        <v>6</v>
      </c>
      <c r="F63" s="11">
        <v>0</v>
      </c>
      <c r="G63" s="11">
        <f t="shared" si="6"/>
        <v>0</v>
      </c>
      <c r="H63" s="11">
        <v>34878</v>
      </c>
      <c r="I63" s="11">
        <f t="shared" si="7"/>
        <v>209268</v>
      </c>
      <c r="J63" s="16">
        <v>29000</v>
      </c>
      <c r="K63" s="11">
        <f t="shared" si="9"/>
        <v>174000</v>
      </c>
      <c r="L63" s="11">
        <f>ROUND((AVERAGE(H63,J63))*((1+1.5%)),0)</f>
        <v>32418</v>
      </c>
      <c r="M63" s="11">
        <f t="shared" si="8"/>
        <v>194508</v>
      </c>
    </row>
    <row r="64" spans="1:13" ht="84.75" customHeight="1" thickBot="1" x14ac:dyDescent="0.4">
      <c r="A64" s="1">
        <v>61</v>
      </c>
      <c r="B64" s="2" t="s">
        <v>118</v>
      </c>
      <c r="C64" s="3" t="s">
        <v>119</v>
      </c>
      <c r="D64" s="2" t="s">
        <v>120</v>
      </c>
      <c r="E64" s="4">
        <v>6</v>
      </c>
      <c r="F64" s="11">
        <v>0</v>
      </c>
      <c r="G64" s="11">
        <f t="shared" si="6"/>
        <v>0</v>
      </c>
      <c r="H64" s="11">
        <v>62500</v>
      </c>
      <c r="I64" s="11">
        <f t="shared" si="7"/>
        <v>375000</v>
      </c>
      <c r="J64" s="16">
        <v>18000</v>
      </c>
      <c r="K64" s="11">
        <f t="shared" si="9"/>
        <v>108000</v>
      </c>
      <c r="L64" s="11">
        <f>ROUND((AVERAGE(H64,J64))*((1+1.5%)),0)</f>
        <v>40854</v>
      </c>
      <c r="M64" s="11">
        <f t="shared" si="8"/>
        <v>245124</v>
      </c>
    </row>
    <row r="65" spans="1:13" ht="80.25" customHeight="1" thickBot="1" x14ac:dyDescent="0.4">
      <c r="A65" s="1">
        <v>62</v>
      </c>
      <c r="B65" s="2" t="s">
        <v>121</v>
      </c>
      <c r="C65" s="3" t="s">
        <v>122</v>
      </c>
      <c r="D65" s="2" t="s">
        <v>27</v>
      </c>
      <c r="E65" s="4">
        <v>2</v>
      </c>
      <c r="F65" s="11">
        <v>0</v>
      </c>
      <c r="G65" s="11">
        <f t="shared" si="6"/>
        <v>0</v>
      </c>
      <c r="H65" s="11">
        <v>750000</v>
      </c>
      <c r="I65" s="11">
        <f t="shared" si="7"/>
        <v>1500000</v>
      </c>
      <c r="J65" s="16">
        <v>350000</v>
      </c>
      <c r="K65" s="11">
        <f t="shared" si="9"/>
        <v>700000</v>
      </c>
      <c r="L65" s="11">
        <f>ROUND((AVERAGE(H65,J65))*((1+1.5%)),0)</f>
        <v>558250</v>
      </c>
      <c r="M65" s="11">
        <f t="shared" si="8"/>
        <v>1116500</v>
      </c>
    </row>
    <row r="66" spans="1:13" ht="35.15" customHeight="1" thickBot="1" x14ac:dyDescent="0.4">
      <c r="A66" s="26">
        <v>63</v>
      </c>
      <c r="B66" s="27" t="s">
        <v>123</v>
      </c>
      <c r="C66" s="28" t="s">
        <v>124</v>
      </c>
      <c r="D66" s="27" t="s">
        <v>125</v>
      </c>
      <c r="E66" s="23">
        <v>4</v>
      </c>
      <c r="F66" s="15">
        <v>0</v>
      </c>
      <c r="G66" s="15">
        <f t="shared" si="6"/>
        <v>0</v>
      </c>
      <c r="H66" s="15">
        <v>305000</v>
      </c>
      <c r="I66" s="11">
        <f t="shared" si="7"/>
        <v>1220000</v>
      </c>
      <c r="J66" s="16">
        <v>80000</v>
      </c>
      <c r="K66" s="11">
        <f t="shared" si="9"/>
        <v>320000</v>
      </c>
      <c r="L66" s="11">
        <f>ROUND((AVERAGE(J66))*(1+1.5%),0)</f>
        <v>81200</v>
      </c>
      <c r="M66" s="15">
        <f t="shared" si="8"/>
        <v>324800</v>
      </c>
    </row>
    <row r="67" spans="1:13" ht="35.15" customHeight="1" thickBot="1" x14ac:dyDescent="0.4">
      <c r="A67" s="26">
        <v>64</v>
      </c>
      <c r="B67" s="27" t="s">
        <v>126</v>
      </c>
      <c r="C67" s="28" t="s">
        <v>127</v>
      </c>
      <c r="D67" s="27" t="s">
        <v>125</v>
      </c>
      <c r="E67" s="23">
        <v>4</v>
      </c>
      <c r="F67" s="15">
        <v>0</v>
      </c>
      <c r="G67" s="15">
        <f t="shared" si="6"/>
        <v>0</v>
      </c>
      <c r="H67" s="15">
        <v>305000</v>
      </c>
      <c r="I67" s="11">
        <f t="shared" si="7"/>
        <v>1220000</v>
      </c>
      <c r="J67" s="11">
        <v>0</v>
      </c>
      <c r="K67" s="11">
        <v>0</v>
      </c>
      <c r="L67" s="11">
        <f>ROUND((AVERAGE(H67))*(1+1.5%),0)</f>
        <v>309575</v>
      </c>
      <c r="M67" s="15">
        <f t="shared" si="8"/>
        <v>1238300</v>
      </c>
    </row>
    <row r="68" spans="1:13" ht="35.15" customHeight="1" thickBot="1" x14ac:dyDescent="0.4">
      <c r="A68" s="26">
        <v>65</v>
      </c>
      <c r="B68" s="27" t="s">
        <v>128</v>
      </c>
      <c r="C68" s="28" t="s">
        <v>129</v>
      </c>
      <c r="D68" s="27" t="s">
        <v>130</v>
      </c>
      <c r="E68" s="23">
        <v>9</v>
      </c>
      <c r="F68" s="15">
        <v>0</v>
      </c>
      <c r="G68" s="15">
        <f t="shared" ref="G68:G99" si="11">F68*E68</f>
        <v>0</v>
      </c>
      <c r="H68" s="15">
        <v>305000</v>
      </c>
      <c r="I68" s="11">
        <f t="shared" ref="I68:I81" si="12">H68*E68</f>
        <v>2745000</v>
      </c>
      <c r="J68" s="11">
        <v>0</v>
      </c>
      <c r="K68" s="11">
        <v>0</v>
      </c>
      <c r="L68" s="11">
        <f>ROUND((AVERAGE(H68))*((1+1.5%)),0)</f>
        <v>309575</v>
      </c>
      <c r="M68" s="15">
        <f t="shared" ref="M68:M99" si="13">L68*E68</f>
        <v>2786175</v>
      </c>
    </row>
    <row r="69" spans="1:13" ht="54" customHeight="1" thickBot="1" x14ac:dyDescent="0.4">
      <c r="A69" s="1">
        <v>66</v>
      </c>
      <c r="B69" s="2" t="s">
        <v>131</v>
      </c>
      <c r="C69" s="3" t="s">
        <v>132</v>
      </c>
      <c r="D69" s="2" t="s">
        <v>27</v>
      </c>
      <c r="E69" s="4">
        <v>9</v>
      </c>
      <c r="F69" s="11">
        <v>1760000</v>
      </c>
      <c r="G69" s="11">
        <f t="shared" si="11"/>
        <v>15840000</v>
      </c>
      <c r="H69" s="11">
        <v>2300000</v>
      </c>
      <c r="I69" s="11">
        <f t="shared" si="12"/>
        <v>20700000</v>
      </c>
      <c r="J69" s="16">
        <v>900000</v>
      </c>
      <c r="K69" s="11">
        <f t="shared" ref="K69:K77" si="14">J69*E69</f>
        <v>8100000</v>
      </c>
      <c r="L69" s="11">
        <f>ROUND((AVERAGE(F69,H69))*((1+1.5%)),0)</f>
        <v>2060450</v>
      </c>
      <c r="M69" s="11">
        <f t="shared" si="13"/>
        <v>18544050</v>
      </c>
    </row>
    <row r="70" spans="1:13" ht="87" customHeight="1" thickBot="1" x14ac:dyDescent="0.4">
      <c r="A70" s="12">
        <v>67</v>
      </c>
      <c r="B70" s="13" t="s">
        <v>131</v>
      </c>
      <c r="C70" s="14" t="s">
        <v>133</v>
      </c>
      <c r="D70" s="13" t="s">
        <v>27</v>
      </c>
      <c r="E70" s="23">
        <v>9</v>
      </c>
      <c r="F70" s="15">
        <v>0</v>
      </c>
      <c r="G70" s="15">
        <f t="shared" si="11"/>
        <v>0</v>
      </c>
      <c r="H70" s="15">
        <v>1000000</v>
      </c>
      <c r="I70" s="11">
        <f t="shared" si="12"/>
        <v>9000000</v>
      </c>
      <c r="J70" s="16">
        <v>300000</v>
      </c>
      <c r="K70" s="11">
        <f t="shared" si="14"/>
        <v>2700000</v>
      </c>
      <c r="L70" s="11">
        <f>ROUND((AVERAGE(J70))*((1+1.5%)),0)</f>
        <v>304500</v>
      </c>
      <c r="M70" s="15">
        <f t="shared" si="13"/>
        <v>2740500</v>
      </c>
    </row>
    <row r="71" spans="1:13" ht="90" customHeight="1" thickBot="1" x14ac:dyDescent="0.4">
      <c r="A71" s="12">
        <v>68</v>
      </c>
      <c r="B71" s="13" t="s">
        <v>131</v>
      </c>
      <c r="C71" s="14" t="s">
        <v>134</v>
      </c>
      <c r="D71" s="13" t="s">
        <v>27</v>
      </c>
      <c r="E71" s="23">
        <v>9</v>
      </c>
      <c r="F71" s="15">
        <v>0</v>
      </c>
      <c r="G71" s="15">
        <f t="shared" si="11"/>
        <v>0</v>
      </c>
      <c r="H71" s="15">
        <v>1125000</v>
      </c>
      <c r="I71" s="11">
        <f t="shared" si="12"/>
        <v>10125000</v>
      </c>
      <c r="J71" s="16">
        <v>300000</v>
      </c>
      <c r="K71" s="11">
        <f t="shared" si="14"/>
        <v>2700000</v>
      </c>
      <c r="L71" s="11">
        <f>ROUND((AVERAGE(J71))*((1+1.5%)),0)</f>
        <v>304500</v>
      </c>
      <c r="M71" s="15">
        <f t="shared" si="13"/>
        <v>2740500</v>
      </c>
    </row>
    <row r="72" spans="1:13" ht="96" customHeight="1" thickBot="1" x14ac:dyDescent="0.4">
      <c r="A72" s="12">
        <v>69</v>
      </c>
      <c r="B72" s="13" t="s">
        <v>131</v>
      </c>
      <c r="C72" s="14" t="s">
        <v>135</v>
      </c>
      <c r="D72" s="13" t="s">
        <v>27</v>
      </c>
      <c r="E72" s="23">
        <v>9</v>
      </c>
      <c r="F72" s="15">
        <v>0</v>
      </c>
      <c r="G72" s="15">
        <f t="shared" si="11"/>
        <v>0</v>
      </c>
      <c r="H72" s="15">
        <v>1125000</v>
      </c>
      <c r="I72" s="11">
        <f t="shared" si="12"/>
        <v>10125000</v>
      </c>
      <c r="J72" s="16">
        <v>300000</v>
      </c>
      <c r="K72" s="11">
        <f t="shared" si="14"/>
        <v>2700000</v>
      </c>
      <c r="L72" s="11">
        <f>ROUND((AVERAGE(J72))*((1+1.5%)),0)</f>
        <v>304500</v>
      </c>
      <c r="M72" s="15">
        <f t="shared" si="13"/>
        <v>2740500</v>
      </c>
    </row>
    <row r="73" spans="1:13" ht="84" customHeight="1" thickBot="1" x14ac:dyDescent="0.4">
      <c r="A73" s="26">
        <v>70</v>
      </c>
      <c r="B73" s="27" t="s">
        <v>131</v>
      </c>
      <c r="C73" s="28" t="s">
        <v>136</v>
      </c>
      <c r="D73" s="27" t="s">
        <v>27</v>
      </c>
      <c r="E73" s="23">
        <v>9</v>
      </c>
      <c r="F73" s="15">
        <v>0</v>
      </c>
      <c r="G73" s="15">
        <f t="shared" si="11"/>
        <v>0</v>
      </c>
      <c r="H73" s="15">
        <v>1125000</v>
      </c>
      <c r="I73" s="11">
        <f t="shared" si="12"/>
        <v>10125000</v>
      </c>
      <c r="J73" s="16">
        <v>300000</v>
      </c>
      <c r="K73" s="11">
        <f t="shared" si="14"/>
        <v>2700000</v>
      </c>
      <c r="L73" s="11">
        <f>ROUND((AVERAGE(J73))*((1+1.5%)),0)</f>
        <v>304500</v>
      </c>
      <c r="M73" s="15">
        <f t="shared" si="13"/>
        <v>2740500</v>
      </c>
    </row>
    <row r="74" spans="1:13" ht="86.25" customHeight="1" thickBot="1" x14ac:dyDescent="0.4">
      <c r="A74" s="1">
        <v>71</v>
      </c>
      <c r="B74" s="2" t="s">
        <v>137</v>
      </c>
      <c r="C74" s="3" t="s">
        <v>138</v>
      </c>
      <c r="D74" s="2" t="s">
        <v>139</v>
      </c>
      <c r="E74" s="4">
        <v>6</v>
      </c>
      <c r="F74" s="11">
        <v>33000</v>
      </c>
      <c r="G74" s="11">
        <f t="shared" si="11"/>
        <v>198000</v>
      </c>
      <c r="H74" s="11">
        <v>37500</v>
      </c>
      <c r="I74" s="11">
        <f t="shared" si="12"/>
        <v>225000</v>
      </c>
      <c r="J74" s="16">
        <v>10000</v>
      </c>
      <c r="K74" s="11">
        <f t="shared" si="14"/>
        <v>60000</v>
      </c>
      <c r="L74" s="11">
        <f>ROUND((AVERAGE(F74,H74))*((1+1.5%)),0)</f>
        <v>35779</v>
      </c>
      <c r="M74" s="11">
        <f t="shared" si="13"/>
        <v>214674</v>
      </c>
    </row>
    <row r="75" spans="1:13" ht="35.15" customHeight="1" thickBot="1" x14ac:dyDescent="0.4">
      <c r="A75" s="1">
        <v>72</v>
      </c>
      <c r="B75" s="2" t="s">
        <v>140</v>
      </c>
      <c r="C75" s="3" t="s">
        <v>141</v>
      </c>
      <c r="D75" s="2" t="s">
        <v>116</v>
      </c>
      <c r="E75" s="4">
        <v>6</v>
      </c>
      <c r="F75" s="11">
        <v>35000</v>
      </c>
      <c r="G75" s="11">
        <f t="shared" si="11"/>
        <v>210000</v>
      </c>
      <c r="H75" s="11">
        <v>41250</v>
      </c>
      <c r="I75" s="11">
        <f t="shared" si="12"/>
        <v>247500</v>
      </c>
      <c r="J75" s="16">
        <v>23000</v>
      </c>
      <c r="K75" s="11">
        <f t="shared" si="14"/>
        <v>138000</v>
      </c>
      <c r="L75" s="11">
        <f>ROUND((AVERAGE(F75,H75,J75))*((1+1.5%)),0)</f>
        <v>33580</v>
      </c>
      <c r="M75" s="11">
        <f t="shared" si="13"/>
        <v>201480</v>
      </c>
    </row>
    <row r="76" spans="1:13" ht="35.15" customHeight="1" thickBot="1" x14ac:dyDescent="0.4">
      <c r="A76" s="1">
        <v>73</v>
      </c>
      <c r="B76" s="2" t="s">
        <v>142</v>
      </c>
      <c r="C76" s="3" t="s">
        <v>143</v>
      </c>
      <c r="D76" s="2" t="s">
        <v>37</v>
      </c>
      <c r="E76" s="4">
        <v>6</v>
      </c>
      <c r="F76" s="11">
        <v>3800</v>
      </c>
      <c r="G76" s="11">
        <f t="shared" si="11"/>
        <v>22800</v>
      </c>
      <c r="H76" s="11">
        <v>90000</v>
      </c>
      <c r="I76" s="11">
        <f t="shared" si="12"/>
        <v>540000</v>
      </c>
      <c r="J76" s="16">
        <v>20000</v>
      </c>
      <c r="K76" s="11">
        <f t="shared" si="14"/>
        <v>120000</v>
      </c>
      <c r="L76" s="11">
        <f>ROUND((AVERAGE(J76))*((1+1.5%)),0)</f>
        <v>20300</v>
      </c>
      <c r="M76" s="11">
        <f t="shared" si="13"/>
        <v>121800</v>
      </c>
    </row>
    <row r="77" spans="1:13" s="9" customFormat="1" ht="45.75" customHeight="1" thickBot="1" x14ac:dyDescent="0.4">
      <c r="A77" s="26">
        <v>74</v>
      </c>
      <c r="B77" s="27" t="s">
        <v>144</v>
      </c>
      <c r="C77" s="28" t="s">
        <v>145</v>
      </c>
      <c r="D77" s="27" t="s">
        <v>130</v>
      </c>
      <c r="E77" s="23">
        <v>11</v>
      </c>
      <c r="F77" s="15">
        <v>0</v>
      </c>
      <c r="G77" s="15">
        <f t="shared" si="11"/>
        <v>0</v>
      </c>
      <c r="H77" s="15">
        <v>15000</v>
      </c>
      <c r="I77" s="11">
        <f t="shared" si="12"/>
        <v>165000</v>
      </c>
      <c r="J77" s="16">
        <v>20000</v>
      </c>
      <c r="K77" s="11">
        <f t="shared" si="14"/>
        <v>220000</v>
      </c>
      <c r="L77" s="11">
        <f>ROUND((AVERAGE(H77,J77))*((1+1.5%)),0)</f>
        <v>17763</v>
      </c>
      <c r="M77" s="15">
        <f t="shared" si="13"/>
        <v>195393</v>
      </c>
    </row>
    <row r="78" spans="1:13" ht="98.25" customHeight="1" thickBot="1" x14ac:dyDescent="0.4">
      <c r="A78" s="1">
        <v>75</v>
      </c>
      <c r="B78" s="2" t="s">
        <v>146</v>
      </c>
      <c r="C78" s="3" t="s">
        <v>147</v>
      </c>
      <c r="D78" s="2" t="s">
        <v>27</v>
      </c>
      <c r="E78" s="4">
        <v>9</v>
      </c>
      <c r="F78" s="11">
        <v>0</v>
      </c>
      <c r="G78" s="11">
        <f t="shared" si="11"/>
        <v>0</v>
      </c>
      <c r="H78" s="11">
        <v>975000</v>
      </c>
      <c r="I78" s="11">
        <f t="shared" si="12"/>
        <v>8775000</v>
      </c>
      <c r="J78" s="11">
        <v>0</v>
      </c>
      <c r="K78" s="11">
        <v>0</v>
      </c>
      <c r="L78" s="11">
        <f>ROUND((AVERAGE(H78))*((1+1.5%)),0)</f>
        <v>989625</v>
      </c>
      <c r="M78" s="11">
        <f t="shared" si="13"/>
        <v>8906625</v>
      </c>
    </row>
    <row r="79" spans="1:13" ht="108.75" customHeight="1" thickBot="1" x14ac:dyDescent="0.4">
      <c r="A79" s="1">
        <v>76</v>
      </c>
      <c r="B79" s="2" t="s">
        <v>148</v>
      </c>
      <c r="C79" s="3" t="s">
        <v>149</v>
      </c>
      <c r="D79" s="2" t="s">
        <v>27</v>
      </c>
      <c r="E79" s="4">
        <v>60</v>
      </c>
      <c r="F79" s="11">
        <v>280000</v>
      </c>
      <c r="G79" s="11">
        <f t="shared" si="11"/>
        <v>16800000</v>
      </c>
      <c r="H79" s="11">
        <v>667500</v>
      </c>
      <c r="I79" s="11">
        <f t="shared" si="12"/>
        <v>40050000</v>
      </c>
      <c r="J79" s="16">
        <v>300000</v>
      </c>
      <c r="K79" s="11">
        <f>J79*E79</f>
        <v>18000000</v>
      </c>
      <c r="L79" s="32">
        <f>ROUND((AVERAGE(F79,H79,J79))*((1+1.5%)),0)</f>
        <v>422071</v>
      </c>
      <c r="M79" s="11">
        <f t="shared" si="13"/>
        <v>25324260</v>
      </c>
    </row>
    <row r="80" spans="1:13" ht="124.5" customHeight="1" thickBot="1" x14ac:dyDescent="0.4">
      <c r="A80" s="1">
        <v>77</v>
      </c>
      <c r="B80" s="2" t="s">
        <v>148</v>
      </c>
      <c r="C80" s="3" t="s">
        <v>150</v>
      </c>
      <c r="D80" s="2" t="s">
        <v>27</v>
      </c>
      <c r="E80" s="4">
        <v>60</v>
      </c>
      <c r="F80" s="11">
        <v>260000</v>
      </c>
      <c r="G80" s="11">
        <f t="shared" si="11"/>
        <v>15600000</v>
      </c>
      <c r="H80" s="11">
        <v>381429</v>
      </c>
      <c r="I80" s="11">
        <f t="shared" si="12"/>
        <v>22885740</v>
      </c>
      <c r="J80" s="16">
        <v>300000</v>
      </c>
      <c r="K80" s="11">
        <f>J80*E80</f>
        <v>18000000</v>
      </c>
      <c r="L80" s="11">
        <f>ROUND((AVERAGE(F80,H80,J80))*((1+1.5%)),0)</f>
        <v>318517</v>
      </c>
      <c r="M80" s="11">
        <f t="shared" si="13"/>
        <v>19111020</v>
      </c>
    </row>
    <row r="81" spans="1:13" ht="89.25" customHeight="1" x14ac:dyDescent="0.35">
      <c r="A81" s="41">
        <v>78</v>
      </c>
      <c r="B81" s="41" t="s">
        <v>148</v>
      </c>
      <c r="C81" s="6" t="s">
        <v>151</v>
      </c>
      <c r="D81" s="41" t="s">
        <v>27</v>
      </c>
      <c r="E81" s="44">
        <v>60</v>
      </c>
      <c r="F81" s="47">
        <v>260000</v>
      </c>
      <c r="G81" s="47">
        <f t="shared" si="11"/>
        <v>15600000</v>
      </c>
      <c r="H81" s="50">
        <v>381429</v>
      </c>
      <c r="I81" s="50">
        <f t="shared" si="12"/>
        <v>22885740</v>
      </c>
      <c r="J81" s="50">
        <v>300000</v>
      </c>
      <c r="K81" s="50">
        <f>J81*E81</f>
        <v>18000000</v>
      </c>
      <c r="L81" s="47">
        <f>ROUND((AVERAGE(F81,H81,J81))*((1+1.5%)),0)</f>
        <v>318517</v>
      </c>
      <c r="M81" s="47">
        <f t="shared" si="13"/>
        <v>19111020</v>
      </c>
    </row>
    <row r="82" spans="1:13" x14ac:dyDescent="0.35">
      <c r="A82" s="42"/>
      <c r="B82" s="42"/>
      <c r="C82" s="6" t="s">
        <v>152</v>
      </c>
      <c r="D82" s="42"/>
      <c r="E82" s="45"/>
      <c r="F82" s="48"/>
      <c r="G82" s="48">
        <f t="shared" si="11"/>
        <v>0</v>
      </c>
      <c r="H82" s="51"/>
      <c r="I82" s="51"/>
      <c r="J82" s="51"/>
      <c r="K82" s="51"/>
      <c r="L82" s="48"/>
      <c r="M82" s="48">
        <f t="shared" si="13"/>
        <v>0</v>
      </c>
    </row>
    <row r="83" spans="1:13" x14ac:dyDescent="0.35">
      <c r="A83" s="42"/>
      <c r="B83" s="42"/>
      <c r="C83" s="6" t="s">
        <v>153</v>
      </c>
      <c r="D83" s="42"/>
      <c r="E83" s="45"/>
      <c r="F83" s="48"/>
      <c r="G83" s="48">
        <f t="shared" si="11"/>
        <v>0</v>
      </c>
      <c r="H83" s="51"/>
      <c r="I83" s="51"/>
      <c r="J83" s="51"/>
      <c r="K83" s="51"/>
      <c r="L83" s="48"/>
      <c r="M83" s="48">
        <f t="shared" si="13"/>
        <v>0</v>
      </c>
    </row>
    <row r="84" spans="1:13" ht="37.5" customHeight="1" thickBot="1" x14ac:dyDescent="0.4">
      <c r="A84" s="43"/>
      <c r="B84" s="43"/>
      <c r="C84" s="3" t="s">
        <v>154</v>
      </c>
      <c r="D84" s="43"/>
      <c r="E84" s="46"/>
      <c r="F84" s="49"/>
      <c r="G84" s="49">
        <f t="shared" si="11"/>
        <v>0</v>
      </c>
      <c r="H84" s="52"/>
      <c r="I84" s="52"/>
      <c r="J84" s="52"/>
      <c r="K84" s="52"/>
      <c r="L84" s="49"/>
      <c r="M84" s="49">
        <f t="shared" si="13"/>
        <v>0</v>
      </c>
    </row>
    <row r="85" spans="1:13" ht="20" x14ac:dyDescent="0.35">
      <c r="A85" s="41">
        <v>79</v>
      </c>
      <c r="B85" s="41" t="s">
        <v>148</v>
      </c>
      <c r="C85" s="6" t="s">
        <v>151</v>
      </c>
      <c r="D85" s="41" t="s">
        <v>27</v>
      </c>
      <c r="E85" s="44">
        <v>60</v>
      </c>
      <c r="F85" s="47">
        <v>260000</v>
      </c>
      <c r="G85" s="47">
        <f t="shared" si="11"/>
        <v>15600000</v>
      </c>
      <c r="H85" s="50">
        <v>381429</v>
      </c>
      <c r="I85" s="50">
        <f>H85*E85</f>
        <v>22885740</v>
      </c>
      <c r="J85" s="50">
        <v>300000</v>
      </c>
      <c r="K85" s="50">
        <f>J85*E85</f>
        <v>18000000</v>
      </c>
      <c r="L85" s="47">
        <f>ROUND((AVERAGE(F85,H85,J85))*((1+1.5%)),0)</f>
        <v>318517</v>
      </c>
      <c r="M85" s="47">
        <f t="shared" si="13"/>
        <v>19111020</v>
      </c>
    </row>
    <row r="86" spans="1:13" x14ac:dyDescent="0.35">
      <c r="A86" s="42"/>
      <c r="B86" s="42"/>
      <c r="C86" s="6" t="s">
        <v>152</v>
      </c>
      <c r="D86" s="42"/>
      <c r="E86" s="45"/>
      <c r="F86" s="48"/>
      <c r="G86" s="48">
        <f t="shared" si="11"/>
        <v>0</v>
      </c>
      <c r="H86" s="51"/>
      <c r="I86" s="51"/>
      <c r="J86" s="51"/>
      <c r="K86" s="51"/>
      <c r="L86" s="48"/>
      <c r="M86" s="48">
        <f t="shared" si="13"/>
        <v>0</v>
      </c>
    </row>
    <row r="87" spans="1:13" x14ac:dyDescent="0.35">
      <c r="A87" s="42"/>
      <c r="B87" s="42"/>
      <c r="C87" s="6" t="s">
        <v>153</v>
      </c>
      <c r="D87" s="42"/>
      <c r="E87" s="45"/>
      <c r="F87" s="48"/>
      <c r="G87" s="48">
        <f t="shared" si="11"/>
        <v>0</v>
      </c>
      <c r="H87" s="51"/>
      <c r="I87" s="51"/>
      <c r="J87" s="51"/>
      <c r="K87" s="51"/>
      <c r="L87" s="48"/>
      <c r="M87" s="48">
        <f t="shared" si="13"/>
        <v>0</v>
      </c>
    </row>
    <row r="88" spans="1:13" ht="54.75" customHeight="1" thickBot="1" x14ac:dyDescent="0.4">
      <c r="A88" s="43"/>
      <c r="B88" s="43"/>
      <c r="C88" s="3" t="s">
        <v>155</v>
      </c>
      <c r="D88" s="43"/>
      <c r="E88" s="46"/>
      <c r="F88" s="49"/>
      <c r="G88" s="49">
        <f t="shared" si="11"/>
        <v>0</v>
      </c>
      <c r="H88" s="52"/>
      <c r="I88" s="52"/>
      <c r="J88" s="52"/>
      <c r="K88" s="52"/>
      <c r="L88" s="49"/>
      <c r="M88" s="49">
        <f t="shared" si="13"/>
        <v>0</v>
      </c>
    </row>
    <row r="89" spans="1:13" ht="115.5" customHeight="1" thickBot="1" x14ac:dyDescent="0.4">
      <c r="A89" s="1">
        <v>80</v>
      </c>
      <c r="B89" s="2" t="s">
        <v>156</v>
      </c>
      <c r="C89" s="3" t="s">
        <v>157</v>
      </c>
      <c r="D89" s="2" t="s">
        <v>158</v>
      </c>
      <c r="E89" s="4">
        <v>50</v>
      </c>
      <c r="F89" s="11">
        <v>260000</v>
      </c>
      <c r="G89" s="11">
        <f t="shared" si="11"/>
        <v>13000000</v>
      </c>
      <c r="H89" s="10">
        <v>381429</v>
      </c>
      <c r="I89" s="10">
        <f>H89*E89</f>
        <v>19071450</v>
      </c>
      <c r="J89" s="16">
        <v>130000</v>
      </c>
      <c r="K89" s="10">
        <f>J89*E89</f>
        <v>6500000</v>
      </c>
      <c r="L89" s="11">
        <f>ROUND((AVERAGE(F89,H89,J89))*((1+1.5%)),0)</f>
        <v>261000</v>
      </c>
      <c r="M89" s="11">
        <f t="shared" si="13"/>
        <v>13050000</v>
      </c>
    </row>
    <row r="90" spans="1:13" ht="113.25" customHeight="1" thickBot="1" x14ac:dyDescent="0.4">
      <c r="A90" s="1">
        <v>81</v>
      </c>
      <c r="B90" s="2" t="s">
        <v>156</v>
      </c>
      <c r="C90" s="3" t="s">
        <v>159</v>
      </c>
      <c r="D90" s="2" t="s">
        <v>158</v>
      </c>
      <c r="E90" s="4">
        <v>41</v>
      </c>
      <c r="F90" s="11">
        <v>260000</v>
      </c>
      <c r="G90" s="11">
        <f t="shared" si="11"/>
        <v>10660000</v>
      </c>
      <c r="H90" s="10">
        <v>381429</v>
      </c>
      <c r="I90" s="10">
        <f>H90*E90</f>
        <v>15638589</v>
      </c>
      <c r="J90" s="16">
        <v>130000</v>
      </c>
      <c r="K90" s="10">
        <f>J90*E90</f>
        <v>5330000</v>
      </c>
      <c r="L90" s="11">
        <f>ROUND((AVERAGE(F90,H90,J90))*((1+1.5%)),0)</f>
        <v>261000</v>
      </c>
      <c r="M90" s="11">
        <f t="shared" si="13"/>
        <v>10701000</v>
      </c>
    </row>
    <row r="91" spans="1:13" ht="144" customHeight="1" thickBot="1" x14ac:dyDescent="0.4">
      <c r="A91" s="1">
        <v>82</v>
      </c>
      <c r="B91" s="2" t="s">
        <v>156</v>
      </c>
      <c r="C91" s="3" t="s">
        <v>160</v>
      </c>
      <c r="D91" s="2" t="s">
        <v>158</v>
      </c>
      <c r="E91" s="4">
        <v>40</v>
      </c>
      <c r="F91" s="11">
        <v>280000</v>
      </c>
      <c r="G91" s="11">
        <f t="shared" si="11"/>
        <v>11200000</v>
      </c>
      <c r="H91" s="10">
        <v>381429</v>
      </c>
      <c r="I91" s="10">
        <f>H91*E91</f>
        <v>15257160</v>
      </c>
      <c r="J91" s="16">
        <v>130000</v>
      </c>
      <c r="K91" s="10">
        <f>J91*E91</f>
        <v>5200000</v>
      </c>
      <c r="L91" s="11">
        <f>ROUND((AVERAGE(F91,H91,J91))*((1+1.5%)),0)</f>
        <v>267767</v>
      </c>
      <c r="M91" s="11">
        <f t="shared" si="13"/>
        <v>10710680</v>
      </c>
    </row>
    <row r="92" spans="1:13" ht="142.5" customHeight="1" thickBot="1" x14ac:dyDescent="0.4">
      <c r="A92" s="1">
        <v>83</v>
      </c>
      <c r="B92" s="2" t="s">
        <v>156</v>
      </c>
      <c r="C92" s="3" t="s">
        <v>161</v>
      </c>
      <c r="D92" s="2" t="s">
        <v>158</v>
      </c>
      <c r="E92" s="4">
        <v>41</v>
      </c>
      <c r="F92" s="11">
        <v>260000</v>
      </c>
      <c r="G92" s="11">
        <f t="shared" si="11"/>
        <v>10660000</v>
      </c>
      <c r="H92" s="10">
        <v>381429</v>
      </c>
      <c r="I92" s="10">
        <f>H92*E92</f>
        <v>15638589</v>
      </c>
      <c r="J92" s="16">
        <v>130000</v>
      </c>
      <c r="K92" s="10">
        <f>J92*E92</f>
        <v>5330000</v>
      </c>
      <c r="L92" s="11">
        <f>ROUND((AVERAGE(F92,H92,J92))*((1+1.5%)),0)</f>
        <v>261000</v>
      </c>
      <c r="M92" s="11">
        <f t="shared" si="13"/>
        <v>10701000</v>
      </c>
    </row>
    <row r="93" spans="1:13" ht="15" customHeight="1" x14ac:dyDescent="0.35">
      <c r="A93" s="41">
        <v>84</v>
      </c>
      <c r="B93" s="41" t="s">
        <v>162</v>
      </c>
      <c r="C93" s="6" t="s">
        <v>163</v>
      </c>
      <c r="D93" s="41" t="s">
        <v>171</v>
      </c>
      <c r="E93" s="44">
        <v>4</v>
      </c>
      <c r="F93" s="47">
        <v>104200</v>
      </c>
      <c r="G93" s="47">
        <f t="shared" si="11"/>
        <v>416800</v>
      </c>
      <c r="H93" s="50">
        <v>800000</v>
      </c>
      <c r="I93" s="50">
        <f>H93*E93</f>
        <v>3200000</v>
      </c>
      <c r="J93" s="50">
        <v>330000</v>
      </c>
      <c r="K93" s="50">
        <f>J93*E93</f>
        <v>1320000</v>
      </c>
      <c r="L93" s="53">
        <f>ROUND((AVERAGE(F93,H93,J93))*((1+1.5%)),0)</f>
        <v>417571</v>
      </c>
      <c r="M93" s="47">
        <f t="shared" si="13"/>
        <v>1670284</v>
      </c>
    </row>
    <row r="94" spans="1:13" x14ac:dyDescent="0.35">
      <c r="A94" s="42"/>
      <c r="B94" s="42"/>
      <c r="C94" s="6" t="s">
        <v>162</v>
      </c>
      <c r="D94" s="42"/>
      <c r="E94" s="45"/>
      <c r="F94" s="48"/>
      <c r="G94" s="48">
        <f t="shared" si="11"/>
        <v>0</v>
      </c>
      <c r="H94" s="51"/>
      <c r="I94" s="51"/>
      <c r="J94" s="51"/>
      <c r="K94" s="51"/>
      <c r="L94" s="54"/>
      <c r="M94" s="48">
        <f t="shared" si="13"/>
        <v>0</v>
      </c>
    </row>
    <row r="95" spans="1:13" x14ac:dyDescent="0.35">
      <c r="A95" s="42"/>
      <c r="B95" s="42"/>
      <c r="C95" s="6" t="s">
        <v>164</v>
      </c>
      <c r="D95" s="42"/>
      <c r="E95" s="45"/>
      <c r="F95" s="48"/>
      <c r="G95" s="48">
        <f t="shared" si="11"/>
        <v>0</v>
      </c>
      <c r="H95" s="51"/>
      <c r="I95" s="51"/>
      <c r="J95" s="51"/>
      <c r="K95" s="51"/>
      <c r="L95" s="54"/>
      <c r="M95" s="48">
        <f t="shared" si="13"/>
        <v>0</v>
      </c>
    </row>
    <row r="96" spans="1:13" x14ac:dyDescent="0.35">
      <c r="A96" s="42"/>
      <c r="B96" s="42"/>
      <c r="C96" s="6" t="s">
        <v>165</v>
      </c>
      <c r="D96" s="42"/>
      <c r="E96" s="45"/>
      <c r="F96" s="48"/>
      <c r="G96" s="48">
        <f t="shared" si="11"/>
        <v>0</v>
      </c>
      <c r="H96" s="51"/>
      <c r="I96" s="51"/>
      <c r="J96" s="51"/>
      <c r="K96" s="51"/>
      <c r="L96" s="54"/>
      <c r="M96" s="48">
        <f t="shared" si="13"/>
        <v>0</v>
      </c>
    </row>
    <row r="97" spans="1:16" x14ac:dyDescent="0.35">
      <c r="A97" s="42"/>
      <c r="B97" s="42"/>
      <c r="C97" s="6" t="s">
        <v>166</v>
      </c>
      <c r="D97" s="42"/>
      <c r="E97" s="45"/>
      <c r="F97" s="48"/>
      <c r="G97" s="48">
        <f t="shared" si="11"/>
        <v>0</v>
      </c>
      <c r="H97" s="51"/>
      <c r="I97" s="51"/>
      <c r="J97" s="51"/>
      <c r="K97" s="51"/>
      <c r="L97" s="54"/>
      <c r="M97" s="48">
        <f t="shared" si="13"/>
        <v>0</v>
      </c>
    </row>
    <row r="98" spans="1:16" x14ac:dyDescent="0.35">
      <c r="A98" s="42"/>
      <c r="B98" s="42"/>
      <c r="C98" s="6" t="s">
        <v>167</v>
      </c>
      <c r="D98" s="42"/>
      <c r="E98" s="45"/>
      <c r="F98" s="48"/>
      <c r="G98" s="48">
        <f t="shared" si="11"/>
        <v>0</v>
      </c>
      <c r="H98" s="51"/>
      <c r="I98" s="51"/>
      <c r="J98" s="51"/>
      <c r="K98" s="51"/>
      <c r="L98" s="54"/>
      <c r="M98" s="48">
        <f t="shared" si="13"/>
        <v>0</v>
      </c>
    </row>
    <row r="99" spans="1:16" ht="20" x14ac:dyDescent="0.35">
      <c r="A99" s="42"/>
      <c r="B99" s="42"/>
      <c r="C99" s="6" t="s">
        <v>168</v>
      </c>
      <c r="D99" s="42"/>
      <c r="E99" s="45"/>
      <c r="F99" s="48"/>
      <c r="G99" s="48">
        <f t="shared" si="11"/>
        <v>0</v>
      </c>
      <c r="H99" s="51"/>
      <c r="I99" s="51"/>
      <c r="J99" s="51"/>
      <c r="K99" s="51"/>
      <c r="L99" s="54"/>
      <c r="M99" s="48">
        <f t="shared" si="13"/>
        <v>0</v>
      </c>
    </row>
    <row r="100" spans="1:16" x14ac:dyDescent="0.35">
      <c r="A100" s="42"/>
      <c r="B100" s="42"/>
      <c r="C100" s="6" t="s">
        <v>169</v>
      </c>
      <c r="D100" s="42"/>
      <c r="E100" s="45"/>
      <c r="F100" s="48"/>
      <c r="G100" s="48">
        <f t="shared" ref="G100:G103" si="15">F100*E100</f>
        <v>0</v>
      </c>
      <c r="H100" s="51"/>
      <c r="I100" s="51"/>
      <c r="J100" s="51"/>
      <c r="K100" s="51"/>
      <c r="L100" s="54"/>
      <c r="M100" s="48">
        <f t="shared" ref="M100:M103" si="16">L100*E100</f>
        <v>0</v>
      </c>
    </row>
    <row r="101" spans="1:16" x14ac:dyDescent="0.35">
      <c r="A101" s="42"/>
      <c r="B101" s="42"/>
      <c r="C101" s="7"/>
      <c r="D101" s="42"/>
      <c r="E101" s="45"/>
      <c r="F101" s="48"/>
      <c r="G101" s="48">
        <f t="shared" si="15"/>
        <v>0</v>
      </c>
      <c r="H101" s="51"/>
      <c r="I101" s="51"/>
      <c r="J101" s="51"/>
      <c r="K101" s="51"/>
      <c r="L101" s="54"/>
      <c r="M101" s="48">
        <f t="shared" si="16"/>
        <v>0</v>
      </c>
    </row>
    <row r="102" spans="1:16" ht="43.5" customHeight="1" thickBot="1" x14ac:dyDescent="0.4">
      <c r="A102" s="43"/>
      <c r="B102" s="43"/>
      <c r="C102" s="3" t="s">
        <v>170</v>
      </c>
      <c r="D102" s="43"/>
      <c r="E102" s="46"/>
      <c r="F102" s="49"/>
      <c r="G102" s="49">
        <f t="shared" si="15"/>
        <v>0</v>
      </c>
      <c r="H102" s="52"/>
      <c r="I102" s="52"/>
      <c r="J102" s="52"/>
      <c r="K102" s="52"/>
      <c r="L102" s="55"/>
      <c r="M102" s="48">
        <f t="shared" si="16"/>
        <v>0</v>
      </c>
    </row>
    <row r="103" spans="1:16" ht="102" customHeight="1" thickBot="1" x14ac:dyDescent="0.4">
      <c r="A103" s="1">
        <v>85</v>
      </c>
      <c r="B103" s="2" t="s">
        <v>131</v>
      </c>
      <c r="C103" s="21" t="s">
        <v>172</v>
      </c>
      <c r="D103" s="4" t="s">
        <v>173</v>
      </c>
      <c r="E103" s="4">
        <v>3</v>
      </c>
      <c r="F103" s="11">
        <v>1000000</v>
      </c>
      <c r="G103" s="11">
        <f t="shared" si="15"/>
        <v>3000000</v>
      </c>
      <c r="H103" s="11">
        <v>1562500</v>
      </c>
      <c r="I103" s="10">
        <f>H103*E103</f>
        <v>4687500</v>
      </c>
      <c r="J103" s="16">
        <v>700000</v>
      </c>
      <c r="K103" s="10">
        <f>J103*E103</f>
        <v>2100000</v>
      </c>
      <c r="L103" s="29">
        <f>ROUND((AVERAGE(F103,H103,J103))*((1+1.5%)),0)</f>
        <v>1103813</v>
      </c>
      <c r="M103" s="30">
        <f t="shared" si="16"/>
        <v>3311439</v>
      </c>
    </row>
    <row r="104" spans="1:16" ht="38.25" customHeight="1" thickBot="1" x14ac:dyDescent="0.55000000000000004">
      <c r="A104" s="56" t="s">
        <v>179</v>
      </c>
      <c r="B104" s="57"/>
      <c r="C104" s="57"/>
      <c r="D104" s="57"/>
      <c r="E104" s="57"/>
      <c r="F104" s="19"/>
      <c r="G104" s="18">
        <f>SUM(G4:G103)</f>
        <v>182534040</v>
      </c>
      <c r="H104" s="18"/>
      <c r="I104" s="18">
        <f>SUM(I4:I103)</f>
        <v>299062316</v>
      </c>
      <c r="J104" s="18"/>
      <c r="K104" s="17">
        <f>SUM(K4:K103)</f>
        <v>199637951</v>
      </c>
      <c r="L104" s="20"/>
      <c r="M104" s="31">
        <f>SUM(M4:M103)</f>
        <v>249396201</v>
      </c>
      <c r="P104" s="8"/>
    </row>
    <row r="106" spans="1:16" x14ac:dyDescent="0.35">
      <c r="M106" s="22"/>
    </row>
  </sheetData>
  <autoFilter ref="A3:Q104" xr:uid="{E46DF5DA-A17A-4F58-95B6-994182A77775}"/>
  <mergeCells count="47">
    <mergeCell ref="J85:J88"/>
    <mergeCell ref="K85:K88"/>
    <mergeCell ref="L93:L102"/>
    <mergeCell ref="M93:M102"/>
    <mergeCell ref="A104:E104"/>
    <mergeCell ref="F93:F102"/>
    <mergeCell ref="G93:G102"/>
    <mergeCell ref="H93:H102"/>
    <mergeCell ref="I93:I102"/>
    <mergeCell ref="J93:J102"/>
    <mergeCell ref="K93:K102"/>
    <mergeCell ref="A93:A102"/>
    <mergeCell ref="B93:B102"/>
    <mergeCell ref="D93:D102"/>
    <mergeCell ref="E93:E102"/>
    <mergeCell ref="F85:F88"/>
    <mergeCell ref="M81:M84"/>
    <mergeCell ref="A85:A88"/>
    <mergeCell ref="B85:B88"/>
    <mergeCell ref="D85:D88"/>
    <mergeCell ref="E85:E88"/>
    <mergeCell ref="F81:F84"/>
    <mergeCell ref="G81:G84"/>
    <mergeCell ref="H81:H84"/>
    <mergeCell ref="I81:I84"/>
    <mergeCell ref="J81:J84"/>
    <mergeCell ref="K81:K84"/>
    <mergeCell ref="L85:L88"/>
    <mergeCell ref="M85:M88"/>
    <mergeCell ref="G85:G88"/>
    <mergeCell ref="H85:H88"/>
    <mergeCell ref="I85:I88"/>
    <mergeCell ref="A81:A84"/>
    <mergeCell ref="B81:B84"/>
    <mergeCell ref="D81:D84"/>
    <mergeCell ref="E81:E84"/>
    <mergeCell ref="L81:L84"/>
    <mergeCell ref="A1:M1"/>
    <mergeCell ref="A2:A3"/>
    <mergeCell ref="B2:B3"/>
    <mergeCell ref="C2:C3"/>
    <mergeCell ref="D2:D3"/>
    <mergeCell ref="E2:E3"/>
    <mergeCell ref="F2:G2"/>
    <mergeCell ref="H2:I2"/>
    <mergeCell ref="J2:K2"/>
    <mergeCell ref="L2:M2"/>
  </mergeCells>
  <pageMargins left="0.70866141732283472" right="0.70866141732283472" top="0.74803149606299213" bottom="0.74803149606299213" header="0.31496062992125984" footer="0.31496062992125984"/>
  <pageSetup paperSize="5"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Pineda Suarez</dc:creator>
  <cp:lastModifiedBy>FERNANDO CARRILLO ALDANA</cp:lastModifiedBy>
  <cp:lastPrinted>2026-07-23T16:11:09Z</cp:lastPrinted>
  <dcterms:created xsi:type="dcterms:W3CDTF">2026-03-04T16:24:47Z</dcterms:created>
  <dcterms:modified xsi:type="dcterms:W3CDTF">2026-10-01T21:47:27Z</dcterms:modified>
</cp:coreProperties>
</file>