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SUS\OneDrive\Escritorio\alcaldia local de usaquen\2026\003. PROCESOS PARQUES 2026\PARQUES OBRA\"/>
    </mc:Choice>
  </mc:AlternateContent>
  <xr:revisionPtr revIDLastSave="0" documentId="13_ncr:1_{EB4D204D-D0D2-4DC2-B15A-39DDEDAC1B65}" xr6:coauthVersionLast="47" xr6:coauthVersionMax="47" xr10:uidLastSave="{00000000-0000-0000-0000-000000000000}"/>
  <bookViews>
    <workbookView xWindow="-108" yWindow="-108" windowWidth="23256" windowHeight="12456" tabRatio="615" xr2:uid="{00000000-000D-0000-FFFF-FFFF00000000}"/>
  </bookViews>
  <sheets>
    <sheet name="A,I,U" sheetId="7" r:id="rId1"/>
    <sheet name="A&amp;SST" sheetId="8" r:id="rId2"/>
    <sheet name="AIU A&amp;SST" sheetId="9" r:id="rId3"/>
    <sheet name="PGS" sheetId="10" r:id="rId4"/>
    <sheet name="AIU PGS" sheetId="11" r:id="rId5"/>
    <sheet name="PMT" sheetId="12" r:id="rId6"/>
    <sheet name="AIU PMT" sheetId="13" r:id="rId7"/>
    <sheet name="FP" sheetId="14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</externalReferences>
  <definedNames>
    <definedName name="\0" localSheetId="7">#REF!</definedName>
    <definedName name="\0">#REF!</definedName>
    <definedName name="\00" localSheetId="7">#REF!</definedName>
    <definedName name="\00">#REF!</definedName>
    <definedName name="\a" localSheetId="7">#REF!</definedName>
    <definedName name="\a">#REF!</definedName>
    <definedName name="\AA">[1]LIQUIDACION!#REF!</definedName>
    <definedName name="\b" localSheetId="7">#REF!</definedName>
    <definedName name="\b">[2]STRSUMM0!#REF!</definedName>
    <definedName name="\bb">[2]STRSUMM0!#REF!</definedName>
    <definedName name="\c">#REF!</definedName>
    <definedName name="\E">#REF!</definedName>
    <definedName name="\EE">#REF!</definedName>
    <definedName name="\eliminar">[3]RESUM96!#REF!</definedName>
    <definedName name="\eliminar1">[3]RESUM96!#REF!</definedName>
    <definedName name="\G">#REF!</definedName>
    <definedName name="\k">'[4]7422CW00'!#REF!</definedName>
    <definedName name="\l" localSheetId="7">#REF!</definedName>
    <definedName name="\l">[5]STRSUMM0!#REF!</definedName>
    <definedName name="\M">#REF!</definedName>
    <definedName name="\ñ">'[6]7422CW00'!#REF!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 localSheetId="7">FP!ERR</definedName>
    <definedName name="\X">[0]!ERR</definedName>
    <definedName name="\Z" localSheetId="7">FP!ERR</definedName>
    <definedName name="\Z">[0]!ERR</definedName>
    <definedName name="_________AFC1" localSheetId="7">[7]INV!$A$25:$D$28</definedName>
    <definedName name="_________AFC1">[8]INV!$A$25:$D$28</definedName>
    <definedName name="_________AFC3" localSheetId="7">[7]INV!$F$25:$I$28</definedName>
    <definedName name="_________AFC3">[8]INV!$F$25:$I$28</definedName>
    <definedName name="_________AFC5" localSheetId="7">[7]INV!$K$25:$N$28</definedName>
    <definedName name="_________AFC5">[8]INV!$K$25:$N$28</definedName>
    <definedName name="_________BGC1" localSheetId="7">[7]INV!$A$5:$D$8</definedName>
    <definedName name="_________BGC1">[8]INV!$A$5:$D$8</definedName>
    <definedName name="_________BGC3" localSheetId="7">[7]INV!$F$5:$I$8</definedName>
    <definedName name="_________BGC3">[8]INV!$F$5:$I$8</definedName>
    <definedName name="_________BGC5" localSheetId="7">[7]INV!$K$5:$N$8</definedName>
    <definedName name="_________BGC5">[8]INV!$K$5:$N$8</definedName>
    <definedName name="_________CAC1" localSheetId="7">[7]INV!$A$19:$D$22</definedName>
    <definedName name="_________CAC1">[8]INV!$A$19:$D$22</definedName>
    <definedName name="_________CAC3" localSheetId="7">[7]INV!$F$19:$I$22</definedName>
    <definedName name="_________CAC3">[8]INV!$F$19:$I$22</definedName>
    <definedName name="_________CAC5" localSheetId="7">[7]INV!$K$19:$N$22</definedName>
    <definedName name="_________CAC5">[8]INV!$K$19:$N$22</definedName>
    <definedName name="_________key2" hidden="1">[9]INST!#REF!</definedName>
    <definedName name="_________PJ50">#REF!</definedName>
    <definedName name="_________SBC1" localSheetId="7">[7]INV!$A$12:$D$15</definedName>
    <definedName name="_________SBC1">[8]INV!$A$12:$D$15</definedName>
    <definedName name="_________SBC3" localSheetId="7">[7]INV!$F$12:$I$15</definedName>
    <definedName name="_________SBC3">[8]INV!$F$12:$I$15</definedName>
    <definedName name="_________SBC5" localSheetId="7">[7]INV!$K$12:$N$15</definedName>
    <definedName name="_________SBC5">[8]INV!$K$12:$N$15</definedName>
    <definedName name="________AFC1" localSheetId="7">[7]INV!$A$25:$D$28</definedName>
    <definedName name="________AFC1">[8]INV!$A$25:$D$28</definedName>
    <definedName name="________AFC3" localSheetId="7">[7]INV!$F$25:$I$28</definedName>
    <definedName name="________AFC3">[8]INV!$F$25:$I$28</definedName>
    <definedName name="________AFC5" localSheetId="7">[7]INV!$K$25:$N$28</definedName>
    <definedName name="________AFC5">[8]INV!$K$25:$N$28</definedName>
    <definedName name="________BGC1" localSheetId="7">[7]INV!$A$5:$D$8</definedName>
    <definedName name="________BGC1">[8]INV!$A$5:$D$8</definedName>
    <definedName name="________BGC3" localSheetId="7">[7]INV!$F$5:$I$8</definedName>
    <definedName name="________BGC3">[8]INV!$F$5:$I$8</definedName>
    <definedName name="________BGC5" localSheetId="7">[7]INV!$K$5:$N$8</definedName>
    <definedName name="________BGC5">[8]INV!$K$5:$N$8</definedName>
    <definedName name="________CAC1" localSheetId="7">[7]INV!$A$19:$D$22</definedName>
    <definedName name="________CAC1">[8]INV!$A$19:$D$22</definedName>
    <definedName name="________CAC3" localSheetId="7">[7]INV!$F$19:$I$22</definedName>
    <definedName name="________CAC3">[8]INV!$F$19:$I$22</definedName>
    <definedName name="________CAC5" localSheetId="7">[7]INV!$K$19:$N$22</definedName>
    <definedName name="________CAC5">[8]INV!$K$19:$N$22</definedName>
    <definedName name="________key2" localSheetId="7" hidden="1">[10]INST!#REF!</definedName>
    <definedName name="________key2" hidden="1">[11]INST!#REF!</definedName>
    <definedName name="________key3" hidden="1">#REF!</definedName>
    <definedName name="________MA2">#REF!</definedName>
    <definedName name="________PJ50">#REF!</definedName>
    <definedName name="________SBC1" localSheetId="7">[7]INV!$A$12:$D$15</definedName>
    <definedName name="________SBC1">[8]INV!$A$12:$D$15</definedName>
    <definedName name="________SBC3" localSheetId="7">[7]INV!$F$12:$I$15</definedName>
    <definedName name="________SBC3">[8]INV!$F$12:$I$15</definedName>
    <definedName name="________SBC5" localSheetId="7">[7]INV!$K$12:$N$15</definedName>
    <definedName name="________SBC5">[8]INV!$K$12:$N$15</definedName>
    <definedName name="_______AFC1" localSheetId="7">[7]INV!$A$25:$D$28</definedName>
    <definedName name="_______AFC1">[8]INV!$A$25:$D$28</definedName>
    <definedName name="_______AFC3" localSheetId="7">[7]INV!$F$25:$I$28</definedName>
    <definedName name="_______AFC3">[8]INV!$F$25:$I$28</definedName>
    <definedName name="_______AFC5" localSheetId="7">[7]INV!$K$25:$N$28</definedName>
    <definedName name="_______AFC5">[8]INV!$K$25:$N$28</definedName>
    <definedName name="_______BGC1" localSheetId="7">[7]INV!$A$5:$D$8</definedName>
    <definedName name="_______BGC1">[8]INV!$A$5:$D$8</definedName>
    <definedName name="_______BGC3" localSheetId="7">[7]INV!$F$5:$I$8</definedName>
    <definedName name="_______BGC3">[8]INV!$F$5:$I$8</definedName>
    <definedName name="_______BGC5" localSheetId="7">[7]INV!$K$5:$N$8</definedName>
    <definedName name="_______BGC5">[8]INV!$K$5:$N$8</definedName>
    <definedName name="_______CAC1" localSheetId="7">[7]INV!$A$19:$D$22</definedName>
    <definedName name="_______CAC1">[8]INV!$A$19:$D$22</definedName>
    <definedName name="_______CAC3" localSheetId="7">[7]INV!$F$19:$I$22</definedName>
    <definedName name="_______CAC3">[8]INV!$F$19:$I$22</definedName>
    <definedName name="_______CAC5" localSheetId="7">[7]INV!$K$19:$N$22</definedName>
    <definedName name="_______CAC5">[8]INV!$K$19:$N$22</definedName>
    <definedName name="_______MA2">#REF!</definedName>
    <definedName name="_______PJ50">#REF!</definedName>
    <definedName name="_______SBC1" localSheetId="7">[7]INV!$A$12:$D$15</definedName>
    <definedName name="_______SBC1">[8]INV!$A$12:$D$15</definedName>
    <definedName name="_______SBC3" localSheetId="7">[7]INV!$F$12:$I$15</definedName>
    <definedName name="_______SBC3">[8]INV!$F$12:$I$15</definedName>
    <definedName name="_______SBC5" localSheetId="7">[7]INV!$K$12:$N$15</definedName>
    <definedName name="_______SBC5">[8]INV!$K$12:$N$15</definedName>
    <definedName name="______AFC1" localSheetId="7">[7]INV!$A$25:$D$28</definedName>
    <definedName name="______AFC1">[8]INV!$A$25:$D$28</definedName>
    <definedName name="______AFC3" localSheetId="7">[7]INV!$F$25:$I$28</definedName>
    <definedName name="______AFC3">[8]INV!$F$25:$I$28</definedName>
    <definedName name="______AFC5" localSheetId="7">[7]INV!$K$25:$N$28</definedName>
    <definedName name="______AFC5">[8]INV!$K$25:$N$28</definedName>
    <definedName name="______BGC1" localSheetId="7">[7]INV!$A$5:$D$8</definedName>
    <definedName name="______BGC1">[8]INV!$A$5:$D$8</definedName>
    <definedName name="______BGC3" localSheetId="7">[7]INV!$F$5:$I$8</definedName>
    <definedName name="______BGC3">[8]INV!$F$5:$I$8</definedName>
    <definedName name="______BGC5" localSheetId="7">[7]INV!$K$5:$N$8</definedName>
    <definedName name="______BGC5">[8]INV!$K$5:$N$8</definedName>
    <definedName name="______CAC1" localSheetId="7">[7]INV!$A$19:$D$22</definedName>
    <definedName name="______CAC1">[8]INV!$A$19:$D$22</definedName>
    <definedName name="______CAC3" localSheetId="7">[7]INV!$F$19:$I$22</definedName>
    <definedName name="______CAC3">[8]INV!$F$19:$I$22</definedName>
    <definedName name="______CAC5" localSheetId="7">[7]INV!$K$19:$N$22</definedName>
    <definedName name="______CAC5">[8]INV!$K$19:$N$22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7">[7]INV!$A$12:$D$15</definedName>
    <definedName name="______SBC1">[8]INV!$A$12:$D$15</definedName>
    <definedName name="______SBC3" localSheetId="7">[7]INV!$F$12:$I$15</definedName>
    <definedName name="______SBC3">[8]INV!$F$12:$I$15</definedName>
    <definedName name="______SBC5" localSheetId="7">[7]INV!$K$12:$N$15</definedName>
    <definedName name="______SBC5">[8]INV!$K$12:$N$15</definedName>
    <definedName name="_____AFC1" localSheetId="7">[7]INV!$A$25:$D$28</definedName>
    <definedName name="_____AFC1">[8]INV!$A$25:$D$28</definedName>
    <definedName name="_____AFC3" localSheetId="7">[7]INV!$F$25:$I$28</definedName>
    <definedName name="_____AFC3">[8]INV!$F$25:$I$28</definedName>
    <definedName name="_____AFC5" localSheetId="7">[7]INV!$K$25:$N$28</definedName>
    <definedName name="_____AFC5">[8]INV!$K$25:$N$28</definedName>
    <definedName name="_____aiu2">[12]AIU!$J$105</definedName>
    <definedName name="_____ane7">[13]!_xlbgnm.ane7</definedName>
    <definedName name="_____ane8">[13]!_xlbgnm.ane8</definedName>
    <definedName name="_____Atp2">[14]EMPRESA!$F$22</definedName>
    <definedName name="_____BGC1" localSheetId="7">[7]INV!$A$5:$D$8</definedName>
    <definedName name="_____BGC1">[8]INV!$A$5:$D$8</definedName>
    <definedName name="_____BGC3" localSheetId="7">[7]INV!$F$5:$I$8</definedName>
    <definedName name="_____BGC3">[8]INV!$F$5:$I$8</definedName>
    <definedName name="_____BGC5" localSheetId="7">[7]INV!$K$5:$N$8</definedName>
    <definedName name="_____BGC5">[8]INV!$K$5:$N$8</definedName>
    <definedName name="_____CAC1" localSheetId="7">[7]INV!$A$19:$D$22</definedName>
    <definedName name="_____CAC1">[8]INV!$A$19:$D$22</definedName>
    <definedName name="_____CAC3" localSheetId="7">[7]INV!$F$19:$I$22</definedName>
    <definedName name="_____CAC3">[8]INV!$F$19:$I$22</definedName>
    <definedName name="_____CAC5" localSheetId="7">[7]INV!$K$19:$N$22</definedName>
    <definedName name="_____CAC5">[8]INV!$K$19:$N$22</definedName>
    <definedName name="_____DCI1" localSheetId="7">[15]Tablas!#REF!</definedName>
    <definedName name="_____DCI1">[16]Tablas!#REF!</definedName>
    <definedName name="_____DDS1" localSheetId="7">[15]Tablas!#REF!</definedName>
    <definedName name="_____DDS1">[16]Tablas!#REF!</definedName>
    <definedName name="_____DGO1" localSheetId="7">[15]Tablas!#REF!</definedName>
    <definedName name="_____DGO1">[16]Tablas!#REF!</definedName>
    <definedName name="_____DGP1" localSheetId="7">[15]Tablas!#REF!</definedName>
    <definedName name="_____DGP1">[16]Tablas!#REF!</definedName>
    <definedName name="_____DIJ1" localSheetId="7">[15]Tablas!#REF!</definedName>
    <definedName name="_____DIJ1">[16]Tablas!#REF!</definedName>
    <definedName name="_____DPI1" localSheetId="7">[15]Tablas!#REF!</definedName>
    <definedName name="_____DPI1">[16]Tablas!#REF!</definedName>
    <definedName name="_____DPY1" localSheetId="7">[15]Tablas!#REF!</definedName>
    <definedName name="_____DPY1">[16]Tablas!#REF!</definedName>
    <definedName name="_____DRI1" localSheetId="7">[15]Tablas!#REF!</definedName>
    <definedName name="_____DRI1">[16]Tablas!#REF!</definedName>
    <definedName name="_____DRL1" localSheetId="7">[15]Tablas!#REF!</definedName>
    <definedName name="_____DRL1">[16]Tablas!#REF!</definedName>
    <definedName name="_____DSP1" localSheetId="7">[15]Tablas!#REF!</definedName>
    <definedName name="_____DSP1">[16]Tablas!#REF!</definedName>
    <definedName name="_____ECP1" localSheetId="7">[15]Tablas!#REF!</definedName>
    <definedName name="_____ECP1">[16]Tablas!#REF!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 localSheetId="7">[15]Tablas!#REF!</definedName>
    <definedName name="_____ICP1">[16]Tablas!#REF!</definedName>
    <definedName name="_____MA2">#REF!</definedName>
    <definedName name="_____OCD1" localSheetId="7">[15]Tablas!#REF!</definedName>
    <definedName name="_____OCD1">[16]Tablas!#REF!</definedName>
    <definedName name="_____OCI1" localSheetId="7">[15]Tablas!#REF!</definedName>
    <definedName name="_____OCI1">[16]Tablas!#REF!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MT5671">[17]MEMORIAS!#REF!</definedName>
    <definedName name="_____PMT5805">[17]MEMORIAS!#REF!</definedName>
    <definedName name="_____PMT5806">[17]MEMORIAS!#REF!</definedName>
    <definedName name="_____PMT5815">[17]MEMORIAS!#REF!</definedName>
    <definedName name="_____PMT5820">[17]MEMORIAS!#REF!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 localSheetId="7">[7]INV!$A$12:$D$15</definedName>
    <definedName name="_____SBC1">[8]INV!$A$12:$D$15</definedName>
    <definedName name="_____SBC3" localSheetId="7">[7]INV!$F$12:$I$15</definedName>
    <definedName name="_____SBC3">[8]INV!$F$12:$I$15</definedName>
    <definedName name="_____SBC5" localSheetId="7">[7]INV!$K$12:$N$15</definedName>
    <definedName name="_____SBC5">[8]INV!$K$12:$N$15</definedName>
    <definedName name="_____tab1">#REF!</definedName>
    <definedName name="_____tab2">#REF!</definedName>
    <definedName name="_____tab3">#REF!</definedName>
    <definedName name="_____TAB4">#REF!</definedName>
    <definedName name="_____VEX1" localSheetId="7">[15]Tablas!#REF!</definedName>
    <definedName name="_____VEX1">[16]Tablas!#REF!</definedName>
    <definedName name="_____VFA1" localSheetId="7">[15]Tablas!#REF!</definedName>
    <definedName name="_____VFA1">[16]Tablas!#REF!</definedName>
    <definedName name="_____VIT1" localSheetId="7">[15]Tablas!#REF!</definedName>
    <definedName name="_____VIT1">[16]Tablas!#REF!</definedName>
    <definedName name="_____Vol1">[18]Item!$A$1:$D$65536</definedName>
    <definedName name="_____VPR1" localSheetId="7">[15]Tablas!#REF!</definedName>
    <definedName name="_____VPR1">[16]Tablas!#REF!</definedName>
    <definedName name="_____VPR2">[19]Tablas!#REF!</definedName>
    <definedName name="_____VRP1" localSheetId="7">[15]Tablas!#REF!</definedName>
    <definedName name="_____VRP1">[16]Tablas!#REF!</definedName>
    <definedName name="_____VSM1" localSheetId="7">[15]Tablas!#REF!</definedName>
    <definedName name="_____VSM1">[16]Tablas!#REF!</definedName>
    <definedName name="____AFC1" localSheetId="7">[7]INV!$A$25:$D$28</definedName>
    <definedName name="____AFC1">[8]INV!$A$25:$D$28</definedName>
    <definedName name="____AFC3" localSheetId="7">[7]INV!$F$25:$I$28</definedName>
    <definedName name="____AFC3">[8]INV!$F$25:$I$28</definedName>
    <definedName name="____AFC5" localSheetId="7">[7]INV!$K$25:$N$28</definedName>
    <definedName name="____AFC5">[8]INV!$K$25:$N$28</definedName>
    <definedName name="____aiu2">[12]AIU!$J$105</definedName>
    <definedName name="____ane7" localSheetId="7">[20]!_xlbgnm.ane7</definedName>
    <definedName name="____ane7">[21]!_xlbgnm.ane7</definedName>
    <definedName name="____ane8" localSheetId="7">[20]!_xlbgnm.ane8</definedName>
    <definedName name="____ane8">[21]!_xlbgnm.ane8</definedName>
    <definedName name="____Atp2" localSheetId="7">[22]EMPRESA!$F$22</definedName>
    <definedName name="____Atp2">[23]EMPRESA!$F$22</definedName>
    <definedName name="____BGC1" localSheetId="7">[7]INV!$A$5:$D$8</definedName>
    <definedName name="____BGC1">[8]INV!$A$5:$D$8</definedName>
    <definedName name="____BGC3" localSheetId="7">[7]INV!$F$5:$I$8</definedName>
    <definedName name="____BGC3">[8]INV!$F$5:$I$8</definedName>
    <definedName name="____BGC5" localSheetId="7">[7]INV!$K$5:$N$8</definedName>
    <definedName name="____BGC5">[8]INV!$K$5:$N$8</definedName>
    <definedName name="____CAC1" localSheetId="7">[7]INV!$A$19:$D$22</definedName>
    <definedName name="____CAC1">[8]INV!$A$19:$D$22</definedName>
    <definedName name="____CAC3" localSheetId="7">[7]INV!$F$19:$I$22</definedName>
    <definedName name="____CAC3">[8]INV!$F$19:$I$22</definedName>
    <definedName name="____CAC5" localSheetId="7">[7]INV!$K$19:$N$22</definedName>
    <definedName name="____CAC5">[8]INV!$K$19:$N$22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7">[15]Tablas!#REF!</definedName>
    <definedName name="____DCI1">[16]Tablas!#REF!</definedName>
    <definedName name="____DDS1" localSheetId="7">[15]Tablas!#REF!</definedName>
    <definedName name="____DDS1">[16]Tablas!#REF!</definedName>
    <definedName name="____DGO1" localSheetId="7">[15]Tablas!#REF!</definedName>
    <definedName name="____DGO1">[16]Tablas!#REF!</definedName>
    <definedName name="____DGP1" localSheetId="7">[15]Tablas!#REF!</definedName>
    <definedName name="____DGP1">[16]Tablas!#REF!</definedName>
    <definedName name="____DIJ1" localSheetId="7">[15]Tablas!#REF!</definedName>
    <definedName name="____DIJ1">[16]Tablas!#REF!</definedName>
    <definedName name="____DPI1" localSheetId="7">[15]Tablas!#REF!</definedName>
    <definedName name="____DPI1">[16]Tablas!#REF!</definedName>
    <definedName name="____DPY1" localSheetId="7">[15]Tablas!#REF!</definedName>
    <definedName name="____DPY1">[16]Tablas!#REF!</definedName>
    <definedName name="____DRI1" localSheetId="7">[15]Tablas!#REF!</definedName>
    <definedName name="____DRI1">[16]Tablas!#REF!</definedName>
    <definedName name="____DRL1" localSheetId="7">[15]Tablas!#REF!</definedName>
    <definedName name="____DRL1">[16]Tablas!#REF!</definedName>
    <definedName name="____DSP1" localSheetId="7">[15]Tablas!#REF!</definedName>
    <definedName name="____DSP1">[16]Tablas!#REF!</definedName>
    <definedName name="____ECP1" localSheetId="7">[15]Tablas!#REF!</definedName>
    <definedName name="____ECP1">[16]Tablas!#REF!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 localSheetId="7">[15]Tablas!#REF!</definedName>
    <definedName name="____ICP1">[16]Tablas!#REF!</definedName>
    <definedName name="____LEY80">#REF!</definedName>
    <definedName name="____MA2">#REF!</definedName>
    <definedName name="____OCD1" localSheetId="7">[15]Tablas!#REF!</definedName>
    <definedName name="____OCD1">[16]Tablas!#REF!</definedName>
    <definedName name="____OCI1" localSheetId="7">[15]Tablas!#REF!</definedName>
    <definedName name="____OCI1">[16]Tablas!#REF!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[17]MEMORIAS!#REF!</definedName>
    <definedName name="____PMT5805">[17]MEMORIAS!#REF!</definedName>
    <definedName name="____PMT5806">[17]MEMORIAS!#REF!</definedName>
    <definedName name="____PMT5815">[17]MEMORIAS!#REF!</definedName>
    <definedName name="____PMT5820">[17]MEMORIAS!#REF!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BC1" localSheetId="7">[7]INV!$A$12:$D$15</definedName>
    <definedName name="____SBC1">[8]INV!$A$12:$D$15</definedName>
    <definedName name="____SBC3" localSheetId="7">[7]INV!$F$12:$I$15</definedName>
    <definedName name="____SBC3">[8]INV!$F$12:$I$15</definedName>
    <definedName name="____SBC5" localSheetId="7">[7]INV!$K$12:$N$15</definedName>
    <definedName name="____SBC5">[8]INV!$K$12:$N$15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7">[15]Tablas!#REF!</definedName>
    <definedName name="____VEX1">[16]Tablas!#REF!</definedName>
    <definedName name="____VFA1" localSheetId="7">[15]Tablas!#REF!</definedName>
    <definedName name="____VFA1">[16]Tablas!#REF!</definedName>
    <definedName name="____VIT1" localSheetId="7">[15]Tablas!#REF!</definedName>
    <definedName name="____VIT1">[16]Tablas!#REF!</definedName>
    <definedName name="____Vol1">[18]Item!$A$1:$D$65536</definedName>
    <definedName name="____VPR1" localSheetId="7">[15]Tablas!#REF!</definedName>
    <definedName name="____VPR1">[16]Tablas!#REF!</definedName>
    <definedName name="____VPR2">#REF!</definedName>
    <definedName name="____VRP1" localSheetId="7">[15]Tablas!#REF!</definedName>
    <definedName name="____VRP1">[16]Tablas!#REF!</definedName>
    <definedName name="____VSM1" localSheetId="7">[15]Tablas!#REF!</definedName>
    <definedName name="____VSM1">[16]Tablas!#REF!</definedName>
    <definedName name="___AFC1" localSheetId="7">[7]INV!$A$25:$D$28</definedName>
    <definedName name="___AFC1">[8]INV!$A$25:$D$28</definedName>
    <definedName name="___AFC3" localSheetId="7">[7]INV!$F$25:$I$28</definedName>
    <definedName name="___AFC3">[8]INV!$F$25:$I$28</definedName>
    <definedName name="___AFC5" localSheetId="7">[7]INV!$K$25:$N$28</definedName>
    <definedName name="___AFC5">[8]INV!$K$25:$N$28</definedName>
    <definedName name="___aiu2">[12]AIU!$J$105</definedName>
    <definedName name="___ane7">[24]!_xlbgnm.ane7</definedName>
    <definedName name="___ane8">[24]!_xlbgnm.ane8</definedName>
    <definedName name="___Atp2">[25]EMPRESA!$F$22</definedName>
    <definedName name="___BGC1" localSheetId="7">[7]INV!$A$5:$D$8</definedName>
    <definedName name="___BGC1">[8]INV!$A$5:$D$8</definedName>
    <definedName name="___BGC3" localSheetId="7">[7]INV!$F$5:$I$8</definedName>
    <definedName name="___BGC3">[8]INV!$F$5:$I$8</definedName>
    <definedName name="___BGC5" localSheetId="7">[7]INV!$K$5:$N$8</definedName>
    <definedName name="___BGC5">[8]INV!$K$5:$N$8</definedName>
    <definedName name="___CAC1" localSheetId="7">[7]INV!$A$19:$D$22</definedName>
    <definedName name="___CAC1">[8]INV!$A$19:$D$22</definedName>
    <definedName name="___CAC3" localSheetId="7">[7]INV!$F$19:$I$22</definedName>
    <definedName name="___CAC3">[8]INV!$F$19:$I$22</definedName>
    <definedName name="___CAC5" localSheetId="7">[7]INV!$K$19:$N$22</definedName>
    <definedName name="___CAC5">[8]INV!$K$19:$N$22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7">[15]Tablas!#REF!</definedName>
    <definedName name="___DCI1">[16]Tablas!#REF!</definedName>
    <definedName name="___DDS1" localSheetId="7">[15]Tablas!#REF!</definedName>
    <definedName name="___DDS1">[16]Tablas!#REF!</definedName>
    <definedName name="___DGO1" localSheetId="7">[15]Tablas!#REF!</definedName>
    <definedName name="___DGO1">[16]Tablas!#REF!</definedName>
    <definedName name="___DGP1" localSheetId="7">[15]Tablas!#REF!</definedName>
    <definedName name="___DGP1">[16]Tablas!#REF!</definedName>
    <definedName name="___DIJ1" localSheetId="7">[15]Tablas!#REF!</definedName>
    <definedName name="___DIJ1">[16]Tablas!#REF!</definedName>
    <definedName name="___DPI1" localSheetId="7">[15]Tablas!#REF!</definedName>
    <definedName name="___DPI1">[16]Tablas!#REF!</definedName>
    <definedName name="___DPY1" localSheetId="7">[15]Tablas!#REF!</definedName>
    <definedName name="___DPY1">[16]Tablas!#REF!</definedName>
    <definedName name="___DRI1" localSheetId="7">[15]Tablas!#REF!</definedName>
    <definedName name="___DRI1">[16]Tablas!#REF!</definedName>
    <definedName name="___DRL1" localSheetId="7">[15]Tablas!#REF!</definedName>
    <definedName name="___DRL1">[16]Tablas!#REF!</definedName>
    <definedName name="___DSP1" localSheetId="7">[15]Tablas!#REF!</definedName>
    <definedName name="___DSP1">[16]Tablas!#REF!</definedName>
    <definedName name="___ECP1" localSheetId="7">[15]Tablas!#REF!</definedName>
    <definedName name="___ECP1">[16]Tablas!#REF!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 localSheetId="7">[15]Tablas!#REF!</definedName>
    <definedName name="___ICP1">[16]Tablas!#REF!</definedName>
    <definedName name="___key2" localSheetId="7" hidden="1">[10]INST!#REF!</definedName>
    <definedName name="___key2" hidden="1">[11]INST!#REF!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 localSheetId="7">[15]Tablas!#REF!</definedName>
    <definedName name="___OCD1">[16]Tablas!#REF!</definedName>
    <definedName name="___OCI1" localSheetId="7">[15]Tablas!#REF!</definedName>
    <definedName name="___OCI1">[16]Tablas!#REF!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[17]MEMORIAS!#REF!</definedName>
    <definedName name="___PMT5805">[17]MEMORIAS!#REF!</definedName>
    <definedName name="___PMT5806">[17]MEMORIAS!#REF!</definedName>
    <definedName name="___PMT5815">[17]MEMORIAS!#REF!</definedName>
    <definedName name="___PMT5820">[17]MEMORIAS!#REF!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 localSheetId="7">[7]INV!$A$12:$D$15</definedName>
    <definedName name="___SBC1">[8]INV!$A$12:$D$15</definedName>
    <definedName name="___SBC3" localSheetId="7">[7]INV!$F$12:$I$15</definedName>
    <definedName name="___SBC3">[8]INV!$F$12:$I$15</definedName>
    <definedName name="___SBC5" localSheetId="7">[7]INV!$K$12:$N$15</definedName>
    <definedName name="___SBC5">[8]INV!$K$12:$N$15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7">[15]Tablas!#REF!</definedName>
    <definedName name="___VEX1">[16]Tablas!#REF!</definedName>
    <definedName name="___VFA1" localSheetId="7">[15]Tablas!#REF!</definedName>
    <definedName name="___VFA1">[16]Tablas!#REF!</definedName>
    <definedName name="___VIT1" localSheetId="7">[15]Tablas!#REF!</definedName>
    <definedName name="___VIT1">[16]Tablas!#REF!</definedName>
    <definedName name="___Vol1">[18]Item!$A$1:$D$65536</definedName>
    <definedName name="___VPR1" localSheetId="7">[15]Tablas!#REF!</definedName>
    <definedName name="___VPR1">[16]Tablas!#REF!</definedName>
    <definedName name="___VPR2">#REF!</definedName>
    <definedName name="___VRP1" localSheetId="7">[15]Tablas!#REF!</definedName>
    <definedName name="___VRP1">[16]Tablas!#REF!</definedName>
    <definedName name="___VSM1" localSheetId="7">[15]Tablas!#REF!</definedName>
    <definedName name="___VSM1">[16]Tablas!#REF!</definedName>
    <definedName name="__123Graph_A" hidden="1">#REF!</definedName>
    <definedName name="__123Graph_B" hidden="1">#REF!</definedName>
    <definedName name="__1Excel_BuiltIn_Print_Area_1_1_1">#REF!</definedName>
    <definedName name="__2Excel_BuiltIn_Print_Titles_1_1_1_1">#REF!</definedName>
    <definedName name="__AFC1" localSheetId="7">[7]INV!$A$25:$D$28</definedName>
    <definedName name="__AFC1">[8]INV!$A$25:$D$28</definedName>
    <definedName name="__AFC3" localSheetId="7">[7]INV!$F$25:$I$28</definedName>
    <definedName name="__AFC3">[8]INV!$F$25:$I$28</definedName>
    <definedName name="__AFC5" localSheetId="7">[7]INV!$K$25:$N$28</definedName>
    <definedName name="__AFC5">[8]INV!$K$25:$N$28</definedName>
    <definedName name="__aiu2">[12]AIU!$J$105</definedName>
    <definedName name="__ane7" localSheetId="7">[20]!_xlbgnm.ane7</definedName>
    <definedName name="__ane7">[21]!_xlbgnm.ane7</definedName>
    <definedName name="__ane8" localSheetId="7">[20]!_xlbgnm.ane8</definedName>
    <definedName name="__ane8">[21]!_xlbgnm.ane8</definedName>
    <definedName name="__Atp2" localSheetId="7">[26]EMPRESA!$F$22</definedName>
    <definedName name="__Atp2">[27]EMPRESA!$F$22</definedName>
    <definedName name="__BGC1" localSheetId="7">[7]INV!$A$5:$D$8</definedName>
    <definedName name="__BGC1">[8]INV!$A$5:$D$8</definedName>
    <definedName name="__BGC3" localSheetId="7">[7]INV!$F$5:$I$8</definedName>
    <definedName name="__BGC3">[8]INV!$F$5:$I$8</definedName>
    <definedName name="__BGC5" localSheetId="7">[7]INV!$K$5:$N$8</definedName>
    <definedName name="__BGC5">[8]INV!$K$5:$N$8</definedName>
    <definedName name="__CAC1" localSheetId="7">[7]INV!$A$19:$D$22</definedName>
    <definedName name="__CAC1">[8]INV!$A$19:$D$22</definedName>
    <definedName name="__CAC3" localSheetId="7">[7]INV!$F$19:$I$22</definedName>
    <definedName name="__CAC3">[8]INV!$F$19:$I$22</definedName>
    <definedName name="__CAC5" localSheetId="7">[7]INV!$K$19:$N$22</definedName>
    <definedName name="__CAC5">[8]INV!$K$19:$N$22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7">[15]Tablas!#REF!</definedName>
    <definedName name="__DCI1">[16]Tablas!#REF!</definedName>
    <definedName name="__DDS1" localSheetId="7">[15]Tablas!#REF!</definedName>
    <definedName name="__DDS1">[16]Tablas!#REF!</definedName>
    <definedName name="__DGO1" localSheetId="7">[15]Tablas!#REF!</definedName>
    <definedName name="__DGO1">[16]Tablas!#REF!</definedName>
    <definedName name="__DGP1" localSheetId="7">[15]Tablas!#REF!</definedName>
    <definedName name="__DGP1">[16]Tablas!#REF!</definedName>
    <definedName name="__DIJ1" localSheetId="7">[15]Tablas!#REF!</definedName>
    <definedName name="__DIJ1">[16]Tablas!#REF!</definedName>
    <definedName name="__DPI1" localSheetId="7">[15]Tablas!#REF!</definedName>
    <definedName name="__DPI1">[16]Tablas!#REF!</definedName>
    <definedName name="__DPY1" localSheetId="7">[15]Tablas!#REF!</definedName>
    <definedName name="__DPY1">[16]Tablas!#REF!</definedName>
    <definedName name="__DRI1" localSheetId="7">[15]Tablas!#REF!</definedName>
    <definedName name="__DRI1">[16]Tablas!#REF!</definedName>
    <definedName name="__DRL1" localSheetId="7">[15]Tablas!#REF!</definedName>
    <definedName name="__DRL1">[16]Tablas!#REF!</definedName>
    <definedName name="__DSP1" localSheetId="7">[15]Tablas!#REF!</definedName>
    <definedName name="__DSP1">[16]Tablas!#REF!</definedName>
    <definedName name="__ECP1" localSheetId="7">[15]Tablas!#REF!</definedName>
    <definedName name="__ECP1">[16]Tablas!#REF!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7">FP!ERR</definedName>
    <definedName name="__F">[0]!ERR</definedName>
    <definedName name="__FS01" localSheetId="7">FP!ERR</definedName>
    <definedName name="__FS01">[0]!ERR</definedName>
    <definedName name="__ICP1" localSheetId="7">[15]Tablas!#REF!</definedName>
    <definedName name="__ICP1">[16]Tablas!#REF!</definedName>
    <definedName name="__key2" localSheetId="7" hidden="1">[28]INST!#REF!</definedName>
    <definedName name="__key2" hidden="1">[29]INST!#REF!</definedName>
    <definedName name="__key21" localSheetId="7" hidden="1">[10]INST!#REF!</definedName>
    <definedName name="__key21" hidden="1">[11]INST!#REF!</definedName>
    <definedName name="__key3" localSheetId="7" hidden="1">#REF!</definedName>
    <definedName name="__key3" hidden="1">#REF!</definedName>
    <definedName name="__key31" localSheetId="7" hidden="1">#REF!</definedName>
    <definedName name="__key31" hidden="1">#REF!</definedName>
    <definedName name="__LEY80">#REF!</definedName>
    <definedName name="__MA2">#REF!</definedName>
    <definedName name="__mun2" localSheetId="7">[30]PESOS!#REF!</definedName>
    <definedName name="__mun2">[31]PESOS!#REF!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7">[15]Tablas!#REF!</definedName>
    <definedName name="__OCD1">[16]Tablas!#REF!</definedName>
    <definedName name="__OCI1" localSheetId="7">[15]Tablas!#REF!</definedName>
    <definedName name="__OCI1">[16]Tablas!#REF!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'[32]Paral. 1'!$E$1:$E$65536</definedName>
    <definedName name="__Pa2">'[32]Paral. 2'!$E$1:$E$65536</definedName>
    <definedName name="__Pa3">'[32]Paral. 3'!$E$1:$E$65536</definedName>
    <definedName name="__Pa4">[32]Paral.4!$E$1:$E$65536</definedName>
    <definedName name="__PJ50">#REF!</definedName>
    <definedName name="__pj51">#REF!</definedName>
    <definedName name="__PMT5671">[17]MEMORIAS!#REF!</definedName>
    <definedName name="__PMT5805">[17]MEMORIAS!#REF!</definedName>
    <definedName name="__PMT5806">[17]MEMORIAS!#REF!</definedName>
    <definedName name="__PMT5815">[17]MEMORIAS!#REF!</definedName>
    <definedName name="__PMT5820">[17]MEMORIAS!#REF!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BC1" localSheetId="7">[7]INV!$A$12:$D$15</definedName>
    <definedName name="__SBC1">[8]INV!$A$12:$D$15</definedName>
    <definedName name="__SBC3" localSheetId="7">[7]INV!$F$12:$I$15</definedName>
    <definedName name="__SBC3">[8]INV!$F$12:$I$15</definedName>
    <definedName name="__SBC5" localSheetId="7">[7]INV!$K$12:$N$15</definedName>
    <definedName name="__SBC5">[8]INV!$K$12:$N$15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7">[15]Tablas!#REF!</definedName>
    <definedName name="__VEX1">[16]Tablas!#REF!</definedName>
    <definedName name="__VFA1" localSheetId="7">[15]Tablas!#REF!</definedName>
    <definedName name="__VFA1">[16]Tablas!#REF!</definedName>
    <definedName name="__VIT1" localSheetId="7">[15]Tablas!#REF!</definedName>
    <definedName name="__VIT1">[16]Tablas!#REF!</definedName>
    <definedName name="__Vol1">[18]Item!$A$1:$D$65536</definedName>
    <definedName name="__VPR1" localSheetId="7">[15]Tablas!#REF!</definedName>
    <definedName name="__VPR1">[16]Tablas!#REF!</definedName>
    <definedName name="__VPR2">[19]Tablas!#REF!</definedName>
    <definedName name="__VRP1" localSheetId="7">[15]Tablas!#REF!</definedName>
    <definedName name="__VRP1">[16]Tablas!#REF!</definedName>
    <definedName name="__VSM1" localSheetId="7">[15]Tablas!#REF!</definedName>
    <definedName name="__VSM1">[16]Tablas!#REF!</definedName>
    <definedName name="_1">#REF!</definedName>
    <definedName name="_1_25">[19]Tablas!#REF!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_1">#REF!</definedName>
    <definedName name="_2Excel_BuiltIn_Print_Titles_1_1_1_1">#REF!</definedName>
    <definedName name="_3ane_o10">#REF!</definedName>
    <definedName name="_3Excel_BuiltIn_Print_Titles_1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7" hidden="1">{"TAB1",#N/A,TRUE,"GENERAL";"TAB2",#N/A,TRUE,"GENERAL";"TAB3",#N/A,TRUE,"GENERAL";"TAB4",#N/A,TRUE,"GENERAL";"TAB5",#N/A,TRUE,"GENERAL"}</definedName>
    <definedName name="_A1" hidden="1">{#N/A,#N/A,TRUE,"1842CWN0"}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7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7" hidden="1">{#N/A,#N/A,TRUE,"1842CWN0"}</definedName>
    <definedName name="_ABC1" hidden="1">{#N/A,#N/A,TRUE,"1842CWN0"}</definedName>
    <definedName name="_abc2" localSheetId="7" hidden="1">{#N/A,#N/A,TRUE,"1842CWN0"}</definedName>
    <definedName name="_abc2" hidden="1">{#N/A,#N/A,TRUE,"1842CWN0"}</definedName>
    <definedName name="_AFC1" localSheetId="7">[7]INV!$A$25:$D$28</definedName>
    <definedName name="_AFC1">[8]INV!$A$25:$D$28</definedName>
    <definedName name="_AFC3" localSheetId="7">[7]INV!$F$25:$I$28</definedName>
    <definedName name="_AFC3">[8]INV!$F$25:$I$28</definedName>
    <definedName name="_AFC5" localSheetId="7">[7]INV!$K$25:$N$28</definedName>
    <definedName name="_AFC5">[8]INV!$K$25:$N$28</definedName>
    <definedName name="_aiu2">[12]AIU!$J$105</definedName>
    <definedName name="_ALM1">#REF!</definedName>
    <definedName name="_AND1">#REF!</definedName>
    <definedName name="_ane7" localSheetId="7">[20]!_xlbgnm.ane7</definedName>
    <definedName name="_ane7">[21]!_xlbgnm.ane7</definedName>
    <definedName name="_ane8" localSheetId="7">[20]!_xlbgnm.ane8</definedName>
    <definedName name="_ane8">[21]!_xlbgnm.ane8</definedName>
    <definedName name="_APU221" localSheetId="7">#REF!</definedName>
    <definedName name="_APU221">#REF!</definedName>
    <definedName name="_APU465">[33]!absc</definedName>
    <definedName name="_Atp2" localSheetId="7">[26]EMPRESA!$F$22</definedName>
    <definedName name="_Atp2">[27]EMPRESA!$F$22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7">[7]INV!$A$5:$D$8</definedName>
    <definedName name="_BGC1">[8]INV!$A$5:$D$8</definedName>
    <definedName name="_BGC3" localSheetId="7">[7]INV!$F$5:$I$8</definedName>
    <definedName name="_BGC3">[8]INV!$F$5:$I$8</definedName>
    <definedName name="_BGC5" localSheetId="7">[7]INV!$K$5:$N$8</definedName>
    <definedName name="_BGC5">[8]INV!$K$5:$N$8</definedName>
    <definedName name="_CAC1" localSheetId="7">[7]INV!$A$19:$D$22</definedName>
    <definedName name="_CAC1">[8]INV!$A$19:$D$22</definedName>
    <definedName name="_CAC3" localSheetId="7">[7]INV!$F$19:$I$22</definedName>
    <definedName name="_CAC3">[8]INV!$F$19:$I$22</definedName>
    <definedName name="_CAC5" localSheetId="7">[7]INV!$K$19:$N$22</definedName>
    <definedName name="_CAC5">[8]INV!$K$19:$N$22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7">[15]Tablas!#REF!</definedName>
    <definedName name="_DCI1">[16]Tablas!#REF!</definedName>
    <definedName name="_DDS1" localSheetId="7">[15]Tablas!#REF!</definedName>
    <definedName name="_DDS1">[16]Tablas!#REF!</definedName>
    <definedName name="_DGO1" localSheetId="7">[15]Tablas!#REF!</definedName>
    <definedName name="_DGO1">[16]Tablas!#REF!</definedName>
    <definedName name="_DGP1" localSheetId="7">[15]Tablas!#REF!</definedName>
    <definedName name="_DGP1">[16]Tablas!#REF!</definedName>
    <definedName name="_DIJ1" localSheetId="7">[15]Tablas!#REF!</definedName>
    <definedName name="_DIJ1">[16]Tablas!#REF!</definedName>
    <definedName name="_DPI1" localSheetId="7">[15]Tablas!#REF!</definedName>
    <definedName name="_DPI1">[16]Tablas!#REF!</definedName>
    <definedName name="_DPY1" localSheetId="7">[15]Tablas!#REF!</definedName>
    <definedName name="_DPY1">[16]Tablas!#REF!</definedName>
    <definedName name="_DRI1" localSheetId="7">[15]Tablas!#REF!</definedName>
    <definedName name="_DRI1">[16]Tablas!#REF!</definedName>
    <definedName name="_DRL1" localSheetId="7">[15]Tablas!#REF!</definedName>
    <definedName name="_DRL1">[16]Tablas!#REF!</definedName>
    <definedName name="_DSP1" localSheetId="7">[15]Tablas!#REF!</definedName>
    <definedName name="_DSP1">[16]Tablas!#REF!</definedName>
    <definedName name="_ECP1" localSheetId="7">[15]Tablas!#REF!</definedName>
    <definedName name="_ECP1">[16]Tablas!#REF!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7">FP!ERR</definedName>
    <definedName name="_F">[0]!ERR</definedName>
    <definedName name="_F10" localSheetId="7">#REF!</definedName>
    <definedName name="_F10">#REF!</definedName>
    <definedName name="_FC" localSheetId="7">#REF!</definedName>
    <definedName name="_FC">#REF!</definedName>
    <definedName name="_Fill" localSheetId="7" hidden="1">#REF!</definedName>
    <definedName name="_Fill" hidden="1">#REF!</definedName>
    <definedName name="_xlnm._FilterDatabase" localSheetId="7">#REF!</definedName>
    <definedName name="_xlnm._FilterDatabase">#REF!</definedName>
    <definedName name="_FS01" localSheetId="7">FP!ERR</definedName>
    <definedName name="_FS01">[0]!ERR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7" hidden="1">{#N/A,#N/A,TRUE,"1842CWN0"}</definedName>
    <definedName name="_hhg1" hidden="1">{#N/A,#N/A,TRUE,"1842CWN0"}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7">[15]Tablas!#REF!</definedName>
    <definedName name="_ICP1">[16]Tablas!#REF!</definedName>
    <definedName name="_IMP1">#REF!</definedName>
    <definedName name="_IPC2002">#REF!</definedName>
    <definedName name="_IVA1">#REF!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localSheetId="7" hidden="1">[34]INST!#REF!</definedName>
    <definedName name="_Key11" hidden="1">[35]INST!#REF!</definedName>
    <definedName name="_Key2" localSheetId="7" hidden="1">#REF!</definedName>
    <definedName name="_Key2" hidden="1">#REF!</definedName>
    <definedName name="_Key21" localSheetId="7" hidden="1">#REF!</definedName>
    <definedName name="_Key21" hidden="1">#REF!</definedName>
    <definedName name="_key3" localSheetId="7" hidden="1">#REF!</definedName>
    <definedName name="_key3" hidden="1">#REF!</definedName>
    <definedName name="_key31" hidden="1">#REF!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7">[30]PESOS!#REF!</definedName>
    <definedName name="_mun2">[31]PESOS!#REF!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7">[15]Tablas!#REF!</definedName>
    <definedName name="_OCD1">[16]Tablas!#REF!</definedName>
    <definedName name="_OCI1" localSheetId="7">[15]Tablas!#REF!</definedName>
    <definedName name="_OCI1">[16]Tablas!#REF!</definedName>
    <definedName name="_Order1" localSheetId="7" hidden="1">255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'[32]Paral. 1'!$E$1:$E$65536</definedName>
    <definedName name="_Pa2">'[32]Paral. 2'!$E$1:$E$65536</definedName>
    <definedName name="_Pa3">'[32]Paral. 3'!$E$1:$E$65536</definedName>
    <definedName name="_Pa4">[32]Paral.4!$E$1:$E$65536</definedName>
    <definedName name="_Parse_Out" localSheetId="7" hidden="1">'[4]7422CW00'!#REF!</definedName>
    <definedName name="_Parse_Out" hidden="1">#REF!</definedName>
    <definedName name="_PJ50" localSheetId="7">#REF!</definedName>
    <definedName name="_PJ50">#REF!</definedName>
    <definedName name="_pj51" localSheetId="7">#REF!</definedName>
    <definedName name="_pj51">#REF!</definedName>
    <definedName name="_PMT5671">[17]MEMORIAS!#REF!</definedName>
    <definedName name="_PMT5805">[17]MEMORIAS!#REF!</definedName>
    <definedName name="_PMT5806">[17]MEMORIAS!#REF!</definedName>
    <definedName name="_PMT5815">[17]MEMORIAS!#REF!</definedName>
    <definedName name="_PMT5820">[17]MEMORIAS!#REF!</definedName>
    <definedName name="_pr01" localSheetId="7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7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7">[7]INV!$A$12:$D$15</definedName>
    <definedName name="_SBC1">[8]INV!$A$12:$D$15</definedName>
    <definedName name="_SBC3" localSheetId="7">[7]INV!$F$12:$I$15</definedName>
    <definedName name="_SBC3">[8]INV!$F$12:$I$15</definedName>
    <definedName name="_SBC5" localSheetId="7">[7]INV!$K$12:$N$15</definedName>
    <definedName name="_SBC5">[8]INV!$K$12:$N$15</definedName>
    <definedName name="_Sort" localSheetId="7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J1">[36]BoQ!#REF!</definedName>
    <definedName name="_TOP1" localSheetId="7">#REF!</definedName>
    <definedName name="_TOP1">#REF!</definedName>
    <definedName name="_TOP10" localSheetId="7">#REF!</definedName>
    <definedName name="_TOP10">#REF!</definedName>
    <definedName name="_TOP2" localSheetId="7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7" hidden="1">[10]INST!#REF!</definedName>
    <definedName name="_unj1" hidden="1">[11]INST!#REF!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7">[15]Tablas!#REF!</definedName>
    <definedName name="_VEX1">[16]Tablas!#REF!</definedName>
    <definedName name="_VFA1" localSheetId="7">[15]Tablas!#REF!</definedName>
    <definedName name="_VFA1">[16]Tablas!#REF!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7">[15]Tablas!#REF!</definedName>
    <definedName name="_VIT1">[16]Tablas!#REF!</definedName>
    <definedName name="_Vol1">[18]Item!$A$1:$D$65536</definedName>
    <definedName name="_VPR1" localSheetId="7">[15]Tablas!#REF!</definedName>
    <definedName name="_VPR1">[16]Tablas!#REF!</definedName>
    <definedName name="_VPR2">[19]Tablas!#REF!</definedName>
    <definedName name="_VRP1" localSheetId="7">[15]Tablas!#REF!</definedName>
    <definedName name="_VRP1">[16]Tablas!#REF!</definedName>
    <definedName name="_VSM1" localSheetId="7">[15]Tablas!#REF!</definedName>
    <definedName name="_VSM1">[16]Tablas!#REF!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7">'[37]DUB-823'!#REF!</definedName>
    <definedName name="a">'[38]DUB-823'!#REF!</definedName>
    <definedName name="A.1.1.2" localSheetId="7">#REF!</definedName>
    <definedName name="A.1.1.2">#REF!</definedName>
    <definedName name="A.1.1.3" localSheetId="7">#REF!</definedName>
    <definedName name="A.1.1.3">#REF!</definedName>
    <definedName name="A.1.1.4" localSheetId="7">#REF!</definedName>
    <definedName name="A.1.1.4">#REF!</definedName>
    <definedName name="A.1.1.5" localSheetId="7">#REF!</definedName>
    <definedName name="A.1.1.5">#REF!</definedName>
    <definedName name="A.1.1.6" localSheetId="7">#REF!</definedName>
    <definedName name="A.1.1.6">#REF!</definedName>
    <definedName name="A.1.1.7" localSheetId="7">#REF!</definedName>
    <definedName name="A.1.1.7">#REF!</definedName>
    <definedName name="A.1.1.8" localSheetId="7">#REF!</definedName>
    <definedName name="A.1.1.8">#REF!</definedName>
    <definedName name="A.1.2.1" localSheetId="7">#REF!</definedName>
    <definedName name="A.1.2.1">#REF!</definedName>
    <definedName name="A.1.2.10" localSheetId="7">#REF!</definedName>
    <definedName name="A.1.2.10">#REF!</definedName>
    <definedName name="A.1.2.11" localSheetId="7">#REF!</definedName>
    <definedName name="A.1.2.11">#REF!</definedName>
    <definedName name="A.1.2.2" localSheetId="7">#REF!</definedName>
    <definedName name="A.1.2.2">#REF!</definedName>
    <definedName name="A.1.2.3" localSheetId="7">#REF!</definedName>
    <definedName name="A.1.2.3">#REF!</definedName>
    <definedName name="A.1.2.4" localSheetId="7">#REF!</definedName>
    <definedName name="A.1.2.4">#REF!</definedName>
    <definedName name="A.1.2.5" localSheetId="7">#REF!</definedName>
    <definedName name="A.1.2.5">#REF!</definedName>
    <definedName name="A.1.2.6" localSheetId="7">#REF!</definedName>
    <definedName name="A.1.2.6">#REF!</definedName>
    <definedName name="A.1.2.7" localSheetId="7">#REF!</definedName>
    <definedName name="A.1.2.7">#REF!</definedName>
    <definedName name="A.1.2.8" localSheetId="7">#REF!</definedName>
    <definedName name="A.1.2.8">#REF!</definedName>
    <definedName name="A.1.2.9" localSheetId="7">#REF!</definedName>
    <definedName name="A.1.2.9">#REF!</definedName>
    <definedName name="A.1.3.1" localSheetId="7">#REF!</definedName>
    <definedName name="A.1.3.1">#REF!</definedName>
    <definedName name="A.1.3.2" localSheetId="7">#REF!</definedName>
    <definedName name="A.1.3.2">#REF!</definedName>
    <definedName name="A.1.3.3" localSheetId="7">#REF!</definedName>
    <definedName name="A.1.3.3">#REF!</definedName>
    <definedName name="A.1.3.4" localSheetId="7">#REF!</definedName>
    <definedName name="A.1.3.4">#REF!</definedName>
    <definedName name="A.1.3.7" localSheetId="7">#REF!</definedName>
    <definedName name="A.1.3.7">#REF!</definedName>
    <definedName name="A.1.3.8" localSheetId="7">#REF!</definedName>
    <definedName name="A.1.3.8">#REF!</definedName>
    <definedName name="A.1.4.1" localSheetId="7">#REF!</definedName>
    <definedName name="A.1.4.1">#REF!</definedName>
    <definedName name="A.1.4.10" localSheetId="7">#REF!</definedName>
    <definedName name="A.1.4.10">#REF!</definedName>
    <definedName name="A.1.4.11" localSheetId="7">#REF!</definedName>
    <definedName name="A.1.4.11">#REF!</definedName>
    <definedName name="A.1.4.2" localSheetId="7">#REF!</definedName>
    <definedName name="A.1.4.2">#REF!</definedName>
    <definedName name="A.1.4.3" localSheetId="7">#REF!</definedName>
    <definedName name="A.1.4.3">#REF!</definedName>
    <definedName name="A.1.4.4" localSheetId="7">#REF!</definedName>
    <definedName name="A.1.4.4">#REF!</definedName>
    <definedName name="A.1.4.5" localSheetId="7">#REF!</definedName>
    <definedName name="A.1.4.5">#REF!</definedName>
    <definedName name="A.1.4.6" localSheetId="7">#REF!</definedName>
    <definedName name="A.1.4.6">#REF!</definedName>
    <definedName name="A.1.4.7" localSheetId="7">#REF!</definedName>
    <definedName name="A.1.4.7">#REF!</definedName>
    <definedName name="A.1.4.8" localSheetId="7">#REF!</definedName>
    <definedName name="A.1.4.8">#REF!</definedName>
    <definedName name="A.1.4.9" localSheetId="7">#REF!</definedName>
    <definedName name="A.1.4.9">#REF!</definedName>
    <definedName name="A.1.5.1" localSheetId="7">#REF!</definedName>
    <definedName name="A.1.5.1">#REF!</definedName>
    <definedName name="A.1.5.2" localSheetId="7">#REF!</definedName>
    <definedName name="A.1.5.2">#REF!</definedName>
    <definedName name="A.1.6.2" localSheetId="7">#REF!</definedName>
    <definedName name="A.1.6.2">#REF!</definedName>
    <definedName name="A.1.6.3" localSheetId="7">#REF!</definedName>
    <definedName name="A.1.6.3">#REF!</definedName>
    <definedName name="A.1.6.4" localSheetId="7">#REF!</definedName>
    <definedName name="A.1.6.4">#REF!</definedName>
    <definedName name="A.2.1.1" localSheetId="7">#REF!</definedName>
    <definedName name="A.2.1.1">#REF!</definedName>
    <definedName name="A.2.1.10" localSheetId="7">#REF!</definedName>
    <definedName name="A.2.1.10">#REF!</definedName>
    <definedName name="A.2.1.11" localSheetId="7">#REF!</definedName>
    <definedName name="A.2.1.11">#REF!</definedName>
    <definedName name="A.2.1.12" localSheetId="7">#REF!</definedName>
    <definedName name="A.2.1.12">#REF!</definedName>
    <definedName name="A.2.1.13" localSheetId="7">#REF!</definedName>
    <definedName name="A.2.1.13">#REF!</definedName>
    <definedName name="A.2.1.2" localSheetId="7">#REF!</definedName>
    <definedName name="A.2.1.2">#REF!</definedName>
    <definedName name="A.2.1.3" localSheetId="7">#REF!</definedName>
    <definedName name="A.2.1.3">#REF!</definedName>
    <definedName name="A.2.1.4" localSheetId="7">#REF!</definedName>
    <definedName name="A.2.1.4">#REF!</definedName>
    <definedName name="A.2.1.6" localSheetId="7">#REF!</definedName>
    <definedName name="A.2.1.6">#REF!</definedName>
    <definedName name="A.2.1.7" localSheetId="7">#REF!</definedName>
    <definedName name="A.2.1.7">#REF!</definedName>
    <definedName name="A.2.1.8" localSheetId="7">#REF!</definedName>
    <definedName name="A.2.1.8">#REF!</definedName>
    <definedName name="A.2.1.9" localSheetId="7">#REF!</definedName>
    <definedName name="A.2.1.9">#REF!</definedName>
    <definedName name="A.2.3.1" localSheetId="7">#REF!</definedName>
    <definedName name="A.2.3.1">#REF!</definedName>
    <definedName name="A.2.3.10" localSheetId="7">#REF!</definedName>
    <definedName name="A.2.3.10">#REF!</definedName>
    <definedName name="A.2.3.2" localSheetId="7">#REF!</definedName>
    <definedName name="A.2.3.2">#REF!</definedName>
    <definedName name="A.2.3.3" localSheetId="7">#REF!</definedName>
    <definedName name="A.2.3.3">#REF!</definedName>
    <definedName name="A.2.3.4" localSheetId="7">#REF!</definedName>
    <definedName name="A.2.3.4">#REF!</definedName>
    <definedName name="A.2.3.5" localSheetId="7">#REF!</definedName>
    <definedName name="A.2.3.5">#REF!</definedName>
    <definedName name="A.2.3.6" localSheetId="7">#REF!</definedName>
    <definedName name="A.2.3.6">#REF!</definedName>
    <definedName name="A.2.3.7" localSheetId="7">#REF!</definedName>
    <definedName name="A.2.3.7">#REF!</definedName>
    <definedName name="A.2.3.8" localSheetId="7">#REF!</definedName>
    <definedName name="A.2.3.8">#REF!</definedName>
    <definedName name="A.2.3.9" localSheetId="7">#REF!</definedName>
    <definedName name="A.2.3.9">#REF!</definedName>
    <definedName name="A_1" localSheetId="7">#REF!</definedName>
    <definedName name="A_1">#REF!</definedName>
    <definedName name="A_impresión_IM" localSheetId="7">#REF!</definedName>
    <definedName name="A_impresión_IM">#REF!</definedName>
    <definedName name="A18A200" localSheetId="7">[39]ESPEC!#REF!</definedName>
    <definedName name="A18A200">[39]ESPEC!#REF!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7">FP!ERR</definedName>
    <definedName name="AA" hidden="1">{#N/A,#N/A,TRUE,"INGENIERIA";#N/A,#N/A,TRUE,"COMPRAS";#N/A,#N/A,TRUE,"DIRECCION";#N/A,#N/A,TRUE,"RESUMEN"}</definedName>
    <definedName name="AAA" localSheetId="7">FP!ERR</definedName>
    <definedName name="AAA">[0]!ERR</definedName>
    <definedName name="AAAA" localSheetId="7">[36]BoQ!#REF!</definedName>
    <definedName name="AAAA">[36]BoQ!#REF!</definedName>
    <definedName name="aaaaaa">[40]otros!$C$5</definedName>
    <definedName name="AAAAAAAAAA">#REF!</definedName>
    <definedName name="AAAAAAAAAAAAAAAAAAAA">#REF!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7">[7]AASHTO!$A$14:$F$17</definedName>
    <definedName name="AAC">[8]AASHTO!$A$14:$F$17</definedName>
    <definedName name="AADOQUINVEH">#REF!</definedName>
    <definedName name="AANDENES">#REF!</definedName>
    <definedName name="aas" localSheetId="7" hidden="1">{"TAB1",#N/A,TRUE,"GENERAL";"TAB2",#N/A,TRUE,"GENERAL";"TAB3",#N/A,TRUE,"GENERAL";"TAB4",#N/A,TRUE,"GENERAL";"TAB5",#N/A,TRUE,"GENERAL"}</definedName>
    <definedName name="AAS" hidden="1">{#N/A,#N/A,TRUE,"INGENIERIA";#N/A,#N/A,TRUE,"COMPRAS";#N/A,#N/A,TRUE,"DIRECCION";#N/A,#N/A,TRUE,"RESUMEN"}</definedName>
    <definedName name="AB" localSheetId="7">#REF!</definedName>
    <definedName name="AB">#REF!</definedName>
    <definedName name="aba_1" localSheetId="7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7">[7]AASHTO!$A$2:$F$5</definedName>
    <definedName name="ABG">[8]AASHTO!$A$2:$F$5</definedName>
    <definedName name="ABR">#REF!</definedName>
    <definedName name="absc1">[41]!absc</definedName>
    <definedName name="ac" localSheetId="7">#REF!</definedName>
    <definedName name="ac">#REF!</definedName>
    <definedName name="ACALZADA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'[42]Reservas de Petróleo'!$A$2,'[42]Reservas de Petróleo'!$A$1,'[42]Reservas de Petróleo'!$D$4,'[42]Reservas de Petróleo'!$E$1:$E$65536</definedName>
    <definedName name="ad" localSheetId="7">#REF!</definedName>
    <definedName name="ad">#REF!</definedName>
    <definedName name="adasd" localSheetId="7">#REF!</definedName>
    <definedName name="adasd">#REF!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>[40]otros!$C$2</definedName>
    <definedName name="administrador">[43]Informacion!$B$15</definedName>
    <definedName name="ADMON" localSheetId="7">#REF!</definedName>
    <definedName name="ADMON">#REF!</definedName>
    <definedName name="ADMON1" localSheetId="7">#REF!</definedName>
    <definedName name="ADMON1">#REF!</definedName>
    <definedName name="adoc1">[41]!absc</definedName>
    <definedName name="ADOC125">[44]!absc</definedName>
    <definedName name="adoq">[45]!absc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mat">[46]PRESUPUESTO!$AD$891</definedName>
    <definedName name="AjustDelAIU">#REF!</definedName>
    <definedName name="Ajuste">[47]Datos!$B$11</definedName>
    <definedName name="alam">#REF!</definedName>
    <definedName name="alc">[48]!absc</definedName>
    <definedName name="AlcanceProyecto" localSheetId="7">#REF!</definedName>
    <definedName name="AlcanceProyecto">#REF!</definedName>
    <definedName name="ALM" localSheetId="7">#REF!</definedName>
    <definedName name="ALM">#REF!</definedName>
    <definedName name="ALTO" localSheetId="7">[49]Tabla!$A$1:$A$5</definedName>
    <definedName name="ALTO">[50]Tabla!$A$1:$A$5</definedName>
    <definedName name="AMBIENTAL">#REF!</definedName>
    <definedName name="Amount" localSheetId="7">#REF!</definedName>
    <definedName name="Amount">#REF!</definedName>
    <definedName name="ANCLAJE" localSheetId="7">'[51]MC SF GAVIONES'!#REF!</definedName>
    <definedName name="ANCLAJE">'[52]MC SF GAVIONES'!#REF!</definedName>
    <definedName name="AND" localSheetId="7">#REF!</definedName>
    <definedName name="AND">#REF!</definedName>
    <definedName name="anex7" localSheetId="7">#REF!</definedName>
    <definedName name="anex7">#REF!</definedName>
    <definedName name="anex8" localSheetId="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[53]COMPARATIVO!#REF!</definedName>
    <definedName name="anexo8" localSheetId="7">#REF!</definedName>
    <definedName name="anexo8">#REF!</definedName>
    <definedName name="anexo9" localSheetId="7">#REF!</definedName>
    <definedName name="anexo9">#REF!</definedName>
    <definedName name="anexů7" localSheetId="7">#REF!</definedName>
    <definedName name="anexů7">#REF!</definedName>
    <definedName name="Antic" localSheetId="7">[54]BASES!$B$33</definedName>
    <definedName name="Antic">[55]BASES!$B$33</definedName>
    <definedName name="ANTICIPO" localSheetId="7">[56]BASES!$B$33</definedName>
    <definedName name="ANTICIPO">[57]BASES!$B$33</definedName>
    <definedName name="AÑO">[40]PRESUPUESTO!$D$13</definedName>
    <definedName name="AÑOWUIE" localSheetId="7">'[58]Res-Accide-10'!$R$2:$R$7</definedName>
    <definedName name="AÑOWUIE">'[59]Res-Accide-10'!$R$2:$R$7</definedName>
    <definedName name="apaiy" localSheetId="7">#REF!</definedName>
    <definedName name="apaiy">#REF!</definedName>
    <definedName name="APELLIDOS" localSheetId="7">#REF!</definedName>
    <definedName name="APELLIDOS">#REF!</definedName>
    <definedName name="API" localSheetId="7">#REF!</definedName>
    <definedName name="API">#REF!</definedName>
    <definedName name="APU" localSheetId="7">[60]!absc</definedName>
    <definedName name="apu">'[36]PRECIOS UNITARIOS'!#REF!</definedName>
    <definedName name="APU_directos" localSheetId="7">#REF!</definedName>
    <definedName name="APU_directos">#REF!</definedName>
    <definedName name="APU221.1" localSheetId="7">#REF!</definedName>
    <definedName name="APU221.1">#REF!</definedName>
    <definedName name="APU221.2" localSheetId="7">#REF!</definedName>
    <definedName name="APU221.2">#REF!</definedName>
    <definedName name="aq" localSheetId="7">FP!ERR</definedName>
    <definedName name="aq">[0]!ERR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'A&amp;SST'!$D$2:$AH$90</definedName>
    <definedName name="_xlnm.Print_Area" localSheetId="0">'A,I,U'!$B$2:$L$65</definedName>
    <definedName name="_xlnm.Print_Area" localSheetId="2">'AIU A&amp;SST'!$B$2:$N$38</definedName>
    <definedName name="_xlnm.Print_Area" localSheetId="4">'AIU PGS'!$B$2:$N$37</definedName>
    <definedName name="_xlnm.Print_Area" localSheetId="6">'AIU PMT'!$B$2:$N$38</definedName>
    <definedName name="_xlnm.Print_Area" localSheetId="7">#REF!</definedName>
    <definedName name="_xlnm.Print_Area" localSheetId="3">PGS!$J$3:$AJ$51</definedName>
    <definedName name="_xlnm.Print_Area" localSheetId="5">PMT!$D$2:$AF$40</definedName>
    <definedName name="_xlnm.Print_Area">[61]Presupuesto!#REF!</definedName>
    <definedName name="AreaLimpiar">'[62]Info-Portaf'!$N$4,'[62]Info-Portaf'!$C$10:$AE$24,'[62]Info-Portaf'!$C$26:$AE$28,'[62]Info-Portaf'!$C$31:$AE$40,'[62]Info-Portaf'!$C$41:$H$41,'[62]Info-Portaf'!$C$42:$AE$51,'[62]Info-Portaf'!$C$53:$AE$54,'[62]Info-Portaf'!$C$57:$AE$57,'[62]Info-Portaf'!$C$59:$AE$59,'[62]Info-Portaf'!$B$10:$B$61</definedName>
    <definedName name="Areatotal" localSheetId="7">#REF!</definedName>
    <definedName name="Areatotal">#REF!</definedName>
    <definedName name="Aref" localSheetId="7">#REF!</definedName>
    <definedName name="Aref">#REF!</definedName>
    <definedName name="armuve" localSheetId="7">FP!ERR</definedName>
    <definedName name="armuve">[0]!ERR</definedName>
    <definedName name="ARP" localSheetId="7">#REF!</definedName>
    <definedName name="ARP">#REF!</definedName>
    <definedName name="ARS" localSheetId="7">#REF!</definedName>
    <definedName name="ARS">#REF!</definedName>
    <definedName name="as" localSheetId="7">FP!ERR</definedName>
    <definedName name="as">[0]!ERR</definedName>
    <definedName name="ASB" localSheetId="7">[7]AASHTO!$A$8:$F$11</definedName>
    <definedName name="ASB">[8]AASHTO!$A$8:$F$11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7">FP!ERR</definedName>
    <definedName name="ASDFGHJKLÑ">[0]!ERR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7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[14]EMPRESA!$F$20</definedName>
    <definedName name="AU">'[63]CIRCUITOS CODENSA'!#REF!</definedName>
    <definedName name="_xlnm.Auto_Open" localSheetId="7">MODULO10.auto_abrir</definedName>
    <definedName name="_xlnm.Auto_Open">MODULO10.auto_abrir</definedName>
    <definedName name="auto1" localSheetId="7">#REF!</definedName>
    <definedName name="auto1">#REF!</definedName>
    <definedName name="auto123" localSheetId="7">#REF!</definedName>
    <definedName name="auto123">#REF!</definedName>
    <definedName name="auto2" localSheetId="7">#REF!</definedName>
    <definedName name="auto2">#REF!</definedName>
    <definedName name="AUTOMOTOR">#REF!</definedName>
    <definedName name="AUTOMOTOR1">#REF!</definedName>
    <definedName name="AUTOPISTA">'[63]CIRCUITOS CODENSA'!#REF!</definedName>
    <definedName name="AuxAlim">'[14]DATOS CONTRATO'!$E$18</definedName>
    <definedName name="auxalimentacion">[64]CONTRATO!$E$18</definedName>
    <definedName name="AuxCom">'[14]DATOS CONTRATO'!$I$16</definedName>
    <definedName name="auxcomisariato">[64]CONTRATO!$I$16</definedName>
    <definedName name="AuxDot">'[14]DATOS CONTRATO'!$I$17</definedName>
    <definedName name="auxdotacion">[64]CONTRATO!$I$17</definedName>
    <definedName name="AuxHab">'[14]DATOS CONTRATO'!$E$17</definedName>
    <definedName name="auxhabi">[65]CONTRATO!$E$17</definedName>
    <definedName name="auxhabitacion">[64]CONTRATO!$E$17</definedName>
    <definedName name="auxtransporte">[64]CONTRATO!$E$16</definedName>
    <definedName name="Avance_por_item" localSheetId="7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7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7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 localSheetId="7">[49]Tabla!$A$1:$A$5</definedName>
    <definedName name="Bajo_L">[50]Tabla!$A$1:$A$5</definedName>
    <definedName name="BANCO">#REF!</definedName>
    <definedName name="Base" localSheetId="7">#REF!</definedName>
    <definedName name="Base">#REF!</definedName>
    <definedName name="Base_datos_IM" localSheetId="7">#REF!</definedName>
    <definedName name="Base_datos_IM">#REF!</definedName>
    <definedName name="base1" localSheetId="7">#REF!</definedName>
    <definedName name="base1">#REF!</definedName>
    <definedName name="base2">#REF!</definedName>
    <definedName name="BASECERO">[66]LISTA!$C$10:$Q$110</definedName>
    <definedName name="BASECERO1">[67]LISTA!$C$10:$Q$110</definedName>
    <definedName name="basedatos" localSheetId="7">[68]Hoja1!$A$4:$BZ$55</definedName>
    <definedName name="basedatos">[69]Hoja1!$A$4:$BZ$55</definedName>
    <definedName name="_xlnm.Database" localSheetId="7">#REF!</definedName>
    <definedName name="_xlnm.Database">#REF!</definedName>
    <definedName name="BaseDeDatos1" localSheetId="7">#REF!</definedName>
    <definedName name="BaseDeDatos1">#REF!</definedName>
    <definedName name="basep">[70]PRESUPUESTAL!$A$4:$P$190</definedName>
    <definedName name="Basica_Centro_costo_2001" localSheetId="7">#REF!</definedName>
    <definedName name="Basica_Centro_costo_2001">#REF!</definedName>
    <definedName name="Basica_Facturacion_2001" localSheetId="7">#REF!</definedName>
    <definedName name="Basica_Facturacion_2001">#REF!</definedName>
    <definedName name="Basica_Reserva_2001" localSheetId="7">#REF!</definedName>
    <definedName name="Basica_Reserva_2001">#REF!</definedName>
    <definedName name="Básico">#REF!</definedName>
    <definedName name="BB" localSheetId="7">FP!ERR</definedName>
    <definedName name="BB">[61]Presupuesto!#REF!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">'[63]CIRCUITOS CODENSA'!#REF!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'[71]Ejecutado%'!#REF!</definedName>
    <definedName name="blEjecutadoPorcen">'[71]Ejecutado$'!$D$1:$CE$45</definedName>
    <definedName name="blEqCantiInf1" localSheetId="7">#REF!</definedName>
    <definedName name="blEqCantiInf1">#REF!</definedName>
    <definedName name="blEqCantiInf2" localSheetId="7">#REF!</definedName>
    <definedName name="blEqCantiInf2">#REF!</definedName>
    <definedName name="blEqClaseInf1" localSheetId="7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'[71]Programado$'!$I$1:$CK$45</definedName>
    <definedName name="blReferenciaInforme" localSheetId="7">#REF!</definedName>
    <definedName name="blReferenciaInforme">#REF!</definedName>
    <definedName name="bn" localSheetId="7">#REF!</definedName>
    <definedName name="bn">#REF!</definedName>
    <definedName name="BO">'[63]CIRCUITOS CODENSA'!#REF!</definedName>
    <definedName name="Bombas" localSheetId="7">#REF!</definedName>
    <definedName name="Bombas">#REF!</definedName>
    <definedName name="BONO">#REF!</definedName>
    <definedName name="BORDER1">[72]steel!#REF!</definedName>
    <definedName name="BORDET" localSheetId="7">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[73]medelo!$D$37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7">'[74]Form5 _Pág_ 1'!#REF!</definedName>
    <definedName name="BuiltIn_Print_Area">'[75]Form5 _Pág_ 1'!#REF!</definedName>
    <definedName name="BuiltIn_Print_Area___0" localSheetId="7">'[74]Form5 _Pág_ 2'!#REF!</definedName>
    <definedName name="BuiltIn_Print_Area___0">'[75]Form5 _Pág_ 2'!#REF!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amentos">[46]PRESUPUESTO!$AD$883</definedName>
    <definedName name="CAMP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7">'[76]TRAMO 03'!$F:$F,'[76]TRAMO 03'!$I:$I,'[76]TRAMO 03'!$K:$K,'[76]TRAMO 03'!#REF!,'[76]TRAMO 03'!#REF!,'[76]TRAMO 03'!#REF!,'[76]TRAMO 03'!#REF!,'[76]TRAMO 03'!#REF!,'[76]TRAMO 03'!#REF!,'[76]TRAMO 03'!#REF!,'[76]TRAMO 03'!#REF!,'[76]TRAMO 03'!#REF!,'[76]TRAMO 03'!#REF!,'[76]TRAMO 03'!#REF!,'[76]TRAMO 03'!#REF!,'[76]TRAMO 03'!#REF!</definedName>
    <definedName name="cantidad">'[77]TRAMO 03'!$F:$F,'[77]TRAMO 03'!$I:$I,'[77]TRAMO 03'!$K:$K,'[77]TRAMO 03'!#REF!,'[77]TRAMO 03'!#REF!,'[77]TRAMO 03'!#REF!,'[77]TRAMO 03'!#REF!,'[77]TRAMO 03'!#REF!,'[77]TRAMO 03'!#REF!,'[77]TRAMO 03'!#REF!,'[77]TRAMO 03'!#REF!,'[77]TRAMO 03'!#REF!,'[77]TRAMO 03'!#REF!,'[77]TRAMO 03'!#REF!,'[77]TRAMO 03'!#REF!,'[77]TRAMO 03'!#REF!</definedName>
    <definedName name="CAP" localSheetId="7">#REF!</definedName>
    <definedName name="CAP">#REF!</definedName>
    <definedName name="CAPAC._HSE" localSheetId="7">#REF!</definedName>
    <definedName name="CAPAC._HSE">#REF!</definedName>
    <definedName name="CARGA">#REF!</definedName>
    <definedName name="CARGOS">#REF!</definedName>
    <definedName name="carlos" localSheetId="7">MODULO10.auto_abrir</definedName>
    <definedName name="carlos">MODULO10.auto_abrir</definedName>
    <definedName name="CAS" localSheetId="7">'[36]PRECIOS UNITARIOS'!#REF!</definedName>
    <definedName name="CAS">'[36]PRECIOS UNITARIOS'!#REF!</definedName>
    <definedName name="CBLES" localSheetId="7">#REF!</definedName>
    <definedName name="CBLES">#REF!</definedName>
    <definedName name="CBLES1" localSheetId="7">#REF!</definedName>
    <definedName name="CBLES1">#REF!</definedName>
    <definedName name="CBRDISEÑO" localSheetId="7">[78]SECTORIZACIÓN!$A$12:$G$20</definedName>
    <definedName name="CBRDISEÑO">[79]SECTORIZACIÓN!$A$12:$G$20</definedName>
    <definedName name="CBWorkbookPriority" hidden="1">-1602700874</definedName>
    <definedName name="CC">[80]Personalizar!$G$22:$G$25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7">'[81]A. P. U.'!#REF!</definedName>
    <definedName name="CCCCCC">'[82]A. P. U.'!#REF!</definedName>
    <definedName name="CCT" localSheetId="7">#REF!</definedName>
    <definedName name="CCT">#REF!</definedName>
    <definedName name="ccto210" localSheetId="7">#REF!</definedName>
    <definedName name="ccto210">#REF!</definedName>
    <definedName name="cd">[83]Hoja1!$C$81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7">[54]CDItem!$G$8</definedName>
    <definedName name="CDctrl">[55]CDItem!$G$8</definedName>
    <definedName name="CDE" localSheetId="7">#REF!</definedName>
    <definedName name="CDE">#REF!</definedName>
    <definedName name="cdfgrtfd" localSheetId="7" hidden="1">#REF!</definedName>
    <definedName name="cdfgrtfd" hidden="1">#REF!</definedName>
    <definedName name="CDS_V_INDICES_CIRCUITO_CAUSA">#REF!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7">[84]Insum!$A$3:$H$63</definedName>
    <definedName name="CEMENTO">[85]Insum!$A$3:$H$63</definedName>
    <definedName name="CGDI01" localSheetId="7">[15]Tablas!#REF!</definedName>
    <definedName name="CGDI01">[16]Tablas!#REF!</definedName>
    <definedName name="CGDI02" localSheetId="7">[15]Tablas!#REF!</definedName>
    <definedName name="CGDI02">[16]Tablas!#REF!</definedName>
    <definedName name="CGDI03" localSheetId="7">[15]Tablas!#REF!</definedName>
    <definedName name="CGDI03">[16]Tablas!#REF!</definedName>
    <definedName name="CGDI04" localSheetId="7">[15]Tablas!#REF!</definedName>
    <definedName name="CGDI04">[16]Tablas!#REF!</definedName>
    <definedName name="CGDI05" localSheetId="7">[15]Tablas!#REF!</definedName>
    <definedName name="CGDI05">[16]Tablas!#REF!</definedName>
    <definedName name="CGDI06" localSheetId="7">[15]Tablas!#REF!</definedName>
    <definedName name="CGDI06">[16]Tablas!#REF!</definedName>
    <definedName name="CGDI07" localSheetId="7">[15]Tablas!#REF!</definedName>
    <definedName name="CGDI07">[16]Tablas!#REF!</definedName>
    <definedName name="CGDI08" localSheetId="7">[15]Tablas!#REF!</definedName>
    <definedName name="CGDI08">[16]Tablas!#REF!</definedName>
    <definedName name="CGEX01" localSheetId="7">[15]Tablas!#REF!</definedName>
    <definedName name="CGEX01">[16]Tablas!#REF!</definedName>
    <definedName name="CGEX02" localSheetId="7">[15]Tablas!#REF!</definedName>
    <definedName name="CGEX02">[16]Tablas!#REF!</definedName>
    <definedName name="CGEX031" localSheetId="7">[15]Tablas!#REF!</definedName>
    <definedName name="CGEX031">[16]Tablas!#REF!</definedName>
    <definedName name="CGEX04" localSheetId="7">[15]Tablas!#REF!</definedName>
    <definedName name="CGEX04">[16]Tablas!#REF!</definedName>
    <definedName name="CGFI011" localSheetId="7">[15]Tablas!#REF!</definedName>
    <definedName name="CGFI011">[16]Tablas!#REF!</definedName>
    <definedName name="CGFI012" localSheetId="7">[15]Tablas!#REF!</definedName>
    <definedName name="CGFI012">[16]Tablas!#REF!</definedName>
    <definedName name="CGFI021" localSheetId="7">[15]Tablas!#REF!</definedName>
    <definedName name="CGFI021">[16]Tablas!#REF!</definedName>
    <definedName name="CGFI022" localSheetId="7">[15]Tablas!#REF!</definedName>
    <definedName name="CGFI022">[16]Tablas!#REF!</definedName>
    <definedName name="CGFI023" localSheetId="7">[15]Tablas!#REF!</definedName>
    <definedName name="CGFI023">[16]Tablas!#REF!</definedName>
    <definedName name="CGFI024" localSheetId="7">[15]Tablas!#REF!</definedName>
    <definedName name="CGFI024">[16]Tablas!#REF!</definedName>
    <definedName name="CGFI031" localSheetId="7">[15]Tablas!#REF!</definedName>
    <definedName name="CGFI031">[16]Tablas!#REF!</definedName>
    <definedName name="CGFI032" localSheetId="7">[15]Tablas!#REF!</definedName>
    <definedName name="CGFI032">[16]Tablas!#REF!</definedName>
    <definedName name="CGFI0331" localSheetId="7">[15]Tablas!#REF!</definedName>
    <definedName name="CGFI0331">[16]Tablas!#REF!</definedName>
    <definedName name="CGFI0332" localSheetId="7">[15]Tablas!#REF!</definedName>
    <definedName name="CGFI0332">[16]Tablas!#REF!</definedName>
    <definedName name="CGFI0333" localSheetId="7">[15]Tablas!#REF!</definedName>
    <definedName name="CGFI0333">[16]Tablas!#REF!</definedName>
    <definedName name="CGFI0334" localSheetId="7">[15]Tablas!#REF!</definedName>
    <definedName name="CGFI0334">[16]Tablas!#REF!</definedName>
    <definedName name="CGFI0335" localSheetId="7">[15]Tablas!#REF!</definedName>
    <definedName name="CGFI0335">[16]Tablas!#REF!</definedName>
    <definedName name="CGFI0341" localSheetId="7">[15]Tablas!#REF!</definedName>
    <definedName name="CGFI0341">[16]Tablas!#REF!</definedName>
    <definedName name="CGFI0343" localSheetId="7">[15]Tablas!#REF!</definedName>
    <definedName name="CGFI0343">[16]Tablas!#REF!</definedName>
    <definedName name="CGFI0344" localSheetId="7">[15]Tablas!#REF!</definedName>
    <definedName name="CGFI0344">[16]Tablas!#REF!</definedName>
    <definedName name="CGPR01" localSheetId="7">[15]Tablas!#REF!</definedName>
    <definedName name="CGPR01">[16]Tablas!#REF!</definedName>
    <definedName name="CGPR021" localSheetId="7">[15]Tablas!#REF!</definedName>
    <definedName name="CGPR021">[16]Tablas!#REF!</definedName>
    <definedName name="CGPR022" localSheetId="7">[15]Tablas!#REF!</definedName>
    <definedName name="CGPR022">[16]Tablas!#REF!</definedName>
    <definedName name="CGPR023" localSheetId="7">[15]Tablas!#REF!</definedName>
    <definedName name="CGPR023">[16]Tablas!#REF!</definedName>
    <definedName name="CGPR024" localSheetId="7">[15]Tablas!#REF!</definedName>
    <definedName name="CGPR024">[16]Tablas!#REF!</definedName>
    <definedName name="CGPR031" localSheetId="7">[15]Tablas!#REF!</definedName>
    <definedName name="CGPR031">[16]Tablas!#REF!</definedName>
    <definedName name="CGPR032" localSheetId="7">[15]Tablas!#REF!</definedName>
    <definedName name="CGPR032">[16]Tablas!#REF!</definedName>
    <definedName name="CGPR0331" localSheetId="7">[15]Tablas!#REF!</definedName>
    <definedName name="CGPR0331">[16]Tablas!#REF!</definedName>
    <definedName name="CGPR0332" localSheetId="7">[15]Tablas!#REF!</definedName>
    <definedName name="CGPR0332">[16]Tablas!#REF!</definedName>
    <definedName name="CGPR0333" localSheetId="7">[15]Tablas!#REF!</definedName>
    <definedName name="CGPR0333">[16]Tablas!#REF!</definedName>
    <definedName name="CGPR041" localSheetId="7">[15]Tablas!#REF!</definedName>
    <definedName name="CGPR041">[16]Tablas!#REF!</definedName>
    <definedName name="CGPR042" localSheetId="7">[15]Tablas!#REF!</definedName>
    <definedName name="CGPR042">[16]Tablas!#REF!</definedName>
    <definedName name="CGPR043" localSheetId="7">[15]Tablas!#REF!</definedName>
    <definedName name="CGPR043">[16]Tablas!#REF!</definedName>
    <definedName name="CGPR051" localSheetId="7">[15]Tablas!#REF!</definedName>
    <definedName name="CGPR051">[16]Tablas!#REF!</definedName>
    <definedName name="CGPR052" localSheetId="7">[15]Tablas!#REF!</definedName>
    <definedName name="CGPR052">[16]Tablas!#REF!</definedName>
    <definedName name="CGPR0531" localSheetId="7">[15]Tablas!#REF!</definedName>
    <definedName name="CGPR0531">[16]Tablas!#REF!</definedName>
    <definedName name="CGPR0532" localSheetId="7">[15]Tablas!#REF!</definedName>
    <definedName name="CGPR0532">[16]Tablas!#REF!</definedName>
    <definedName name="CGPR0533" localSheetId="7">[15]Tablas!#REF!</definedName>
    <definedName name="CGPR0533">[16]Tablas!#REF!</definedName>
    <definedName name="CGPR0534" localSheetId="7">[15]Tablas!#REF!</definedName>
    <definedName name="CGPR0534">[16]Tablas!#REF!</definedName>
    <definedName name="CGPR0541" localSheetId="7">[15]Tablas!#REF!</definedName>
    <definedName name="CGPR0541">[16]Tablas!#REF!</definedName>
    <definedName name="CGPR0542" localSheetId="7">[15]Tablas!#REF!</definedName>
    <definedName name="CGPR0542">[16]Tablas!#REF!</definedName>
    <definedName name="CGPR0543" localSheetId="7">[15]Tablas!#REF!</definedName>
    <definedName name="CGPR0543">[16]Tablas!#REF!</definedName>
    <definedName name="CGPR061" localSheetId="7">[15]Tablas!#REF!</definedName>
    <definedName name="CGPR061">[16]Tablas!#REF!</definedName>
    <definedName name="CGPR062" localSheetId="7">[15]Tablas!#REF!</definedName>
    <definedName name="CGPR062">[16]Tablas!#REF!</definedName>
    <definedName name="CGPR0621" localSheetId="7">[15]Tablas!#REF!</definedName>
    <definedName name="CGPR0621">[16]Tablas!#REF!</definedName>
    <definedName name="CGPR0622" localSheetId="7">[15]Tablas!#REF!</definedName>
    <definedName name="CGPR0622">[16]Tablas!#REF!</definedName>
    <definedName name="CGPR0631" localSheetId="7">[15]Tablas!#REF!</definedName>
    <definedName name="CGPR0631">[16]Tablas!#REF!</definedName>
    <definedName name="CGPR0632" localSheetId="7">[15]Tablas!#REF!</definedName>
    <definedName name="CGPR0632">[16]Tablas!#REF!</definedName>
    <definedName name="CGPR0633" localSheetId="7">[15]Tablas!#REF!</definedName>
    <definedName name="CGPR0633">[16]Tablas!#REF!</definedName>
    <definedName name="CGPR0641" localSheetId="7">[15]Tablas!#REF!</definedName>
    <definedName name="CGPR0641">[16]Tablas!#REF!</definedName>
    <definedName name="CGPR0642" localSheetId="7">[15]Tablas!#REF!</definedName>
    <definedName name="CGPR0642">[16]Tablas!#REF!</definedName>
    <definedName name="CGPR0643" localSheetId="7">[15]Tablas!#REF!</definedName>
    <definedName name="CGPR0643">[16]Tablas!#REF!</definedName>
    <definedName name="CGRF01" localSheetId="7">[15]Tablas!#REF!</definedName>
    <definedName name="CGRF01">[16]Tablas!#REF!</definedName>
    <definedName name="CGRF02" localSheetId="7">[15]Tablas!#REF!</definedName>
    <definedName name="CGRF02">[16]Tablas!#REF!</definedName>
    <definedName name="CGRF031" localSheetId="7">[15]Tablas!#REF!</definedName>
    <definedName name="CGRF031">[16]Tablas!#REF!</definedName>
    <definedName name="CGRF032" localSheetId="7">[15]Tablas!#REF!</definedName>
    <definedName name="CGRF032">[16]Tablas!#REF!</definedName>
    <definedName name="CGRF0331" localSheetId="7">[15]Tablas!#REF!</definedName>
    <definedName name="CGRF0331">[16]Tablas!#REF!</definedName>
    <definedName name="CGRF0332" localSheetId="7">[15]Tablas!#REF!</definedName>
    <definedName name="CGRF0332">[16]Tablas!#REF!</definedName>
    <definedName name="CGRF0333" localSheetId="7">[15]Tablas!#REF!</definedName>
    <definedName name="CGRF0333">[16]Tablas!#REF!</definedName>
    <definedName name="CGRF0334" localSheetId="7">[15]Tablas!#REF!</definedName>
    <definedName name="CGRF0334">[16]Tablas!#REF!</definedName>
    <definedName name="CGRF0335" localSheetId="7">[15]Tablas!#REF!</definedName>
    <definedName name="CGRF0335">[16]Tablas!#REF!</definedName>
    <definedName name="CGRF0336" localSheetId="7">[15]Tablas!#REF!</definedName>
    <definedName name="CGRF0336">[16]Tablas!#REF!</definedName>
    <definedName name="CGRF0337" localSheetId="7">[15]Tablas!#REF!</definedName>
    <definedName name="CGRF0337">[16]Tablas!#REF!</definedName>
    <definedName name="CGRF0338" localSheetId="7">[15]Tablas!#REF!</definedName>
    <definedName name="CGRF0338">[16]Tablas!#REF!</definedName>
    <definedName name="CGRF0341" localSheetId="7">[15]Tablas!#REF!</definedName>
    <definedName name="CGRF0341">[16]Tablas!#REF!</definedName>
    <definedName name="CGRF0342" localSheetId="7">[15]Tablas!#REF!</definedName>
    <definedName name="CGRF0342">[16]Tablas!#REF!</definedName>
    <definedName name="CGRF0343" localSheetId="7">[15]Tablas!#REF!</definedName>
    <definedName name="CGRF0343">[16]Tablas!#REF!</definedName>
    <definedName name="CGRF041" localSheetId="7">[15]Tablas!#REF!</definedName>
    <definedName name="CGRF041">[16]Tablas!#REF!</definedName>
    <definedName name="CGRF042" localSheetId="7">[15]Tablas!#REF!</definedName>
    <definedName name="CGRF042">[16]Tablas!#REF!</definedName>
    <definedName name="CGRF0431" localSheetId="7">[15]Tablas!#REF!</definedName>
    <definedName name="CGRF0431">[16]Tablas!#REF!</definedName>
    <definedName name="CGRF0432" localSheetId="7">[15]Tablas!#REF!</definedName>
    <definedName name="CGRF0432">[16]Tablas!#REF!</definedName>
    <definedName name="CGRF0433" localSheetId="7">[15]Tablas!#REF!</definedName>
    <definedName name="CGRF0433">[16]Tablas!#REF!</definedName>
    <definedName name="CGRF0441" localSheetId="7">[15]Tablas!#REF!</definedName>
    <definedName name="CGRF0441">[16]Tablas!#REF!</definedName>
    <definedName name="CGRF0442" localSheetId="7">[15]Tablas!#REF!</definedName>
    <definedName name="CGRF0442">[16]Tablas!#REF!</definedName>
    <definedName name="CGRF0443" localSheetId="7">[15]Tablas!#REF!</definedName>
    <definedName name="CGRF0443">[16]Tablas!#REF!</definedName>
    <definedName name="CGSM01" localSheetId="7">[15]Tablas!#REF!</definedName>
    <definedName name="CGSM01">[16]Tablas!#REF!</definedName>
    <definedName name="CGSM02" localSheetId="7">[15]Tablas!#REF!</definedName>
    <definedName name="CGSM02">[16]Tablas!#REF!</definedName>
    <definedName name="CGSM03" localSheetId="7">[15]Tablas!#REF!</definedName>
    <definedName name="CGSM03">[16]Tablas!#REF!</definedName>
    <definedName name="CGSM04" localSheetId="7">[15]Tablas!#REF!</definedName>
    <definedName name="CGSM04">[16]Tablas!#REF!</definedName>
    <definedName name="CGSM05" localSheetId="7">[15]Tablas!#REF!</definedName>
    <definedName name="CGSM05">[16]Tablas!#REF!</definedName>
    <definedName name="CGSO011" localSheetId="7">[15]Tablas!#REF!</definedName>
    <definedName name="CGSO011">[16]Tablas!#REF!</definedName>
    <definedName name="CGSO012" localSheetId="7">[15]Tablas!#REF!</definedName>
    <definedName name="CGSO012">[16]Tablas!#REF!</definedName>
    <definedName name="CGSO013" localSheetId="7">[15]Tablas!#REF!</definedName>
    <definedName name="CGSO013">[16]Tablas!#REF!</definedName>
    <definedName name="CGSO014" localSheetId="7">[15]Tablas!#REF!</definedName>
    <definedName name="CGSO014">[16]Tablas!#REF!</definedName>
    <definedName name="CGSO02" localSheetId="7">[15]Tablas!#REF!</definedName>
    <definedName name="CGSO02">[16]Tablas!#REF!</definedName>
    <definedName name="CGSO031" localSheetId="7">[15]Tablas!#REF!</definedName>
    <definedName name="CGSO031">[16]Tablas!#REF!</definedName>
    <definedName name="CGSO032" localSheetId="7">[15]Tablas!#REF!</definedName>
    <definedName name="CGSO032">[16]Tablas!#REF!</definedName>
    <definedName name="CGSO033" localSheetId="7">[15]Tablas!#REF!</definedName>
    <definedName name="CGSO033">[16]Tablas!#REF!</definedName>
    <definedName name="CGSO034" localSheetId="7">[15]Tablas!#REF!</definedName>
    <definedName name="CGSO034">[16]Tablas!#REF!</definedName>
    <definedName name="CGSO041" localSheetId="7">[15]Tablas!#REF!</definedName>
    <definedName name="CGSO041">[16]Tablas!#REF!</definedName>
    <definedName name="CGSO042" localSheetId="7">[15]Tablas!#REF!</definedName>
    <definedName name="CGSO042">[16]Tablas!#REF!</definedName>
    <definedName name="CGSO043" localSheetId="7">[15]Tablas!#REF!</definedName>
    <definedName name="CGSO043">[16]Tablas!#REF!</definedName>
    <definedName name="CGSO044" localSheetId="7">[15]Tablas!#REF!</definedName>
    <definedName name="CGSO044">[16]Tablas!#REF!</definedName>
    <definedName name="CGSO051" localSheetId="7">[15]Tablas!#REF!</definedName>
    <definedName name="CGSO051">[16]Tablas!#REF!</definedName>
    <definedName name="CGSO052" localSheetId="7">[15]Tablas!#REF!</definedName>
    <definedName name="CGSO052">[16]Tablas!#REF!</definedName>
    <definedName name="CGSO053" localSheetId="7">[15]Tablas!#REF!</definedName>
    <definedName name="CGSO053">[16]Tablas!#REF!</definedName>
    <definedName name="CGSO054" localSheetId="7">[15]Tablas!#REF!</definedName>
    <definedName name="CGSO054">[16]Tablas!#REF!</definedName>
    <definedName name="CGSO055" localSheetId="7">[15]Tablas!#REF!</definedName>
    <definedName name="CGSO055">[16]Tablas!#REF!</definedName>
    <definedName name="CGSO061" localSheetId="7">[15]Tablas!#REF!</definedName>
    <definedName name="CGSO061">[16]Tablas!#REF!</definedName>
    <definedName name="CGSO062" localSheetId="7">[15]Tablas!#REF!</definedName>
    <definedName name="CGSO062">[16]Tablas!#REF!</definedName>
    <definedName name="CGSO063" localSheetId="7">[15]Tablas!#REF!</definedName>
    <definedName name="CGSO063">[16]Tablas!#REF!</definedName>
    <definedName name="CGSO064" localSheetId="7">[15]Tablas!#REF!</definedName>
    <definedName name="CGSO064">[16]Tablas!#REF!</definedName>
    <definedName name="CGTR011" localSheetId="7">[15]Tablas!#REF!</definedName>
    <definedName name="CGTR011">[16]Tablas!#REF!</definedName>
    <definedName name="CGTR012" localSheetId="7">[15]Tablas!#REF!</definedName>
    <definedName name="CGTR012">[16]Tablas!#REF!</definedName>
    <definedName name="CGTR021" localSheetId="7">[15]Tablas!#REF!</definedName>
    <definedName name="CGTR021">[16]Tablas!#REF!</definedName>
    <definedName name="CGTR022" localSheetId="7">[15]Tablas!#REF!</definedName>
    <definedName name="CGTR022">[16]Tablas!#REF!</definedName>
    <definedName name="CGTR023" localSheetId="7">[15]Tablas!#REF!</definedName>
    <definedName name="CGTR023">[16]Tablas!#REF!</definedName>
    <definedName name="CGTR031" localSheetId="7">[15]Tablas!#REF!</definedName>
    <definedName name="CGTR031">[16]Tablas!#REF!</definedName>
    <definedName name="CGTR032" localSheetId="7">[15]Tablas!#REF!</definedName>
    <definedName name="CGTR032">[16]Tablas!#REF!</definedName>
    <definedName name="CGTR033" localSheetId="7">[15]Tablas!#REF!</definedName>
    <definedName name="CGTR033">[16]Tablas!#REF!</definedName>
    <definedName name="CGTR034" localSheetId="7">[15]Tablas!#REF!</definedName>
    <definedName name="CGTR034">[16]Tablas!#REF!</definedName>
    <definedName name="CGTR035" localSheetId="7">[15]Tablas!#REF!</definedName>
    <definedName name="CGTR035">[16]Tablas!#REF!</definedName>
    <definedName name="CGTR036" localSheetId="7">[15]Tablas!#REF!</definedName>
    <definedName name="CGTR036">[16]Tablas!#REF!</definedName>
    <definedName name="CGTR037" localSheetId="7">[15]Tablas!#REF!</definedName>
    <definedName name="CGTR037">[16]Tablas!#REF!</definedName>
    <definedName name="CGTR038" localSheetId="7">[15]Tablas!#REF!</definedName>
    <definedName name="CGTR038">[16]Tablas!#REF!</definedName>
    <definedName name="CGTR039" localSheetId="7">[15]Tablas!#REF!</definedName>
    <definedName name="CGTR039">[16]Tablas!#REF!</definedName>
    <definedName name="CGTR041" localSheetId="7">[15]Tablas!#REF!</definedName>
    <definedName name="CGTR041">[16]Tablas!#REF!</definedName>
    <definedName name="CGTR042" localSheetId="7">[15]Tablas!#REF!</definedName>
    <definedName name="CGTR042">[16]Tablas!#REF!</definedName>
    <definedName name="CGTR043" localSheetId="7">[15]Tablas!#REF!</definedName>
    <definedName name="CGTR043">[16]Tablas!#REF!</definedName>
    <definedName name="CGTR044" localSheetId="7">[15]Tablas!#REF!</definedName>
    <definedName name="CGTR044">[16]Tablas!#REF!</definedName>
    <definedName name="CGTR051" localSheetId="7">[15]Tablas!#REF!</definedName>
    <definedName name="CGTR051">[16]Tablas!#REF!</definedName>
    <definedName name="Ch">#REF!</definedName>
    <definedName name="CHK_PU">'[4]7422CW00'!#REF!</definedName>
    <definedName name="CHP">#REF!</definedName>
    <definedName name="CIRCUITOS">[86]Circuitos!$C$2:$C$891</definedName>
    <definedName name="CIRCUNVALAR">#REF!</definedName>
    <definedName name="CISNEROS">#REF!</definedName>
    <definedName name="civ" hidden="1">{#N/A,#N/A,TRUE,"1842CWN0"}</definedName>
    <definedName name="cjsa" localSheetId="7" hidden="1">#REF!</definedName>
    <definedName name="cjsa" hidden="1">#REF!</definedName>
    <definedName name="CL" localSheetId="7">#REF!</definedName>
    <definedName name="CL">#REF!</definedName>
    <definedName name="cmf" localSheetId="7">[87]Hoja1!$C$27</definedName>
    <definedName name="cmf">[88]Hoja1!$C$27</definedName>
    <definedName name="CMIBLE" localSheetId="7">#REF!</definedName>
    <definedName name="CMIBLE">#REF!</definedName>
    <definedName name="CMIBLE1" localSheetId="7">#REF!</definedName>
    <definedName name="CMIBLE1">#REF!</definedName>
    <definedName name="Cod" localSheetId="7">#REF!</definedName>
    <definedName name="Cod">#REF!</definedName>
    <definedName name="CodActEco">[14]EMPRESA!$F$10</definedName>
    <definedName name="codigo" localSheetId="7">#REF!,#REF!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[53]COMPARATIVO!#REF!</definedName>
    <definedName name="COLON" localSheetId="7">#REF!</definedName>
    <definedName name="COLON">#REF!</definedName>
    <definedName name="ColTap">'[32]Coloc. e Interc. Tapones'!$E$1:$E$65536</definedName>
    <definedName name="Com">'[64]LIQUIDA-NOMINA'!$AL$4</definedName>
    <definedName name="COMIDA" localSheetId="7">#REF!</definedName>
    <definedName name="COMIDA">#REF!</definedName>
    <definedName name="Compresores" localSheetId="7">#REF!</definedName>
    <definedName name="Compresores">#REF!</definedName>
    <definedName name="CONDI1">#REF!</definedName>
    <definedName name="ConseqCat">0</definedName>
    <definedName name="ConseqForMitRisk">3</definedName>
    <definedName name="Consultor">[89]Datos!$B$3</definedName>
    <definedName name="CONT" localSheetId="7">'[90]DATOS CONTRATO'!$G$13</definedName>
    <definedName name="CONT">'[91]DATOS CONTRATO'!$G$13</definedName>
    <definedName name="Contratante">'[14]DATOS CONTRATO'!$E$6</definedName>
    <definedName name="CONTRATO">[64]CONTRATO!$E$8</definedName>
    <definedName name="Coordinador">[89]Datos!$B$6</definedName>
    <definedName name="COPIA" localSheetId="7">FP!ERR</definedName>
    <definedName name="COPIA">[0]!ERR</definedName>
    <definedName name="COPIA1" localSheetId="7">#REF!</definedName>
    <definedName name="COPIA1">#REF!</definedName>
    <definedName name="COPIA2" localSheetId="7">#REF!</definedName>
    <definedName name="COPIA2">#REF!</definedName>
    <definedName name="copiao4" localSheetId="7">FP!ERR</definedName>
    <definedName name="copiao4">[0]!ERR</definedName>
    <definedName name="corri" localSheetId="7">FP!ERR</definedName>
    <definedName name="corri">[0]!ERR</definedName>
    <definedName name="COSTO_FRENTE">[92]BITACORA!$E$1:$E$65536</definedName>
    <definedName name="costo2" localSheetId="7" hidden="1">#REF!</definedName>
    <definedName name="costo2" hidden="1">#REF!</definedName>
    <definedName name="COSTODIRECTO" localSheetId="7">#REF!</definedName>
    <definedName name="COSTODIRECTO">#REF!</definedName>
    <definedName name="Costopérdidas">[93]Modelo!#REF!</definedName>
    <definedName name="COSTOS">[94]TARIFAS!$A$1:$F$52</definedName>
    <definedName name="CRIT" localSheetId="7">#REF!</definedName>
    <definedName name="CRIT">#REF!</definedName>
    <definedName name="CRIT_APIAY" localSheetId="7">#REF!</definedName>
    <definedName name="CRIT_APIAY">#REF!</definedName>
    <definedName name="CRIT_CHICHI" localSheetId="7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[95]civ_roma!$C$803:$G$804</definedName>
    <definedName name="Criterios_IM">'[4]7422CW00'!#REF!</definedName>
    <definedName name="Criticidad">[96]Tabla!$A$1:$A$5</definedName>
    <definedName name="cs" localSheetId="7">#REF!</definedName>
    <definedName name="cs">#REF!</definedName>
    <definedName name="CS_AVG_SIZE" localSheetId="7">#REF!</definedName>
    <definedName name="CS_AVG_SIZE">#REF!</definedName>
    <definedName name="CS_WELDING" localSheetId="7">#REF!</definedName>
    <definedName name="CS_WELDING">#REF!</definedName>
    <definedName name="CT">'[63]CIRCUITOS CODENSA'!#REF!</definedName>
    <definedName name="CTA">#REF!</definedName>
    <definedName name="CtaObra" localSheetId="7">#REF!</definedName>
    <definedName name="CtaObra">#REF!</definedName>
    <definedName name="CTE">#REF!</definedName>
    <definedName name="CTR">'[4]7422CW00'!#REF!</definedName>
    <definedName name="CTRPAG">'[4]7422CW00'!#REF!</definedName>
    <definedName name="CU">'[63]CIRCUITOS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[47]Cuadrillas!$C$13:$F$43</definedName>
    <definedName name="CUAESTRUCT">#REF!</definedName>
    <definedName name="CUAL" localSheetId="7">FP!ERR</definedName>
    <definedName name="CUAL">[0]!ERR</definedName>
    <definedName name="CUAPRUEBAS">#REF!</definedName>
    <definedName name="CUBS" localSheetId="7">#REF!</definedName>
    <definedName name="CUBS">#REF!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[80]!Customize</definedName>
    <definedName name="cv" localSheetId="7">#REF!</definedName>
    <definedName name="cv">#REF!</definedName>
    <definedName name="CVa">'[32]Cambio de Valv.'!$E$1:$E$65536</definedName>
    <definedName name="cvbcvbf" localSheetId="7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7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7">'[37]GPI 526'!#REF!</definedName>
    <definedName name="dario">'[38]GPI 526'!#REF!</definedName>
    <definedName name="DASD" localSheetId="7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7">#REF!</definedName>
    <definedName name="Database">#REF!</definedName>
    <definedName name="Database_MI">[95]civ_roma!$C$9:$G$799</definedName>
    <definedName name="DATO1">'[97]46'!$D$3:$CK$429</definedName>
    <definedName name="datos" localSheetId="7">#REF!</definedName>
    <definedName name="datos">#REF!</definedName>
    <definedName name="DBASE1" localSheetId="7">#REF!</definedName>
    <definedName name="DBASE1">#REF!</definedName>
    <definedName name="DBASE2" localSheetId="7">#REF!</definedName>
    <definedName name="DBASE2">#REF!</definedName>
    <definedName name="DBASE3">#REF!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[19]Tablas!#REF!</definedName>
    <definedName name="DCI1_1">[19]Tablas!#REF!</definedName>
    <definedName name="DCI1_1_1">[19]Tablas!#REF!</definedName>
    <definedName name="DCI1_1_2">[19]Tablas!#REF!</definedName>
    <definedName name="DCI1_1_3">[19]Tablas!#REF!</definedName>
    <definedName name="DCI1_1_4">[19]Tablas!#REF!</definedName>
    <definedName name="DCI1_2">[19]Tablas!#REF!</definedName>
    <definedName name="DCI1_3">[19]Tablas!#REF!</definedName>
    <definedName name="DCI1_4">[19]Tablas!#REF!</definedName>
    <definedName name="DCorriente">#REF!</definedName>
    <definedName name="Dcorriente1">'[98]Pta a tierra'!#REF!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7">#REF!</definedName>
    <definedName name="dd" hidden="1">{#N/A,#N/A,TRUE,"INGENIERIA";#N/A,#N/A,TRUE,"COMPRAS";#N/A,#N/A,TRUE,"DIRECCION";#N/A,#N/A,TRUE,"RESUMEN"}</definedName>
    <definedName name="ddd" localSheetId="7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7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[19]Tablas!#REF!</definedName>
    <definedName name="DDS1_1">[19]Tablas!#REF!</definedName>
    <definedName name="DDS1_1_1">[19]Tablas!#REF!</definedName>
    <definedName name="de">[36]BoQ!#REF!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 localSheetId="7">'[99]BASE-LISTAS'!$B$24:$B$29</definedName>
    <definedName name="DEMOLICIÓN">'[100]BASE-LISTAS'!$B$24:$B$29</definedName>
    <definedName name="DEP_VPR_GRM" localSheetId="7">#REF!</definedName>
    <definedName name="DEP_VPR_GRM">#REF!</definedName>
    <definedName name="DEP_VPR_GRN" localSheetId="7">#REF!</definedName>
    <definedName name="DEP_VPR_GRN">#REF!</definedName>
    <definedName name="DEP_VPR_GRS" localSheetId="7">#REF!</definedName>
    <definedName name="DEP_VPR_GRS">#REF!</definedName>
    <definedName name="DEP_VPR_GTP">#REF!</definedName>
    <definedName name="DEP_VPR_NA">#REF!</definedName>
    <definedName name="DEPEND">[96]Tabla!$B$1:$B$397</definedName>
    <definedName name="DEPENDENCIA">[96]Tabla!$B$1:$B$397</definedName>
    <definedName name="DEPENDENCIAS">[96]Tabla!$B$1:$B$397</definedName>
    <definedName name="DERFE" localSheetId="7">#REF!</definedName>
    <definedName name="DERFE">#REF!</definedName>
    <definedName name="desarrolladas">'[42]Reservas de Petróleo'!$A$2,'[42]Reservas de Petróleo'!$A$1,'[42]Reservas de Petróleo'!$D$4,'[42]Reservas de Petróleo'!$F$1:$F$65536</definedName>
    <definedName name="DESC1">[101]ITEMS!$B$2</definedName>
    <definedName name="DESC521">[102]ITEMS!$B$522</definedName>
    <definedName name="DESCUNMI" localSheetId="7">#REF!</definedName>
    <definedName name="DESCUNMI">#REF!</definedName>
    <definedName name="DEST_ART" localSheetId="7">[72]steel!#REF!</definedName>
    <definedName name="DEST_ART">[72]steel!#REF!</definedName>
    <definedName name="DESTCOD" localSheetId="7">'[4]7422CW00'!#REF!</definedName>
    <definedName name="DESTCOD">'[4]7422CW00'!#REF!</definedName>
    <definedName name="DESTFG" localSheetId="7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[103]Cronograma!#REF!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lt1">[80]Personalizar!$E$22</definedName>
    <definedName name="dflt2">[80]Personalizar!$E$23</definedName>
    <definedName name="dflt3">[80]Personalizar!$D$24</definedName>
    <definedName name="dflt4">[80]Personalizar!$E$26</definedName>
    <definedName name="dflt5">[80]Personalizar!$E$27</definedName>
    <definedName name="dflt6">[80]Personalizar!$D$28</definedName>
    <definedName name="dflt7">[80]Personalizar!$G$27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O">[19]Tablas!#REF!</definedName>
    <definedName name="DGO1_1">[19]Tablas!#REF!</definedName>
    <definedName name="DGO1_1_1">[19]Tablas!#REF!</definedName>
    <definedName name="DGP">[19]Tablas!#REF!</definedName>
    <definedName name="DGP1_1">[19]Tablas!#REF!</definedName>
    <definedName name="DGP1_1_1">[19]Tablas!#REF!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IA">[40]PRESUPUESTO!$B$13</definedName>
    <definedName name="Diámetro" localSheetId="7">#REF!</definedName>
    <definedName name="Diámetro">#REF!</definedName>
    <definedName name="diámetroft" localSheetId="7">#REF!</definedName>
    <definedName name="diámetroft">#REF!</definedName>
    <definedName name="diametros" localSheetId="7">#REF!</definedName>
    <definedName name="diametros">#REF!</definedName>
    <definedName name="DIC">#REF!</definedName>
    <definedName name="diferencia" localSheetId="7">'[104]MEDIA GEOMETRICA'!$J$8,'[104]MEDIA GEOMETRICA'!$N$8,'[104]MEDIA GEOMETRICA'!$R$8,'[104]MEDIA GEOMETRICA'!$V$8,'[104]MEDIA GEOMETRICA'!$Z$8,'[104]MEDIA GEOMETRICA'!$AD$8,'[104]MEDIA GEOMETRICA'!$AH$8,'[104]MEDIA GEOMETRICA'!$AL$8,'[104]MEDIA GEOMETRICA'!#REF!,'[104]MEDIA GEOMETRICA'!#REF!</definedName>
    <definedName name="diferencia">'[104]MEDIA GEOMETRICA'!$J$8,'[104]MEDIA GEOMETRICA'!$N$8,'[104]MEDIA GEOMETRICA'!$R$8,'[104]MEDIA GEOMETRICA'!$V$8,'[104]MEDIA GEOMETRICA'!$Z$8,'[104]MEDIA GEOMETRICA'!$AD$8,'[104]MEDIA GEOMETRICA'!$AH$8,'[104]MEDIA GEOMETRICA'!$AL$8,'[104]MEDIA GEOMETRICA'!#REF!,'[104]MEDIA GEOMETRICA'!#REF!</definedName>
    <definedName name="DIJ" localSheetId="7">[19]Tablas!#REF!</definedName>
    <definedName name="DIJ">[19]Tablas!#REF!</definedName>
    <definedName name="DIJ1_1">[19]Tablas!#REF!</definedName>
    <definedName name="DIJ1_1_1">[19]Tablas!#REF!</definedName>
    <definedName name="DIJ1_1_2">[19]Tablas!#REF!</definedName>
    <definedName name="DIJ1_1_3">[19]Tablas!#REF!</definedName>
    <definedName name="DIJ1_1_4">[19]Tablas!#REF!</definedName>
    <definedName name="DIJ1_1_5">[19]Tablas!#REF!</definedName>
    <definedName name="DIJ1_2">[19]Tablas!#REF!</definedName>
    <definedName name="DIJ1_3">[19]Tablas!#REF!</definedName>
    <definedName name="DIJ1_4">[19]Tablas!#REF!</definedName>
    <definedName name="DIJ1_5">[19]Tablas!#REF!</definedName>
    <definedName name="Direccion">[64]EMPRESA!$F$14</definedName>
    <definedName name="DIRECTO1">[105]APU!$U$132</definedName>
    <definedName name="DIRECTO10">[105]APU!$U$681</definedName>
    <definedName name="DIRECTO100">[105]APU!$U$6171</definedName>
    <definedName name="DIRECTO101">[105]APU!$U$6232</definedName>
    <definedName name="DIRECTO102">[105]APU!$U$6293</definedName>
    <definedName name="DIRECTO103">[105]APU!$U$6354</definedName>
    <definedName name="DIRECTO104">[105]APU!$U$6415</definedName>
    <definedName name="DIRECTO105">[105]APU!$U$6476</definedName>
    <definedName name="DIRECTO11">[105]APU!$U$742</definedName>
    <definedName name="DIRECTO12">[105]APU!$U$803</definedName>
    <definedName name="DIRECTO124">[105]APU!$U$7635</definedName>
    <definedName name="DIRECTO125">[105]APU!$U$7696</definedName>
    <definedName name="DIRECTO126">[105]APU!$U$7757</definedName>
    <definedName name="DIRECTO127">[105]APU!$U$7818</definedName>
    <definedName name="DIRECTO128">[105]APU!$U$7879</definedName>
    <definedName name="DIRECTO129">[105]APU!$U$7940</definedName>
    <definedName name="DIRECTO13">[105]APU!$U$864</definedName>
    <definedName name="DIRECTO130">[105]APU!$U$8001</definedName>
    <definedName name="DIRECTO131">[105]APU!$U$8062</definedName>
    <definedName name="DIRECTO132">[105]APU!$U$8123</definedName>
    <definedName name="DIRECTO133">[105]APU!$U$8184</definedName>
    <definedName name="DIRECTO134">[105]APU!$U$8245</definedName>
    <definedName name="DIRECTO14">[105]APU!$U$925</definedName>
    <definedName name="DIRECTO15">[105]APU!$U$986</definedName>
    <definedName name="DIRECTO16">[105]APU!$U$1047</definedName>
    <definedName name="DIRECTO17">[105]APU!$U$1108</definedName>
    <definedName name="DIRECTO18">[105]APU!$U$1169</definedName>
    <definedName name="DIRECTO2">[105]APU!$U$193</definedName>
    <definedName name="DIRECTO2.10">[105]APU!$U$14889</definedName>
    <definedName name="DIRECTO2.11">[105]APU!$U$14950</definedName>
    <definedName name="DIRECTO2.12">[105]APU!$U$15011</definedName>
    <definedName name="DIRECTO2.9">[105]APU!$U$11839</definedName>
    <definedName name="DIRECTO21">[105]APU!$U$1352</definedName>
    <definedName name="DIRECTO22">[105]APU!$U$1413</definedName>
    <definedName name="DIRECTO23">[105]APU!$U$1474</definedName>
    <definedName name="DIRECTO24">[105]APU!$U$1535</definedName>
    <definedName name="DIRECTO25">[105]APU!$U$1596</definedName>
    <definedName name="DIRECTO26">[105]APU!$U$1657</definedName>
    <definedName name="DIRECTO27">[105]APU!$U$1718</definedName>
    <definedName name="DIRECTO28">[105]APU!$U$1779</definedName>
    <definedName name="DIRECTO29">[105]APU!$U$1840</definedName>
    <definedName name="DIRECTO3">[105]APU!$U$254</definedName>
    <definedName name="DIRECTO3.15">[105]APU!$U$8667</definedName>
    <definedName name="DIRECTO3.16">[105]APU!$U$8728</definedName>
    <definedName name="DIRECTO3.17">[105]APU!$U$8789</definedName>
    <definedName name="DIRECTO3.18">[105]APU!$U$8850</definedName>
    <definedName name="DIRECTO3.19">[105]APU!$U$8911</definedName>
    <definedName name="DIRECTO3.20">[105]APU!$U$8972</definedName>
    <definedName name="DIRECTO3.21">[105]APU!$U$11961</definedName>
    <definedName name="DIRECTO3.22">[105]APU!$U$14523</definedName>
    <definedName name="DIRECTO3.23">[105]APU!$U$15133</definedName>
    <definedName name="DIRECTO3.24">[105]APU!$U$16292</definedName>
    <definedName name="DIRECTO3.25">[105]APU!$U$16353</definedName>
    <definedName name="DIRECTO3.26">[105]APU!$U$16414</definedName>
    <definedName name="DIRECTO3.27">[105]APU!$U$16475</definedName>
    <definedName name="DIRECTO3.28">[105]APU!$U$16536</definedName>
    <definedName name="DIRECTO30">[105]APU!$U$1901</definedName>
    <definedName name="DIRECTO31">[105]APU!$U$1962</definedName>
    <definedName name="DIRECTO32">[105]APU!$U$2023</definedName>
    <definedName name="DIRECTO33">[105]APU!$U$2084</definedName>
    <definedName name="DIRECTO34">[105]APU!$U$2145</definedName>
    <definedName name="DIRECTO35">[105]APU!$U$2206</definedName>
    <definedName name="DIRECTO36">[105]APU!$U$2267</definedName>
    <definedName name="DIRECTO37">[105]APU!$U$2328</definedName>
    <definedName name="DIRECTO38">[105]APU!$U$2389</definedName>
    <definedName name="DIRECTO39">[105]APU!$U$2450</definedName>
    <definedName name="DIRECTO4">[105]APU!$U$315</definedName>
    <definedName name="DIRECTO4.20">[105]APU!$U$9216</definedName>
    <definedName name="DIRECTO4.21">[105]APU!$U$9277</definedName>
    <definedName name="DIRECTO4.22">[105]APU!$U$9338</definedName>
    <definedName name="DIRECTO4.23">[105]APU!$U$9399</definedName>
    <definedName name="DIRECTO4.24">[105]APU!$U$9460</definedName>
    <definedName name="DIRECTO4.25">[105]APU!$U$9521</definedName>
    <definedName name="DIRECTO4.26">[105]APU!$U$9582</definedName>
    <definedName name="DIRECTO4.27">[105]APU!$U$9643</definedName>
    <definedName name="DIRECTO4.28">[105]APU!$U$9704</definedName>
    <definedName name="DIRECTO4.29">[105]APU!$U$9765</definedName>
    <definedName name="DIRECTO4.30">[105]APU!$U$9826</definedName>
    <definedName name="DIRECTO4.31">[105]APU!$U$9887</definedName>
    <definedName name="DIRECTO4.32">[105]APU!$U$9948</definedName>
    <definedName name="DIRECTO4.33">[105]APU!$U$10009</definedName>
    <definedName name="DIRECTO4.34">[105]APU!$U$10070</definedName>
    <definedName name="DIRECTO4.35">[105]APU!$U$11595</definedName>
    <definedName name="DIRECTO4.36">[105]APU!$U$11656</definedName>
    <definedName name="DIRECTO4.37">[105]APU!$U$15987</definedName>
    <definedName name="DIRECTO4.38">[105]APU!$U$15194</definedName>
    <definedName name="DIRECTO4.39">[105]APU!$U$14279</definedName>
    <definedName name="DIRECTO4.40">[105]APU!$U$14340</definedName>
    <definedName name="DIRECTO4.41">[105]APU!$U$14401</definedName>
    <definedName name="DIRECTO4.42">[105]APU!$U$14462</definedName>
    <definedName name="DIRECTO4.43">[105]APU!$U$14584</definedName>
    <definedName name="DIRECTO4.44">[105]APU!$U$16048</definedName>
    <definedName name="DIRECTO4.45">[105]APU!$U$16109</definedName>
    <definedName name="DIRECTO4.46">[105]APU!$U$14706</definedName>
    <definedName name="DIRECTO4.47">[105]APU!$U$15926</definedName>
    <definedName name="DIRECTO4.48">[105]APU!$U$16170</definedName>
    <definedName name="DIRECTO4.49">[105]APU!$U$16231</definedName>
    <definedName name="DIRECTO4.50">[105]APU!$U$16902</definedName>
    <definedName name="DIRECTO4.51">[105]APU!$U$17634</definedName>
    <definedName name="DIRECTO4.52">[105]APU!$U$17695</definedName>
    <definedName name="DIRECTO40">[105]APU!$U$2511</definedName>
    <definedName name="DIRECTO41">[105]APU!$U$2572</definedName>
    <definedName name="DIRECTO42">[105]APU!$U$2633</definedName>
    <definedName name="DIRECTO43">[105]APU!$U$2694</definedName>
    <definedName name="DIRECTO44">[105]APU!$U$2755</definedName>
    <definedName name="DIRECTO45">[105]APU!$U$2816</definedName>
    <definedName name="DIRECTO46">[105]APU!$U$2877</definedName>
    <definedName name="DIRECTO47">[105]APU!$U$2938</definedName>
    <definedName name="DIRECTO48">[105]APU!$U$2999</definedName>
    <definedName name="DIRECTO49">[105]APU!$U$3060</definedName>
    <definedName name="DIRECTO5">[105]APU!$U$376</definedName>
    <definedName name="DIRECTO5.100">[105]APU!$U$12449</definedName>
    <definedName name="DIRECTO5.101">[105]APU!$U$12510</definedName>
    <definedName name="DIRECTO5.104">[105]APU!$U$12571</definedName>
    <definedName name="DIRECTO5.105">[105]APU!$U$12632</definedName>
    <definedName name="DIRECTO5.106">[105]APU!$U$12693</definedName>
    <definedName name="DIRECTO5.107">[105]APU!$U$12754</definedName>
    <definedName name="DIRECTO5.108">[105]APU!$U$12815</definedName>
    <definedName name="DIRECTO5.109">[105]APU!$U$12876</definedName>
    <definedName name="DIRECTO5.111">[105]APU!$U$12937</definedName>
    <definedName name="DIRECTO5.112">[105]APU!$U$12998</definedName>
    <definedName name="DIRECTO5.113">[105]APU!$U$14767</definedName>
    <definedName name="DIRECTO5.114">[105]APU!$U$14828</definedName>
    <definedName name="DIRECTO5.115">[105]APU!$U$15072</definedName>
    <definedName name="DIRECTO5.53">[105]APU!$U$10131</definedName>
    <definedName name="DIRECTO5.54">[105]APU!$U$10192</definedName>
    <definedName name="DIRECTO5.55">[105]APU!$U$10253</definedName>
    <definedName name="DIRECTO5.56">[105]APU!$U$10314</definedName>
    <definedName name="DIRECTO5.57">[105]APU!$U$10375</definedName>
    <definedName name="DIRECTO5.58">[105]APU!$U$10436</definedName>
    <definedName name="DIRECTO5.59">[105]APU!$U$10497</definedName>
    <definedName name="DIRECTO5.60">[105]APU!$U$10558</definedName>
    <definedName name="DIRECTO5.61">[105]APU!$U$10619</definedName>
    <definedName name="DIRECTO5.62">[105]APU!$U$10680</definedName>
    <definedName name="DIRECTO5.63">[105]APU!$U$10741</definedName>
    <definedName name="DIRECTO5.64">[105]APU!$U$10802</definedName>
    <definedName name="DIRECTO5.65">[105]APU!$U$10863</definedName>
    <definedName name="DIRECTO5.66">[105]APU!$U$10924</definedName>
    <definedName name="DIRECTO5.67">[105]APU!$U$10985</definedName>
    <definedName name="DIRECTO5.68">[105]APU!$U$11046</definedName>
    <definedName name="DIRECTO5.69">[105]APU!$U$11107</definedName>
    <definedName name="DIRECTO5.70">[105]APU!$U$11168</definedName>
    <definedName name="DIRECTO5.71">[105]APU!$U$11229</definedName>
    <definedName name="DIRECTO5.72">[105]APU!$U$12022</definedName>
    <definedName name="DIRECTO5.73">[105]APU!$U$12083</definedName>
    <definedName name="DIRECTO5.74">[105]APU!$U$12144</definedName>
    <definedName name="DIRECTO5.77">[105]APU!$U$12205</definedName>
    <definedName name="DIRECTO5.78">[105]APU!$U$12327</definedName>
    <definedName name="DIRECTO5.79">[105]APU!$U$12388</definedName>
    <definedName name="DIRECTO5.80">[105]APU!$U$12266</definedName>
    <definedName name="DIRECTO5.82">[105]APU!$U$14035</definedName>
    <definedName name="DIRECTO5.83">[105]APU!$U$14096</definedName>
    <definedName name="DIRECTO5.84">[105]APU!$U$13364</definedName>
    <definedName name="DIRECTO5.85">[105]APU!$U$13425</definedName>
    <definedName name="DIRECTO5.86">[105]APU!$U$13486</definedName>
    <definedName name="DIRECTO5.87">[105]APU!$U$13547</definedName>
    <definedName name="DIRECTO5.88">[105]APU!$U$13608</definedName>
    <definedName name="DIRECTO5.89">[105]APU!$U$13669</definedName>
    <definedName name="DIRECTO5.90">[105]APU!$U$13730</definedName>
    <definedName name="DIRECTO5.91">[105]APU!$U$13791</definedName>
    <definedName name="DIRECTO5.92">[105]APU!$U$13852</definedName>
    <definedName name="DIRECTO5.93">[105]APU!$U$13913</definedName>
    <definedName name="DIRECTO5.94">[105]APU!$U$13974</definedName>
    <definedName name="DIRECTO5.95">[105]APU!$U$13059</definedName>
    <definedName name="DIRECTO5.96">[105]APU!$U$13120</definedName>
    <definedName name="DIRECTO5.97">[105]APU!$U$13181</definedName>
    <definedName name="DIRECTO5.98">[105]APU!$U$13242</definedName>
    <definedName name="DIRECTO5.99">[105]APU!$U$13303</definedName>
    <definedName name="DIRECTO50">[105]APU!$U$3121</definedName>
    <definedName name="DIRECTO51">[105]APU!$U$3182</definedName>
    <definedName name="DIRECTO52">[105]APU!$U$3243</definedName>
    <definedName name="DIRECTO53">[105]APU!$U$3304</definedName>
    <definedName name="DIRECTO54">[105]APU!$U$3365</definedName>
    <definedName name="DIRECTO55">[105]APU!$U$3426</definedName>
    <definedName name="DIRECTO56">[105]APU!$U$3487</definedName>
    <definedName name="DIRECTO57">[105]APU!$U$3548</definedName>
    <definedName name="DIRECTO58">[105]APU!$U$3609</definedName>
    <definedName name="DIRECTO59">[105]APU!$U$3670</definedName>
    <definedName name="DIRECTO6">[105]APU!$U$437</definedName>
    <definedName name="DIRECTO60">[105]APU!$U$3731</definedName>
    <definedName name="DIRECTO61">[105]APU!$U$3792</definedName>
    <definedName name="DIRECTO62">[105]APU!$U$3853</definedName>
    <definedName name="DIRECTO63">[105]APU!$U$3914</definedName>
    <definedName name="DIRECTO64">[105]APU!$U$3975</definedName>
    <definedName name="DIRECTO65">[105]APU!$U$4036</definedName>
    <definedName name="DIRECTO66">[105]APU!$U$4097</definedName>
    <definedName name="DIRECTO67">[105]APU!$U$4158</definedName>
    <definedName name="DIRECTO68">[105]APU!$U$4219</definedName>
    <definedName name="DIRECTO69">[105]APU!$U$4280</definedName>
    <definedName name="DIRECTO7">[105]APU!$U$498</definedName>
    <definedName name="DIRECTO7.12">[105]APU!$U$8305</definedName>
    <definedName name="DIRECTO7.13">[105]APU!$U$8366</definedName>
    <definedName name="DIRECTO7.14">[105]APU!$U$8427</definedName>
    <definedName name="DIRECTO7.15">[105]APU!$U$8488</definedName>
    <definedName name="DIRECTO7.16">[105]APU!$U$8606</definedName>
    <definedName name="DIRECTO7.17">[105]APU!$U$11290</definedName>
    <definedName name="DIRECTO7.18">[105]APU!$U$11351</definedName>
    <definedName name="DIRECTO7.19">[105]APU!$U$11412</definedName>
    <definedName name="DIRECTO7.20">[105]APU!$U$11473</definedName>
    <definedName name="DIRECTO7.21">[105]APU!$U$11534</definedName>
    <definedName name="DIRECTO7.22">[105]APU!$U$11717</definedName>
    <definedName name="DIRECTO7.23">[105]APU!$U$11778</definedName>
    <definedName name="DIRECTO7.24">[105]APU!$U$14645</definedName>
    <definedName name="DIRECTO7.25">[105]APU!$U$15255</definedName>
    <definedName name="DIRECTO7.26">[105]APU!$U$15316</definedName>
    <definedName name="DIRECTO7.27">[105]APU!$U$15377</definedName>
    <definedName name="DIRECTO7.28">[105]APU!$U$15438</definedName>
    <definedName name="DIRECTO7.29">[105]APU!$U$15499</definedName>
    <definedName name="DIRECTO7.30">[105]APU!$U$15560</definedName>
    <definedName name="DIRECTO7.31">[105]APU!$U$15621</definedName>
    <definedName name="DIRECTO7.32">[105]APU!$U$15682</definedName>
    <definedName name="DIRECTO7.33">[105]APU!$U$15743</definedName>
    <definedName name="DIRECTO7.34">[105]APU!$U$15804</definedName>
    <definedName name="DIRECTO7.35">[105]APU!$U$15865</definedName>
    <definedName name="DIRECTO7.36">[105]APU!$U$17085</definedName>
    <definedName name="DIRECTO7.37">[105]APU!$U$17268</definedName>
    <definedName name="DIRECTO7.38">[105]APU!$U$17207</definedName>
    <definedName name="DIRECTO7.39">[105]APU!$U$17390</definedName>
    <definedName name="DIRECTO7.40">[105]APU!$U$17451</definedName>
    <definedName name="DIRECTO7.41">[105]APU!$U$17512</definedName>
    <definedName name="DIRECTO7.42">[105]APU!$U$17146</definedName>
    <definedName name="DIRECTO7.43">[105]APU!$U$17573</definedName>
    <definedName name="DIRECTO7.44">[105]APU!$U$17329</definedName>
    <definedName name="DIRECTO70">[105]APU!$U$4341</definedName>
    <definedName name="DIRECTO71">[105]APU!$U$4402</definedName>
    <definedName name="DIRECTO72">[105]APU!$U$4463</definedName>
    <definedName name="DIRECTO73">[105]APU!$U$4524</definedName>
    <definedName name="DIRECTO74">[105]APU!$U$4585</definedName>
    <definedName name="DIRECTO75">[105]APU!$U$4646</definedName>
    <definedName name="DIRECTO76">[105]APU!$U$4707</definedName>
    <definedName name="DIRECTO77">[105]APU!$U$4768</definedName>
    <definedName name="DIRECTO78">[105]APU!$U$4829</definedName>
    <definedName name="DIRECTO79">[105]APU!$U$4890</definedName>
    <definedName name="DIRECTO8">[105]APU!$U$559</definedName>
    <definedName name="DIRECTO80">[105]APU!$U$4951</definedName>
    <definedName name="DIRECTO81">[105]APU!$U$5012</definedName>
    <definedName name="DIRECTO82">[105]APU!$U$5073</definedName>
    <definedName name="DIRECTO83">[105]APU!$U$5134</definedName>
    <definedName name="DIRECTO84">[105]APU!$U$5195</definedName>
    <definedName name="DIRECTO85">[105]APU!$U$5256</definedName>
    <definedName name="DIRECTO86">[105]APU!$U$5317</definedName>
    <definedName name="DIRECTO87">[105]APU!$U$5378</definedName>
    <definedName name="DIRECTO88">[105]APU!$U$5439</definedName>
    <definedName name="DIRECTO89">[105]APU!$U$5500</definedName>
    <definedName name="DIRECTO9">[105]APU!$U$620</definedName>
    <definedName name="DIRECTO9.1">[105]APU!$U$16597</definedName>
    <definedName name="DIRECTO9.2">[105]APU!$U$16658</definedName>
    <definedName name="DIRECTO9.3">[105]APU!$U$16719</definedName>
    <definedName name="DIRECTO9.4">[105]APU!$U$16780</definedName>
    <definedName name="DIRECTO9.5">[105]APU!$U$16841</definedName>
    <definedName name="DIRECTO90">[105]APU!$U$5561</definedName>
    <definedName name="DIRECTO91">[105]APU!$U$5622</definedName>
    <definedName name="DIRECTO92">[105]APU!$U$5683</definedName>
    <definedName name="DIRECTO93">[105]APU!$U$5744</definedName>
    <definedName name="DIRECTO94">[105]APU!$U$5805</definedName>
    <definedName name="DIRECTO95">[105]APU!$U$5866</definedName>
    <definedName name="DIRECTO96">[105]APU!$U$5927</definedName>
    <definedName name="DIRECTO97">[105]APU!$U$5988</definedName>
    <definedName name="DIRECTO98">[105]APU!$U$6049</definedName>
    <definedName name="DIRECTO99">[105]APU!$U$6110</definedName>
    <definedName name="display_area_2" localSheetId="7">#REF!</definedName>
    <definedName name="display_area_2">#REF!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aq">'[106]Datos equipos'!$A$2:$Y$228</definedName>
    <definedName name="DMxUS" localSheetId="7">#REF!</definedName>
    <definedName name="DMxUS">#REF!</definedName>
    <definedName name="do" localSheetId="7">#REF!</definedName>
    <definedName name="do">#REF!</definedName>
    <definedName name="dolar" localSheetId="7">#REF!</definedName>
    <definedName name="dolar">#REF!</definedName>
    <definedName name="DOLLAR">[107]CÁLCULOS!$H$34</definedName>
    <definedName name="DOTACIÓN" localSheetId="7">#REF!</definedName>
    <definedName name="DOTACIÓN">#REF!</definedName>
    <definedName name="DPI">[19]Tablas!#REF!</definedName>
    <definedName name="DPI1_1">[19]Tablas!#REF!</definedName>
    <definedName name="DPI1_1_1">[19]Tablas!#REF!</definedName>
    <definedName name="DPY">[19]Tablas!#REF!</definedName>
    <definedName name="DPY1_1">[19]Tablas!#REF!</definedName>
    <definedName name="DPY1_1_1">[19]Tablas!#REF!</definedName>
    <definedName name="DRI">[19]Tablas!#REF!</definedName>
    <definedName name="DRI1_1">[19]Tablas!#REF!</definedName>
    <definedName name="DRI1_1_1">[19]Tablas!#REF!</definedName>
    <definedName name="DRI1_1_2">[19]Tablas!#REF!</definedName>
    <definedName name="DRI1_1_3">[19]Tablas!#REF!</definedName>
    <definedName name="DRI1_1_4">[19]Tablas!#REF!</definedName>
    <definedName name="DRI1_2">[19]Tablas!#REF!</definedName>
    <definedName name="DRI1_3">[19]Tablas!#REF!</definedName>
    <definedName name="DRI1_4">[19]Tablas!#REF!</definedName>
    <definedName name="DRL">[19]Tablas!#REF!</definedName>
    <definedName name="DRL1_1">[19]Tablas!#REF!</definedName>
    <definedName name="DRL1_1_1">[19]Tablas!#REF!</definedName>
    <definedName name="DRL1_1_2">[19]Tablas!#REF!</definedName>
    <definedName name="DRL1_1_3">[19]Tablas!#REF!</definedName>
    <definedName name="DRL1_1_4">[19]Tablas!#REF!</definedName>
    <definedName name="DRL1_2">[19]Tablas!#REF!</definedName>
    <definedName name="DRL1_3">[19]Tablas!#REF!</definedName>
    <definedName name="DRL1_4">[19]Tablas!#REF!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">[103]Cronograma!#REF!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 localSheetId="7">[108]EMPRESA!$I$25</definedName>
    <definedName name="DsctoFondo">[109]EMPRESA!$I$25</definedName>
    <definedName name="DsctoPension" localSheetId="7">[108]EMPRESA!$I$23</definedName>
    <definedName name="DsctoPension">[109]EMPRESA!$I$23</definedName>
    <definedName name="DsctoSalud" localSheetId="7">[108]EMPRESA!$I$24</definedName>
    <definedName name="DsctoSalud">[109]EMPRESA!$I$24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SP">[19]Tablas!#REF!</definedName>
    <definedName name="DSP1_1">[19]Tablas!#REF!</definedName>
    <definedName name="DSP1_1_1">[19]Tablas!#REF!</definedName>
    <definedName name="dt">#REF!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CP">[19]Tablas!#REF!</definedName>
    <definedName name="ECP1_1">[19]Tablas!#REF!</definedName>
    <definedName name="ECP1_1_1">[19]Tablas!#REF!</definedName>
    <definedName name="EDC">#REF!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7">FP!ERR</definedName>
    <definedName name="EE">[0]!ERR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[40]PRESUPUESTO!$E$7</definedName>
    <definedName name="Ejecutivo">'[110]Info Ejec'!$A$1:$AV$153</definedName>
    <definedName name="ELIMINACIONPROYC" localSheetId="7">#REF!</definedName>
    <definedName name="ELIMINACIONPROYC">#REF!</definedName>
    <definedName name="emanto" localSheetId="7">#REF!</definedName>
    <definedName name="emanto">#REF!</definedName>
    <definedName name="eme" localSheetId="7">FP!ERR</definedName>
    <definedName name="eme">[0]!ERR</definedName>
    <definedName name="EMPLEADO" localSheetId="7">#REF!</definedName>
    <definedName name="EMPLEADO">#REF!</definedName>
    <definedName name="Empresa">[64]EMPRESA!$F$6</definedName>
    <definedName name="EMULSION" localSheetId="7">#REF!</definedName>
    <definedName name="EMULSION">#REF!</definedName>
    <definedName name="End_Bal" localSheetId="7">#REF!</definedName>
    <definedName name="End_Bal">#REF!</definedName>
    <definedName name="ene" localSheetId="7">#REF!</definedName>
    <definedName name="ene">#REF!</definedName>
    <definedName name="Ensayos">#REF!</definedName>
    <definedName name="ENTRADASP">#REF!</definedName>
    <definedName name="EPECIALIDAD_SIDOE">[19]Tablas!#REF!</definedName>
    <definedName name="equipo">[111]Equipo!$A$7:$A$65536</definedName>
    <definedName name="EQUIPO1" localSheetId="7">#REF!</definedName>
    <definedName name="EQUIPO1">#REF!</definedName>
    <definedName name="equipos" localSheetId="7">[46]PRESUPUESTO!$AD$876</definedName>
    <definedName name="Equipos">#REF!</definedName>
    <definedName name="EQUIPOS1" localSheetId="7">#REF!</definedName>
    <definedName name="EQUIPOS1">#REF!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E_ART">[72]steel!$B$8:$B$47</definedName>
    <definedName name="erfg" localSheetId="7" hidden="1">{#N/A,#N/A,FALSE,"Hoja1";#N/A,#N/A,FALSE,"Hoja2"}</definedName>
    <definedName name="erfg" hidden="1">{#N/A,#N/A,FALSE,"Hoja1";#N/A,#N/A,FALSE,"Hoja2"}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7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7">FP!ERR</definedName>
    <definedName name="ES">[0]!ERR</definedName>
    <definedName name="ESA" localSheetId="7">#REF!</definedName>
    <definedName name="ESA">#REF!</definedName>
    <definedName name="ESE" localSheetId="7">#REF!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'[4]7422CW00'!#REF!</definedName>
    <definedName name="ESTRU" localSheetId="7">[112]Estructura!$C$7:$E$2570</definedName>
    <definedName name="ESTRU">[113]Estructura!$C$7:$E$2570</definedName>
    <definedName name="ESTRUCTURA" localSheetId="7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7">[114]Hoja3!$B$7:$B$15</definedName>
    <definedName name="ESTRUCTURAS">[115]Hoja3!$B$7:$B$15</definedName>
    <definedName name="ETAP" localSheetId="7">#REF!</definedName>
    <definedName name="ETAP">#REF!</definedName>
    <definedName name="ETAPA_PACC" localSheetId="7">#REF!</definedName>
    <definedName name="ETAPA_PACC">#REF!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7" hidden="1">{#N/A,#N/A,TRUE,"1842CWN0"}</definedName>
    <definedName name="etertt" hidden="1">{#N/A,#N/A,TRUE,"1842CWN0"}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1" localSheetId="7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 localSheetId="7">#REF!</definedName>
    <definedName name="Excel_BuiltIn_Print_Area_7">#REF!</definedName>
    <definedName name="Excel_BuiltIn_Print_Titles_1" localSheetId="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7">[37]SKJ452!#REF!</definedName>
    <definedName name="Excel_BuiltIn_Print_Titles_10">[38]SKJ452!#REF!</definedName>
    <definedName name="Excel_BuiltIn_Print_Titles_11" localSheetId="7">[37]ITA878!#REF!</definedName>
    <definedName name="Excel_BuiltIn_Print_Titles_11">[38]ITA878!#REF!</definedName>
    <definedName name="Excel_BuiltIn_Print_Titles_12" localSheetId="7">'[37]AEA-944'!#REF!</definedName>
    <definedName name="Excel_BuiltIn_Print_Titles_12">'[38]AEA-944'!#REF!</definedName>
    <definedName name="Excel_BuiltIn_Print_Titles_13" localSheetId="7">'[37]DUB-823'!#REF!</definedName>
    <definedName name="Excel_BuiltIn_Print_Titles_13">'[38]DUB-823'!#REF!</definedName>
    <definedName name="Excel_BuiltIn_Print_Titles_14" localSheetId="7">'[37]GPI 526'!#REF!</definedName>
    <definedName name="Excel_BuiltIn_Print_Titles_14">'[38]GPI 526'!#REF!</definedName>
    <definedName name="Excel_BuiltIn_Print_Titles_15" localSheetId="7">#REF!</definedName>
    <definedName name="Excel_BuiltIn_Print_Titles_15">#REF!</definedName>
    <definedName name="Excel_BuiltIn_Print_Titles_16" localSheetId="7">#REF!</definedName>
    <definedName name="Excel_BuiltIn_Print_Titles_16">#REF!</definedName>
    <definedName name="Excel_BuiltIn_Print_Titles_17" localSheetId="7">#REF!</definedName>
    <definedName name="Excel_BuiltIn_Print_Titles_17">#REF!</definedName>
    <definedName name="Excel_BuiltIn_Print_Titles_18">#REF!</definedName>
    <definedName name="Excel_BuiltIn_Print_Titles_19" localSheetId="7">[37]XXJ617!#REF!</definedName>
    <definedName name="Excel_BuiltIn_Print_Titles_19">[38]XXJ617!#REF!</definedName>
    <definedName name="Excel_BuiltIn_Print_Titles_20" localSheetId="7">#REF!</definedName>
    <definedName name="Excel_BuiltIn_Print_Titles_20">#REF!</definedName>
    <definedName name="Excel_BuiltIn_Print_Titles_21" localSheetId="7">[37]SNG_855!#REF!</definedName>
    <definedName name="Excel_BuiltIn_Print_Titles_21">[38]SNG_855!#REF!</definedName>
    <definedName name="Excel_BuiltIn_Print_Titles_23" localSheetId="7">#REF!</definedName>
    <definedName name="Excel_BuiltIn_Print_Titles_23">#REF!</definedName>
    <definedName name="Excel_BuiltIn_Print_Titles_3" localSheetId="7">#REF!</definedName>
    <definedName name="Excel_BuiltIn_Print_Titles_3">#REF!</definedName>
    <definedName name="Excel_BuiltIn_Print_Titles_4">'[116]COSTOS CAMPAMENTO'!#REF!</definedName>
    <definedName name="Excel_BuiltIn_Print_Titles_5" localSheetId="7">'[37]VEA 374'!#REF!</definedName>
    <definedName name="Excel_BuiltIn_Print_Titles_5">'[38]VEA 374'!#REF!</definedName>
    <definedName name="Excel_BuiltIn_Print_Titles_5_XX" localSheetId="7">'[37]VEA 374'!#REF!</definedName>
    <definedName name="Excel_BuiltIn_Print_Titles_5_XX">'[38]VEA 374'!#REF!</definedName>
    <definedName name="Excel_BuiltIn_Print_Titles_6" localSheetId="7">#REF!</definedName>
    <definedName name="Excel_BuiltIn_Print_Titles_6">#REF!</definedName>
    <definedName name="Excel_BuiltIn_Print_Titles_7" localSheetId="7">[37]HFB024!#REF!</definedName>
    <definedName name="Excel_BuiltIn_Print_Titles_7">[38]HFB024!#REF!</definedName>
    <definedName name="Excel_BuiltIn_Print_Titles_8" localSheetId="7">#REF!</definedName>
    <definedName name="Excel_BuiltIn_Print_Titles_8">#REF!</definedName>
    <definedName name="Excel_BuiltIn_Print_Titles_9" localSheetId="7">[37]PAJ825!#REF!</definedName>
    <definedName name="Excel_BuiltIn_Print_Titles_9">[38]PAJ825!#REF!</definedName>
    <definedName name="EXCROC" localSheetId="7">'[117]Análisis de precios'!$H$52</definedName>
    <definedName name="EXCROC">'[118]Análisis de precios'!$H$52</definedName>
    <definedName name="ExtensionCoordinador" localSheetId="7">#REF!</definedName>
    <definedName name="ExtensionCoordinador">#REF!</definedName>
    <definedName name="Extra_Pay" localSheetId="7">#REF!</definedName>
    <definedName name="Extra_Pay">#REF!</definedName>
    <definedName name="Extracción_IM" localSheetId="7">#REF!</definedName>
    <definedName name="Extracción_IM">#REF!</definedName>
    <definedName name="Extras">'[64]LIQUIDA-NOMINA'!$AH$4</definedName>
    <definedName name="F._INGRESO" localSheetId="7">#REF!</definedName>
    <definedName name="F._INGRESO">#REF!</definedName>
    <definedName name="F._RETIRO" localSheetId="7">#REF!</definedName>
    <definedName name="F._RETIRO">#REF!</definedName>
    <definedName name="F.L" localSheetId="7">#REF!</definedName>
    <definedName name="F.L">#REF!</definedName>
    <definedName name="Facilidades">#REF!</definedName>
    <definedName name="factor">#REF!</definedName>
    <definedName name="FactorCostoPotencia">[93]Modelo!#REF!</definedName>
    <definedName name="FACTURADO">'[119]Itemes Renovación'!#REF!</definedName>
    <definedName name="FareWellStmnt">[80]!FareWellStmnt</definedName>
    <definedName name="FaseProyecto" localSheetId="7">#REF!</definedName>
    <definedName name="FaseProyecto">#REF!</definedName>
    <definedName name="FD" localSheetId="7">FP!ERR</definedName>
    <definedName name="FD">[0]!ERR</definedName>
    <definedName name="fda" localSheetId="7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a">[120]Tablas!$B$1:$B$65536</definedName>
    <definedName name="FechaInicio">[64]CONTRATO!$E$10</definedName>
    <definedName name="FechaTermina">[64]CONTRATO!$E$11</definedName>
    <definedName name="FechaTerminacion" localSheetId="7">#REF!</definedName>
    <definedName name="FechaTerminacion">#REF!</definedName>
    <definedName name="fer" localSheetId="7">'[58]Res-Accide-10'!#REF!</definedName>
    <definedName name="fer">'[59]Res-Accide-10'!#REF!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7">FP!ERR</definedName>
    <definedName name="ff">[0]!ERR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7">FP!ERR</definedName>
    <definedName name="fg">[0]!ERR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'[121]7422CW00'!#REF!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7" hidden="1">{#N/A,#N/A,TRUE,"1842CWN0"}</definedName>
    <definedName name="fhg" hidden="1">{#N/A,#N/A,TRUE,"1842CWN0"}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7">FP!ERR</definedName>
    <definedName name="FINANCIACION">[0]!ERR</definedName>
    <definedName name="FinePrint">[80]!FinePrint</definedName>
    <definedName name="FM" localSheetId="7">#REF!</definedName>
    <definedName name="FM">1.18</definedName>
    <definedName name="FMA">#REF!</definedName>
    <definedName name="FMB">#REF!</definedName>
    <definedName name="FMC">#REF!</definedName>
    <definedName name="FMD">#REF!</definedName>
    <definedName name="FME">#REF!</definedName>
    <definedName name="fnic" localSheetId="7">[87]Hoja1!$C$13</definedName>
    <definedName name="fnic">[88]Hoja1!$C$13</definedName>
    <definedName name="FO">1.32</definedName>
    <definedName name="FORDESCR">'[4]7422CW00'!#REF!</definedName>
    <definedName name="FORM_C3">[122]Hoja1!$A$33:$N$51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7">FP!ERR</definedName>
    <definedName name="fu">[0]!ERR</definedName>
    <definedName name="Full_Print" localSheetId="7">#REF!</definedName>
    <definedName name="Full_Print">#REF!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[19]Tablas!#REF!</definedName>
    <definedName name="G_C10">[19]Tablas!#REF!</definedName>
    <definedName name="G_C11">[19]Tablas!#REF!</definedName>
    <definedName name="G_C12">[19]Tablas!#REF!</definedName>
    <definedName name="G_C13">[19]Tablas!#REF!</definedName>
    <definedName name="G_C14">[19]Tablas!#REF!</definedName>
    <definedName name="G_C15">[19]Tablas!#REF!</definedName>
    <definedName name="G_C16">[19]Tablas!#REF!</definedName>
    <definedName name="G_C17">[19]Tablas!#REF!</definedName>
    <definedName name="G_C18">[19]Tablas!#REF!</definedName>
    <definedName name="G_C19">[19]Tablas!#REF!</definedName>
    <definedName name="G_C2">[19]Tablas!#REF!</definedName>
    <definedName name="G_C20">[19]Tablas!#REF!</definedName>
    <definedName name="G_C21">[19]Tablas!#REF!</definedName>
    <definedName name="G_C22">[19]Tablas!#REF!</definedName>
    <definedName name="G_C3">[19]Tablas!#REF!</definedName>
    <definedName name="G_C4">[19]Tablas!#REF!</definedName>
    <definedName name="G_C5">[19]Tablas!#REF!</definedName>
    <definedName name="G_C6">[19]Tablas!#REF!</definedName>
    <definedName name="G_C7">[19]Tablas!#REF!</definedName>
    <definedName name="G_C8">[19]Tablas!#REF!</definedName>
    <definedName name="G_C9">[19]Tablas!#REF!</definedName>
    <definedName name="G1_">#REF!</definedName>
    <definedName name="GAJ">#REF!</definedName>
    <definedName name="GAS">[19]Tablas!#REF!</definedName>
    <definedName name="gastos_contrato">[46]PRESUPUESTO!$AD$885</definedName>
    <definedName name="gba" localSheetId="7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7">[15]Tablas!#REF!</definedName>
    <definedName name="GCB">[16]Tablas!#REF!</definedName>
    <definedName name="GCI">[19]Tablas!#REF!</definedName>
    <definedName name="GCN">[19]Tablas!#REF!</definedName>
    <definedName name="GCP">[19]Tablas!#REF!</definedName>
    <definedName name="GDN">[19]Tablas!#REF!</definedName>
    <definedName name="GDR">[19]Tablas!#REF!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[19]Tablas!#REF!</definedName>
    <definedName name="GEA1_1">[19]Tablas!#REF!</definedName>
    <definedName name="GEA1_1_1">[19]Tablas!#REF!</definedName>
    <definedName name="GEA1_1_10">[19]Tablas!#REF!</definedName>
    <definedName name="GEA1_1_2">[19]Tablas!#REF!</definedName>
    <definedName name="GEA1_1_3">[19]Tablas!#REF!</definedName>
    <definedName name="GEA1_1_4">[19]Tablas!#REF!</definedName>
    <definedName name="GEA1_1_5">[19]Tablas!#REF!</definedName>
    <definedName name="GEA1_1_6">[19]Tablas!#REF!</definedName>
    <definedName name="GEA1_1_7">[19]Tablas!#REF!</definedName>
    <definedName name="GEA1_1_8">[19]Tablas!#REF!</definedName>
    <definedName name="GEA1_1_9">[19]Tablas!#REF!</definedName>
    <definedName name="GEA1_2">[19]Tablas!#REF!</definedName>
    <definedName name="GEA1_3">[19]Tablas!#REF!</definedName>
    <definedName name="GEA1_4">[19]Tablas!#REF!</definedName>
    <definedName name="GEC">[19]Tablas!#REF!</definedName>
    <definedName name="GEC_ON_DAPIAY">#REF!</definedName>
    <definedName name="GEC_ON_GER">#REF!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[64]EMPRESA!$F$12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7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N">[19]Tablas!#REF!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7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7">FP!ERR</definedName>
    <definedName name="GGG">[0]!ERR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7" hidden="1">{#N/A,#N/A,TRUE,"1842CWN0"}</definedName>
    <definedName name="ggjgjkg" hidden="1">{#N/A,#N/A,TRUE,"1842CWN0"}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">'[121]7422CW00'!#REF!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7" hidden="1">{#N/A,#N/A,TRUE,"1842CWN0"}</definedName>
    <definedName name="ghnbbfr" hidden="1">{#N/A,#N/A,TRUE,"1842CWN0"}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[19]Tablas!#REF!</definedName>
    <definedName name="GMM_ON_DMARES">#REF!</definedName>
    <definedName name="GMM_ON_DRIO">#REF!</definedName>
    <definedName name="GOR">#REF!</definedName>
    <definedName name="GOT">[19]Tablas!#REF!</definedName>
    <definedName name="GPO">[19]Tablas!#REF!</definedName>
    <definedName name="GPR">[19]Tablas!#REF!</definedName>
    <definedName name="_xlnm.Recorder">#REF!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[19]Tablas!#REF!</definedName>
    <definedName name="GRC_ON_ASO">[19]Tablas!#REF!</definedName>
    <definedName name="GRC_ON_DAPIAY">#REF!</definedName>
    <definedName name="GRC_ON_GER">#REF!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[19]Tablas!#REF!</definedName>
    <definedName name="GRM_ON_DMARES">#REF!</definedName>
    <definedName name="GRM_ON_DRIO">#REF!</definedName>
    <definedName name="GRN">[19]Tablas!#REF!</definedName>
    <definedName name="GRN_ON_ASO">[19]Tablas!#REF!</definedName>
    <definedName name="GRN_ON_DIREC">#REF!</definedName>
    <definedName name="GRS">[19]Tablas!#REF!</definedName>
    <definedName name="GRS_ON_ASO">[19]Tablas!#REF!</definedName>
    <definedName name="GRS_ON_DIREC">#REF!</definedName>
    <definedName name="GRS_ON_HUIL">#REF!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 localSheetId="7">[87]Hoja1!$F$6</definedName>
    <definedName name="grupo3">[88]Hoja1!$F$6</definedName>
    <definedName name="grupo4" localSheetId="7">[87]Hoja1!$F$7</definedName>
    <definedName name="grupo4">[88]Hoja1!$F$7</definedName>
    <definedName name="grupo5" localSheetId="7">[87]Hoja1!$F$10</definedName>
    <definedName name="grupo5">[88]Hoja1!$F$10</definedName>
    <definedName name="grupo6" localSheetId="7">[87]Hoja1!$F$11</definedName>
    <definedName name="grupo6">[88]Hoja1!$F$11</definedName>
    <definedName name="grupo7" localSheetId="7">[87]Hoja1!$F$12</definedName>
    <definedName name="grupo7">[88]Hoja1!$F$12</definedName>
    <definedName name="grupo8" localSheetId="7">[87]Hoja1!$F$13</definedName>
    <definedName name="grupo8">[88]Hoja1!$F$13</definedName>
    <definedName name="grupo9" localSheetId="7">[87]Hoja1!$F$14</definedName>
    <definedName name="grupo9">[88]Hoja1!$F$14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">[123]BASE!$C$4:$H$255</definedName>
    <definedName name="GTC">[19]Tablas!#REF!</definedName>
    <definedName name="GTE">[19]Tablas!#REF!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[19]Tablas!#REF!</definedName>
    <definedName name="GTRE">#REF!</definedName>
    <definedName name="h">#REF!</definedName>
    <definedName name="H_pump">#REF!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7">[87]Datos!$D$8</definedName>
    <definedName name="hed">[88]Datos!$D$8</definedName>
    <definedName name="hen" localSheetId="7">[87]Datos!$D$9</definedName>
    <definedName name="hen">[88]Datos!$D$9</definedName>
    <definedName name="herramientas">[46]PRESUPUESTO!$AD$878</definedName>
    <definedName name="HERRERO" localSheetId="7">#REF!</definedName>
    <definedName name="HERRERO">#REF!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7">FP!ERR</definedName>
    <definedName name="hh">[0]!ERR</definedName>
    <definedName name="hhg" localSheetId="7" hidden="1">{#N/A,#N/A,TRUE,"1842CWN0"}</definedName>
    <definedName name="hhg" hidden="1">{#N/A,#N/A,TRUE,"1842CWN0"}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'[32]Interc de Hidr.'!$E$1:$E$65536</definedName>
    <definedName name="HIDE1">[72]steel!$F$7:$J$7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7">FP!ERR</definedName>
    <definedName name="HK">[0]!ERR</definedName>
    <definedName name="HM" localSheetId="7">#REF!</definedName>
    <definedName name="HM">#REF!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'[32]Itemes Renovación'!#REF!</definedName>
    <definedName name="Hornos" localSheetId="7">#REF!</definedName>
    <definedName name="Hornos">#REF!</definedName>
    <definedName name="HP_stg_Hz" localSheetId="7">#REF!</definedName>
    <definedName name="HP_stg_Hz">#REF!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7">[87]Datos!$D$7</definedName>
    <definedName name="hrn">[88]Datos!$D$7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7">[87]Hoja1!$C$17</definedName>
    <definedName name="ic">[88]Hoja1!$C$17</definedName>
    <definedName name="icbf" localSheetId="7">[87]Hoja1!$C$15</definedName>
    <definedName name="icbf">[88]Hoja1!$C$15</definedName>
    <definedName name="Icct" localSheetId="7">#REF!</definedName>
    <definedName name="Icct">#REF!</definedName>
    <definedName name="ICP">[19]Tablas!#REF!</definedName>
    <definedName name="ICP1_1">[19]Tablas!#REF!</definedName>
    <definedName name="ICP1_1_1">[19]Tablas!#REF!</definedName>
    <definedName name="ICP1_1_2">[19]Tablas!#REF!</definedName>
    <definedName name="ICP1_1_3">[19]Tablas!#REF!</definedName>
    <definedName name="ICP1_1_4">[19]Tablas!#REF!</definedName>
    <definedName name="ICP1_2">[19]Tablas!#REF!</definedName>
    <definedName name="ICP1_3">[19]Tablas!#REF!</definedName>
    <definedName name="ICP1_4">[19]Tablas!#REF!</definedName>
    <definedName name="ID" localSheetId="7">FP!ERR</definedName>
    <definedName name="ID">[0]!ERR</definedName>
    <definedName name="IF" localSheetId="7">'[81]A. P. U.'!#REF!</definedName>
    <definedName name="IF">'[82]A. P. U.'!#REF!</definedName>
    <definedName name="Ig" localSheetId="7">#REF!</definedName>
    <definedName name="Ig">#REF!</definedName>
    <definedName name="ii" localSheetId="7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'[124]1'!$N$41</definedName>
    <definedName name="IMP">[40]otros!$C$3</definedName>
    <definedName name="IMPRESSION" localSheetId="7">#REF!</definedName>
    <definedName name="IMPRESSION">#REF!</definedName>
    <definedName name="imprimir" localSheetId="7">#REF!</definedName>
    <definedName name="imprimir">#REF!</definedName>
    <definedName name="IMPTOS" localSheetId="7">#REF!</definedName>
    <definedName name="IMPTOS">#REF!</definedName>
    <definedName name="IMPTOS1">#REF!</definedName>
    <definedName name="INC">#REF!</definedName>
    <definedName name="INCR._PRODC.">#REF!</definedName>
    <definedName name="INDI1">#REF!</definedName>
    <definedName name="INDICE">#REF!</definedName>
    <definedName name="inf">#REF!</definedName>
    <definedName name="INFORME">[125]TABLAS!$A$1:$A$65536</definedName>
    <definedName name="Informe_semanal" localSheetId="7">#REF!</definedName>
    <definedName name="Informe_semanal">#REF!</definedName>
    <definedName name="INGENIERIA1" localSheetId="7" hidden="1">#REF!</definedName>
    <definedName name="INGENIERIA1" hidden="1">#REF!</definedName>
    <definedName name="INGENIERIA11" localSheetId="7" hidden="1">#REF!</definedName>
    <definedName name="INGENIERIA11" hidden="1">#REF!</definedName>
    <definedName name="iniciales">'[42]Reservas de Petróleo'!$A$2,'[42]Reservas de Petróleo'!$A$1,'[42]Reservas de Petróleo'!$D$4,'[42]Reservas de Petróleo'!$D$1:$D$65536</definedName>
    <definedName name="Inicio" localSheetId="7">[54]BASES!$E$26</definedName>
    <definedName name="Inicio">[55]BASES!$E$26</definedName>
    <definedName name="INPU" localSheetId="7">#REF!</definedName>
    <definedName name="INPU">#REF!</definedName>
    <definedName name="INPUT">'[4]7422CW00'!#REF!</definedName>
    <definedName name="inst_provis">[46]PRESUPUESTO!$AD$882</definedName>
    <definedName name="INSU">[126]INSUMOS!$A$1:$E$65536</definedName>
    <definedName name="Insumos_auxiliares">[127]Insumos!#REF!</definedName>
    <definedName name="Insumos_basicos" localSheetId="7">#REF!</definedName>
    <definedName name="Insumos_basicos">#REF!</definedName>
    <definedName name="Int" localSheetId="7">#REF!</definedName>
    <definedName name="Int">#REF!</definedName>
    <definedName name="InTap">[32]Interc.tapones!$E$1:$E$65536</definedName>
    <definedName name="INTER" localSheetId="7">[114]Hoja3!$F$7:$F$9</definedName>
    <definedName name="INTER">[115]Hoja3!$F$7:$F$9</definedName>
    <definedName name="Intercambiadores" localSheetId="7">#REF!</definedName>
    <definedName name="Intercambiadores">#REF!</definedName>
    <definedName name="Interest_Rate" localSheetId="7">#REF!</definedName>
    <definedName name="Interest_Rate">#REF!</definedName>
    <definedName name="INTERMEDIA_I" localSheetId="7">#REF!</definedName>
    <definedName name="INTERMEDIA_I">#REF!</definedName>
    <definedName name="Interventor">[64]CONTRATO!$E$12</definedName>
    <definedName name="IntVal">'[32]Interc.válv.'!$E$1:$E$65536</definedName>
    <definedName name="INV_11">'[128]PR 1'!$A$2:$N$655</definedName>
    <definedName name="INV_Payments">[80]!INV_Payments</definedName>
    <definedName name="InvDol1" localSheetId="7">#REF!</definedName>
    <definedName name="InvDol1">#REF!</definedName>
    <definedName name="InvDol2" localSheetId="7">#REF!</definedName>
    <definedName name="InvDol2">#REF!</definedName>
    <definedName name="InvDol3" localSheetId="7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7">FP!ERR</definedName>
    <definedName name="IOUHH">[0]!ERR</definedName>
    <definedName name="IP" localSheetId="7">#REF!</definedName>
    <definedName name="IP">#REF!</definedName>
    <definedName name="irng" localSheetId="7" hidden="1">#REF!</definedName>
    <definedName name="irng" hidden="1">#REF!</definedName>
    <definedName name="Iss">'[64]LIQUIDA-NOMINA'!$AT$4</definedName>
    <definedName name="issafp" localSheetId="7">[87]Hoja1!$C$19</definedName>
    <definedName name="issafp">[88]Hoja1!$C$19</definedName>
    <definedName name="isscs" localSheetId="7">[87]Hoja1!$C$21</definedName>
    <definedName name="isscs">[88]Hoja1!$C$21</definedName>
    <definedName name="isseps" localSheetId="7">[87]Hoja1!$C$20</definedName>
    <definedName name="isseps">[88]Hoja1!$C$20</definedName>
    <definedName name="ITEM">[123]BASE!$C$4:$H$255</definedName>
    <definedName name="ITEM1" localSheetId="7">#REF!</definedName>
    <definedName name="ITEM1">#REF!</definedName>
    <definedName name="ITEM15" localSheetId="7">#REF!</definedName>
    <definedName name="ITEM15">#REF!</definedName>
    <definedName name="ITEM2" localSheetId="7">#REF!</definedName>
    <definedName name="ITEM2">#REF!</definedName>
    <definedName name="ITEM2.10">[105]APU!$E$14843</definedName>
    <definedName name="ITEM2.11">[105]APU!$E$14904</definedName>
    <definedName name="ITEM2.12">[105]APU!$E$14965</definedName>
    <definedName name="item210.3">#REF!</definedName>
    <definedName name="item230.1">#REF!</definedName>
    <definedName name="ITEM3">#REF!</definedName>
    <definedName name="ITEM3.15">[105]APU!$E$8621</definedName>
    <definedName name="ITEM3.16">[105]APU!$E$8682</definedName>
    <definedName name="ITEM3.17">[105]APU!$E$8743</definedName>
    <definedName name="ITEM3.18">[105]APU!$E$8804</definedName>
    <definedName name="ITEM3.19">[105]APU!$E$8865</definedName>
    <definedName name="ITEM3.20">[105]APU!$E$8926</definedName>
    <definedName name="ITEM3.21">[105]APU!$E$11915</definedName>
    <definedName name="ITEM3.22">[105]APU!$E$14477</definedName>
    <definedName name="ITEM3.23">[105]APU!$E$15087</definedName>
    <definedName name="item310">#REF!</definedName>
    <definedName name="item320.2">#REF!</definedName>
    <definedName name="item330.1">#REF!</definedName>
    <definedName name="ITEM4.20">[105]APU!$E$9170</definedName>
    <definedName name="ITEM4.21">[105]APU!$E$9231</definedName>
    <definedName name="ITEM4.22">[105]APU!$E$9292</definedName>
    <definedName name="ITEM4.23">[105]APU!$E$9353</definedName>
    <definedName name="ITEM4.24">[105]APU!$E$9414</definedName>
    <definedName name="ITEM4.25">[105]APU!$E$9475</definedName>
    <definedName name="ITEM4.26">[105]APU!$E$9536</definedName>
    <definedName name="ITEM4.27">[105]APU!$E$9597</definedName>
    <definedName name="ITEM4.28">[105]APU!$E$9658</definedName>
    <definedName name="ITEM4.29">[105]APU!$E$9719</definedName>
    <definedName name="ITEM4.30">[105]APU!$E$9780</definedName>
    <definedName name="ITEM4.31">[105]APU!$E$9841</definedName>
    <definedName name="ITEM4.32">[105]APU!$E$9902</definedName>
    <definedName name="ITEM4.33">[105]APU!$E$9963</definedName>
    <definedName name="ITEM4.34">[105]APU!$E$10024</definedName>
    <definedName name="ITEM4.35">[105]APU!$E$11549</definedName>
    <definedName name="ITEM4.36">[105]APU!$E$11610</definedName>
    <definedName name="ITEM4.37">[105]APU!$E$15941</definedName>
    <definedName name="ITEM4.38">[105]APU!$E$15148</definedName>
    <definedName name="ITEM4.39">[105]APU!$E$14233</definedName>
    <definedName name="ITEM4.40">[105]APU!$E$14294</definedName>
    <definedName name="ITEM4.41">[105]APU!$E$14355</definedName>
    <definedName name="ITEM4.42">[105]APU!$E$14416</definedName>
    <definedName name="ITEM4.43">[105]APU!$E$14538</definedName>
    <definedName name="ITEM4.44">[105]APU!$E$16002</definedName>
    <definedName name="ITEM4.45">[105]APU!$E$16063</definedName>
    <definedName name="ITEM4.46">[105]APU!$E$14660</definedName>
    <definedName name="item420">#REF!</definedName>
    <definedName name="item450.2P">#REF!</definedName>
    <definedName name="ITEM5.100">[105]APU!$E$12403</definedName>
    <definedName name="ITEM5.101">[105]APU!$E$12464</definedName>
    <definedName name="ITEM5.104">[105]APU!$E$12525</definedName>
    <definedName name="ITEM5.105">[105]APU!$E$12586</definedName>
    <definedName name="ITEM5.106">[105]APU!$E$12647</definedName>
    <definedName name="ITEM5.107">[105]APU!$E$12708</definedName>
    <definedName name="ITEM5.108">[105]APU!$E$12769</definedName>
    <definedName name="ITEM5.109">[105]APU!$E$12830</definedName>
    <definedName name="ITEM5.111">[105]APU!$E$12891</definedName>
    <definedName name="ITEM5.112">[105]APU!$E$12952</definedName>
    <definedName name="ITEM5.113">[105]APU!$E$14721</definedName>
    <definedName name="ITEM5.114">[105]APU!$E$14782</definedName>
    <definedName name="ITEM5.115">[105]APU!$E$15026</definedName>
    <definedName name="ITEM5.53">[105]APU!$E$10085</definedName>
    <definedName name="ITEM5.54">[105]APU!$E$10146</definedName>
    <definedName name="ITEM5.55">[105]APU!$E$10207</definedName>
    <definedName name="ITEM5.56">[105]APU!$E$10268</definedName>
    <definedName name="ITEM5.57">[105]APU!$E$10329</definedName>
    <definedName name="ITEM5.58">[105]APU!$E$10390</definedName>
    <definedName name="ITEM5.59">[105]APU!$E$10451</definedName>
    <definedName name="ITEM5.60">[105]APU!$E$10512</definedName>
    <definedName name="ITEM5.61">[105]APU!$E$10573</definedName>
    <definedName name="ITEM5.62">[105]APU!$E$10634</definedName>
    <definedName name="ITEM5.63">[105]APU!$E$10695</definedName>
    <definedName name="ITEM5.64">[105]APU!$E$10756</definedName>
    <definedName name="ITEM5.65">[105]APU!$E$10817</definedName>
    <definedName name="ITEM5.66">[105]APU!$E$10878</definedName>
    <definedName name="ITEM5.67">[105]APU!$E$10939</definedName>
    <definedName name="ITEM5.68">[105]APU!$E$11000</definedName>
    <definedName name="ITEM5.69">[105]APU!$E$11061</definedName>
    <definedName name="ITEM5.70">[105]APU!$E$11122</definedName>
    <definedName name="ITEM5.71">[105]APU!$E$11183</definedName>
    <definedName name="ITEM5.72">[105]APU!$E$11976</definedName>
    <definedName name="ITEM5.73">[105]APU!$E$12037</definedName>
    <definedName name="ITEM5.74">[105]APU!$E$12098</definedName>
    <definedName name="ITEM5.77">[105]APU!$E$12159</definedName>
    <definedName name="ITEM5.78">[105]APU!$E$12281</definedName>
    <definedName name="ITEM5.79">[105]APU!$E$12342</definedName>
    <definedName name="ITEM5.80">[105]APU!$E$12220</definedName>
    <definedName name="ITEM5.82">[105]APU!$E$13989</definedName>
    <definedName name="ITEM5.83">[105]APU!$E$14050</definedName>
    <definedName name="ITEM5.84">[105]APU!$E$13318</definedName>
    <definedName name="ITEM5.85">[105]APU!$E$13379</definedName>
    <definedName name="ITEM5.86">[105]APU!$E$13440</definedName>
    <definedName name="ITEM5.87">[105]APU!$E$13501</definedName>
    <definedName name="ITEM5.88">[105]APU!$E$13562</definedName>
    <definedName name="ITEM5.89">[105]APU!$E$13623</definedName>
    <definedName name="ITEM5.90">[105]APU!$E$13684</definedName>
    <definedName name="ITEM5.91">[105]APU!$E$13745</definedName>
    <definedName name="ITEM5.92">[105]APU!$E$13806</definedName>
    <definedName name="ITEM5.93">[105]APU!$E$13867</definedName>
    <definedName name="ITEM5.94">[105]APU!$E$13928</definedName>
    <definedName name="ITEM5.95">[105]APU!$E$13013</definedName>
    <definedName name="ITEM5.96">[105]APU!$E$13074</definedName>
    <definedName name="ITEM5.97">[105]APU!$E$13135</definedName>
    <definedName name="ITEM5.98">[105]APU!$E$13196</definedName>
    <definedName name="ITEM5.99">[105]APU!$E$13257</definedName>
    <definedName name="ITEM521">[102]ITEMS!$A$522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[105]APU!$E$7589</definedName>
    <definedName name="ITEM7.10">[105]APU!$E$8138</definedName>
    <definedName name="ITEM7.11">[105]APU!$E$8199</definedName>
    <definedName name="ITEM7.12">[105]APU!$E$8259</definedName>
    <definedName name="ITEM7.13">[105]APU!$E$8320</definedName>
    <definedName name="ITEM7.14">[105]APU!$E$8381</definedName>
    <definedName name="ITEM7.15">[105]APU!$E$8442</definedName>
    <definedName name="ITEM7.16">[105]APU!$E$8560</definedName>
    <definedName name="ITEM7.17">[105]APU!$E$11244</definedName>
    <definedName name="ITEM7.18">[105]APU!$E$11305</definedName>
    <definedName name="ITEM7.19">[105]APU!$E$11366</definedName>
    <definedName name="ITEM7.2">[105]APU!$E$7650</definedName>
    <definedName name="ITEM7.20">[105]APU!$E$11427</definedName>
    <definedName name="ITEM7.21">[105]APU!$E$11488</definedName>
    <definedName name="ITEM7.22">[105]APU!$E$11671</definedName>
    <definedName name="ITEM7.23">[105]APU!$E$11732</definedName>
    <definedName name="ITEM7.24">[105]APU!$E$14599</definedName>
    <definedName name="ITEM7.25">[105]APU!$E$15209</definedName>
    <definedName name="ITEM7.26">[105]APU!$E$15270</definedName>
    <definedName name="ITEM7.27">[105]APU!$E$15331</definedName>
    <definedName name="ITEM7.28">[105]APU!$E$15392</definedName>
    <definedName name="ITEM7.29">[105]APU!$E$15453</definedName>
    <definedName name="ITEM7.3">[105]APU!$E$7711</definedName>
    <definedName name="ITEM7.30">[105]APU!$E$15514</definedName>
    <definedName name="ITEM7.31">[105]APU!$E$15575</definedName>
    <definedName name="ITEM7.32">[105]APU!$E$15636</definedName>
    <definedName name="ITEM7.33">[105]APU!$E$15697</definedName>
    <definedName name="ITEM7.34">[105]APU!$E$15758</definedName>
    <definedName name="ITEM7.35">[105]APU!$E$15819</definedName>
    <definedName name="ITEM7.4">[105]APU!$E$7772</definedName>
    <definedName name="ITEM7.5">[105]APU!$E$7833</definedName>
    <definedName name="ITEM7.6">[105]APU!$E$7894</definedName>
    <definedName name="ITEM7.7">[105]APU!$E$7955</definedName>
    <definedName name="ITEM7.8">[105]APU!$E$8016</definedName>
    <definedName name="ITEM7.9">[105]APU!$E$8077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7">FP!ERR</definedName>
    <definedName name="jj">[0]!ERR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7" hidden="1">{#N/A,#N/A,FALSE,"Hoja1";#N/A,#N/A,FALSE,"Hoja2"}</definedName>
    <definedName name="JJJ" hidden="1">{#N/A,#N/A,FALSE,"Hoja1";#N/A,#N/A,FALSE,"Hoja2"}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7">FP!ERR</definedName>
    <definedName name="JOHNNY">[0]!ERR</definedName>
    <definedName name="Jornal">[47]Jornal!$A$12:$I$31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mfm" localSheetId="7" hidden="1">#REF!</definedName>
    <definedName name="kdmfm" hidden="1">#REF!</definedName>
    <definedName name="kf" localSheetId="7">#REF!</definedName>
    <definedName name="kf">#REF!</definedName>
    <definedName name="kh" localSheetId="7">#REF!</definedName>
    <definedName name="kh">#REF!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7">FP!ERR</definedName>
    <definedName name="kl">[0]!ERR</definedName>
    <definedName name="klklk" localSheetId="7">#REF!</definedName>
    <definedName name="klklk">#REF!</definedName>
    <definedName name="km" localSheetId="7">#REF!</definedName>
    <definedName name="km">#REF!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[129]LISTADO!#REF!</definedName>
    <definedName name="LICITACION" localSheetId="7">#REF!</definedName>
    <definedName name="LICITACION">#REF!</definedName>
    <definedName name="LINEA">[130]CONT_ADI!#REF!</definedName>
    <definedName name="ListaCantidad" localSheetId="7">#REF!</definedName>
    <definedName name="ListaCantidad">#REF!</definedName>
    <definedName name="Listado" localSheetId="7">#REF!</definedName>
    <definedName name="Listado">#REF!</definedName>
    <definedName name="Listado1" localSheetId="7">#REF!</definedName>
    <definedName name="Listado1">#REF!</definedName>
    <definedName name="ListaItem">#REF!</definedName>
    <definedName name="ListaUni">[131]TOTALES!$D$7:$D$654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7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 localSheetId="7">[132]tub!$C$1:$J$39</definedName>
    <definedName name="LLL">[133]tub!$C$1:$J$39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">[36]BoQ!#REF!</definedName>
    <definedName name="Loan_Amount" localSheetId="7">#REF!</definedName>
    <definedName name="Loan_Amount">#REF!</definedName>
    <definedName name="Loan_Start" localSheetId="7">#REF!</definedName>
    <definedName name="Loan_Start">#REF!</definedName>
    <definedName name="Loan_Years" localSheetId="7">#REF!</definedName>
    <definedName name="Loan_Years">#REF!</definedName>
    <definedName name="LOCA">[41]!absc</definedName>
    <definedName name="LOCA1">[60]!absc</definedName>
    <definedName name="LOCALIZACION_Y_REPLANTEO" localSheetId="7">#REF!</definedName>
    <definedName name="LOCALIZACION_Y_REPLANTEO">#REF!</definedName>
    <definedName name="LOGO" localSheetId="7">FP!ERR</definedName>
    <definedName name="LOGO">[0]!ERR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>#REF!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7">'[58]Res-Accide-10'!#REF!</definedName>
    <definedName name="lun">'[59]Res-Accide-10'!#REF!</definedName>
    <definedName name="lv" localSheetId="7">#REF!</definedName>
    <definedName name="lv">#REF!</definedName>
    <definedName name="m" localSheetId="7">#REF!</definedName>
    <definedName name="m">#REF!</definedName>
    <definedName name="MA" localSheetId="7">'[58]Res-Accide-10'!#REF!</definedName>
    <definedName name="MA">'[59]Res-Accide-10'!#REF!</definedName>
    <definedName name="MACR" localSheetId="7">#REF!</definedName>
    <definedName name="MACR">#REF!</definedName>
    <definedName name="MACRDEL" localSheetId="7">'[4]7422CW00'!#REF!</definedName>
    <definedName name="MACRDEL">'[4]7422CW00'!#REF!</definedName>
    <definedName name="Macroactividad" localSheetId="7">#REF!</definedName>
    <definedName name="Macroactividad">#REF!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no_obra_apoyo">[46]PRESUPUESTO!$AD$881</definedName>
    <definedName name="mano_obra_direccion">[46]PRESUPUESTO!$AD$880</definedName>
    <definedName name="mano_obra_directa">[46]PRESUPUESTO!$AD$872</definedName>
    <definedName name="mantenimiento">'[134]COSTOS OFICINA'!#REF!</definedName>
    <definedName name="MANUAL">#REF!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7">[84]Insum!$A$68:$H$98</definedName>
    <definedName name="MAQUINAR">[85]Insum!$A$68:$H$98</definedName>
    <definedName name="mar" localSheetId="7">'[58]Res-Accide-10'!#REF!</definedName>
    <definedName name="mar">'[59]Res-Accide-10'!#REF!</definedName>
    <definedName name="MARCO_H" localSheetId="7">#REF!</definedName>
    <definedName name="MARCO_H">#REF!</definedName>
    <definedName name="marina" localSheetId="7">'[135]Informe Semanal 1'!#REF!</definedName>
    <definedName name="marina">'[136]Informe Semanal 1'!#REF!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 localSheetId="7">'[137]TABLA MATERIALES'!$A$3:$D$654</definedName>
    <definedName name="MATERIAL">'[138]TABLA MATERIALES'!$A$3:$D$654</definedName>
    <definedName name="materiales" localSheetId="7">[46]PRESUPUESTO!$AD$873</definedName>
    <definedName name="materiales">[111]materiales!$A$7:$A$1317</definedName>
    <definedName name="materiales1" localSheetId="7">#REF!</definedName>
    <definedName name="materiales1">#REF!</definedName>
    <definedName name="MaterialTub" localSheetId="7">#REF!</definedName>
    <definedName name="MaterialTub">#REF!</definedName>
    <definedName name="MATRIZ" localSheetId="7">#REF!</definedName>
    <definedName name="MATRIZ">#REF!</definedName>
    <definedName name="MATRIZ_DE_DATOS">#REF!</definedName>
    <definedName name="MAY">#REF!</definedName>
    <definedName name="MCCs">#REF!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'[139]CCP,LEYES, Y DEC.'!#REF!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[40]PRESUPUESTO!$C$13</definedName>
    <definedName name="MesCotiz">'[14]LIQ-NOM'!$H$3</definedName>
    <definedName name="MesCotizacion">'[64]LIQUIDA-NOMINA'!$H$3</definedName>
    <definedName name="MESES" localSheetId="7">#REF!</definedName>
    <definedName name="MESES">#REF!</definedName>
    <definedName name="MesesMora">'[14]LIQ-NOM'!$I$3</definedName>
    <definedName name="met" hidden="1">{#N/A,#N/A,TRUE,"1842CWN0"}</definedName>
    <definedName name="Meta1" localSheetId="7">#REF!</definedName>
    <definedName name="Meta1">#REF!</definedName>
    <definedName name="Meta2" localSheetId="7">#REF!</definedName>
    <definedName name="Meta2">#REF!</definedName>
    <definedName name="Meta3" localSheetId="7">#REF!</definedName>
    <definedName name="Meta3">#REF!</definedName>
    <definedName name="metal" hidden="1">{#N/A,#N/A,TRUE,"1842CWN0"}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L" localSheetId="7">[36]BoQ!#REF!</definedName>
    <definedName name="MIL">[36]BoQ!#REF!</definedName>
    <definedName name="MIN_MAX_sma" localSheetId="7">#REF!</definedName>
    <definedName name="MIN_MAX_sma">#REF!</definedName>
    <definedName name="Mínimo">#REF!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MO">'[63]CIRCUITOS CODENSA'!#REF!</definedName>
    <definedName name="MOA" localSheetId="7" hidden="1">{#N/A,#N/A,FALSE,"Hoja1";#N/A,#N/A,FALSE,"Hoja2"}</definedName>
    <definedName name="MOA" hidden="1">{#N/A,#N/A,FALSE,"Hoja1";#N/A,#N/A,FALSE,"Hoja2"}</definedName>
    <definedName name="MOD" localSheetId="7">#REF!</definedName>
    <definedName name="MOD">#REF!</definedName>
    <definedName name="MODIVejec" localSheetId="7" hidden="1">{#N/A,#N/A,FALSE,"Hoja1";#N/A,#N/A,FALSE,"Hoja2"}</definedName>
    <definedName name="MODIVejec" hidden="1">{#N/A,#N/A,FALSE,"Hoja1";#N/A,#N/A,FALSE,"Hoja2"}</definedName>
    <definedName name="Módulo3.anexo1">[13]!Módulo3.anexo1</definedName>
    <definedName name="Módulo3.anexo10">[13]!Módulo3.anexo10</definedName>
    <definedName name="Módulo3.anexo11">[13]!Módulo3.anexo11</definedName>
    <definedName name="Módulo3.anexo12">[13]!Módulo3.anexo12</definedName>
    <definedName name="Módulo3.anexo3">[13]!Módulo3.anexo3</definedName>
    <definedName name="Módulo3.anexo4">[13]!Módulo3.anexo4</definedName>
    <definedName name="Módulo3.anexo5">[13]!Módulo3.anexo5</definedName>
    <definedName name="Módulo3.anexo6">[13]!Módulo3.anexo6</definedName>
    <definedName name="Módulo8.anexo16">[13]!Módulo8.anexo16</definedName>
    <definedName name="MOE" localSheetId="7" hidden="1">{#N/A,#N/A,FALSE,"Hoja1";#N/A,#N/A,FALSE,"Hoja2"}</definedName>
    <definedName name="MOE" hidden="1">{#N/A,#N/A,FALSE,"Hoja1";#N/A,#N/A,FALSE,"Hoja2"}</definedName>
    <definedName name="MONEDA">[140]Tablas!$AO$6:$AO$7</definedName>
    <definedName name="mono" localSheetId="7">#REF!</definedName>
    <definedName name="mono">#REF!</definedName>
    <definedName name="MontoVigenciasA1" localSheetId="7">#REF!</definedName>
    <definedName name="MontoVigenciasA1">#REF!</definedName>
    <definedName name="MontoVigenciasA2" localSheetId="7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[14]EMPRESA!$I$29</definedName>
    <definedName name="MORON">#REF!</definedName>
    <definedName name="MRLART">[2]STRSUMM0!#REF!</definedName>
    <definedName name="MRSUPDET">[72]steel!#REF!</definedName>
    <definedName name="Mtz_Avance" localSheetId="7">#REF!</definedName>
    <definedName name="Mtz_Avance">#REF!</definedName>
    <definedName name="MU">'[63]CIRCUITOS CODENSA'!#REF!</definedName>
    <definedName name="Mv" localSheetId="7">#REF!</definedName>
    <definedName name="Mv">#REF!</definedName>
    <definedName name="MZ">'[63]CIRCUITOS CODENSA'!#REF!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ada">[80]!Nada</definedName>
    <definedName name="Nafta_2" localSheetId="7">'[141] ASR+Nafta'!$K$19:$AS$19</definedName>
    <definedName name="Nafta_2">'[142] ASR+Nafta'!$K$19:$AS$19</definedName>
    <definedName name="Nafta2" localSheetId="7">'[141] ASR+Nafta'!$K$19:$AS$19</definedName>
    <definedName name="Nafta2">'[142] ASR+Nafta'!$K$19:$AS$19</definedName>
    <definedName name="Nafta3" localSheetId="7">'[141]Todos+Nafta'!$K$19:$AS$19</definedName>
    <definedName name="Nafta3">'[142]Todos+Nafta'!$K$19:$AS$19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it">[64]EMPRESA!$F$8</definedName>
    <definedName name="Nmax" localSheetId="7">#REF!</definedName>
    <definedName name="Nmax">#REF!</definedName>
    <definedName name="nmdlf" localSheetId="7">#REF!</definedName>
    <definedName name="nmdlf">#REF!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7">FP!ERR</definedName>
    <definedName name="NO">[0]!ERR</definedName>
    <definedName name="No_desarrolladas">'[42]Reservas de Petróleo'!$A$2,'[42]Reservas de Petróleo'!$A$1,'[42]Reservas de Petróleo'!$D$4,'[42]Reservas de Petróleo'!$G$1:$G$65536</definedName>
    <definedName name="NOMBRE" localSheetId="7">#REF!</definedName>
    <definedName name="NOMBRE">#REF!</definedName>
    <definedName name="NombreCoordinador" localSheetId="7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PAGE">[2]STRSUMM0!#REF!</definedName>
    <definedName name="NUEVO">#REF!</definedName>
    <definedName name="Num_Pmt_Per_Year">#REF!</definedName>
    <definedName name="Number_of_Payments" localSheetId="7">MATCH(0.01,FP!End_Bal,-1)+1</definedName>
    <definedName name="Number_of_Payments">MATCH(0.01,End_Bal,-1)+1</definedName>
    <definedName name="NUNI">#REF!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BJ">[40]PRESUPUESTO!$C$10</definedName>
    <definedName name="ObjetivoProyecto" localSheetId="7">#REF!</definedName>
    <definedName name="ObjetivoProyecto">#REF!</definedName>
    <definedName name="Obra" localSheetId="7">#REF!</definedName>
    <definedName name="Obra">#REF!</definedName>
    <definedName name="obras" localSheetId="7" hidden="1">#REF!</definedName>
    <definedName name="obras" hidden="1">#REF!</definedName>
    <definedName name="obras1" localSheetId="7">DATE(YEAR([143]!Loan_Start),MONTH([143]!Loan_Start)+Payment_Number,DAY([143]!Loan_Start))</definedName>
    <definedName name="obras1">DATE(YEAR([143]!Loan_Start),MONTH([143]!Loan_Start)+Payment_Number,DAY([143]!Loan_Start))</definedName>
    <definedName name="obras11" localSheetId="7" hidden="1">#REF!</definedName>
    <definedName name="obras11" hidden="1">#REF!</definedName>
    <definedName name="obras111" localSheetId="7">DATE(YEAR([144]!Loan_Start),MONTH([144]!Loan_Start)+Payment_Number,DAY([144]!Loan_Start))</definedName>
    <definedName name="obras111">DATE(YEAR([144]!Loan_Start),MONTH([144]!Loan_Start)+Payment_Number,DAY([144]!Loan_Start))</definedName>
    <definedName name="obser">[145]BD_SITP_08!$AP:$AV</definedName>
    <definedName name="OCD">[19]Tablas!#REF!</definedName>
    <definedName name="OCD1_1">[19]Tablas!#REF!</definedName>
    <definedName name="OCD1_1_1">[19]Tablas!#REF!</definedName>
    <definedName name="OCI">[19]Tablas!#REF!</definedName>
    <definedName name="OCI1_1">[19]Tablas!#REF!</definedName>
    <definedName name="OCI1_1_1">[19]Tablas!#REF!</definedName>
    <definedName name="OCT">#REF!</definedName>
    <definedName name="OCTUBRE" localSheetId="7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7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7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[9]INST!#REF!</definedName>
    <definedName name="otros">[111]otros!$A$6:$A$1235</definedName>
    <definedName name="OTROS1" localSheetId="7">#REF!</definedName>
    <definedName name="OTROS1">#REF!</definedName>
    <definedName name="OUT" localSheetId="7">#REF!</definedName>
    <definedName name="OUT">#REF!</definedName>
    <definedName name="P" localSheetId="7">#REF!</definedName>
    <definedName name="P">#REF!</definedName>
    <definedName name="P_Yacimiento">#REF!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[92]Tablas!$A$1:$A$65536</definedName>
    <definedName name="Pay_Date" localSheetId="7">#REF!</definedName>
    <definedName name="Pay_Date">#REF!</definedName>
    <definedName name="Pay_Num" localSheetId="7">#REF!</definedName>
    <definedName name="Pay_Num">#REF!</definedName>
    <definedName name="Payment_Date" localSheetId="7">DATE(YEAR(FP!Loan_Start),MONTH(FP!Loan_Start)+Payment_Number,DAY(FP!Loan_Start))</definedName>
    <definedName name="Payment_Date">DATE(YEAR(Loan_Start),MONTH(Loan_Start)+Payment_Number,DAY(Loan_Start))</definedName>
    <definedName name="Payment_Date1" localSheetId="7">DATE(YEAR([144]!Loan_Start),MONTH([144]!Loan_Start)+Payment_Number,DAY([144]!Loan_Start))</definedName>
    <definedName name="Payment_Date1">DATE(YEAR([144]!Loan_Start),MONTH([144]!Loan_Start)+Payment_Number,DAY([144]!Loan_Start))</definedName>
    <definedName name="Payment_Needed">"Pago necesario"</definedName>
    <definedName name="Pb">#REF!</definedName>
    <definedName name="Pd">#REF!</definedName>
    <definedName name="PEPE" localSheetId="7">FP!ERR</definedName>
    <definedName name="PEPE">[0]!ERR</definedName>
    <definedName name="Periodo" localSheetId="7">[68]Hoja1!$C$1</definedName>
    <definedName name="Periodo">[69]Hoja1!$C$1</definedName>
    <definedName name="PeriodoPago">'[64]LIQUIDA-NOMINA'!$C$4</definedName>
    <definedName name="PeriodoRepago" localSheetId="7">#REF!</definedName>
    <definedName name="PeriodoRepago">#REF!</definedName>
    <definedName name="PeriodoRepagoCCP" localSheetId="7">#REF!</definedName>
    <definedName name="PeriodoRepagoCCP">#REF!</definedName>
    <definedName name="PESO14.2">#REF!</definedName>
    <definedName name="PESO14.3">#REF!</definedName>
    <definedName name="PESO14.4">#REF!</definedName>
    <definedName name="phed" localSheetId="7">[87]Hoja1!$C$4</definedName>
    <definedName name="phed">[88]Hoja1!$C$4</definedName>
    <definedName name="phen" localSheetId="7">[87]Hoja1!$C$5</definedName>
    <definedName name="phen">[88]Hoja1!$C$5</definedName>
    <definedName name="Pindis" localSheetId="7">#REF!</definedName>
    <definedName name="Pindis">#REF!</definedName>
    <definedName name="pint">'[121]7422CW00'!#REF!</definedName>
    <definedName name="pintura">'[121]7422CW00'!#REF!</definedName>
    <definedName name="pintyura">[146]STRSUMM0!#REF!</definedName>
    <definedName name="PIP" localSheetId="7">#REF!</definedName>
    <definedName name="PIP">#REF!</definedName>
    <definedName name="Piscinas" localSheetId="7">#REF!</definedName>
    <definedName name="Piscinas">#REF!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 localSheetId="7">[54]BASES!$E$27</definedName>
    <definedName name="Plazo">[55]BASES!$E$27</definedName>
    <definedName name="PlazoAIU" localSheetId="7">#REF!</definedName>
    <definedName name="PlazoAIU">#REF!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S">#REF!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7">[56]BASES!$E$26</definedName>
    <definedName name="PORCE">[57]BASES!$E$26</definedName>
    <definedName name="Porcentaje" localSheetId="7">#REF!</definedName>
    <definedName name="Porcentaje">#REF!</definedName>
    <definedName name="PORCENTAJE1" localSheetId="7">#REF!</definedName>
    <definedName name="PORCENTAJE1">#REF!</definedName>
    <definedName name="PORTADA2" localSheetId="7">'[147]Hoja 1 '!#REF!</definedName>
    <definedName name="PORTADA2">'[147]Hoja 1 '!#REF!</definedName>
    <definedName name="POSICION_PRESUP" localSheetId="7">[15]Tablas!#REF!</definedName>
    <definedName name="POSICION_PRESUP">[16]Tablas!#REF!</definedName>
    <definedName name="POSICIONES" localSheetId="7">#REF!</definedName>
    <definedName name="POSICIONES">#REF!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OZO">[92]Tablas!$C$1:$C$65536</definedName>
    <definedName name="PPPP" localSheetId="7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">[73]medelo!$D$46</definedName>
    <definedName name="PRE" localSheetId="7">#REF!</definedName>
    <definedName name="PRE">#REF!</definedName>
    <definedName name="Precio" localSheetId="7">#REF!</definedName>
    <definedName name="Precio">#REF!</definedName>
    <definedName name="precio2" localSheetId="7">#REF!</definedName>
    <definedName name="precio2">#REF!</definedName>
    <definedName name="PrecioS">#REF!</definedName>
    <definedName name="PREST">#REF!</definedName>
    <definedName name="PRESUPUESTADO">#REF!</definedName>
    <definedName name="Presupuesto63" localSheetId="7">#REF!</definedName>
    <definedName name="Presupuesto63">#REF!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7">'[135]Informe Semanal 1'!$V$43:$W$43</definedName>
    <definedName name="PRIMERO">'[136]Informe Semanal 1'!$V$43:$W$43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7">#REF!</definedName>
    <definedName name="Print_Area_MI">#REF!</definedName>
    <definedName name="Print_Area_Reset" localSheetId="7">OFFSET(FP!Full_Print,0,0,Last_Row)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7">'[4]7422CW00'!#REF!</definedName>
    <definedName name="PRINT1">'[4]7422CW00'!#REF!</definedName>
    <definedName name="PRINT2" localSheetId="7">'[4]7422CW00'!#REF!</definedName>
    <definedName name="PRINT2">'[4]7422CW00'!#REF!</definedName>
    <definedName name="PRIVADO" localSheetId="7">#REF!</definedName>
    <definedName name="PRIVADO">#REF!</definedName>
    <definedName name="prn" localSheetId="7">[87]Hoja1!$C$3</definedName>
    <definedName name="prn">[88]Hoja1!$C$3</definedName>
    <definedName name="prnf" localSheetId="7">[87]Hoja1!$C$6</definedName>
    <definedName name="prnf">[88]Hoja1!$C$6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7">[54]BASES!$B$31</definedName>
    <definedName name="PrOfic">[55]BASES!$B$31</definedName>
    <definedName name="PROGDES" localSheetId="7">#REF!</definedName>
    <definedName name="PROGDES">#REF!</definedName>
    <definedName name="Programa" localSheetId="7">#REF!</definedName>
    <definedName name="Programa">#REF!</definedName>
    <definedName name="programainv" localSheetId="7">FP!ERR</definedName>
    <definedName name="programainv">[0]!ERR</definedName>
    <definedName name="Proponente" localSheetId="7">#REF!</definedName>
    <definedName name="Proponente">#REF!</definedName>
    <definedName name="PROVISIONALES" hidden="1">#REF!</definedName>
    <definedName name="PRUEBA">[148]!absc</definedName>
    <definedName name="prueba1">[148]!absc</definedName>
    <definedName name="PRUEBA2" localSheetId="7">#REF!</definedName>
    <definedName name="PRUEBA2">#REF!</definedName>
    <definedName name="ps" localSheetId="7">#REF!</definedName>
    <definedName name="ps">#REF!</definedName>
    <definedName name="PSTRESS_RELIEVI" localSheetId="7">#REF!</definedName>
    <definedName name="PSTRESS_RELIEVI">#REF!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punto" localSheetId="7">#REF!</definedName>
    <definedName name="punto">#REF!</definedName>
    <definedName name="punto1" localSheetId="7">#REF!</definedName>
    <definedName name="punto1">#REF!</definedName>
    <definedName name="PW" localSheetId="7">#REF!</definedName>
    <definedName name="PW">#REF!</definedName>
    <definedName name="Pwf">'[149]ORITO 02 '!$A$12</definedName>
    <definedName name="Pwf_actual">'[149]ORITO 02 '!$E$6</definedName>
    <definedName name="Pwf_i">[73]medelo!$A$66:$A$83</definedName>
    <definedName name="Pwf_min">'[149]ORITO 02 '!$E$8</definedName>
    <definedName name="Pwfd" localSheetId="7">#REF!</definedName>
    <definedName name="Pwfd">#REF!</definedName>
    <definedName name="Q" localSheetId="7">#REF!</definedName>
    <definedName name="Q">#REF!</definedName>
    <definedName name="Q_actual">'[149]ORITO 02 '!$E$7</definedName>
    <definedName name="Q_BRUTO" localSheetId="7">#REF!</definedName>
    <definedName name="Q_BRUTO">#REF!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max">[73]medelo!$B$63</definedName>
    <definedName name="qqq">#REF!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'[149]ORITO 02 '!$E$9</definedName>
    <definedName name="QTIES" localSheetId="7">#REF!</definedName>
    <definedName name="QTIES">#REF!</definedName>
    <definedName name="QTY" localSheetId="7">#REF!</definedName>
    <definedName name="QTY">#REF!</definedName>
    <definedName name="qw" localSheetId="7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7">FP!ERR</definedName>
    <definedName name="QWERTY">[0]!ERR</definedName>
    <definedName name="qwewertet" localSheetId="7" hidden="1">{#N/A,#N/A,TRUE,"1842CWN0"}</definedName>
    <definedName name="qwewertet" hidden="1">{#N/A,#N/A,TRUE,"1842CWN0"}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7">'[141] ASR+Nafta'!$E$9:$E$21</definedName>
    <definedName name="Recall_2">'[142] ASR+Nafta'!$E$9:$E$21</definedName>
    <definedName name="Recall_3" localSheetId="7">'[141]Todos+Nafta'!$E$9:$E$21</definedName>
    <definedName name="Recall_3">'[142]Todos+Nafta'!$E$9:$E$21</definedName>
    <definedName name="RECOR">[150]LISTA!$C$10:$Q$110</definedName>
    <definedName name="Recorder" localSheetId="7">#REF!</definedName>
    <definedName name="Recorder">#REF!</definedName>
    <definedName name="recursos" localSheetId="7">[151]RECURSOS!$A$8:$A$204</definedName>
    <definedName name="recursos">[152]RECURSOS!$A$8:$A$204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[140]Tablas!$M$6:$M$8</definedName>
    <definedName name="REGIONAL">[140]Tablas!$I$6:$I$10</definedName>
    <definedName name="RegistroCoordinador" localSheetId="7">#REF!</definedName>
    <definedName name="RegistroCoordinador">#REF!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7">FP!ERR</definedName>
    <definedName name="REICIO">[0]!ERR</definedName>
    <definedName name="Reimbursement">"Reembolso"</definedName>
    <definedName name="reinicio" localSheetId="7">FP!ERR</definedName>
    <definedName name="reinicio">[0]!ERR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'[42]Reservas de Petróleo'!$A$2,'[42]Reservas de Petróleo'!$A$1,'[42]Reservas de Petróleo'!$D$4,'[42]Reservas de Petróleo'!$H$1:$H$65536</definedName>
    <definedName name="rendimiento" localSheetId="7">#REF!</definedName>
    <definedName name="rendimiento">#REF!</definedName>
    <definedName name="RENDIMIENTO____CARGA" localSheetId="7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enciaconductor">[93]Modelo!#REF!</definedName>
    <definedName name="Resistividad">#REF!</definedName>
    <definedName name="RESU">#REF!</definedName>
    <definedName name="resu8">[13]!resu8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 localSheetId="7">[54]BASES!$E$31</definedName>
    <definedName name="Retenc">[55]BASES!$E$31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[153]Ingenieria!#REF!</definedName>
    <definedName name="RISP">'[4]7422CW00'!#REF!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 localSheetId="7">[87]Datos!$D$12</definedName>
    <definedName name="rnf">[88]Datos!$D$12</definedName>
    <definedName name="Ro" localSheetId="7">#REF!,#REF!,#REF!</definedName>
    <definedName name="Ro">#REF!,#REF!,#REF!</definedName>
    <definedName name="rr" localSheetId="7">FP!ERR</definedName>
    <definedName name="rr">[0]!ERR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">'[154]Form5 _Pág_ 1'!#REF!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7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7">FP!ERR</definedName>
    <definedName name="S">'[36]PRECIOS UNITARIOS'!#REF!</definedName>
    <definedName name="SA" localSheetId="7">[61]Presupuesto!#REF!</definedName>
    <definedName name="SA">[61]Presupuesto!#REF!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7">FP!ERR</definedName>
    <definedName name="salarios">[0]!ERR</definedName>
    <definedName name="SalConv">'[14]DATOS CONTRATO'!$G$14</definedName>
    <definedName name="SALID1" localSheetId="7">#REF!</definedName>
    <definedName name="SALID1">#REF!</definedName>
    <definedName name="SalMinimo" localSheetId="7">[54]BASES!$E$41</definedName>
    <definedName name="SalMinimo">[55]BASES!$E$41</definedName>
    <definedName name="SAN" localSheetId="7">[36]BoQ!#REF!</definedName>
    <definedName name="SAN">[36]BoQ!#REF!</definedName>
    <definedName name="SAS" localSheetId="7">[61]Presupuesto!#REF!</definedName>
    <definedName name="SAS">[61]Presupuesto!#REF!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7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7" hidden="1">{#N/A,#N/A,TRUE,"1842CWN0"}</definedName>
    <definedName name="SDDSAFF" hidden="1">{#N/A,#N/A,TRUE,"1842CWN0"}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7" hidden="1">{#N/A,#N/A,TRUE,"1842CWN0"}</definedName>
    <definedName name="SDFDG" hidden="1">{#N/A,#N/A,TRUE,"1842CWN0"}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7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7" hidden="1">{#N/A,#N/A,TRUE,"1842CWN0"}</definedName>
    <definedName name="sdsdfsdff" hidden="1">{#N/A,#N/A,TRUE,"1842CWN0"}</definedName>
    <definedName name="SECTOR">#REF!</definedName>
    <definedName name="SEM_02">#N/A</definedName>
    <definedName name="SEMANA_C3">#REF!</definedName>
    <definedName name="sena" localSheetId="7">[87]Hoja1!$C$14</definedName>
    <definedName name="sena">[88]Hoja1!$C$14</definedName>
    <definedName name="SEP">#REF!</definedName>
    <definedName name="SERO" localSheetId="7">FP!ERR</definedName>
    <definedName name="SERO">[0]!ERR</definedName>
    <definedName name="servicios">[46]PRESUPUESTO!$AD$884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7">[87]Hoja1!$C$12</definedName>
    <definedName name="sf">[88]Hoja1!$C$12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[72]steel!#REF!</definedName>
    <definedName name="SHEET">'[4]7422CW00'!#REF!</definedName>
    <definedName name="SHEET_KP">[72]steel!$C$7:$L$47</definedName>
    <definedName name="SHEET_MR">[72]steel!$C$7:$J$47</definedName>
    <definedName name="SHEET1" localSheetId="7">#REF!</definedName>
    <definedName name="SHEET1">#REF!</definedName>
    <definedName name="SHEET10" localSheetId="7">#REF!</definedName>
    <definedName name="SHEET10">#REF!</definedName>
    <definedName name="SHEET11" localSheetId="7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7">FP!ERR</definedName>
    <definedName name="SI">[0]!ERR</definedName>
    <definedName name="SINGOLO" localSheetId="7">'[4]7422CW00'!#REF!</definedName>
    <definedName name="SINGOLO">'[4]7422CW00'!#REF!</definedName>
    <definedName name="SISISIS" localSheetId="7">FP!ERR</definedName>
    <definedName name="SISISIS">[0]!ERR</definedName>
    <definedName name="SJ">'[63]CIRCUITOS CODENSA'!#REF!</definedName>
    <definedName name="SM">'[63]CIRCUITOS CODENSA'!#REF!</definedName>
    <definedName name="SMLMV">#REF!</definedName>
    <definedName name="Smlv">'[14]DATOS CONTRATO'!$I$9</definedName>
    <definedName name="smlv01">[64]CONTRATO!$I$9</definedName>
    <definedName name="smlv2001">[64]CONTRATO!$H$9</definedName>
    <definedName name="SMML">'[104]ASPECTOS TECNICOS'!$O$12:$P$32</definedName>
    <definedName name="SN">[14]EMPRESA!$G$29</definedName>
    <definedName name="SOCIAL">#REF!</definedName>
    <definedName name="SOLD._4_">#REF!</definedName>
    <definedName name="SOLD._6_">#REF!</definedName>
    <definedName name="SOLD._8_">#REF!</definedName>
    <definedName name="solver_adj" localSheetId="2" hidden="1">'AIU A&amp;SST'!$O$37</definedName>
    <definedName name="solver_adj" localSheetId="4" hidden="1">'AIU PGS'!$O$36</definedName>
    <definedName name="solver_adj" localSheetId="6" hidden="1">'AIU PMT'!$O$37</definedName>
    <definedName name="solver_cvg" localSheetId="2" hidden="1">0.0001</definedName>
    <definedName name="solver_cvg" localSheetId="4" hidden="1">0.0001</definedName>
    <definedName name="solver_cvg" localSheetId="6" hidden="1">0.0001</definedName>
    <definedName name="solver_drv" localSheetId="2" hidden="1">1</definedName>
    <definedName name="solver_drv" localSheetId="4" hidden="1">1</definedName>
    <definedName name="solver_drv" localSheetId="6" hidden="1">1</definedName>
    <definedName name="solver_eng" localSheetId="2" hidden="1">1</definedName>
    <definedName name="solver_eng" localSheetId="4" hidden="1">1</definedName>
    <definedName name="solver_eng" localSheetId="6" hidden="1">1</definedName>
    <definedName name="solver_est" localSheetId="2" hidden="1">1</definedName>
    <definedName name="solver_est" localSheetId="4" hidden="1">1</definedName>
    <definedName name="solver_est" localSheetId="6" hidden="1">1</definedName>
    <definedName name="solver_itr" localSheetId="2" hidden="1">2147483647</definedName>
    <definedName name="solver_itr" localSheetId="4" hidden="1">2147483647</definedName>
    <definedName name="solver_itr" localSheetId="6" hidden="1">2147483647</definedName>
    <definedName name="solver_lhs1" localSheetId="2" hidden="1">'AIU A&amp;SST'!$M$37</definedName>
    <definedName name="solver_lhs1" localSheetId="4" hidden="1">'AIU PGS'!$M$36</definedName>
    <definedName name="solver_lhs1" localSheetId="6" hidden="1">'AIU PMT'!$M$37</definedName>
    <definedName name="solver_mip" localSheetId="2" hidden="1">2147483647</definedName>
    <definedName name="solver_mip" localSheetId="4" hidden="1">2147483647</definedName>
    <definedName name="solver_mip" localSheetId="6" hidden="1">2147483647</definedName>
    <definedName name="solver_mni" localSheetId="2" hidden="1">30</definedName>
    <definedName name="solver_mni" localSheetId="4" hidden="1">30</definedName>
    <definedName name="solver_mni" localSheetId="6" hidden="1">30</definedName>
    <definedName name="solver_mrt" localSheetId="2" hidden="1">0.075</definedName>
    <definedName name="solver_mrt" localSheetId="4" hidden="1">0.075</definedName>
    <definedName name="solver_mrt" localSheetId="6" hidden="1">0.075</definedName>
    <definedName name="solver_msl" localSheetId="2" hidden="1">2</definedName>
    <definedName name="solver_msl" localSheetId="4" hidden="1">2</definedName>
    <definedName name="solver_msl" localSheetId="6" hidden="1">2</definedName>
    <definedName name="solver_neg" localSheetId="2" hidden="1">1</definedName>
    <definedName name="solver_neg" localSheetId="4" hidden="1">1</definedName>
    <definedName name="solver_neg" localSheetId="6" hidden="1">1</definedName>
    <definedName name="solver_nod" localSheetId="2" hidden="1">2147483647</definedName>
    <definedName name="solver_nod" localSheetId="4" hidden="1">2147483647</definedName>
    <definedName name="solver_nod" localSheetId="6" hidden="1">2147483647</definedName>
    <definedName name="solver_num" localSheetId="2" hidden="1">1</definedName>
    <definedName name="solver_num" localSheetId="4" hidden="1">1</definedName>
    <definedName name="solver_num" localSheetId="6" hidden="1">1</definedName>
    <definedName name="solver_nwt" localSheetId="2" hidden="1">1</definedName>
    <definedName name="solver_nwt" localSheetId="4" hidden="1">1</definedName>
    <definedName name="solver_nwt" localSheetId="6" hidden="1">1</definedName>
    <definedName name="solver_opt" localSheetId="2" hidden="1">'AIU A&amp;SST'!$M$37</definedName>
    <definedName name="solver_opt" localSheetId="4" hidden="1">'AIU PGS'!$M$36</definedName>
    <definedName name="solver_opt" localSheetId="6" hidden="1">'AIU PMT'!$M$37</definedName>
    <definedName name="solver_pre" localSheetId="2" hidden="1">0.000001</definedName>
    <definedName name="solver_pre" localSheetId="4" hidden="1">0.000001</definedName>
    <definedName name="solver_pre" localSheetId="6" hidden="1">0.000001</definedName>
    <definedName name="solver_rbv" localSheetId="2" hidden="1">1</definedName>
    <definedName name="solver_rbv" localSheetId="4" hidden="1">1</definedName>
    <definedName name="solver_rbv" localSheetId="6" hidden="1">1</definedName>
    <definedName name="solver_rel1" localSheetId="2" hidden="1">2</definedName>
    <definedName name="solver_rel1" localSheetId="4" hidden="1">2</definedName>
    <definedName name="solver_rel1" localSheetId="6" hidden="1">2</definedName>
    <definedName name="solver_rhs1" localSheetId="2" hidden="1">'AIU A&amp;SST'!$O$37</definedName>
    <definedName name="solver_rhs1" localSheetId="4" hidden="1">'AIU PGS'!$O$36</definedName>
    <definedName name="solver_rhs1" localSheetId="6" hidden="1">'AIU PMT'!$O$37</definedName>
    <definedName name="solver_rlx" localSheetId="2" hidden="1">2</definedName>
    <definedName name="solver_rlx" localSheetId="4" hidden="1">2</definedName>
    <definedName name="solver_rlx" localSheetId="6" hidden="1">2</definedName>
    <definedName name="solver_rsd" localSheetId="2" hidden="1">0</definedName>
    <definedName name="solver_rsd" localSheetId="4" hidden="1">0</definedName>
    <definedName name="solver_rsd" localSheetId="6" hidden="1">0</definedName>
    <definedName name="solver_scl" localSheetId="2" hidden="1">1</definedName>
    <definedName name="solver_scl" localSheetId="4" hidden="1">1</definedName>
    <definedName name="solver_scl" localSheetId="6" hidden="1">1</definedName>
    <definedName name="solver_sho" localSheetId="2" hidden="1">2</definedName>
    <definedName name="solver_sho" localSheetId="4" hidden="1">2</definedName>
    <definedName name="solver_sho" localSheetId="6" hidden="1">2</definedName>
    <definedName name="solver_ssz" localSheetId="2" hidden="1">100</definedName>
    <definedName name="solver_ssz" localSheetId="4" hidden="1">100</definedName>
    <definedName name="solver_ssz" localSheetId="6" hidden="1">100</definedName>
    <definedName name="solver_tim" localSheetId="2" hidden="1">2147483647</definedName>
    <definedName name="solver_tim" localSheetId="4" hidden="1">2147483647</definedName>
    <definedName name="solver_tim" localSheetId="6" hidden="1">2147483647</definedName>
    <definedName name="solver_tol" localSheetId="2" hidden="1">0.01</definedName>
    <definedName name="solver_tol" localSheetId="4" hidden="1">0.01</definedName>
    <definedName name="solver_tol" localSheetId="6" hidden="1">0.01</definedName>
    <definedName name="solver_typ" localSheetId="2" hidden="1">1</definedName>
    <definedName name="solver_typ" localSheetId="4" hidden="1">1</definedName>
    <definedName name="solver_typ" localSheetId="6" hidden="1">1</definedName>
    <definedName name="solver_val" localSheetId="2" hidden="1">0</definedName>
    <definedName name="solver_val" localSheetId="4" hidden="1">0</definedName>
    <definedName name="solver_val" localSheetId="6" hidden="1">0</definedName>
    <definedName name="solver_ver" localSheetId="2" hidden="1">3</definedName>
    <definedName name="solver_ver" localSheetId="4" hidden="1">3</definedName>
    <definedName name="solver_ver" localSheetId="6" hidden="1">3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 localSheetId="7">[87]Hoja1!$C$25</definedName>
    <definedName name="ssa">[88]Hoja1!$C$25</definedName>
    <definedName name="ssh" localSheetId="7">[87]Hoja1!$C$24</definedName>
    <definedName name="ssh">[88]Hoja1!$C$24</definedName>
    <definedName name="sss" localSheetId="7">MODULO10.auto_abrir</definedName>
    <definedName name="sss">MODULO10.auto_abrir</definedName>
    <definedName name="SSSS" localSheetId="7">FP!ERR</definedName>
    <definedName name="SSSS">[0]!ERR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'[155]PxQ Cantidades'!#REF!</definedName>
    <definedName name="STONU">'[4]7422CW00'!#REF!</definedName>
    <definedName name="STRESS_RELIEVIN">#REF!</definedName>
    <definedName name="STSUMM">'[4]7422CW00'!#REF!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U">'[63]CIRCUITOS CODENSA'!#REF!</definedName>
    <definedName name="subcontratos">[46]PRESUPUESTO!$AD$877</definedName>
    <definedName name="SUBESTACIONES">'[156]OBRAS SES'!#REF!</definedName>
    <definedName name="SUBSUELO">#REF!</definedName>
    <definedName name="Subtotal">#REF!</definedName>
    <definedName name="SUELDO">#REF!</definedName>
    <definedName name="suma">[83]Hoja1!$F$60</definedName>
    <definedName name="Summary" localSheetId="7">#REF!</definedName>
    <definedName name="Summary">#REF!</definedName>
    <definedName name="SUP_ART">[72]steel!#REF!</definedName>
    <definedName name="SUP_VEX" localSheetId="7">#REF!</definedName>
    <definedName name="SUP_VEX">#REF!</definedName>
    <definedName name="SUP_VPR" localSheetId="7">#REF!</definedName>
    <definedName name="SUP_VPR">#REF!</definedName>
    <definedName name="SUP_VPR_GEC" localSheetId="7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[19]Tablas!#REF!</definedName>
    <definedName name="SUP_VPR_NA">#REF!</definedName>
    <definedName name="SUPER">[92]Tablas!$H$1:$H$65536</definedName>
    <definedName name="SUPERFICIE" localSheetId="7">#REF!</definedName>
    <definedName name="SUPERFICIE">#REF!</definedName>
    <definedName name="sw" localSheetId="7">FP!ERR</definedName>
    <definedName name="sw">[0]!ERR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[33]!absc</definedName>
    <definedName name="t_1" localSheetId="7">Scheduled_Payment+Extra_Payment</definedName>
    <definedName name="t_1">Scheduled_Payment+Extra_Payment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[92]Tablas!$B$1:$B$65536</definedName>
    <definedName name="TABLA" localSheetId="7">#REF!</definedName>
    <definedName name="TABLA">#REF!</definedName>
    <definedName name="tabla1">[157]Hoja3!$B$4:$F$28</definedName>
    <definedName name="tabla2">#REF!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[64]EMPRESA!$F$24</definedName>
    <definedName name="TARIFAS" localSheetId="7">[158]TARIFAS!$A$1:$F$52</definedName>
    <definedName name="tarifas">'[159]Analissis ICEIN'!$A$5:$IH$57</definedName>
    <definedName name="TarifaSalud">[64]EMPRESA!$F$26</definedName>
    <definedName name="Tasa" localSheetId="7">#REF!</definedName>
    <definedName name="Tasa">#REF!</definedName>
    <definedName name="TASA_DE_CAMBIO" localSheetId="7">#REF!</definedName>
    <definedName name="TASA_DE_CAMBIO">#REF!</definedName>
    <definedName name="Tasa1">'[160]Bases 2A'!$C$20</definedName>
    <definedName name="TasaCCP" localSheetId="7">#REF!</definedName>
    <definedName name="TasaCCP">#REF!</definedName>
    <definedName name="Tax" localSheetId="7">#REF!</definedName>
    <definedName name="Tax">#REF!</definedName>
    <definedName name="TB">'[63]CIRCUITOS CODENSA'!#REF!</definedName>
    <definedName name="TB_EVENTOS_OTS_ANUAL" localSheetId="7">#REF!</definedName>
    <definedName name="TB_EVENTOS_OTS_ANUAL">#REF!</definedName>
    <definedName name="tc">#REF!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'[36]PRECIOS UNITARIOS'!#REF!</definedName>
    <definedName name="TEJ">[61]Presupuesto!#REF!</definedName>
    <definedName name="telefono">[64]EMPRESA!$F$16</definedName>
    <definedName name="TEMA1" localSheetId="7">#REF!</definedName>
    <definedName name="TEMA1">#REF!</definedName>
    <definedName name="TEMA10" localSheetId="7">#REF!</definedName>
    <definedName name="TEMA10">#REF!</definedName>
    <definedName name="TEMA2" localSheetId="7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7">FP!ERR</definedName>
    <definedName name="TER">[0]!ERR</definedName>
    <definedName name="TERM" localSheetId="7">FP!ERR</definedName>
    <definedName name="TERM">[0]!ERR</definedName>
    <definedName name="TÉRMINOS" localSheetId="7">FP!ERR</definedName>
    <definedName name="TÉRMINOS">[0]!ERR</definedName>
    <definedName name="TERR">[40]PRESUPUESTO!$I$7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7">[56]BASES!$E$27</definedName>
    <definedName name="TIEMPO">[57]BASES!$E$27</definedName>
    <definedName name="TIPO" localSheetId="7">#REF!</definedName>
    <definedName name="TIPO">#REF!</definedName>
    <definedName name="TIPO_GRUPO" localSheetId="7">#REF!</definedName>
    <definedName name="TIPO_GRUPO">#REF!</definedName>
    <definedName name="TipoGC">[140]Tablas!$U$6:$U$15</definedName>
    <definedName name="TipoNeces">[140]Tablas!$Q$6:$Q$8</definedName>
    <definedName name="TipoPro" localSheetId="7">#REF!</definedName>
    <definedName name="TipoPro">#REF!</definedName>
    <definedName name="Tipoproceso" localSheetId="7">#REF!</definedName>
    <definedName name="Tipoproceso">#REF!</definedName>
    <definedName name="TIR" localSheetId="7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1">'A&amp;SST'!$3:$9</definedName>
    <definedName name="_xlnm.Print_Titles">#N/A</definedName>
    <definedName name="Títulos_a_imprimir_IM" localSheetId="7">#REF!</definedName>
    <definedName name="Títulos_a_imprimir_IM">#REF!</definedName>
    <definedName name="tk">'[14]DATOS CONTRATO'!$E$18</definedName>
    <definedName name="TK_1" localSheetId="7" hidden="1">[34]INST!#REF!</definedName>
    <definedName name="TK_1" hidden="1">[35]INST!#REF!</definedName>
    <definedName name="TKSLCI07">[14]EMPRESA!$F$22</definedName>
    <definedName name="tld" localSheetId="7">[87]Datos!$D$14</definedName>
    <definedName name="tld">[88]Datos!$D$14</definedName>
    <definedName name="To">#REF!</definedName>
    <definedName name="TOPGENER" localSheetId="7">#REF!</definedName>
    <definedName name="TOPGENER">#REF!</definedName>
    <definedName name="TOPGENER1" localSheetId="7">#REF!</definedName>
    <definedName name="TOPGENER1">#REF!</definedName>
    <definedName name="TOPMENU" localSheetId="7">#REF!</definedName>
    <definedName name="TOPMENU">#REF!</definedName>
    <definedName name="Torres">#REF!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hh">[46]PRESUPUESTO!$AC$327</definedName>
    <definedName name="Total_Interest">#REF!</definedName>
    <definedName name="Total_Kilometro_típico_aereo_11.4_kV">'[161]c2.5y2.6'!#REF!</definedName>
    <definedName name="Total_Kilometro_típico_aereo_34.5_kV">'[161]c2.5y2.6'!#REF!</definedName>
    <definedName name="Total_Kilometro_típico_aereo_rural_11.4kV">'[161]c2.5y2.6'!#REF!</definedName>
    <definedName name="Total_Kilometro_típico_aereo_rural_34.5kV">'[161]c2.5y2.6'!#REF!</definedName>
    <definedName name="Total_Kilometro_típico_subterraneo_11.4_kV">'[161]c2.5y2.6'!#REF!</definedName>
    <definedName name="Total_Kilometro_típico_subterraneo_34.5_kV">'[161]c2.5y2.6'!#REF!</definedName>
    <definedName name="Total_Pay">#REF!</definedName>
    <definedName name="Total_Payment" localSheetId="7">Scheduled_Payment+Extra_Payment</definedName>
    <definedName name="Total_Payment">Scheduled_Payment+Extra_Payment</definedName>
    <definedName name="Total_Payment1" localSheetId="7">Scheduled_Payment+Extra_Payment</definedName>
    <definedName name="Total_Payment1">Scheduled_Payment+Extra_Payment</definedName>
    <definedName name="total1" localSheetId="7">#REF!</definedName>
    <definedName name="total1">#REF!</definedName>
    <definedName name="TotalCesantias">'[64]NOMINA 1'!$N$38</definedName>
    <definedName name="TOTALHH" localSheetId="7">#REF!</definedName>
    <definedName name="TOTALHH">#REF!</definedName>
    <definedName name="TOTALHH1" localSheetId="7">#REF!</definedName>
    <definedName name="TOTALHH1">#REF!</definedName>
    <definedName name="TotalVacaciones">'[64]NOMINA 1'!$N$37</definedName>
    <definedName name="TotAuxAlim">'[14]NOMINA-1'!$E$37</definedName>
    <definedName name="TotAuxAlimentacion">'[64]NOMINA 1'!$E$38</definedName>
    <definedName name="TotAuxCom">'[14]NOMINA-1'!$E$39</definedName>
    <definedName name="TotAuxComi">'[64]NOMINA 1'!$E$40</definedName>
    <definedName name="TotAuxDotacion">'[64]NOMINA 1'!$E$41</definedName>
    <definedName name="TotAuxHab">'[64]NOMINA 1'!$E$37</definedName>
    <definedName name="TotAuxTransporte">'[64]NOMINA 1'!$E$39</definedName>
    <definedName name="TotBasico">'[64]NOMINA 1'!$E$35</definedName>
    <definedName name="TotCom">'[14]NOMINA-1'!$E$41</definedName>
    <definedName name="TotComision">'[64]NOMINA 1'!$E$42</definedName>
    <definedName name="TotExtras">'[64]NOMINA 1'!$E$36</definedName>
    <definedName name="TotIntercesantias">'[64]NOMINA 1'!$N$39</definedName>
    <definedName name="TotPrimaServicios">'[64]NOMINA 1'!$N$36</definedName>
    <definedName name="TotPrimaServicos">'[64]NOMINA 1'!$N$36</definedName>
    <definedName name="TotPrimaVacaciones">'[64]NOMINA 1'!$N$41</definedName>
    <definedName name="TotPrimConv">'[14]NOMINA-1'!$N$39</definedName>
    <definedName name="TotPrimConvencional">'[64]NOMINA 1'!$N$40</definedName>
    <definedName name="TotPrimVac">'[14]NOMINA-1'!$N$40</definedName>
    <definedName name="TOTSHE1" localSheetId="7">#REF!</definedName>
    <definedName name="TOTSHE1">#REF!</definedName>
    <definedName name="TOTSHE10" localSheetId="7">#REF!</definedName>
    <definedName name="TOTSHE10">#REF!</definedName>
    <definedName name="TOTSHE11" localSheetId="7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'[14]NOMINA-1'!$N$36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'[14]DATOS CONTRATO'!$E$16</definedName>
    <definedName name="TRAT">[162]desmonte!$E$48</definedName>
    <definedName name="TREM" localSheetId="7">#REF!</definedName>
    <definedName name="TREM">#REF!</definedName>
    <definedName name="Trenes" localSheetId="7">#REF!</definedName>
    <definedName name="Trenes">#REF!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7">[163]Tablas!$B$2</definedName>
    <definedName name="TRM">[164]Tablas!$B$2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'[139]CCP,LEYES, Y DEC.'!#REF!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7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7" hidden="1">{"via1",#N/A,TRUE,"general";"via2",#N/A,TRUE,"general";"via3",#N/A,TRUE,"general"}</definedName>
    <definedName name="UI" hidden="1">{"via1",#N/A,TRUE,"general";"via2",#N/A,TRUE,"general";"via3",#N/A,TRUE,"general"}</definedName>
    <definedName name="UIC">[19]Tablas!#REF!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'[63]CIRCUITOS CODENSA'!#REF!</definedName>
    <definedName name="UN_PRI">#REF!</definedName>
    <definedName name="UNIDAD1">[101]ITEMS!$C$2</definedName>
    <definedName name="UNIDAD521">[102]ITEMS!$C$522</definedName>
    <definedName name="UNIT" localSheetId="7">'[165]Lista APU'!$A$3:$D$479</definedName>
    <definedName name="UNIT">'[166]Lista APU'!$A$3:$D$479</definedName>
    <definedName name="UNITARIO" localSheetId="7">[167]Unitarios!$A$3:$D$13</definedName>
    <definedName name="UNITARIO">[168]Unitarios!$A$3:$D$13</definedName>
    <definedName name="Unitarios" localSheetId="7">#REF!</definedName>
    <definedName name="Unitarios">#REF!</definedName>
    <definedName name="unj" localSheetId="7" hidden="1">[28]INST!#REF!</definedName>
    <definedName name="unj" hidden="1">[29]INST!#REF!</definedName>
    <definedName name="uno" localSheetId="7">FP!ERR</definedName>
    <definedName name="uno">[0]!ERR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7">FP!ERR</definedName>
    <definedName name="uriel">[0]!ERR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'[63]CIRCUITOS CODENSA'!#REF!</definedName>
    <definedName name="USxCOL">#REF!</definedName>
    <definedName name="ut">'[124]1'!$N$42</definedName>
    <definedName name="UTL">[40]otros!$C$4</definedName>
    <definedName name="uu" localSheetId="7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_final">#REF!</definedName>
    <definedName name="valor1">#REF!</definedName>
    <definedName name="valor2">#REF!</definedName>
    <definedName name="VALOR3">#REF!</definedName>
    <definedName name="ValorCto">[169]CONTRATO!$E$9</definedName>
    <definedName name="ValorEjecutado" localSheetId="7">#REF!</definedName>
    <definedName name="ValorEjecutado">#REF!</definedName>
    <definedName name="ValorProyecto" localSheetId="7">#REF!</definedName>
    <definedName name="ValorProyecto">#REF!</definedName>
    <definedName name="ValorRecursosComprometidos" localSheetId="7">#REF!</definedName>
    <definedName name="ValorRecursosComprometidos">#REF!</definedName>
    <definedName name="Values_Entered" localSheetId="7">IF(FP!Loan_Amount*FP!Interest_Rate*FP!Loan_Years*FP!Loan_Start&gt;0,1,0)</definedName>
    <definedName name="Values_Entered">IF(Loan_Amount*Interest_Rate*Loan_Years*Loan_Start&gt;0,1,0)</definedName>
    <definedName name="Válvulas" localSheetId="7">#REF!</definedName>
    <definedName name="Válvulas">#REF!</definedName>
    <definedName name="Var">[32]Varios.!$E$1:$E$65536</definedName>
    <definedName name="variacion">[47]Datos!$B$8</definedName>
    <definedName name="VARIACION1" localSheetId="7">#REF!</definedName>
    <definedName name="VARIACION1">#REF!</definedName>
    <definedName name="Varios" localSheetId="7">#REF!</definedName>
    <definedName name="Varios">#REF!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E">'[63]CIRCUITOS CODENSA'!#REF!</definedName>
    <definedName name="VentaAiu">#REF!</definedName>
    <definedName name="VEX">[19]Tablas!#REF!</definedName>
    <definedName name="VEX_ON">#REF!</definedName>
    <definedName name="VEX1_1">[19]Tablas!#REF!</definedName>
    <definedName name="VEX1_1_1">[19]Tablas!#REF!</definedName>
    <definedName name="VEX1_1_2">[19]Tablas!#REF!</definedName>
    <definedName name="VEX1_1_3">[19]Tablas!#REF!</definedName>
    <definedName name="VEX1_1_4">[19]Tablas!#REF!</definedName>
    <definedName name="VEX1_2">[19]Tablas!#REF!</definedName>
    <definedName name="VEX1_3">[19]Tablas!#REF!</definedName>
    <definedName name="VFA">[19]Tablas!#REF!</definedName>
    <definedName name="VFA1_1">[19]Tablas!#REF!</definedName>
    <definedName name="VFA1_1_1">[19]Tablas!#REF!</definedName>
    <definedName name="VFA1_1_2">[19]Tablas!#REF!</definedName>
    <definedName name="VFA1_1_3">[19]Tablas!#REF!</definedName>
    <definedName name="VFA1_1_4">[19]Tablas!#REF!</definedName>
    <definedName name="VFA1_1_5">[19]Tablas!#REF!</definedName>
    <definedName name="VFA1_1_6">[19]Tablas!#REF!</definedName>
    <definedName name="VFA1_2">[19]Tablas!#REF!</definedName>
    <definedName name="VFA1_3">[19]Tablas!#REF!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'[121]7422CW00'!#REF!</definedName>
    <definedName name="VFR" localSheetId="7">#REF!</definedName>
    <definedName name="VFR">#REF!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'[63]CIRCUITOS CODENSA'!#REF!</definedName>
    <definedName name="VIA">#REF!</definedName>
    <definedName name="VICEP_DIRECC">[140]Tablas!$A$6:$A$26</definedName>
    <definedName name="VigenciaDolares" localSheetId="7">#REF!</definedName>
    <definedName name="VigenciaDolares">#REF!</definedName>
    <definedName name="VigenciaPesos" localSheetId="7">#REF!</definedName>
    <definedName name="VigenciaPesos">#REF!</definedName>
    <definedName name="VIGFUTURA">[140]Tablas!$J$6:$J$8</definedName>
    <definedName name="VIT">[19]Tablas!#REF!</definedName>
    <definedName name="VIT1_1">[19]Tablas!#REF!</definedName>
    <definedName name="VIT1_1_1">[19]Tablas!#REF!</definedName>
    <definedName name="VIT1_1_10">[19]Tablas!#REF!</definedName>
    <definedName name="VIT1_1_11">[19]Tablas!#REF!</definedName>
    <definedName name="VIT1_1_12">[19]Tablas!#REF!</definedName>
    <definedName name="VIT1_1_13">[19]Tablas!#REF!</definedName>
    <definedName name="VIT1_1_14">[19]Tablas!#REF!</definedName>
    <definedName name="VIT1_1_15">[19]Tablas!#REF!</definedName>
    <definedName name="VIT1_1_16">[19]Tablas!#REF!</definedName>
    <definedName name="VIt1_1_17">[19]Tablas!#REF!</definedName>
    <definedName name="VIT1_1_18">[19]Tablas!#REF!</definedName>
    <definedName name="VIt1_1_19">[19]Tablas!#REF!</definedName>
    <definedName name="VIT1_1_2">[19]Tablas!#REF!</definedName>
    <definedName name="VIT1_1_20">[19]Tablas!#REF!</definedName>
    <definedName name="VIT1_1_3">[19]Tablas!#REF!</definedName>
    <definedName name="VIT1_1_4">[19]Tablas!#REF!</definedName>
    <definedName name="VIT1_1_5">[19]Tablas!#REF!</definedName>
    <definedName name="VIT1_1_6">[19]Tablas!#REF!</definedName>
    <definedName name="VIT1_1_7">[19]Tablas!#REF!</definedName>
    <definedName name="VIT1_1_8">[19]Tablas!#REF!</definedName>
    <definedName name="VIT1_1_9">[19]Tablas!#REF!</definedName>
    <definedName name="VIT1_2">[19]Tablas!#REF!</definedName>
    <definedName name="VIT1_3">[19]Tablas!#REF!</definedName>
    <definedName name="VIT1_4">[19]Tablas!#REF!</definedName>
    <definedName name="VIT1_5">[19]Tablas!#REF!</definedName>
    <definedName name="VIT1_6">[19]Tablas!#REF!</definedName>
    <definedName name="vital5">[80]Personalizar!$E$15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[19]Tablas!#REF!</definedName>
    <definedName name="VPR1_1_1">[19]Tablas!#REF!</definedName>
    <definedName name="VPR1_1_10">[19]Tablas!#REF!</definedName>
    <definedName name="VPR1_1_11">[19]Tablas!#REF!</definedName>
    <definedName name="VPR1_1_12">[19]Tablas!#REF!</definedName>
    <definedName name="VPR1_1_13">[19]Tablas!#REF!</definedName>
    <definedName name="VPR1_1_14">[19]Tablas!#REF!</definedName>
    <definedName name="VPR1_1_15">[19]Tablas!#REF!</definedName>
    <definedName name="VPR1_1_16">[19]Tablas!#REF!</definedName>
    <definedName name="VPR1_1_17">[19]Tablas!#REF!</definedName>
    <definedName name="VPR1_1_18">[19]Tablas!#REF!</definedName>
    <definedName name="VPR1_1_19">[19]Tablas!#REF!</definedName>
    <definedName name="VPR1_1_2">[19]Tablas!#REF!</definedName>
    <definedName name="VPR1_1_20">[19]Tablas!#REF!</definedName>
    <definedName name="VPR1_1_21">[19]Tablas!#REF!</definedName>
    <definedName name="VPR1_1_22">[19]Tablas!#REF!</definedName>
    <definedName name="VPR1_1_23">[19]Tablas!#REF!</definedName>
    <definedName name="VPR1_1_24">[19]Tablas!#REF!</definedName>
    <definedName name="VPR1_1_25">[19]Tablas!#REF!</definedName>
    <definedName name="VPR1_1_26">[19]Tablas!#REF!</definedName>
    <definedName name="VPR1_1_27">[19]Tablas!#REF!</definedName>
    <definedName name="VPR1_1_28">[19]Tablas!#REF!</definedName>
    <definedName name="VPR1_1_29">[19]Tablas!#REF!</definedName>
    <definedName name="VPR1_1_3">[19]Tablas!#REF!</definedName>
    <definedName name="VPR1_1_30">[19]Tablas!#REF!</definedName>
    <definedName name="VPR1_1_31">[19]Tablas!#REF!</definedName>
    <definedName name="VPR1_1_32">[19]Tablas!#REF!</definedName>
    <definedName name="VPR1_1_4">[19]Tablas!#REF!</definedName>
    <definedName name="VPR1_1_5">[19]Tablas!#REF!</definedName>
    <definedName name="VPR1_1_6">[19]Tablas!#REF!</definedName>
    <definedName name="VPR1_1_7">[19]Tablas!#REF!</definedName>
    <definedName name="VPR1_1_8">[19]Tablas!#REF!</definedName>
    <definedName name="VPR1_1_9">[19]Tablas!#REF!</definedName>
    <definedName name="VPR1_2">[19]Tablas!#REF!</definedName>
    <definedName name="VPR1_3">[19]Tablas!#REF!</definedName>
    <definedName name="VPR1_4">[19]Tablas!#REF!</definedName>
    <definedName name="VPR1_5">[19]Tablas!#REF!</definedName>
    <definedName name="VPR1_6">[19]Tablas!#REF!</definedName>
    <definedName name="vpt">#REF!</definedName>
    <definedName name="VRP">[19]Tablas!#REF!</definedName>
    <definedName name="VRP_PETROQ">#REF!</definedName>
    <definedName name="VRP1_1">[19]Tablas!#REF!</definedName>
    <definedName name="VRP1_1_1">[19]Tablas!#REF!</definedName>
    <definedName name="VRP1_1_10">[19]Tablas!#REF!</definedName>
    <definedName name="VRP1_1_11">[19]Tablas!#REF!</definedName>
    <definedName name="VRP1_1_12">[19]Tablas!#REF!</definedName>
    <definedName name="VRP1_1_13">[19]Tablas!#REF!</definedName>
    <definedName name="VRP1_1_14">[19]Tablas!#REF!</definedName>
    <definedName name="VRP1_1_15">[19]Tablas!#REF!</definedName>
    <definedName name="VRP1_1_16">[19]Tablas!#REF!</definedName>
    <definedName name="VRP1_1_17">[19]Tablas!#REF!</definedName>
    <definedName name="VRP1_1_18">[19]Tablas!#REF!</definedName>
    <definedName name="VRP1_1_19">[19]Tablas!#REF!</definedName>
    <definedName name="VRP1_1_2">[19]Tablas!#REF!</definedName>
    <definedName name="VRP1_1_20">[19]Tablas!#REF!</definedName>
    <definedName name="VRP1_1_21">[19]Tablas!#REF!</definedName>
    <definedName name="VRP1_1_22">[19]Tablas!#REF!</definedName>
    <definedName name="VRP1_1_23">[19]Tablas!#REF!</definedName>
    <definedName name="VRP1_1_3">[19]Tablas!#REF!</definedName>
    <definedName name="VRP1_1_4">[19]Tablas!#REF!</definedName>
    <definedName name="VRP1_1_5">[19]Tablas!#REF!</definedName>
    <definedName name="VRP1_1_6">[19]Tablas!#REF!</definedName>
    <definedName name="VRP1_1_7">[19]Tablas!#REF!</definedName>
    <definedName name="VRP1_1_8">[19]Tablas!#REF!</definedName>
    <definedName name="VRP1_1_9">[19]Tablas!#REF!</definedName>
    <definedName name="VRP1_2">[19]Tablas!#REF!</definedName>
    <definedName name="VRP1_3">[19]Tablas!#REF!</definedName>
    <definedName name="VRP1_4">[19]Tablas!#REF!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SM">[19]Tablas!#REF!</definedName>
    <definedName name="VSM1_1">[19]Tablas!#REF!</definedName>
    <definedName name="VSM1_1_1">[19]Tablas!#REF!</definedName>
    <definedName name="VSM1_1_2">[19]Tablas!#REF!</definedName>
    <definedName name="VSM1_1_3">[19]Tablas!#REF!</definedName>
    <definedName name="VSM1_1_4">[19]Tablas!#REF!</definedName>
    <definedName name="VSM1_1_5">[19]Tablas!#REF!</definedName>
    <definedName name="VSM1_2">[19]Tablas!#REF!</definedName>
    <definedName name="VSM1_3">[19]Tablas!#REF!</definedName>
    <definedName name="VSM1_4">[19]Tablas!#REF!</definedName>
    <definedName name="VSM1_5">[19]Tablas!#REF!</definedName>
    <definedName name="vsp">#REF!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'[170]2004'!#REF!</definedName>
    <definedName name="Wcut" localSheetId="7">#REF!</definedName>
    <definedName name="Wcut">#REF!</definedName>
    <definedName name="WD" localSheetId="7">#REF!</definedName>
    <definedName name="WD">#REF!</definedName>
    <definedName name="WDD" localSheetId="7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7">'[58]Res-Accide-10'!#REF!</definedName>
    <definedName name="WDFSDF">'[59]Res-Accide-10'!#REF!</definedName>
    <definedName name="wedw" localSheetId="7">#REF!</definedName>
    <definedName name="wedw">#REF!</definedName>
    <definedName name="WEFWE" localSheetId="7">'[58]Res-Accide-10'!#REF!</definedName>
    <definedName name="WEFWE">'[59]Res-Accide-10'!#REF!</definedName>
    <definedName name="WER" localSheetId="7">'[58]Res-Accide-10'!$S$2:$S$7</definedName>
    <definedName name="WER">'[59]Res-Accide-10'!$S$2:$S$7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7">'[58]Res-Accide-10'!#REF!</definedName>
    <definedName name="WILSON">'[59]Res-Accide-10'!#REF!</definedName>
    <definedName name="WQ" localSheetId="7">#REF!</definedName>
    <definedName name="WQ">#REF!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7" hidden="1">{#N/A,#N/A,TRUE,"1842CWN0"}</definedName>
    <definedName name="wrn.civil._.works." hidden="1">{#N/A,#N/A,TRUE,"1842CWN0"}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7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7" hidden="1">{#N/A,#N/A,TRUE,"T1"}</definedName>
    <definedName name="wrn.OPERADORES." hidden="1">{#N/A,#N/A,TRUE,"T1"}</definedName>
    <definedName name="wrn.res7" localSheetId="7" hidden="1">{#N/A,#N/A,FALSE,"Hoja1";#N/A,#N/A,FALSE,"Hoja2"}</definedName>
    <definedName name="wrn.res7" hidden="1">{#N/A,#N/A,FALSE,"Hoja1";#N/A,#N/A,FALSE,"Hoja2"}</definedName>
    <definedName name="wrn.Resumen." localSheetId="7" hidden="1">{#N/A,#N/A,FALSE,"Hoja1";#N/A,#N/A,FALSE,"Hoja2"}</definedName>
    <definedName name="wrn.Resumen." hidden="1">{#N/A,#N/A,FALSE,"Hoja1";#N/A,#N/A,FALSE,"Hoja2"}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7" hidden="1">{#N/A,#N/A,TRUE,"1842CWN0"}</definedName>
    <definedName name="XSW" hidden="1">{#N/A,#N/A,TRUE,"1842CWN0"}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[171]!absc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7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">[41]!absc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'[172]AISLAMIENTO CATEGORIAS II Y III'!$G$1:$I$65536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7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7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7">FP!ERR</definedName>
    <definedName name="zx">[0]!ERR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7">'[81]A. P. U.'!#REF!</definedName>
    <definedName name="ZZZZZZZZZZZ">'[82]A.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5" i="7" l="1"/>
  <c r="L44" i="7"/>
  <c r="E55" i="7" l="1"/>
  <c r="AE37" i="12"/>
  <c r="AF89" i="8"/>
  <c r="E20" i="14"/>
  <c r="E15" i="14"/>
  <c r="D13" i="14"/>
  <c r="D12" i="14"/>
  <c r="D10" i="14"/>
  <c r="E8" i="14" s="1"/>
  <c r="E25" i="14" s="1"/>
  <c r="E26" i="14" s="1"/>
  <c r="L34" i="7" l="1"/>
  <c r="L33" i="7"/>
  <c r="L32" i="7"/>
  <c r="L30" i="7"/>
  <c r="L47" i="7" l="1"/>
  <c r="L46" i="7"/>
  <c r="L19" i="7" l="1"/>
  <c r="L22" i="7" l="1"/>
  <c r="L24" i="7" l="1"/>
  <c r="L23" i="7"/>
  <c r="AH27" i="10" l="1"/>
  <c r="AH28" i="10"/>
  <c r="AI28" i="10" s="1"/>
  <c r="AI27" i="10" l="1"/>
  <c r="AI29" i="10" s="1"/>
  <c r="L48" i="7" l="1"/>
  <c r="K25" i="9"/>
  <c r="K26" i="9"/>
  <c r="K24" i="9"/>
  <c r="J25" i="13"/>
  <c r="J26" i="13"/>
  <c r="J24" i="13"/>
  <c r="J26" i="11"/>
  <c r="J25" i="11"/>
  <c r="AH24" i="10"/>
  <c r="AI24" i="10" s="1"/>
  <c r="L55" i="7" l="1"/>
  <c r="J26" i="9"/>
  <c r="J25" i="9"/>
  <c r="AF79" i="8" l="1"/>
  <c r="AF68" i="8"/>
  <c r="AF63" i="8"/>
  <c r="AF38" i="8"/>
  <c r="L31" i="7" l="1"/>
  <c r="L25" i="7"/>
  <c r="L26" i="7"/>
  <c r="L20" i="7"/>
  <c r="L18" i="7"/>
  <c r="L36" i="7" l="1"/>
  <c r="L27" i="7"/>
  <c r="L38" i="7" l="1"/>
  <c r="L39" i="7" s="1"/>
  <c r="B55" i="7" l="1"/>
  <c r="C16" i="13" l="1"/>
  <c r="C17" i="13" s="1"/>
  <c r="C18" i="13" s="1"/>
  <c r="C19" i="13" s="1"/>
  <c r="C22" i="13"/>
  <c r="C24" i="13" s="1"/>
  <c r="C25" i="13" s="1"/>
  <c r="C26" i="13" s="1"/>
  <c r="AD17" i="12"/>
  <c r="AE17" i="12" s="1"/>
  <c r="AD19" i="12"/>
  <c r="AE19" i="12" s="1"/>
  <c r="AD21" i="12"/>
  <c r="AE21" i="12" s="1"/>
  <c r="AD24" i="12"/>
  <c r="AE24" i="12" s="1"/>
  <c r="AD26" i="12"/>
  <c r="AE26" i="12" s="1"/>
  <c r="AD27" i="12"/>
  <c r="AE27" i="12" s="1"/>
  <c r="AD28" i="12"/>
  <c r="AE28" i="12" s="1"/>
  <c r="AD29" i="12"/>
  <c r="AE29" i="12" s="1"/>
  <c r="AD30" i="12"/>
  <c r="AE30" i="12" s="1"/>
  <c r="AD31" i="12"/>
  <c r="AE31" i="12" s="1"/>
  <c r="L32" i="12"/>
  <c r="M32" i="12"/>
  <c r="N32" i="12"/>
  <c r="O32" i="12"/>
  <c r="P32" i="12"/>
  <c r="C16" i="11"/>
  <c r="C17" i="11" s="1"/>
  <c r="C18" i="11" s="1"/>
  <c r="C19" i="11" s="1"/>
  <c r="C22" i="11"/>
  <c r="C24" i="11" s="1"/>
  <c r="C25" i="11" s="1"/>
  <c r="C26" i="11" s="1"/>
  <c r="M35" i="13"/>
  <c r="AH16" i="10"/>
  <c r="AH23" i="10"/>
  <c r="AI23" i="10" s="1"/>
  <c r="C16" i="9"/>
  <c r="C17" i="9" s="1"/>
  <c r="C18" i="9" s="1"/>
  <c r="C19" i="9" s="1"/>
  <c r="C22" i="9"/>
  <c r="C24" i="9" s="1"/>
  <c r="C25" i="9" s="1"/>
  <c r="C26" i="9" s="1"/>
  <c r="H24" i="11"/>
  <c r="K24" i="11"/>
  <c r="H25" i="13"/>
  <c r="K25" i="11"/>
  <c r="H26" i="11"/>
  <c r="K26" i="11"/>
  <c r="AD16" i="8"/>
  <c r="AG16" i="8" s="1"/>
  <c r="AD17" i="8"/>
  <c r="AD18" i="8"/>
  <c r="AG18" i="8" s="1"/>
  <c r="AF29" i="8"/>
  <c r="AF32" i="8"/>
  <c r="AF33" i="8"/>
  <c r="AF34" i="8"/>
  <c r="AF46" i="8"/>
  <c r="AF50" i="8"/>
  <c r="K51" i="8"/>
  <c r="AF51" i="8" s="1"/>
  <c r="AF61" i="8"/>
  <c r="AF64" i="8" s="1"/>
  <c r="AF74" i="8"/>
  <c r="E75" i="8"/>
  <c r="E76" i="8" s="1"/>
  <c r="E77" i="8" s="1"/>
  <c r="E78" i="8" s="1"/>
  <c r="E79" i="8" s="1"/>
  <c r="E80" i="8" s="1"/>
  <c r="E81" i="8" s="1"/>
  <c r="AF75" i="8"/>
  <c r="AF76" i="8"/>
  <c r="AF77" i="8"/>
  <c r="AF78" i="8"/>
  <c r="AI16" i="10" l="1"/>
  <c r="AG17" i="8"/>
  <c r="AF24" i="8"/>
  <c r="AF25" i="8" s="1"/>
  <c r="AF81" i="8"/>
  <c r="AF80" i="8"/>
  <c r="AF35" i="8"/>
  <c r="AF69" i="8"/>
  <c r="AF70" i="8" s="1"/>
  <c r="AI25" i="10"/>
  <c r="AD32" i="12"/>
  <c r="AE32" i="12" s="1"/>
  <c r="AE33" i="12" s="1"/>
  <c r="H25" i="11"/>
  <c r="AH38" i="10"/>
  <c r="AI38" i="10" s="1"/>
  <c r="AH36" i="10"/>
  <c r="AI36" i="10" s="1"/>
  <c r="AF45" i="8"/>
  <c r="K26" i="13"/>
  <c r="AH35" i="10"/>
  <c r="AI35" i="10" s="1"/>
  <c r="AH37" i="10"/>
  <c r="AI37" i="10" s="1"/>
  <c r="K25" i="13"/>
  <c r="H26" i="13"/>
  <c r="K24" i="13"/>
  <c r="I31" i="7"/>
  <c r="I30" i="7"/>
  <c r="AF82" i="8" l="1"/>
  <c r="AF83" i="8" s="1"/>
  <c r="AI39" i="10"/>
  <c r="AI42" i="10" s="1"/>
  <c r="AI17" i="10"/>
  <c r="AI41" i="10" s="1"/>
  <c r="AG19" i="8"/>
  <c r="AF47" i="8"/>
  <c r="AF52" i="8"/>
  <c r="AF39" i="8"/>
  <c r="AF40" i="8" s="1"/>
  <c r="AF53" i="8" l="1"/>
  <c r="AF87" i="8" s="1"/>
  <c r="F10" i="9" s="1"/>
  <c r="AI44" i="10" l="1"/>
  <c r="AI46" i="10" l="1"/>
  <c r="AI48" i="10" s="1"/>
  <c r="M16" i="9"/>
  <c r="M17" i="9"/>
  <c r="M19" i="9"/>
  <c r="M18" i="9"/>
  <c r="F10" i="11"/>
  <c r="M17" i="11" s="1"/>
  <c r="F24" i="11" l="1"/>
  <c r="M24" i="11" s="1"/>
  <c r="M16" i="11"/>
  <c r="M19" i="11"/>
  <c r="M18" i="11"/>
  <c r="O16" i="11"/>
  <c r="M20" i="9"/>
  <c r="M20" i="11" l="1"/>
  <c r="F26" i="11"/>
  <c r="M26" i="11" s="1"/>
  <c r="F25" i="11"/>
  <c r="M25" i="11" s="1"/>
  <c r="M27" i="11" l="1"/>
  <c r="M29" i="11" s="1"/>
  <c r="M30" i="11" s="1"/>
  <c r="M32" i="11" s="1"/>
  <c r="M36" i="11" s="1"/>
  <c r="B50" i="7"/>
  <c r="B52" i="7" s="1"/>
  <c r="B54" i="7" s="1"/>
  <c r="B44" i="7"/>
  <c r="B45" i="7" s="1"/>
  <c r="B46" i="7" s="1"/>
  <c r="B47" i="7" l="1"/>
  <c r="AE22" i="12" l="1"/>
  <c r="AE35" i="12" s="1"/>
  <c r="AE36" i="12" l="1"/>
  <c r="F10" i="13"/>
  <c r="M19" i="13" l="1"/>
  <c r="M17" i="13"/>
  <c r="M18" i="13"/>
  <c r="M16" i="13"/>
  <c r="F24" i="13"/>
  <c r="M20" i="13" l="1"/>
  <c r="F26" i="13"/>
  <c r="M26" i="13" s="1"/>
  <c r="F25" i="13"/>
  <c r="M25" i="13" s="1"/>
  <c r="M24" i="13"/>
  <c r="M28" i="13" l="1"/>
  <c r="M30" i="13" s="1"/>
  <c r="M31" i="13" l="1"/>
  <c r="M33" i="13" s="1"/>
  <c r="M37" i="13" s="1"/>
  <c r="AF88" i="8" l="1"/>
  <c r="F24" i="9" s="1"/>
  <c r="M24" i="9" l="1"/>
  <c r="F25" i="9"/>
  <c r="M25" i="9" s="1"/>
  <c r="F26" i="9"/>
  <c r="M26" i="9" s="1"/>
  <c r="M28" i="9" l="1"/>
  <c r="M30" i="9" s="1"/>
  <c r="M31" i="9" s="1"/>
  <c r="M33" i="9" s="1"/>
  <c r="M37" i="9" s="1"/>
  <c r="E53" i="7" l="1"/>
  <c r="L53" i="7" s="1"/>
  <c r="E52" i="7"/>
  <c r="L52" i="7" s="1"/>
  <c r="E54" i="7"/>
  <c r="L54" i="7" s="1"/>
  <c r="L56" i="7" l="1"/>
  <c r="L58" i="7" s="1"/>
  <c r="L59" i="7" l="1"/>
  <c r="L61" i="7" s="1"/>
  <c r="L65" i="7" s="1"/>
</calcChain>
</file>

<file path=xl/sharedStrings.xml><?xml version="1.0" encoding="utf-8"?>
<sst xmlns="http://schemas.openxmlformats.org/spreadsheetml/2006/main" count="538" uniqueCount="316">
  <si>
    <t>FONDO DE DESARROLLO LOCAL DE USAQUÉN</t>
  </si>
  <si>
    <t>OFICINA DE INFRAESTRUCTURA</t>
  </si>
  <si>
    <t>COORDINACIÓN DE PROYECTOS</t>
  </si>
  <si>
    <t>OBJETO DE LA LICITACIÓN:</t>
  </si>
  <si>
    <t>FECHA:</t>
  </si>
  <si>
    <t>TERMINO ESTIMADO DE EJECUCIÓN DE OBRA</t>
  </si>
  <si>
    <t>MESES</t>
  </si>
  <si>
    <t>AJUSTES POR CAMBIO DE VIGENCIA</t>
  </si>
  <si>
    <t>ÍTEM</t>
  </si>
  <si>
    <t>A. ADMINISTRACIÓN</t>
  </si>
  <si>
    <t>1. COSTOS MENSUALES DE PERSONAL</t>
  </si>
  <si>
    <t>CARGO</t>
  </si>
  <si>
    <t>CANTIDAD</t>
  </si>
  <si>
    <t>CATEGORÍA</t>
  </si>
  <si>
    <t>DEDICACIÓN
MES</t>
  </si>
  <si>
    <t>TOPE SALARIO (MES)</t>
  </si>
  <si>
    <t>FACTOR PRESTACIONAL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</si>
  <si>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</si>
  <si>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</si>
  <si>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</si>
  <si>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</si>
  <si>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</si>
  <si>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</si>
  <si>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</si>
  <si>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</si>
  <si>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</si>
  <si>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>DIRECTOR DE OBRA</t>
  </si>
  <si>
    <t xml:space="preserve">RESIDENTE DE OBRA </t>
  </si>
  <si>
    <t>PERSONAL ADMINISTRATIVO, TECNICO, AUXILIAR Y TOPOGRAFÍA</t>
  </si>
  <si>
    <t>N/A</t>
  </si>
  <si>
    <t>TARIFA MES - PERSONAL AUXILIAR TÉCNICO - CONDUCTOR O MOTORISTA (NO INCLUYE FACTOR DE PRESTACIONES)</t>
  </si>
  <si>
    <t>TARIFA MES - PERSONAL TÉCNICO - TOPÓGRAFO INSPECTOR (NO INCLUYE FACTOR DE PRESTACIONES)</t>
  </si>
  <si>
    <t>TARIFA MES - PERSONAL AUXILIAR TÉCNICO - CADENERO 2 (NO INCLUYE FACTOR DE PRESTACIONES)</t>
  </si>
  <si>
    <t>TARIFA MES - PERSONAL TÉCNICO - CELADOR ARMADO (24 horas por 30 dias dividos en 3 turnos de 8 horas diarias. Incluye prestaciones de ley, Administraciòn y servicios).</t>
  </si>
  <si>
    <t>SUBTOTAL COSTOS MENSUALES DE PERSONAL</t>
  </si>
  <si>
    <t>2. GASTOS OPERACIONALES MENSUALES</t>
  </si>
  <si>
    <t>CANT.</t>
  </si>
  <si>
    <t>AREA (M2)</t>
  </si>
  <si>
    <t>DEDICACIÓN</t>
  </si>
  <si>
    <t>DEDICACIÓN X ÁREA (M2)</t>
  </si>
  <si>
    <t>COSTO ($/M2.MES)</t>
  </si>
  <si>
    <t>VALOR ($)</t>
  </si>
  <si>
    <t>TARIFA MES - ARRIENDO OFICINA INCL. ADMINISTRACIÓN, SERVICIOS PÚBLICOS, COMUNICACIONES</t>
  </si>
  <si>
    <t>TARIFA MES - ALQUILER CAMPAMENTOS INCL. SERVICIOS PÚBLICOS PROVISIONALES</t>
  </si>
  <si>
    <t>TARIFA MES - GASTOS OFICINA (PAPELERIA, FOTOCOPIAS Y OTROS) GLOBAL - MS</t>
  </si>
  <si>
    <t xml:space="preserve">TARIFA MES - EQUIPO DE TOPOGRAFÍA. INCLUYE TRÁNSITO, NIVEL Y ELEMENTOS COMPLEMENTARIOS </t>
  </si>
  <si>
    <t>TARIFA MES - ALQUILER DE VEHICULO: CAMPERO, PICK-UP, CAMIONETA, CAMION O SIMILAR DE 1300cc A 2000cc DE CILINDRADA, MODELO 2014 A 2011. 75% DE LA TARIFA ESTABLECIDA. INCLUYE TODOS LOS COSTOS DE OPERACIÓN Y MANTENIMIENTO EXCEPTO EL SALARIO DEL CONDUCTOR</t>
  </si>
  <si>
    <t>NOTA: EL VR. DE LA TARIFA DE LA MOVILIZACIÓN DE EQUIPOS ES VIAJE (IDA Y VUELTA)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</si>
  <si>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</si>
  <si>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</si>
  <si>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</si>
  <si>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</si>
  <si>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</si>
  <si>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</si>
  <si>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</si>
  <si>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CONTRIBUCIÓN ESPECIAL OBRA PÚBLICA</t>
  </si>
  <si>
    <t>RETEICA 7.36XMIL</t>
  </si>
  <si>
    <t>RETEFUENTE CONTRATO DE OBRA</t>
  </si>
  <si>
    <t>ESTAMPILLA UNIV PEDAGOGICA NACIONAL 0,5%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</si>
  <si>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</si>
  <si>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</si>
  <si>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</si>
  <si>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</si>
  <si>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</si>
  <si>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</si>
  <si>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</si>
  <si>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</si>
  <si>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</si>
  <si>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</si>
  <si>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</si>
  <si>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</si>
  <si>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</si>
  <si>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</si>
  <si>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</si>
  <si>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</si>
  <si>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 xml:space="preserve">FORMATO </t>
  </si>
  <si>
    <t xml:space="preserve">MATRIZ CALCULO DE COMPONENTES </t>
  </si>
  <si>
    <t xml:space="preserve">FONDO DE DESARROLLO LOCAL DE USAQUÉN </t>
  </si>
  <si>
    <t>PLANEACION - INFRAESTRUCTURA</t>
  </si>
  <si>
    <t>SISTEMA DE GESTIÓN AMBIENTAL, SEGURIDAD Y SALUD EN EL TRABAJO - A&amp;SST</t>
  </si>
  <si>
    <t>COMPONENTE A - COMPONENTE AMBIENTAL Y SST</t>
  </si>
  <si>
    <t>EJECUCIÓN DE OBRA</t>
  </si>
  <si>
    <t>EJECUCIÓN DE OBRAS</t>
  </si>
  <si>
    <t>ÍTEMS</t>
  </si>
  <si>
    <t>UN.</t>
  </si>
  <si>
    <t>CATEGORIA</t>
  </si>
  <si>
    <t>CANT</t>
  </si>
  <si>
    <t>TOTAL DEDIC PROY</t>
  </si>
  <si>
    <t>TARIFA</t>
  </si>
  <si>
    <t xml:space="preserve">FACTOR
PRESTACIONAL </t>
  </si>
  <si>
    <t>TOTAL ACTIVIDAD</t>
  </si>
  <si>
    <t>PROFESIONAL  AMBIENTAL</t>
  </si>
  <si>
    <t>MES</t>
  </si>
  <si>
    <t>PROFESIONAL SST</t>
  </si>
  <si>
    <t xml:space="preserve">PROFESIONAL FORESTAL </t>
  </si>
  <si>
    <t>TARIFA MES - PERSONAL DE OBRA - AYUDANTE (NO INCLUYE FACTOR DE PRESTACIONES)</t>
  </si>
  <si>
    <t>SUBTOTAL COMPONENTE A</t>
  </si>
  <si>
    <t xml:space="preserve">COMPONTE B. MANEJO AMBIENTAL EN LA EJECUCIÓN DE ACTIVIDADES CONSTRUCTIVAS </t>
  </si>
  <si>
    <t>ESPECIFICACIÓN</t>
  </si>
  <si>
    <t>VALOR UNITARIO</t>
  </si>
  <si>
    <t>VALOR TOTAL</t>
  </si>
  <si>
    <t>B1</t>
  </si>
  <si>
    <t xml:space="preserve">MANEJO AMBIENTAL DE CAMPAMENTOS FIJOS Y/O TEMPORALES Y CENTROS DE ACOPIO </t>
  </si>
  <si>
    <t xml:space="preserve">PUNTOS ECOLOGICOS CONFORME A LA NORMATIVA AMBIENTAL </t>
  </si>
  <si>
    <t xml:space="preserve">ALQUILER DE PUNTO ECOLOGICO COMPUESTO POR TRES CANECAS </t>
  </si>
  <si>
    <t xml:space="preserve">UN </t>
  </si>
  <si>
    <t>SUBTOTAL DEL PROGRAMA</t>
  </si>
  <si>
    <t>B2</t>
  </si>
  <si>
    <t xml:space="preserve">MANEJO DE MATERIALES DE CONSTRUCCIÓN </t>
  </si>
  <si>
    <t xml:space="preserve">CADA UNA DE LAS ACTIVIDADES RELACIONADAS EN ESTE PROGRAMA, SERÁN EJECUTADAS POR LOS PROFESIONALES INCLUIDOS EN EL COMPONENTE A </t>
  </si>
  <si>
    <t>B3</t>
  </si>
  <si>
    <t xml:space="preserve">MANEJO INTEGRAL DE RESIDUOS SÓLIDOS </t>
  </si>
  <si>
    <t>PUNTO DE ACOPIO DE MATERIALES</t>
  </si>
  <si>
    <t>M2</t>
  </si>
  <si>
    <t>SEÑALIZACIÓN TUBULAR COLOMBINA PLÁSTICA</t>
  </si>
  <si>
    <t>UN</t>
  </si>
  <si>
    <t>CINTA PARA SEÑALIZACIÓN DE 500 MT X 4" PELIGRO CALIBRE 3.5</t>
  </si>
  <si>
    <t>B5</t>
  </si>
  <si>
    <t xml:space="preserve">MANEJO INTEGRAL DE CUERPOS DE AGUA, SUMIDEROS Y OBRAS HIDRAULICAS </t>
  </si>
  <si>
    <t>PROTECCIÓN DE SUMIDEROS</t>
  </si>
  <si>
    <t>PROTECCION A SUMIDEROS (INCLUYE SUMINISTRO Y COLOCACIÓN DE BOLSAS DE LONA Y GEOTEXTIL NT 1600 O SIMILAR).</t>
  </si>
  <si>
    <t>SUBTOTAL COMPONENTE B</t>
  </si>
  <si>
    <t>COMPONTE C. MANEJO DE LA VEGETACION, PAISAJISMO Y FAUNA SILVESTRE</t>
  </si>
  <si>
    <t>C1</t>
  </si>
  <si>
    <t xml:space="preserve">MANEJO DE LA VEGETACION </t>
  </si>
  <si>
    <t>PROTECCION DE ARBOLADO  (BARRERA DE AISLAMIENTO)</t>
  </si>
  <si>
    <t>SOPORTE MALLA</t>
  </si>
  <si>
    <t>C2</t>
  </si>
  <si>
    <t>MANEJO DE FAUNA SILVESTRE</t>
  </si>
  <si>
    <t>SEÑALES DE ALERTA PARA PROTECCIÓN DE FAUNA SILVESTRE</t>
  </si>
  <si>
    <t>SUBTOTAL COMPONENTE C</t>
  </si>
  <si>
    <t xml:space="preserve">COMPONTE D. GESTIÓN EN SEGURIDAD Y SALUD EN EL TRABAJO </t>
  </si>
  <si>
    <t>D 1</t>
  </si>
  <si>
    <t xml:space="preserve"> MANEJO DE MAQUINARIA, EQUIPOS Y VEHICULOS </t>
  </si>
  <si>
    <t>D1.1</t>
  </si>
  <si>
    <t xml:space="preserve">Manejo de Maquinaria y equipos </t>
  </si>
  <si>
    <t>1.1.1</t>
  </si>
  <si>
    <t xml:space="preserve">LOS LINEAMIENTOS QUE FACILITEN LA IMPLEMENTACIÓN DE MEDIDAS QUE MITIGUEN LOS IMPACTOS ADVERSOS AL MEDIO AMBIENTE Y RIESGOS GENERADOS POR MANEJO DE MAQUINARIA Y EQUIPOS, SERAN VERIFICADOS POR EL PERSONAL INCLUIDO EN EL COMPONENTE A. </t>
  </si>
  <si>
    <t>D1.2</t>
  </si>
  <si>
    <t xml:space="preserve">Manejo de vehiculos </t>
  </si>
  <si>
    <t>1.2.1</t>
  </si>
  <si>
    <t xml:space="preserve">IDENTIFICACIÓN VISUAL DEL PROYECTO EN LOS VEHICULOS </t>
  </si>
  <si>
    <t>STIKER PARA MAQUINARIA PESADA</t>
  </si>
  <si>
    <t>D1.3</t>
  </si>
  <si>
    <t>Traslado de maquinaria, equipos y cargas</t>
  </si>
  <si>
    <t>1.3.1</t>
  </si>
  <si>
    <t xml:space="preserve">TRANSPORTE DE MAQUINARIA DE 6 A 9 TON. INLUYE ESCOLYA VIAJE IDA Y VUELTA </t>
  </si>
  <si>
    <t>VIAJE</t>
  </si>
  <si>
    <t>D.6</t>
  </si>
  <si>
    <t xml:space="preserve">SEGURIDAD Y SALUD EN EL TRABAJO </t>
  </si>
  <si>
    <t xml:space="preserve">BAÑO </t>
  </si>
  <si>
    <t>SUBTOTAL COMPONENTE D</t>
  </si>
  <si>
    <t>COMPONTE E. MANEJO DE SEÑALIZACIÓN DE SEGURIDAD</t>
  </si>
  <si>
    <t>E.7</t>
  </si>
  <si>
    <t xml:space="preserve">MANEJO DE SEÑALIZACIÓN DE SEGURIDAD </t>
  </si>
  <si>
    <t xml:space="preserve">MANEJO DE SEÑALIZACIÓN PARA GARANTIZAR LA SEGURIDAD Y SALUD EN EL TRABJO </t>
  </si>
  <si>
    <t>BOTIQUIN PRIMEROS AUXILIOS CON MEDICAMENTOS DE 22CM X 27CM</t>
  </si>
  <si>
    <t>ALQUILER CAMILLA MADERA PRIMEROS AUXILIOS INMOVILIZADOR CABEZA</t>
  </si>
  <si>
    <t>EXTINTOR POLVO QUIMICO SECO DE 20LB TIPO ABC METALICO CON GANCHO Y AVISO</t>
  </si>
  <si>
    <t>SEÑAL EN POLIESTRIENO (30cm x 20cm) FOTOLUMINISCENTE - NORMA NTC - ISO</t>
  </si>
  <si>
    <t>SEÑAL EN POLIESTRIENO (30cm x 45cm) REFLECTIVO GRADO INGENIERÍA - NORMA ISO</t>
  </si>
  <si>
    <t>TELA VERDE PARA CERRAMIENTO 2.10 METRO DE ANCHO DE 60GR</t>
  </si>
  <si>
    <t>ML</t>
  </si>
  <si>
    <t>VARA DE CORREDOR 3.0 M</t>
  </si>
  <si>
    <t>ALAMBRE RECOCIDO No.18</t>
  </si>
  <si>
    <t>KG</t>
  </si>
  <si>
    <t>SUBTOTAL COMPONENTE E</t>
  </si>
  <si>
    <t xml:space="preserve">Nota: Los costos de elementos de protección y de exámenes médicos ocupacionales para los cargos relacionados con las actividades de estructuras metálicas (Montadores, Soldadores y Pintores) están incluidos en el costo de kilogramo de acero de estructura, </t>
  </si>
  <si>
    <t>SUBTOTAL COMPONENTES A+C+D+E</t>
  </si>
  <si>
    <t>A.I.U.</t>
  </si>
  <si>
    <t>VALOR GLOBAL AMBIENTAL CON AIU : TOTAL COMPONENTES A+C+D+E</t>
  </si>
  <si>
    <t>NOTA: EN LOS ITEMS MARCADOS  CON ** EL VALOR TOTAL SE OBTIENE DE MULTIPLICAR LA CANTIDAD POR EL NUMERO DE MESES DE EJECUCION DE OBRA Y POR EL VALOR UNITARIO.</t>
  </si>
  <si>
    <t>INFRAESTRUCTURA</t>
  </si>
  <si>
    <t>MATRIZ PARA CÁLCULO DE AIU- SISTEMA DE GESTIÓN AMBIENTAL, SEGURIDAD Y SALUD EN EL TRABAJO - A&amp;SST</t>
  </si>
  <si>
    <t>SUBTOTAL COMPONENTES A+C+D+E (CD)</t>
  </si>
  <si>
    <t>CONTRATO No.</t>
  </si>
  <si>
    <t>Contribución Especial (Impuesto de Guerra Ley 1738 DIC18-2014 prorroga 4 años)</t>
  </si>
  <si>
    <t>ICA (Ley 14 6jul1983, Res 219 25feb2004)</t>
  </si>
  <si>
    <t>Retefuente obra</t>
  </si>
  <si>
    <t>Estampilla Unipedagógica (Dec 584 de 19 dic 2014)</t>
  </si>
  <si>
    <t xml:space="preserve">Cumplimiento General </t>
  </si>
  <si>
    <t xml:space="preserve">GARANTIA DE CUMPLIMIENTO </t>
  </si>
  <si>
    <t xml:space="preserve">Pago de Salarios, Prestaciones Sociales Legales e Indemnizaciones </t>
  </si>
  <si>
    <t>Estabilidad y Calidad de la Obras</t>
  </si>
  <si>
    <t>FORMATO</t>
  </si>
  <si>
    <t>CÓDIGO</t>
  </si>
  <si>
    <t>PROCESO</t>
  </si>
  <si>
    <t>VERSIÓN</t>
  </si>
  <si>
    <t>Proyectos</t>
  </si>
  <si>
    <t>COMPONENTE SOCIAL</t>
  </si>
  <si>
    <r>
      <t xml:space="preserve">CONTROL DE INVERSIÓN GESTION SOCIAL PARA OBRAS DEL </t>
    </r>
    <r>
      <rPr>
        <b/>
        <sz val="9"/>
        <color theme="1"/>
        <rFont val="Arial"/>
        <family val="2"/>
      </rPr>
      <t>FDLUSA</t>
    </r>
  </si>
  <si>
    <t>COMPONENTE</t>
  </si>
  <si>
    <t xml:space="preserve">UN. </t>
  </si>
  <si>
    <t xml:space="preserve">VR. UNITARIO </t>
  </si>
  <si>
    <t xml:space="preserve">FACTOR 
PRESTACIONAL </t>
  </si>
  <si>
    <t>DEDICACIÓN H / MES</t>
  </si>
  <si>
    <t>SUBTOTAL</t>
  </si>
  <si>
    <t>A.1</t>
  </si>
  <si>
    <t>PROFESIONAL SOCIAL (CATEGORIA 5)</t>
  </si>
  <si>
    <t xml:space="preserve">COMPONENTE B. PLAN DE GESTIÓN SOCIAL </t>
  </si>
  <si>
    <t>CANTIDAD / MES</t>
  </si>
  <si>
    <t>B.1</t>
  </si>
  <si>
    <t xml:space="preserve">PROGRAMA DE INFORMACIÓN </t>
  </si>
  <si>
    <t>B.1.1</t>
  </si>
  <si>
    <t>VÍDEO BEAM - ALQUILER POR DIA</t>
  </si>
  <si>
    <t>B.1.2</t>
  </si>
  <si>
    <r>
      <t xml:space="preserve">VALLA MÓVIL DE 1,20 M * 1,20 M EN LAMINA GALVANIZADA CALIBRE 20, ANGULO EN HIERRO DE 2*1 - 1/8" IMPRESO CON VINILO ADHESIVO. INCLUYE SUMINISTRO E INSTALACIÓN. IMPRESIÓN 720 DPI; TINTAS PARA EXTERIORES. </t>
    </r>
    <r>
      <rPr>
        <b/>
        <sz val="9"/>
        <rFont val="Arial"/>
        <family val="2"/>
      </rPr>
      <t>AVISO DE CONTEO REGRESIVO EN CUMPLIMIENTO DE ACUERDO N0.787 DEL 2020</t>
    </r>
  </si>
  <si>
    <t>UND</t>
  </si>
  <si>
    <t xml:space="preserve">SUBTOTAL PROGRAMA DE INFORMACIÓN </t>
  </si>
  <si>
    <t>B.2</t>
  </si>
  <si>
    <t xml:space="preserve">PROGRAMA DE DIVULGACIÓN AL CIUDADANO </t>
  </si>
  <si>
    <t>B.2.1</t>
  </si>
  <si>
    <t>AFICHE TAMAÑO MEDIO PLIEGO A 4X0 TINTAS EN PROPALCOTE DE 115 GR.</t>
  </si>
  <si>
    <t>B.2.3</t>
  </si>
  <si>
    <t>IMPRESIÓN HOJA CARTA, A 1X0 TINTAS EN PAPEL BOND DE 75 GR.</t>
  </si>
  <si>
    <t xml:space="preserve">SUBTOTAL PROGRAMA DE DIVULGACIÓN AL CIUDADANO </t>
  </si>
  <si>
    <t>B.3</t>
  </si>
  <si>
    <t xml:space="preserve">PROGRAMA DE ATENCIÓN AL CIUDADANO </t>
  </si>
  <si>
    <t>B.3.1</t>
  </si>
  <si>
    <t xml:space="preserve">ADECUACIÓN DEL PUNTO PAC - ATENCIÓN AL CIUDADANO </t>
  </si>
  <si>
    <t>B.3.1.1</t>
  </si>
  <si>
    <t>ALQUILER DE SILLA PARA ESCRITORIO PARA PUESTO DE TRABAJO</t>
  </si>
  <si>
    <t>UN/MES</t>
  </si>
  <si>
    <t>B.3.1.2</t>
  </si>
  <si>
    <t>ALQUILER DE PUESTO DE TRABAJO - ESCRITORIO 75x120x50cm</t>
  </si>
  <si>
    <t>B.3.1.3</t>
  </si>
  <si>
    <t>ALQUILER DE SILLA PLÁSTICA SIN BRAZOS</t>
  </si>
  <si>
    <t>B.3.1.4</t>
  </si>
  <si>
    <t>AVISO PUNTO CREA 1.50m x 0.90m EN LÁMINA GALVANIZADA CAL. 24. INCLUYE SUMINISTRO E INSTALACIÓN</t>
  </si>
  <si>
    <t xml:space="preserve">SUBTOTAL PROGRAMA DE ATENCION AL CIUDADANO </t>
  </si>
  <si>
    <t>SUBTOTAL COSTO DE PERSONAL PARA EL PLAN DE GESTION SOCIAL</t>
  </si>
  <si>
    <t>SUBTOTAL COSTOS DE SUBPROGRAMAS DE PLAN DE GESTION SOCIAL</t>
  </si>
  <si>
    <t>SUBTOTAL COSTO DEL PLAN DE GESTION SOCIAL</t>
  </si>
  <si>
    <t>AIU</t>
  </si>
  <si>
    <t>TOTAL COSTO DEL PLAN DE GESTION SOCIAL</t>
  </si>
  <si>
    <t>MATRIZ PARA CÁLCULO DE AIU-  COMPONENTE SOCIAL (PGS)</t>
  </si>
  <si>
    <t>COSTO DIRECTO ESTIMADO PGS (CD)</t>
  </si>
  <si>
    <t>Contribución Especial de Obra Pública (Impuesto de Guerra Ley 1738 DIC 18-2014 prorroga 4 años)</t>
  </si>
  <si>
    <t>Reteica ICA (Ley 14 6 jul1983, Res 219 25 feb 2004)</t>
  </si>
  <si>
    <t>Retefuente Contrato de Obra</t>
  </si>
  <si>
    <t>Estampilla Unipedagógica Nacional (Decreto 584 de 19 dic 2014)</t>
  </si>
  <si>
    <t>CONTROL DE INVERSIÓN PLAN DE MANEJO DE TRÁFICO</t>
  </si>
  <si>
    <t xml:space="preserve">PLAZO: </t>
  </si>
  <si>
    <t>No.</t>
  </si>
  <si>
    <t>TIEMPO</t>
  </si>
  <si>
    <t>CAT</t>
  </si>
  <si>
    <t xml:space="preserve">VALOR UNITARIO (MENSUAL) </t>
  </si>
  <si>
    <t>F.P.</t>
  </si>
  <si>
    <t>CONSTRUCCION</t>
  </si>
  <si>
    <t>CANT TOTAL</t>
  </si>
  <si>
    <t>VR TOTAL</t>
  </si>
  <si>
    <t>Cant</t>
  </si>
  <si>
    <t xml:space="preserve">PERSONAL </t>
  </si>
  <si>
    <t>PERSONAL PROFESIONAL</t>
  </si>
  <si>
    <t>ESPECIALISTA EN TRÁNSITO Y TRANSPORTE</t>
  </si>
  <si>
    <t>AFORADOR</t>
  </si>
  <si>
    <t>NA</t>
  </si>
  <si>
    <t>PALETERO</t>
  </si>
  <si>
    <t>SUBTOTAL COSTOS PERSONAL</t>
  </si>
  <si>
    <t>OTROS</t>
  </si>
  <si>
    <t>ALQUILER DE PORTATIL. CARACTERÍSTICAS: Procesador intel, Core i3 4005U, celeron o similar, Memoria RAM de 4 GB ( 2 x 2048 MB)Disco duro de 500gb a 7200 rpmPantalla LED HP BrightView widescreen de alta definición con 35,6 cm (14") o similar, HD INTEL GRAPHIC HD4400UNIDAD DE DVD QUEMADORBLUETOOTH</t>
  </si>
  <si>
    <t>SEÑALIZACION TEMPORAL</t>
  </si>
  <si>
    <t>CANALIZACIÓN DE TRÁFICO (INSTALACIÓN, MANTENIMIENTO Y DESINSTALACIÓN MENSUAL) CON SEÑALIZADORES TUBULARES COLOMBINA PLÁSTICA Y TRIPLE CINTA DE SEÑALIZACIÓN (INCLUYE ALQUILER DE SEÑALIZADORES TUBULARES). LONGITUD 3 METROS.</t>
  </si>
  <si>
    <t>ALQUILER SEÑAL VERTICAL GRUPO I (75x75cm) (Incluye Suministro e Instalación)</t>
  </si>
  <si>
    <t xml:space="preserve">ALQUILER BARRERA RELLENABLE (2.00x0.55x1.00m) </t>
  </si>
  <si>
    <t>ALQUILER DE SEÑAL LUMINOSA BIDIRECCIONAL 1.50m x 0.50m (INCLUYE INSTALACIÓN, MANTENIMIENTO Y DESINSTALACIÓN).</t>
  </si>
  <si>
    <t>PASACALLE  IMPRESO EN LONA BANNER (7.00m x 1.00m) INCLUYE PALOS A LOS EXTREMOS</t>
  </si>
  <si>
    <t>CINTA DE SEÑALIZACION CAL 4 (ROLLO 500mx0.10m)</t>
  </si>
  <si>
    <t>ALQUILER DE PALETA PARE-SIGA EN POLIETILENO.</t>
  </si>
  <si>
    <t>SUBTOTAL OTROS COSTOS DIRECTOS</t>
  </si>
  <si>
    <t>SUB TOTAL</t>
  </si>
  <si>
    <t>A.I.U</t>
  </si>
  <si>
    <t>MATRIZ PARA CÁLCULO DE AIU- TRANSITO (PMT)</t>
  </si>
  <si>
    <t>COSTOS PERSONAL + OTROS COSTOS ESTIMADOS PMT</t>
  </si>
  <si>
    <t xml:space="preserve">CERRAMIENTO PERIMETRAL DE LOS PARQUES PRIORIZADOS </t>
  </si>
  <si>
    <t>CONTRATAR A PRECIOS UNITARIOS FIJOS, A MONTO AGOTABLE, EL DIAGNÓSTICO, MEJORAMIENTO, MANTENIMIENTO Y/O DOTACIÓN DE LOS PARQUES DE PROXIMIDAD DE LA LOCALIDAD DE USAQUÉN EN BOGOTÁ D.C</t>
  </si>
  <si>
    <t>PLASTICO NEGRO CALIBRE 6</t>
  </si>
  <si>
    <t>ROLLO</t>
  </si>
  <si>
    <t>CINTA DE DEMARCACION Cal. 3 (ROLLO 500mx0.10m)</t>
  </si>
  <si>
    <t>BAÑO TIPO FLUSHING</t>
  </si>
  <si>
    <t>DIA</t>
  </si>
  <si>
    <t>TARIFA MES - PERSONAL TÉCNICO - INSPECTOR 1 (NO INCLUYE FACTOR DE PRESTACIONES)</t>
  </si>
  <si>
    <t>Estabilidad de la Obra</t>
  </si>
  <si>
    <t>VARA CORREDOR D=8CM (L=3M)</t>
  </si>
  <si>
    <t>ESPECIALISTA EN URBANISMO</t>
  </si>
  <si>
    <t>PRESUPUESTO OFICIAL</t>
  </si>
  <si>
    <t>Responsabilidad Civil Extracontractual</t>
  </si>
  <si>
    <t>COSTO DIRECTO DE OBRA (CD)</t>
  </si>
  <si>
    <t>COSTO ESTIMADO DE OBRA</t>
  </si>
  <si>
    <t>MARZO 2026</t>
  </si>
  <si>
    <t>NOTA: para la elaboración del AIU y los componentes, se toman los precios utilizados en el 2025 indexados al IPC con corte de febrero de 2026, correspondiente al 5,29%</t>
  </si>
  <si>
    <t>CÁLCULO DEL FACTOR PRESTACIONAL - PERSONAL PROFESIONAL DE OBRA</t>
  </si>
  <si>
    <t>ITEM</t>
  </si>
  <si>
    <t>DESCRIPCION</t>
  </si>
  <si>
    <t>PORCENTAJE</t>
  </si>
  <si>
    <t>ACUMULADO</t>
  </si>
  <si>
    <t>SALARIOS</t>
  </si>
  <si>
    <t>PRESTACIONES SOCIALES</t>
  </si>
  <si>
    <t>Subsidio de transporte</t>
  </si>
  <si>
    <t>Cesantías</t>
  </si>
  <si>
    <t>Intereses de Cesantías</t>
  </si>
  <si>
    <t>Prima de servicio</t>
  </si>
  <si>
    <t>Vacaciones</t>
  </si>
  <si>
    <t>Otros(Dotación - Examenes M)</t>
  </si>
  <si>
    <t>SEGURIDAD SOCIAL</t>
  </si>
  <si>
    <t>Pensión</t>
  </si>
  <si>
    <t>Salud</t>
  </si>
  <si>
    <t>A.R.L.</t>
  </si>
  <si>
    <t>PARAFISCALES</t>
  </si>
  <si>
    <t>Caja de Compensación</t>
  </si>
  <si>
    <t>I.C.B.F.</t>
  </si>
  <si>
    <t>Sena</t>
  </si>
  <si>
    <t>TOTAL</t>
  </si>
  <si>
    <t>FACTOR MULTIPLICADOR DEFINIDO</t>
  </si>
  <si>
    <t>De acuerdo con el Estatuto Tributario articulo 114-1. Estarán exoneradas del pago de los aportes parafiscales a favor del Servicio Nacional del Aprendizaje (SENA), del Instituto Colombiano de Bienestar Familiar (ICBF) y las cotizaciones al Régimen Contributivo de Salud, las sociedades y personas jurídicas y asimiladas contribuyentes declarantes del impuesto sobre la renta y complementarios, correspondientes a los trabajadores que devenguen, individualmente considerados, menos de diez (10) salarios mínimos mensuales legales vigentes.</t>
  </si>
  <si>
    <t>MARZO-2026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</si>
</sst>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8" formatCode="&quot;$&quot;#,##0.00;[Red]\-&quot;$&quot;#,##0.0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\ \€"/>
    <numFmt numFmtId="165" formatCode="&quot;$&quot;\ #,##0.00"/>
    <numFmt numFmtId="166" formatCode="[$$-240A]#,##0.00;[Red]\([$$-240A]#,##0.00\)"/>
    <numFmt numFmtId="167" formatCode="0.000"/>
    <numFmt numFmtId="168" formatCode="#,##0.0000"/>
    <numFmt numFmtId="169" formatCode="#,##0.0"/>
    <numFmt numFmtId="170" formatCode="0.0"/>
    <numFmt numFmtId="171" formatCode="#,##0.00;[Red]#,##0.00"/>
    <numFmt numFmtId="172" formatCode="[$$-240A]\ #,##0.00_);[Red]\([$$-240A]\ #,##0.00\)"/>
    <numFmt numFmtId="173" formatCode="_(&quot;$&quot;\ * #,##0.00_);_(&quot;$&quot;\ * \(#,##0.00\);_(&quot;$&quot;\ * &quot;-&quot;??_);_(@_)"/>
    <numFmt numFmtId="174" formatCode="0.0000%"/>
    <numFmt numFmtId="175" formatCode="[$$-240A]\ #,##0.00;[Red][$$-240A]\ #,##0.00"/>
    <numFmt numFmtId="176" formatCode="0.000%"/>
    <numFmt numFmtId="177" formatCode="[$$-240A]\ #,##0.0"/>
    <numFmt numFmtId="178" formatCode="0.00000000%"/>
    <numFmt numFmtId="179" formatCode="_(* #,##0.00_);_(* \(#,##0.00\);_(* &quot;-&quot;??_);_(@_)"/>
    <numFmt numFmtId="180" formatCode="&quot;$&quot;\ #,##0.0"/>
    <numFmt numFmtId="181" formatCode="[$$-240A]\ #,##0.00"/>
    <numFmt numFmtId="182" formatCode="_-* #,##0_-;\-* #,##0_-;_-* &quot;-&quot;??_-;_-@_-"/>
    <numFmt numFmtId="183" formatCode="_ * #,##0.0_ ;_ * \-#,##0.0_ ;_ * &quot;-&quot;??_ ;_ @_ "/>
    <numFmt numFmtId="184" formatCode="_-* #,##0.0000_-;\-* #,##0.0000_-;_-* &quot;-&quot;??_-;_-@_-"/>
    <numFmt numFmtId="185" formatCode="[$$-240A]\ #,##0"/>
    <numFmt numFmtId="186" formatCode="0.0000"/>
    <numFmt numFmtId="187" formatCode="0.00000%"/>
    <numFmt numFmtId="188" formatCode="&quot;$&quot;\ #,##0.0;[Red]&quot;$&quot;\ \-#,##0.0"/>
    <numFmt numFmtId="189" formatCode="&quot;$&quot;\ #,##0;[Red]&quot;$&quot;\ \-#,##0"/>
    <numFmt numFmtId="190" formatCode="&quot;$&quot;\ #,##0.00;[Red]&quot;$&quot;\ \-#,##0.00"/>
    <numFmt numFmtId="191" formatCode="_ &quot;$&quot;\ * #,##0.00_ ;_ &quot;$&quot;\ * \-#,##0.00_ ;_ &quot;$&quot;\ * &quot;-&quot;??_ ;_ @_ "/>
    <numFmt numFmtId="192" formatCode="_-&quot;$&quot;* #,##0_-;\-&quot;$&quot;* #,##0_-;_-&quot;$&quot;* &quot;-&quot;??_-;_-@_-"/>
    <numFmt numFmtId="193" formatCode="_-&quot;$&quot;* #,##0_-;\-&quot;$&quot;* #,##0_-;_-&quot;$&quot;* &quot;-&quot;??_-;_-@"/>
    <numFmt numFmtId="194" formatCode="_-* #,##0.00\ &quot;Pts&quot;_-;\-* #,##0.00\ &quot;Pts&quot;_-;_-* &quot;-&quot;??\ &quot;Pts&quot;_-;_-@_-"/>
    <numFmt numFmtId="195" formatCode="[$$-240A]#,##0.0000;[Red]\([$$-240A]#,##0.0000\)"/>
    <numFmt numFmtId="196" formatCode="&quot;$&quot;#,##0.00"/>
    <numFmt numFmtId="197" formatCode="_-&quot;$&quot;* #,##0.00_-;\-&quot;$&quot;* #,##0.00_-;_-&quot;$&quot;* &quot;-&quot;_-;_-@_-"/>
    <numFmt numFmtId="198" formatCode="[$$-240A]\ #,##0.000;[Red][$$-240A]\ #,##0.000"/>
    <numFmt numFmtId="199" formatCode="[$$-240A]\ #,##0.0000"/>
  </numFmts>
  <fonts count="5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</font>
    <font>
      <b/>
      <sz val="6"/>
      <name val="Arial"/>
      <family val="2"/>
    </font>
    <font>
      <sz val="5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3"/>
      <color rgb="FFFF0000"/>
      <name val="Arial"/>
      <family val="2"/>
    </font>
    <font>
      <sz val="8"/>
      <color rgb="FFFF000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8"/>
      <color rgb="FFFF0000"/>
      <name val="Arial"/>
      <family val="2"/>
      <charset val="1"/>
    </font>
    <font>
      <sz val="6"/>
      <name val="Arial"/>
      <family val="2"/>
    </font>
    <font>
      <sz val="9"/>
      <color rgb="FFFF0000"/>
      <name val="Calibri"/>
      <family val="2"/>
      <scheme val="minor"/>
    </font>
    <font>
      <b/>
      <sz val="12"/>
      <name val="Arial"/>
      <family val="2"/>
    </font>
    <font>
      <sz val="10"/>
      <color indexed="8"/>
      <name val="MS Sans Serif"/>
      <family val="2"/>
    </font>
    <font>
      <sz val="8"/>
      <color theme="1"/>
      <name val="Arial"/>
      <family val="2"/>
    </font>
    <font>
      <sz val="11"/>
      <color indexed="8"/>
      <name val="Arial"/>
      <family val="2"/>
    </font>
    <font>
      <sz val="8.0500000000000007"/>
      <color indexed="8"/>
      <name val="Arial"/>
      <family val="2"/>
    </font>
    <font>
      <sz val="14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indexed="31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6" fillId="2" borderId="1" applyNumberFormat="0" applyProtection="0">
      <alignment horizontal="left" vertical="center"/>
    </xf>
    <xf numFmtId="0" fontId="5" fillId="3" borderId="0" applyNumberFormat="0" applyBorder="0" applyProtection="0">
      <alignment horizontal="center" vertical="center"/>
    </xf>
    <xf numFmtId="0" fontId="5" fillId="4" borderId="0" applyNumberFormat="0" applyBorder="0" applyProtection="0">
      <alignment horizontal="center" vertical="center"/>
    </xf>
    <xf numFmtId="0" fontId="5" fillId="2" borderId="0" applyNumberFormat="0" applyBorder="0" applyProtection="0">
      <alignment horizontal="center" vertical="center" wrapText="1"/>
    </xf>
    <xf numFmtId="0" fontId="5" fillId="2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4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7" fillId="0" borderId="1" applyNumberFormat="0" applyFont="0" applyFill="0" applyAlignment="0" applyProtection="0"/>
    <xf numFmtId="44" fontId="7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9" fontId="11" fillId="0" borderId="0" applyFont="0" applyFill="0" applyBorder="0" applyAlignment="0" applyProtection="0"/>
    <xf numFmtId="0" fontId="13" fillId="0" borderId="0"/>
    <xf numFmtId="9" fontId="13" fillId="0" borderId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1" fillId="0" borderId="0"/>
    <xf numFmtId="9" fontId="3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1" fillId="0" borderId="0" applyBorder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ill="0" applyBorder="0" applyAlignment="0" applyProtection="0"/>
    <xf numFmtId="0" fontId="11" fillId="0" borderId="0"/>
    <xf numFmtId="42" fontId="11" fillId="0" borderId="0" applyFont="0" applyFill="0" applyBorder="0" applyAlignment="0" applyProtection="0"/>
    <xf numFmtId="0" fontId="11" fillId="0" borderId="0"/>
    <xf numFmtId="0" fontId="11" fillId="0" borderId="0" applyBorder="0"/>
    <xf numFmtId="191" fontId="11" fillId="0" borderId="0" applyFont="0" applyFill="0" applyBorder="0" applyAlignment="0" applyProtection="0"/>
    <xf numFmtId="0" fontId="11" fillId="0" borderId="0"/>
    <xf numFmtId="0" fontId="45" fillId="0" borderId="0"/>
    <xf numFmtId="42" fontId="7" fillId="0" borderId="0" applyFont="0" applyFill="0" applyBorder="0" applyAlignment="0" applyProtection="0"/>
    <xf numFmtId="194" fontId="11" fillId="0" borderId="0" applyFont="0" applyFill="0" applyBorder="0" applyAlignment="0" applyProtection="0"/>
    <xf numFmtId="0" fontId="2" fillId="0" borderId="0"/>
    <xf numFmtId="0" fontId="11" fillId="0" borderId="0"/>
    <xf numFmtId="179" fontId="2" fillId="0" borderId="0" applyFont="0" applyFill="0" applyBorder="0" applyAlignment="0" applyProtection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1" fillId="0" borderId="0"/>
  </cellStyleXfs>
  <cellXfs count="840">
    <xf numFmtId="0" fontId="0" fillId="0" borderId="0" xfId="0"/>
    <xf numFmtId="0" fontId="11" fillId="0" borderId="0" xfId="27" applyAlignment="1">
      <alignment horizontal="center" vertical="center"/>
    </xf>
    <xf numFmtId="0" fontId="11" fillId="0" borderId="0" xfId="27" applyAlignment="1">
      <alignment vertical="center"/>
    </xf>
    <xf numFmtId="0" fontId="11" fillId="0" borderId="0" xfId="27" applyAlignment="1">
      <alignment vertical="top" wrapText="1"/>
    </xf>
    <xf numFmtId="0" fontId="11" fillId="0" borderId="10" xfId="27" applyBorder="1" applyAlignment="1">
      <alignment vertical="top" wrapText="1"/>
    </xf>
    <xf numFmtId="0" fontId="11" fillId="0" borderId="14" xfId="27" applyBorder="1" applyAlignment="1">
      <alignment vertical="center"/>
    </xf>
    <xf numFmtId="0" fontId="12" fillId="0" borderId="11" xfId="27" applyFont="1" applyBorder="1" applyAlignment="1">
      <alignment vertical="center"/>
    </xf>
    <xf numFmtId="0" fontId="12" fillId="0" borderId="2" xfId="27" applyFont="1" applyBorder="1" applyAlignment="1">
      <alignment vertical="center"/>
    </xf>
    <xf numFmtId="0" fontId="11" fillId="0" borderId="5" xfId="27" applyBorder="1" applyAlignment="1">
      <alignment vertical="center"/>
    </xf>
    <xf numFmtId="0" fontId="16" fillId="0" borderId="0" xfId="28" applyFont="1" applyAlignment="1">
      <alignment vertical="center"/>
    </xf>
    <xf numFmtId="0" fontId="17" fillId="0" borderId="0" xfId="28" applyFont="1" applyAlignment="1">
      <alignment vertical="center"/>
    </xf>
    <xf numFmtId="0" fontId="17" fillId="0" borderId="0" xfId="28" applyFont="1" applyAlignment="1">
      <alignment vertical="center" wrapText="1"/>
    </xf>
    <xf numFmtId="0" fontId="14" fillId="6" borderId="1" xfId="28" applyFont="1" applyFill="1" applyBorder="1" applyAlignment="1">
      <alignment horizontal="center" vertical="center" wrapText="1"/>
    </xf>
    <xf numFmtId="0" fontId="14" fillId="6" borderId="22" xfId="28" applyFont="1" applyFill="1" applyBorder="1" applyAlignment="1">
      <alignment vertical="center"/>
    </xf>
    <xf numFmtId="0" fontId="14" fillId="6" borderId="3" xfId="28" applyFont="1" applyFill="1" applyBorder="1" applyAlignment="1">
      <alignment vertical="center"/>
    </xf>
    <xf numFmtId="0" fontId="14" fillId="6" borderId="21" xfId="28" applyFont="1" applyFill="1" applyBorder="1" applyAlignment="1">
      <alignment vertical="center"/>
    </xf>
    <xf numFmtId="0" fontId="14" fillId="0" borderId="0" xfId="28" applyFont="1" applyAlignment="1">
      <alignment vertical="center" wrapText="1"/>
    </xf>
    <xf numFmtId="0" fontId="17" fillId="0" borderId="1" xfId="28" applyFont="1" applyBorder="1" applyAlignment="1">
      <alignment horizontal="center" vertical="center"/>
    </xf>
    <xf numFmtId="167" fontId="17" fillId="0" borderId="1" xfId="28" applyNumberFormat="1" applyFont="1" applyBorder="1" applyAlignment="1">
      <alignment horizontal="center" vertical="center"/>
    </xf>
    <xf numFmtId="0" fontId="18" fillId="7" borderId="1" xfId="28" applyFont="1" applyFill="1" applyBorder="1" applyAlignment="1">
      <alignment horizontal="center" vertical="center"/>
    </xf>
    <xf numFmtId="166" fontId="18" fillId="0" borderId="1" xfId="28" applyNumberFormat="1" applyFont="1" applyBorder="1" applyAlignment="1">
      <alignment horizontal="right" vertical="center"/>
    </xf>
    <xf numFmtId="168" fontId="18" fillId="0" borderId="1" xfId="28" applyNumberFormat="1" applyFont="1" applyBorder="1" applyAlignment="1">
      <alignment horizontal="center" vertical="center"/>
    </xf>
    <xf numFmtId="169" fontId="18" fillId="0" borderId="1" xfId="28" applyNumberFormat="1" applyFont="1" applyBorder="1" applyAlignment="1">
      <alignment horizontal="center" vertical="center"/>
    </xf>
    <xf numFmtId="0" fontId="14" fillId="6" borderId="20" xfId="28" applyFont="1" applyFill="1" applyBorder="1" applyAlignment="1">
      <alignment vertical="center"/>
    </xf>
    <xf numFmtId="0" fontId="17" fillId="0" borderId="0" xfId="28" applyFont="1" applyAlignment="1">
      <alignment horizontal="center" vertical="center"/>
    </xf>
    <xf numFmtId="0" fontId="17" fillId="0" borderId="0" xfId="28" applyFont="1" applyAlignment="1">
      <alignment horizontal="center" vertical="center" wrapText="1"/>
    </xf>
    <xf numFmtId="0" fontId="18" fillId="7" borderId="1" xfId="28" applyFont="1" applyFill="1" applyBorder="1" applyAlignment="1">
      <alignment horizontal="center" vertical="center" wrapText="1"/>
    </xf>
    <xf numFmtId="4" fontId="18" fillId="7" borderId="1" xfId="28" applyNumberFormat="1" applyFont="1" applyFill="1" applyBorder="1" applyAlignment="1">
      <alignment horizontal="center" vertical="center" wrapText="1"/>
    </xf>
    <xf numFmtId="4" fontId="18" fillId="0" borderId="1" xfId="28" applyNumberFormat="1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 wrapText="1"/>
    </xf>
    <xf numFmtId="0" fontId="14" fillId="0" borderId="20" xfId="28" applyFont="1" applyBorder="1" applyAlignment="1">
      <alignment vertical="center"/>
    </xf>
    <xf numFmtId="0" fontId="14" fillId="0" borderId="3" xfId="28" applyFont="1" applyBorder="1" applyAlignment="1">
      <alignment vertical="center"/>
    </xf>
    <xf numFmtId="0" fontId="14" fillId="0" borderId="21" xfId="28" applyFont="1" applyBorder="1" applyAlignment="1">
      <alignment horizontal="left" vertical="center"/>
    </xf>
    <xf numFmtId="0" fontId="18" fillId="0" borderId="0" xfId="28" applyFont="1" applyAlignment="1">
      <alignment horizontal="left" vertical="center"/>
    </xf>
    <xf numFmtId="37" fontId="18" fillId="0" borderId="0" xfId="28" applyNumberFormat="1" applyFont="1" applyAlignment="1">
      <alignment vertical="center"/>
    </xf>
    <xf numFmtId="0" fontId="16" fillId="0" borderId="0" xfId="28" applyFont="1" applyAlignment="1">
      <alignment horizontal="center" vertical="center"/>
    </xf>
    <xf numFmtId="0" fontId="14" fillId="6" borderId="3" xfId="28" applyFont="1" applyFill="1" applyBorder="1" applyAlignment="1">
      <alignment horizontal="left" vertical="center" wrapText="1"/>
    </xf>
    <xf numFmtId="0" fontId="18" fillId="6" borderId="3" xfId="28" applyFont="1" applyFill="1" applyBorder="1" applyAlignment="1">
      <alignment vertical="center" wrapText="1"/>
    </xf>
    <xf numFmtId="0" fontId="18" fillId="6" borderId="21" xfId="28" applyFont="1" applyFill="1" applyBorder="1" applyAlignment="1">
      <alignment vertical="center" wrapText="1"/>
    </xf>
    <xf numFmtId="0" fontId="18" fillId="0" borderId="3" xfId="28" applyFont="1" applyBorder="1" applyAlignment="1">
      <alignment horizontal="left" vertical="center"/>
    </xf>
    <xf numFmtId="0" fontId="18" fillId="0" borderId="21" xfId="28" applyFont="1" applyBorder="1" applyAlignment="1">
      <alignment horizontal="left" vertical="center"/>
    </xf>
    <xf numFmtId="166" fontId="18" fillId="0" borderId="1" xfId="28" applyNumberFormat="1" applyFont="1" applyBorder="1" applyAlignment="1">
      <alignment horizontal="right" vertical="center" wrapText="1"/>
    </xf>
    <xf numFmtId="166" fontId="17" fillId="0" borderId="0" xfId="28" applyNumberFormat="1" applyFont="1" applyAlignment="1">
      <alignment vertical="center"/>
    </xf>
    <xf numFmtId="37" fontId="14" fillId="0" borderId="0" xfId="28" applyNumberFormat="1" applyFont="1" applyAlignment="1">
      <alignment vertical="center"/>
    </xf>
    <xf numFmtId="0" fontId="18" fillId="0" borderId="1" xfId="28" applyFont="1" applyBorder="1" applyAlignment="1">
      <alignment vertical="center" wrapText="1"/>
    </xf>
    <xf numFmtId="171" fontId="18" fillId="0" borderId="1" xfId="28" applyNumberFormat="1" applyFont="1" applyBorder="1" applyAlignment="1">
      <alignment horizontal="center" vertical="center" wrapText="1"/>
    </xf>
    <xf numFmtId="0" fontId="21" fillId="0" borderId="0" xfId="27" applyFont="1"/>
    <xf numFmtId="10" fontId="21" fillId="0" borderId="0" xfId="27" applyNumberFormat="1" applyFont="1"/>
    <xf numFmtId="43" fontId="17" fillId="0" borderId="0" xfId="34" applyFont="1" applyFill="1" applyAlignment="1">
      <alignment vertical="center"/>
    </xf>
    <xf numFmtId="9" fontId="17" fillId="0" borderId="0" xfId="31" applyFont="1" applyFill="1" applyAlignment="1">
      <alignment vertical="center"/>
    </xf>
    <xf numFmtId="9" fontId="16" fillId="0" borderId="0" xfId="31" applyFont="1" applyFill="1" applyAlignment="1">
      <alignment vertical="center"/>
    </xf>
    <xf numFmtId="44" fontId="16" fillId="0" borderId="0" xfId="35" applyFont="1" applyFill="1" applyAlignment="1">
      <alignment vertical="center"/>
    </xf>
    <xf numFmtId="10" fontId="17" fillId="0" borderId="0" xfId="28" applyNumberFormat="1" applyFont="1" applyAlignment="1">
      <alignment vertical="center"/>
    </xf>
    <xf numFmtId="0" fontId="16" fillId="0" borderId="21" xfId="28" applyFont="1" applyBorder="1" applyAlignment="1">
      <alignment horizontal="left" vertical="center"/>
    </xf>
    <xf numFmtId="0" fontId="22" fillId="0" borderId="0" xfId="28" applyFont="1" applyAlignment="1">
      <alignment horizontal="left" vertical="center"/>
    </xf>
    <xf numFmtId="0" fontId="22" fillId="0" borderId="0" xfId="28" applyFont="1" applyAlignment="1">
      <alignment vertical="center"/>
    </xf>
    <xf numFmtId="174" fontId="22" fillId="0" borderId="0" xfId="28" applyNumberFormat="1" applyFont="1" applyAlignment="1">
      <alignment vertical="center"/>
    </xf>
    <xf numFmtId="175" fontId="17" fillId="0" borderId="0" xfId="28" applyNumberFormat="1" applyFont="1" applyAlignment="1">
      <alignment vertical="center"/>
    </xf>
    <xf numFmtId="0" fontId="14" fillId="6" borderId="1" xfId="28" applyFont="1" applyFill="1" applyBorder="1" applyAlignment="1">
      <alignment horizontal="center" vertical="center"/>
    </xf>
    <xf numFmtId="0" fontId="18" fillId="6" borderId="1" xfId="28" applyFont="1" applyFill="1" applyBorder="1" applyAlignment="1">
      <alignment horizontal="center" vertical="center" wrapText="1"/>
    </xf>
    <xf numFmtId="0" fontId="14" fillId="6" borderId="0" xfId="28" applyFont="1" applyFill="1" applyAlignment="1">
      <alignment vertical="center" wrapText="1"/>
    </xf>
    <xf numFmtId="174" fontId="17" fillId="0" borderId="0" xfId="36" applyNumberFormat="1" applyFont="1" applyFill="1" applyAlignment="1">
      <alignment vertical="center"/>
    </xf>
    <xf numFmtId="0" fontId="24" fillId="0" borderId="0" xfId="27" applyFont="1" applyAlignment="1">
      <alignment vertical="center"/>
    </xf>
    <xf numFmtId="177" fontId="24" fillId="0" borderId="0" xfId="27" applyNumberFormat="1" applyFont="1" applyAlignment="1">
      <alignment vertical="center"/>
    </xf>
    <xf numFmtId="0" fontId="24" fillId="0" borderId="0" xfId="27" applyFont="1" applyAlignment="1">
      <alignment horizontal="center" vertical="center"/>
    </xf>
    <xf numFmtId="177" fontId="24" fillId="0" borderId="33" xfId="27" applyNumberFormat="1" applyFont="1" applyBorder="1" applyAlignment="1">
      <alignment vertical="center"/>
    </xf>
    <xf numFmtId="0" fontId="24" fillId="0" borderId="34" xfId="27" applyFont="1" applyBorder="1" applyAlignment="1">
      <alignment vertical="center"/>
    </xf>
    <xf numFmtId="0" fontId="24" fillId="0" borderId="34" xfId="27" applyFont="1" applyBorder="1" applyAlignment="1">
      <alignment horizontal="center" vertical="center"/>
    </xf>
    <xf numFmtId="0" fontId="24" fillId="0" borderId="35" xfId="27" applyFont="1" applyBorder="1" applyAlignment="1">
      <alignment vertical="center"/>
    </xf>
    <xf numFmtId="178" fontId="24" fillId="0" borderId="36" xfId="31" applyNumberFormat="1" applyFont="1" applyFill="1" applyBorder="1" applyAlignment="1">
      <alignment vertical="center"/>
    </xf>
    <xf numFmtId="0" fontId="24" fillId="0" borderId="37" xfId="27" applyFont="1" applyBorder="1" applyAlignment="1">
      <alignment vertical="center"/>
    </xf>
    <xf numFmtId="0" fontId="26" fillId="0" borderId="36" xfId="27" applyFont="1" applyBorder="1" applyAlignment="1">
      <alignment vertical="center" wrapText="1"/>
    </xf>
    <xf numFmtId="177" fontId="24" fillId="0" borderId="36" xfId="27" applyNumberFormat="1" applyFont="1" applyBorder="1" applyAlignment="1">
      <alignment vertical="center"/>
    </xf>
    <xf numFmtId="165" fontId="28" fillId="0" borderId="36" xfId="37" applyNumberFormat="1" applyFont="1" applyFill="1" applyBorder="1" applyAlignment="1">
      <alignment horizontal="right" vertical="center" wrapText="1"/>
    </xf>
    <xf numFmtId="0" fontId="29" fillId="0" borderId="36" xfId="38" applyFont="1" applyBorder="1" applyAlignment="1">
      <alignment horizontal="justify" vertical="center" wrapText="1"/>
    </xf>
    <xf numFmtId="0" fontId="24" fillId="0" borderId="36" xfId="27" applyFont="1" applyBorder="1" applyAlignment="1">
      <alignment horizontal="center" vertical="center"/>
    </xf>
    <xf numFmtId="177" fontId="28" fillId="0" borderId="36" xfId="40" applyNumberFormat="1" applyFont="1" applyFill="1" applyBorder="1" applyAlignment="1">
      <alignment horizontal="right" vertical="center"/>
    </xf>
    <xf numFmtId="0" fontId="28" fillId="0" borderId="0" xfId="38" applyFont="1" applyAlignment="1">
      <alignment vertical="center" wrapText="1"/>
    </xf>
    <xf numFmtId="180" fontId="28" fillId="0" borderId="36" xfId="40" applyNumberFormat="1" applyFont="1" applyFill="1" applyBorder="1" applyAlignment="1">
      <alignment horizontal="right" vertical="center"/>
    </xf>
    <xf numFmtId="180" fontId="29" fillId="0" borderId="36" xfId="37" applyNumberFormat="1" applyFont="1" applyFill="1" applyBorder="1" applyAlignment="1">
      <alignment horizontal="right" vertical="center" wrapText="1"/>
    </xf>
    <xf numFmtId="182" fontId="11" fillId="0" borderId="1" xfId="42" applyNumberFormat="1" applyFont="1" applyFill="1" applyBorder="1" applyAlignment="1">
      <alignment horizontal="center" vertical="center"/>
    </xf>
    <xf numFmtId="0" fontId="11" fillId="9" borderId="1" xfId="27" applyFill="1" applyBorder="1" applyAlignment="1">
      <alignment horizontal="justify" vertical="center" wrapText="1"/>
    </xf>
    <xf numFmtId="0" fontId="12" fillId="0" borderId="1" xfId="38" applyFont="1" applyBorder="1" applyAlignment="1">
      <alignment horizontal="center" vertical="center" wrapText="1"/>
    </xf>
    <xf numFmtId="0" fontId="25" fillId="0" borderId="0" xfId="27" applyFont="1" applyAlignment="1">
      <alignment vertical="center"/>
    </xf>
    <xf numFmtId="0" fontId="12" fillId="0" borderId="36" xfId="27" applyFont="1" applyBorder="1" applyAlignment="1">
      <alignment horizontal="left" vertical="center" wrapText="1"/>
    </xf>
    <xf numFmtId="0" fontId="12" fillId="0" borderId="1" xfId="27" applyFont="1" applyBorder="1" applyAlignment="1">
      <alignment horizontal="center" vertical="center" wrapText="1"/>
    </xf>
    <xf numFmtId="0" fontId="25" fillId="0" borderId="37" xfId="27" applyFont="1" applyBorder="1" applyAlignment="1">
      <alignment vertical="center"/>
    </xf>
    <xf numFmtId="0" fontId="12" fillId="0" borderId="36" xfId="38" applyFont="1" applyBorder="1" applyAlignment="1">
      <alignment horizontal="center" vertical="center"/>
    </xf>
    <xf numFmtId="0" fontId="12" fillId="10" borderId="38" xfId="27" applyFont="1" applyFill="1" applyBorder="1" applyAlignment="1">
      <alignment horizontal="center" vertical="center"/>
    </xf>
    <xf numFmtId="0" fontId="12" fillId="0" borderId="36" xfId="38" applyFont="1" applyBorder="1" applyAlignment="1">
      <alignment horizontal="justify" vertical="center"/>
    </xf>
    <xf numFmtId="177" fontId="12" fillId="0" borderId="36" xfId="40" applyNumberFormat="1" applyFont="1" applyFill="1" applyBorder="1" applyAlignment="1">
      <alignment horizontal="right" vertical="center"/>
    </xf>
    <xf numFmtId="180" fontId="11" fillId="0" borderId="36" xfId="37" applyNumberFormat="1" applyFont="1" applyFill="1" applyBorder="1" applyAlignment="1">
      <alignment horizontal="right" vertical="center" wrapText="1"/>
    </xf>
    <xf numFmtId="0" fontId="28" fillId="0" borderId="36" xfId="27" applyFont="1" applyBorder="1" applyAlignment="1">
      <alignment horizontal="left" vertical="center" wrapText="1"/>
    </xf>
    <xf numFmtId="0" fontId="24" fillId="0" borderId="31" xfId="27" applyFont="1" applyBorder="1" applyAlignment="1">
      <alignment horizontal="center" vertical="center"/>
    </xf>
    <xf numFmtId="182" fontId="29" fillId="0" borderId="1" xfId="42" applyNumberFormat="1" applyFont="1" applyFill="1" applyBorder="1" applyAlignment="1">
      <alignment horizontal="center" vertical="center"/>
    </xf>
    <xf numFmtId="180" fontId="12" fillId="0" borderId="36" xfId="40" applyNumberFormat="1" applyFont="1" applyFill="1" applyBorder="1" applyAlignment="1">
      <alignment horizontal="right" vertical="center"/>
    </xf>
    <xf numFmtId="180" fontId="12" fillId="0" borderId="31" xfId="40" applyNumberFormat="1" applyFont="1" applyFill="1" applyBorder="1" applyAlignment="1">
      <alignment horizontal="right" vertical="center"/>
    </xf>
    <xf numFmtId="0" fontId="28" fillId="0" borderId="31" xfId="38" applyFont="1" applyBorder="1" applyAlignment="1">
      <alignment horizontal="center" vertical="center" wrapText="1"/>
    </xf>
    <xf numFmtId="0" fontId="25" fillId="0" borderId="0" xfId="27" applyFont="1" applyAlignment="1">
      <alignment horizontal="center" vertical="center"/>
    </xf>
    <xf numFmtId="177" fontId="28" fillId="0" borderId="0" xfId="40" applyNumberFormat="1" applyFont="1" applyFill="1" applyBorder="1" applyAlignment="1">
      <alignment horizontal="right" vertical="center"/>
    </xf>
    <xf numFmtId="0" fontId="28" fillId="0" borderId="0" xfId="38" applyFont="1" applyAlignment="1">
      <alignment horizontal="center" vertical="center"/>
    </xf>
    <xf numFmtId="0" fontId="28" fillId="0" borderId="0" xfId="38" applyFont="1" applyAlignment="1">
      <alignment vertical="center"/>
    </xf>
    <xf numFmtId="0" fontId="12" fillId="0" borderId="0" xfId="38" applyFont="1" applyAlignment="1">
      <alignment vertical="center" wrapText="1"/>
    </xf>
    <xf numFmtId="180" fontId="28" fillId="0" borderId="31" xfId="40" applyNumberFormat="1" applyFont="1" applyFill="1" applyBorder="1" applyAlignment="1">
      <alignment horizontal="right" vertical="center"/>
    </xf>
    <xf numFmtId="177" fontId="11" fillId="0" borderId="36" xfId="40" applyNumberFormat="1" applyFont="1" applyFill="1" applyBorder="1" applyAlignment="1">
      <alignment horizontal="right" vertical="center"/>
    </xf>
    <xf numFmtId="177" fontId="11" fillId="0" borderId="38" xfId="40" applyNumberFormat="1" applyFont="1" applyFill="1" applyBorder="1" applyAlignment="1">
      <alignment horizontal="right" vertical="center"/>
    </xf>
    <xf numFmtId="185" fontId="11" fillId="9" borderId="38" xfId="38" applyNumberFormat="1" applyFill="1" applyBorder="1" applyAlignment="1">
      <alignment horizontal="right" vertical="center"/>
    </xf>
    <xf numFmtId="2" fontId="11" fillId="0" borderId="38" xfId="38" applyNumberFormat="1" applyBorder="1" applyAlignment="1">
      <alignment horizontal="center" vertical="center"/>
    </xf>
    <xf numFmtId="2" fontId="11" fillId="7" borderId="38" xfId="31" applyNumberFormat="1" applyFont="1" applyFill="1" applyBorder="1" applyAlignment="1">
      <alignment horizontal="center" vertical="center"/>
    </xf>
    <xf numFmtId="1" fontId="11" fillId="7" borderId="38" xfId="38" applyNumberFormat="1" applyFill="1" applyBorder="1" applyAlignment="1">
      <alignment horizontal="center" vertical="center"/>
    </xf>
    <xf numFmtId="0" fontId="11" fillId="7" borderId="38" xfId="38" applyFill="1" applyBorder="1" applyAlignment="1">
      <alignment horizontal="center" vertical="center"/>
    </xf>
    <xf numFmtId="0" fontId="11" fillId="0" borderId="38" xfId="38" applyBorder="1" applyAlignment="1">
      <alignment horizontal="center" vertical="center"/>
    </xf>
    <xf numFmtId="177" fontId="29" fillId="0" borderId="36" xfId="40" applyNumberFormat="1" applyFont="1" applyFill="1" applyBorder="1" applyAlignment="1">
      <alignment horizontal="right" vertical="center"/>
    </xf>
    <xf numFmtId="184" fontId="11" fillId="9" borderId="1" xfId="34" applyNumberFormat="1" applyFont="1" applyFill="1" applyBorder="1" applyAlignment="1">
      <alignment horizontal="right" vertical="center"/>
    </xf>
    <xf numFmtId="1" fontId="11" fillId="7" borderId="1" xfId="38" applyNumberFormat="1" applyFill="1" applyBorder="1" applyAlignment="1">
      <alignment horizontal="center" vertical="center"/>
    </xf>
    <xf numFmtId="0" fontId="11" fillId="7" borderId="1" xfId="38" applyFill="1" applyBorder="1" applyAlignment="1">
      <alignment horizontal="center" vertical="center"/>
    </xf>
    <xf numFmtId="0" fontId="11" fillId="0" borderId="1" xfId="38" applyBorder="1" applyAlignment="1">
      <alignment horizontal="center" vertical="center"/>
    </xf>
    <xf numFmtId="184" fontId="11" fillId="9" borderId="38" xfId="34" applyNumberFormat="1" applyFont="1" applyFill="1" applyBorder="1" applyAlignment="1">
      <alignment horizontal="right" vertical="center"/>
    </xf>
    <xf numFmtId="0" fontId="12" fillId="0" borderId="38" xfId="38" applyFont="1" applyBorder="1" applyAlignment="1">
      <alignment horizontal="center" vertical="center" wrapText="1"/>
    </xf>
    <xf numFmtId="177" fontId="12" fillId="0" borderId="36" xfId="38" applyNumberFormat="1" applyFont="1" applyBorder="1" applyAlignment="1">
      <alignment horizontal="center" vertical="center" wrapText="1"/>
    </xf>
    <xf numFmtId="0" fontId="14" fillId="10" borderId="38" xfId="38" applyFont="1" applyFill="1" applyBorder="1" applyAlignment="1">
      <alignment horizontal="center" vertical="center" wrapText="1"/>
    </xf>
    <xf numFmtId="0" fontId="12" fillId="0" borderId="36" xfId="41" applyFont="1" applyBorder="1" applyAlignment="1">
      <alignment horizontal="center" vertical="center"/>
    </xf>
    <xf numFmtId="177" fontId="12" fillId="0" borderId="36" xfId="41" applyNumberFormat="1" applyFont="1" applyBorder="1" applyAlignment="1">
      <alignment vertical="center"/>
    </xf>
    <xf numFmtId="177" fontId="12" fillId="0" borderId="21" xfId="41" applyNumberFormat="1" applyFont="1" applyBorder="1" applyAlignment="1">
      <alignment vertical="center"/>
    </xf>
    <xf numFmtId="0" fontId="12" fillId="0" borderId="3" xfId="41" applyFont="1" applyBorder="1" applyAlignment="1">
      <alignment horizontal="center" vertical="center"/>
    </xf>
    <xf numFmtId="0" fontId="28" fillId="0" borderId="3" xfId="41" applyFont="1" applyBorder="1" applyAlignment="1">
      <alignment vertical="center"/>
    </xf>
    <xf numFmtId="0" fontId="28" fillId="0" borderId="3" xfId="41" applyFont="1" applyBorder="1" applyAlignment="1">
      <alignment horizontal="center" vertical="center"/>
    </xf>
    <xf numFmtId="0" fontId="28" fillId="0" borderId="20" xfId="41" applyFont="1" applyBorder="1" applyAlignment="1">
      <alignment vertical="center"/>
    </xf>
    <xf numFmtId="177" fontId="29" fillId="0" borderId="32" xfId="40" applyNumberFormat="1" applyFont="1" applyFill="1" applyBorder="1" applyAlignment="1">
      <alignment horizontal="right" vertical="center"/>
    </xf>
    <xf numFmtId="186" fontId="29" fillId="0" borderId="31" xfId="38" applyNumberFormat="1" applyFont="1" applyBorder="1" applyAlignment="1">
      <alignment horizontal="center" vertical="center"/>
    </xf>
    <xf numFmtId="185" fontId="29" fillId="0" borderId="31" xfId="38" applyNumberFormat="1" applyFont="1" applyBorder="1" applyAlignment="1">
      <alignment horizontal="right" vertical="center"/>
    </xf>
    <xf numFmtId="2" fontId="29" fillId="0" borderId="31" xfId="38" applyNumberFormat="1" applyFont="1" applyBorder="1" applyAlignment="1">
      <alignment horizontal="center" vertical="center"/>
    </xf>
    <xf numFmtId="2" fontId="29" fillId="0" borderId="31" xfId="31" applyNumberFormat="1" applyFont="1" applyFill="1" applyBorder="1" applyAlignment="1">
      <alignment horizontal="center" vertical="center"/>
    </xf>
    <xf numFmtId="170" fontId="29" fillId="0" borderId="31" xfId="38" applyNumberFormat="1" applyFont="1" applyBorder="1" applyAlignment="1">
      <alignment horizontal="center" vertical="center"/>
    </xf>
    <xf numFmtId="0" fontId="29" fillId="0" borderId="31" xfId="38" applyFont="1" applyBorder="1" applyAlignment="1">
      <alignment horizontal="center" vertical="center"/>
    </xf>
    <xf numFmtId="0" fontId="29" fillId="0" borderId="31" xfId="38" applyFont="1" applyBorder="1" applyAlignment="1">
      <alignment horizontal="left" vertical="center"/>
    </xf>
    <xf numFmtId="0" fontId="28" fillId="0" borderId="30" xfId="38" applyFont="1" applyBorder="1" applyAlignment="1">
      <alignment horizontal="center" vertical="center" wrapText="1"/>
    </xf>
    <xf numFmtId="0" fontId="12" fillId="0" borderId="36" xfId="27" applyFont="1" applyBorder="1" applyAlignment="1">
      <alignment vertical="center"/>
    </xf>
    <xf numFmtId="0" fontId="29" fillId="0" borderId="36" xfId="27" applyFont="1" applyBorder="1" applyAlignment="1">
      <alignment vertical="top" wrapText="1"/>
    </xf>
    <xf numFmtId="0" fontId="29" fillId="0" borderId="0" xfId="27" applyFont="1" applyAlignment="1">
      <alignment vertical="top" wrapText="1"/>
    </xf>
    <xf numFmtId="0" fontId="11" fillId="0" borderId="36" xfId="27" applyBorder="1" applyAlignment="1">
      <alignment horizontal="center" vertical="center" wrapText="1"/>
    </xf>
    <xf numFmtId="0" fontId="29" fillId="0" borderId="36" xfId="27" applyFont="1" applyBorder="1" applyAlignment="1">
      <alignment horizontal="center" vertical="center"/>
    </xf>
    <xf numFmtId="0" fontId="29" fillId="0" borderId="39" xfId="27" applyFont="1" applyBorder="1"/>
    <xf numFmtId="0" fontId="29" fillId="0" borderId="40" xfId="27" applyFont="1" applyBorder="1"/>
    <xf numFmtId="0" fontId="29" fillId="0" borderId="40" xfId="27" applyFont="1" applyBorder="1" applyAlignment="1">
      <alignment vertical="center"/>
    </xf>
    <xf numFmtId="0" fontId="29" fillId="0" borderId="40" xfId="27" applyFont="1" applyBorder="1" applyAlignment="1">
      <alignment horizontal="center" vertical="center"/>
    </xf>
    <xf numFmtId="0" fontId="24" fillId="0" borderId="41" xfId="27" applyFont="1" applyBorder="1" applyAlignment="1">
      <alignment vertical="center"/>
    </xf>
    <xf numFmtId="0" fontId="29" fillId="0" borderId="0" xfId="27" applyFont="1"/>
    <xf numFmtId="0" fontId="29" fillId="0" borderId="0" xfId="27" applyFont="1" applyAlignment="1">
      <alignment vertical="center"/>
    </xf>
    <xf numFmtId="0" fontId="29" fillId="0" borderId="0" xfId="27" applyFont="1" applyAlignment="1">
      <alignment horizontal="center" vertical="center"/>
    </xf>
    <xf numFmtId="0" fontId="17" fillId="0" borderId="0" xfId="43" applyFont="1" applyAlignment="1">
      <alignment vertical="center"/>
    </xf>
    <xf numFmtId="174" fontId="22" fillId="0" borderId="33" xfId="43" applyNumberFormat="1" applyFont="1" applyBorder="1" applyAlignment="1">
      <alignment vertical="center"/>
    </xf>
    <xf numFmtId="174" fontId="22" fillId="0" borderId="34" xfId="43" applyNumberFormat="1" applyFont="1" applyBorder="1" applyAlignment="1">
      <alignment vertical="center"/>
    </xf>
    <xf numFmtId="0" fontId="22" fillId="0" borderId="34" xfId="43" applyFont="1" applyBorder="1" applyAlignment="1">
      <alignment vertical="center"/>
    </xf>
    <xf numFmtId="0" fontId="22" fillId="0" borderId="34" xfId="43" applyFont="1" applyBorder="1" applyAlignment="1">
      <alignment horizontal="left" vertical="center"/>
    </xf>
    <xf numFmtId="0" fontId="17" fillId="0" borderId="34" xfId="43" applyFont="1" applyBorder="1" applyAlignment="1">
      <alignment horizontal="center" vertical="center"/>
    </xf>
    <xf numFmtId="0" fontId="17" fillId="0" borderId="35" xfId="43" applyFont="1" applyBorder="1" applyAlignment="1">
      <alignment horizontal="center" vertical="center"/>
    </xf>
    <xf numFmtId="0" fontId="17" fillId="0" borderId="0" xfId="43" applyFont="1" applyAlignment="1">
      <alignment horizontal="center" vertical="center"/>
    </xf>
    <xf numFmtId="10" fontId="23" fillId="8" borderId="0" xfId="44" applyNumberFormat="1" applyFont="1" applyFill="1" applyAlignment="1">
      <alignment horizontal="center" vertical="center"/>
    </xf>
    <xf numFmtId="10" fontId="22" fillId="0" borderId="36" xfId="43" applyNumberFormat="1" applyFont="1" applyBorder="1" applyAlignment="1">
      <alignment horizontal="center" vertical="center"/>
    </xf>
    <xf numFmtId="0" fontId="16" fillId="0" borderId="21" xfId="43" applyFont="1" applyBorder="1" applyAlignment="1">
      <alignment horizontal="left" vertical="center"/>
    </xf>
    <xf numFmtId="0" fontId="14" fillId="0" borderId="3" xfId="43" applyFont="1" applyBorder="1" applyAlignment="1">
      <alignment vertical="center"/>
    </xf>
    <xf numFmtId="0" fontId="14" fillId="0" borderId="20" xfId="43" applyFont="1" applyBorder="1" applyAlignment="1">
      <alignment vertical="center"/>
    </xf>
    <xf numFmtId="0" fontId="17" fillId="0" borderId="37" xfId="43" applyFont="1" applyBorder="1" applyAlignment="1">
      <alignment horizontal="center" vertical="center"/>
    </xf>
    <xf numFmtId="10" fontId="17" fillId="0" borderId="0" xfId="43" applyNumberFormat="1" applyFont="1" applyAlignment="1">
      <alignment vertical="center"/>
    </xf>
    <xf numFmtId="0" fontId="14" fillId="0" borderId="36" xfId="43" applyFont="1" applyBorder="1" applyAlignment="1">
      <alignment horizontal="left" vertical="center"/>
    </xf>
    <xf numFmtId="0" fontId="16" fillId="0" borderId="0" xfId="43" applyFont="1" applyAlignment="1">
      <alignment vertical="center"/>
    </xf>
    <xf numFmtId="10" fontId="31" fillId="0" borderId="36" xfId="43" applyNumberFormat="1" applyFont="1" applyBorder="1" applyAlignment="1">
      <alignment horizontal="center" vertical="center"/>
    </xf>
    <xf numFmtId="10" fontId="32" fillId="0" borderId="1" xfId="43" applyNumberFormat="1" applyFont="1" applyBorder="1" applyAlignment="1">
      <alignment horizontal="center" vertical="center"/>
    </xf>
    <xf numFmtId="0" fontId="14" fillId="0" borderId="21" xfId="43" applyFont="1" applyBorder="1" applyAlignment="1">
      <alignment horizontal="left" vertical="center"/>
    </xf>
    <xf numFmtId="0" fontId="16" fillId="0" borderId="0" xfId="43" applyFont="1" applyAlignment="1">
      <alignment horizontal="center" vertical="center"/>
    </xf>
    <xf numFmtId="0" fontId="16" fillId="0" borderId="37" xfId="43" applyFont="1" applyBorder="1" applyAlignment="1">
      <alignment horizontal="center" vertical="center"/>
    </xf>
    <xf numFmtId="173" fontId="16" fillId="0" borderId="0" xfId="43" applyNumberFormat="1" applyFont="1" applyAlignment="1">
      <alignment vertical="center"/>
    </xf>
    <xf numFmtId="10" fontId="14" fillId="0" borderId="36" xfId="43" applyNumberFormat="1" applyFont="1" applyBorder="1" applyAlignment="1">
      <alignment horizontal="center" vertical="center"/>
    </xf>
    <xf numFmtId="10" fontId="14" fillId="0" borderId="1" xfId="43" applyNumberFormat="1" applyFont="1" applyBorder="1" applyAlignment="1">
      <alignment horizontal="center" vertical="center"/>
    </xf>
    <xf numFmtId="10" fontId="12" fillId="0" borderId="36" xfId="45" applyNumberFormat="1" applyFont="1" applyFill="1" applyBorder="1" applyAlignment="1" applyProtection="1">
      <alignment horizontal="center" vertical="center"/>
    </xf>
    <xf numFmtId="10" fontId="12" fillId="0" borderId="21" xfId="45" applyNumberFormat="1" applyFont="1" applyFill="1" applyBorder="1" applyAlignment="1" applyProtection="1">
      <alignment horizontal="center" vertical="center"/>
    </xf>
    <xf numFmtId="166" fontId="14" fillId="0" borderId="36" xfId="43" applyNumberFormat="1" applyFont="1" applyBorder="1" applyAlignment="1">
      <alignment vertical="center"/>
    </xf>
    <xf numFmtId="166" fontId="14" fillId="0" borderId="1" xfId="43" applyNumberFormat="1" applyFont="1" applyBorder="1" applyAlignment="1">
      <alignment vertical="center"/>
    </xf>
    <xf numFmtId="0" fontId="11" fillId="0" borderId="36" xfId="27" applyBorder="1" applyAlignment="1">
      <alignment vertical="center"/>
    </xf>
    <xf numFmtId="0" fontId="11" fillId="0" borderId="37" xfId="27" applyBorder="1" applyAlignment="1">
      <alignment horizontal="center" vertical="center"/>
    </xf>
    <xf numFmtId="172" fontId="17" fillId="0" borderId="0" xfId="43" applyNumberFormat="1" applyFont="1" applyAlignment="1">
      <alignment vertical="center"/>
    </xf>
    <xf numFmtId="166" fontId="18" fillId="0" borderId="36" xfId="43" applyNumberFormat="1" applyFont="1" applyBorder="1" applyAlignment="1">
      <alignment horizontal="right" vertical="center" wrapText="1"/>
    </xf>
    <xf numFmtId="166" fontId="18" fillId="0" borderId="1" xfId="43" applyNumberFormat="1" applyFont="1" applyBorder="1" applyAlignment="1">
      <alignment horizontal="right" vertical="center" wrapText="1"/>
    </xf>
    <xf numFmtId="171" fontId="18" fillId="0" borderId="1" xfId="43" applyNumberFormat="1" applyFont="1" applyBorder="1" applyAlignment="1">
      <alignment horizontal="center" vertical="center" wrapText="1"/>
    </xf>
    <xf numFmtId="0" fontId="18" fillId="0" borderId="1" xfId="43" applyFont="1" applyBorder="1" applyAlignment="1">
      <alignment vertical="center" wrapText="1"/>
    </xf>
    <xf numFmtId="167" fontId="17" fillId="0" borderId="1" xfId="43" applyNumberFormat="1" applyFont="1" applyBorder="1" applyAlignment="1">
      <alignment horizontal="center" vertical="center"/>
    </xf>
    <xf numFmtId="0" fontId="14" fillId="0" borderId="36" xfId="43" applyFont="1" applyBorder="1" applyAlignment="1">
      <alignment horizontal="center" vertical="center"/>
    </xf>
    <xf numFmtId="0" fontId="14" fillId="0" borderId="1" xfId="43" applyFont="1" applyBorder="1" applyAlignment="1">
      <alignment horizontal="center" vertical="center"/>
    </xf>
    <xf numFmtId="0" fontId="14" fillId="0" borderId="1" xfId="43" applyFont="1" applyBorder="1" applyAlignment="1">
      <alignment horizontal="center" vertical="center" wrapText="1"/>
    </xf>
    <xf numFmtId="0" fontId="14" fillId="6" borderId="1" xfId="43" applyFont="1" applyFill="1" applyBorder="1" applyAlignment="1">
      <alignment horizontal="center" vertical="center" wrapText="1"/>
    </xf>
    <xf numFmtId="0" fontId="14" fillId="0" borderId="36" xfId="43" applyFont="1" applyBorder="1" applyAlignment="1">
      <alignment vertical="center"/>
    </xf>
    <xf numFmtId="0" fontId="14" fillId="6" borderId="1" xfId="43" applyFont="1" applyFill="1" applyBorder="1" applyAlignment="1">
      <alignment horizontal="center" vertical="center"/>
    </xf>
    <xf numFmtId="37" fontId="14" fillId="0" borderId="36" xfId="43" applyNumberFormat="1" applyFont="1" applyBorder="1" applyAlignment="1">
      <alignment vertical="center"/>
    </xf>
    <xf numFmtId="37" fontId="14" fillId="0" borderId="0" xfId="43" applyNumberFormat="1" applyFont="1" applyAlignment="1">
      <alignment vertical="center"/>
    </xf>
    <xf numFmtId="166" fontId="17" fillId="0" borderId="0" xfId="43" applyNumberFormat="1" applyFont="1" applyAlignment="1">
      <alignment vertical="center"/>
    </xf>
    <xf numFmtId="0" fontId="18" fillId="0" borderId="21" xfId="43" applyFont="1" applyBorder="1" applyAlignment="1">
      <alignment horizontal="left" vertical="center"/>
    </xf>
    <xf numFmtId="0" fontId="18" fillId="0" borderId="3" xfId="43" applyFont="1" applyBorder="1" applyAlignment="1">
      <alignment horizontal="left" vertical="center"/>
    </xf>
    <xf numFmtId="0" fontId="18" fillId="0" borderId="20" xfId="43" applyFont="1" applyBorder="1" applyAlignment="1">
      <alignment horizontal="left" vertical="center"/>
    </xf>
    <xf numFmtId="0" fontId="14" fillId="6" borderId="38" xfId="43" applyFont="1" applyFill="1" applyBorder="1" applyAlignment="1">
      <alignment horizontal="center" vertical="center"/>
    </xf>
    <xf numFmtId="0" fontId="18" fillId="6" borderId="32" xfId="43" applyFont="1" applyFill="1" applyBorder="1" applyAlignment="1">
      <alignment vertical="center" wrapText="1"/>
    </xf>
    <xf numFmtId="0" fontId="18" fillId="6" borderId="31" xfId="43" applyFont="1" applyFill="1" applyBorder="1" applyAlignment="1">
      <alignment vertical="center" wrapText="1"/>
    </xf>
    <xf numFmtId="0" fontId="14" fillId="6" borderId="31" xfId="43" applyFont="1" applyFill="1" applyBorder="1" applyAlignment="1">
      <alignment horizontal="left" vertical="center" wrapText="1"/>
    </xf>
    <xf numFmtId="170" fontId="14" fillId="0" borderId="36" xfId="43" applyNumberFormat="1" applyFont="1" applyBorder="1" applyAlignment="1">
      <alignment vertical="center"/>
    </xf>
    <xf numFmtId="0" fontId="14" fillId="0" borderId="37" xfId="43" applyFont="1" applyBorder="1" applyAlignment="1">
      <alignment horizontal="center" vertical="center" wrapText="1"/>
    </xf>
    <xf numFmtId="0" fontId="14" fillId="0" borderId="0" xfId="43" applyFont="1" applyAlignment="1">
      <alignment horizontal="center" vertical="center" wrapText="1"/>
    </xf>
    <xf numFmtId="0" fontId="11" fillId="0" borderId="36" xfId="27" applyBorder="1" applyAlignment="1">
      <alignment horizontal="center" vertical="center"/>
    </xf>
    <xf numFmtId="0" fontId="12" fillId="0" borderId="1" xfId="27" applyFont="1" applyBorder="1" applyAlignment="1">
      <alignment vertical="center"/>
    </xf>
    <xf numFmtId="0" fontId="11" fillId="0" borderId="1" xfId="27" applyBorder="1" applyAlignment="1">
      <alignment vertical="center"/>
    </xf>
    <xf numFmtId="15" fontId="11" fillId="0" borderId="36" xfId="27" applyNumberFormat="1" applyBorder="1" applyAlignment="1">
      <alignment horizontal="center" vertical="center"/>
    </xf>
    <xf numFmtId="0" fontId="11" fillId="0" borderId="36" xfId="27" applyBorder="1" applyAlignment="1">
      <alignment horizontal="center" vertical="top" wrapText="1"/>
    </xf>
    <xf numFmtId="0" fontId="11" fillId="0" borderId="37" xfId="27" applyBorder="1" applyAlignment="1">
      <alignment vertical="center"/>
    </xf>
    <xf numFmtId="0" fontId="11" fillId="0" borderId="36" xfId="27" applyBorder="1" applyAlignment="1">
      <alignment vertical="top" wrapText="1"/>
    </xf>
    <xf numFmtId="0" fontId="18" fillId="0" borderId="36" xfId="27" applyFont="1" applyBorder="1" applyAlignment="1">
      <alignment horizontal="center" vertical="center" wrapText="1"/>
    </xf>
    <xf numFmtId="0" fontId="11" fillId="0" borderId="39" xfId="27" applyBorder="1" applyAlignment="1">
      <alignment vertical="center"/>
    </xf>
    <xf numFmtId="0" fontId="11" fillId="0" borderId="40" xfId="27" applyBorder="1" applyAlignment="1">
      <alignment vertical="center"/>
    </xf>
    <xf numFmtId="0" fontId="11" fillId="0" borderId="40" xfId="27" applyBorder="1" applyAlignment="1">
      <alignment horizontal="center" vertical="center"/>
    </xf>
    <xf numFmtId="0" fontId="11" fillId="0" borderId="41" xfId="27" applyBorder="1" applyAlignment="1">
      <alignment horizontal="center" vertical="center"/>
    </xf>
    <xf numFmtId="0" fontId="24" fillId="0" borderId="0" xfId="27" applyFont="1"/>
    <xf numFmtId="0" fontId="24" fillId="0" borderId="0" xfId="27" applyFont="1" applyAlignment="1">
      <alignment horizontal="center"/>
    </xf>
    <xf numFmtId="0" fontId="34" fillId="0" borderId="0" xfId="27" applyFont="1" applyAlignment="1">
      <alignment vertical="center"/>
    </xf>
    <xf numFmtId="0" fontId="24" fillId="0" borderId="33" xfId="27" applyFont="1" applyBorder="1"/>
    <xf numFmtId="42" fontId="24" fillId="0" borderId="34" xfId="47" applyFont="1" applyBorder="1"/>
    <xf numFmtId="0" fontId="24" fillId="0" borderId="34" xfId="27" applyFont="1" applyBorder="1"/>
    <xf numFmtId="0" fontId="24" fillId="0" borderId="34" xfId="27" applyFont="1" applyBorder="1" applyAlignment="1">
      <alignment horizontal="center"/>
    </xf>
    <xf numFmtId="0" fontId="34" fillId="0" borderId="35" xfId="27" applyFont="1" applyBorder="1" applyAlignment="1">
      <alignment vertical="center"/>
    </xf>
    <xf numFmtId="0" fontId="24" fillId="0" borderId="36" xfId="27" applyFont="1" applyBorder="1"/>
    <xf numFmtId="0" fontId="34" fillId="0" borderId="37" xfId="27" applyFont="1" applyBorder="1" applyAlignment="1">
      <alignment vertical="center"/>
    </xf>
    <xf numFmtId="0" fontId="24" fillId="0" borderId="0" xfId="27" applyFont="1" applyAlignment="1">
      <alignment vertical="center" wrapText="1"/>
    </xf>
    <xf numFmtId="185" fontId="29" fillId="0" borderId="0" xfId="27" applyNumberFormat="1" applyFont="1" applyAlignment="1">
      <alignment horizontal="center" vertical="center" wrapText="1"/>
    </xf>
    <xf numFmtId="0" fontId="29" fillId="0" borderId="0" xfId="27" applyFont="1" applyAlignment="1">
      <alignment horizontal="left" vertical="center" wrapText="1"/>
    </xf>
    <xf numFmtId="0" fontId="29" fillId="0" borderId="0" xfId="27" applyFont="1" applyAlignment="1">
      <alignment horizontal="center" vertical="center" wrapText="1"/>
    </xf>
    <xf numFmtId="0" fontId="25" fillId="0" borderId="0" xfId="27" applyFont="1"/>
    <xf numFmtId="0" fontId="25" fillId="0" borderId="36" xfId="27" applyFont="1" applyBorder="1"/>
    <xf numFmtId="188" fontId="15" fillId="0" borderId="21" xfId="27" applyNumberFormat="1" applyFont="1" applyBorder="1" applyAlignment="1">
      <alignment horizontal="right" vertical="center" wrapText="1"/>
    </xf>
    <xf numFmtId="10" fontId="35" fillId="0" borderId="3" xfId="31" applyNumberFormat="1" applyFont="1" applyBorder="1" applyAlignment="1">
      <alignment vertical="center" wrapText="1"/>
    </xf>
    <xf numFmtId="0" fontId="11" fillId="0" borderId="0" xfId="27" applyAlignment="1">
      <alignment horizontal="center" vertical="center" wrapText="1"/>
    </xf>
    <xf numFmtId="0" fontId="36" fillId="0" borderId="37" xfId="27" applyFont="1" applyBorder="1" applyAlignment="1">
      <alignment vertical="center"/>
    </xf>
    <xf numFmtId="0" fontId="36" fillId="0" borderId="0" xfId="27" applyFont="1" applyAlignment="1">
      <alignment vertical="center"/>
    </xf>
    <xf numFmtId="188" fontId="25" fillId="0" borderId="0" xfId="27" applyNumberFormat="1" applyFont="1" applyAlignment="1">
      <alignment vertical="center" wrapText="1"/>
    </xf>
    <xf numFmtId="0" fontId="25" fillId="0" borderId="0" xfId="27" applyFont="1" applyAlignment="1">
      <alignment horizontal="left" vertical="center" wrapText="1"/>
    </xf>
    <xf numFmtId="0" fontId="25" fillId="0" borderId="0" xfId="27" applyFont="1" applyAlignment="1">
      <alignment vertical="center" wrapText="1"/>
    </xf>
    <xf numFmtId="0" fontId="11" fillId="0" borderId="0" xfId="27" applyAlignment="1">
      <alignment horizontal="right" vertical="center" wrapText="1"/>
    </xf>
    <xf numFmtId="188" fontId="15" fillId="0" borderId="0" xfId="27" applyNumberFormat="1" applyFont="1" applyAlignment="1">
      <alignment horizontal="right" vertical="center" wrapText="1"/>
    </xf>
    <xf numFmtId="188" fontId="37" fillId="0" borderId="0" xfId="27" applyNumberFormat="1" applyFont="1" applyAlignment="1">
      <alignment horizontal="right" vertical="center" wrapText="1"/>
    </xf>
    <xf numFmtId="0" fontId="29" fillId="0" borderId="0" xfId="27" applyFont="1" applyAlignment="1">
      <alignment horizontal="right" vertical="center" wrapText="1"/>
    </xf>
    <xf numFmtId="0" fontId="34" fillId="0" borderId="0" xfId="27" applyFont="1" applyAlignment="1">
      <alignment vertical="center" wrapText="1"/>
    </xf>
    <xf numFmtId="0" fontId="34" fillId="0" borderId="0" xfId="27" applyFont="1" applyAlignment="1">
      <alignment horizontal="center" vertical="center" wrapText="1"/>
    </xf>
    <xf numFmtId="188" fontId="36" fillId="0" borderId="1" xfId="27" applyNumberFormat="1" applyFont="1" applyBorder="1" applyAlignment="1">
      <alignment horizontal="right" vertical="center" wrapText="1"/>
    </xf>
    <xf numFmtId="2" fontId="36" fillId="0" borderId="1" xfId="27" applyNumberFormat="1" applyFont="1" applyBorder="1" applyAlignment="1">
      <alignment horizontal="center" vertical="center" wrapText="1"/>
    </xf>
    <xf numFmtId="170" fontId="36" fillId="7" borderId="1" xfId="34" applyNumberFormat="1" applyFont="1" applyFill="1" applyBorder="1" applyAlignment="1">
      <alignment horizontal="center" vertical="center" wrapText="1"/>
    </xf>
    <xf numFmtId="0" fontId="36" fillId="0" borderId="1" xfId="27" applyFont="1" applyBorder="1" applyAlignment="1">
      <alignment horizontal="center" vertical="center" wrapText="1"/>
    </xf>
    <xf numFmtId="0" fontId="36" fillId="0" borderId="1" xfId="27" applyFont="1" applyBorder="1" applyAlignment="1">
      <alignment horizontal="justify" vertical="center" wrapText="1"/>
    </xf>
    <xf numFmtId="0" fontId="36" fillId="9" borderId="37" xfId="27" applyFont="1" applyFill="1" applyBorder="1" applyAlignment="1">
      <alignment vertical="center"/>
    </xf>
    <xf numFmtId="0" fontId="36" fillId="9" borderId="0" xfId="27" applyFont="1" applyFill="1" applyAlignment="1">
      <alignment vertical="center"/>
    </xf>
    <xf numFmtId="0" fontId="26" fillId="0" borderId="0" xfId="27" applyFont="1"/>
    <xf numFmtId="0" fontId="26" fillId="0" borderId="36" xfId="27" applyFont="1" applyBorder="1"/>
    <xf numFmtId="0" fontId="15" fillId="0" borderId="1" xfId="27" applyFont="1" applyBorder="1" applyAlignment="1">
      <alignment horizontal="center" vertical="center" wrapText="1"/>
    </xf>
    <xf numFmtId="0" fontId="37" fillId="0" borderId="37" xfId="27" applyFont="1" applyBorder="1" applyAlignment="1">
      <alignment vertical="center"/>
    </xf>
    <xf numFmtId="0" fontId="37" fillId="0" borderId="0" xfId="27" applyFont="1" applyAlignment="1">
      <alignment vertical="center"/>
    </xf>
    <xf numFmtId="0" fontId="14" fillId="6" borderId="1" xfId="27" applyFont="1" applyFill="1" applyBorder="1" applyAlignment="1">
      <alignment horizontal="center" vertical="center" wrapText="1"/>
    </xf>
    <xf numFmtId="190" fontId="15" fillId="0" borderId="21" xfId="27" applyNumberFormat="1" applyFont="1" applyBorder="1" applyAlignment="1">
      <alignment horizontal="right" vertical="center" wrapText="1"/>
    </xf>
    <xf numFmtId="1" fontId="36" fillId="7" borderId="1" xfId="34" applyNumberFormat="1" applyFont="1" applyFill="1" applyBorder="1" applyAlignment="1">
      <alignment horizontal="center" vertical="center" wrapText="1"/>
    </xf>
    <xf numFmtId="0" fontId="36" fillId="9" borderId="1" xfId="27" applyFont="1" applyFill="1" applyBorder="1" applyAlignment="1">
      <alignment horizontal="center" vertical="center" wrapText="1"/>
    </xf>
    <xf numFmtId="0" fontId="36" fillId="9" borderId="1" xfId="27" applyFont="1" applyFill="1" applyBorder="1" applyAlignment="1">
      <alignment horizontal="left" vertical="center" wrapText="1"/>
    </xf>
    <xf numFmtId="170" fontId="36" fillId="7" borderId="1" xfId="27" applyNumberFormat="1" applyFont="1" applyFill="1" applyBorder="1" applyAlignment="1">
      <alignment horizontal="center" vertical="center" wrapText="1"/>
    </xf>
    <xf numFmtId="0" fontId="36" fillId="9" borderId="1" xfId="27" applyFont="1" applyFill="1" applyBorder="1" applyAlignment="1">
      <alignment horizontal="justify" vertical="center" wrapText="1"/>
    </xf>
    <xf numFmtId="0" fontId="15" fillId="0" borderId="30" xfId="27" applyFont="1" applyBorder="1" applyAlignment="1">
      <alignment horizontal="center" vertical="center" wrapText="1"/>
    </xf>
    <xf numFmtId="189" fontId="37" fillId="0" borderId="29" xfId="27" applyNumberFormat="1" applyFont="1" applyBorder="1" applyAlignment="1">
      <alignment horizontal="right" vertical="center" wrapText="1"/>
    </xf>
    <xf numFmtId="0" fontId="34" fillId="0" borderId="28" xfId="48" applyFont="1" applyBorder="1" applyAlignment="1">
      <alignment horizontal="center" vertical="center" wrapText="1"/>
    </xf>
    <xf numFmtId="0" fontId="29" fillId="0" borderId="28" xfId="27" applyFont="1" applyBorder="1" applyAlignment="1">
      <alignment vertical="center" wrapText="1"/>
    </xf>
    <xf numFmtId="0" fontId="29" fillId="0" borderId="28" xfId="27" applyFont="1" applyBorder="1" applyAlignment="1">
      <alignment horizontal="center" vertical="center" wrapText="1"/>
    </xf>
    <xf numFmtId="0" fontId="24" fillId="0" borderId="28" xfId="27" applyFont="1" applyBorder="1"/>
    <xf numFmtId="0" fontId="29" fillId="0" borderId="20" xfId="27" applyFont="1" applyBorder="1" applyAlignment="1">
      <alignment vertical="center" wrapText="1"/>
    </xf>
    <xf numFmtId="0" fontId="36" fillId="0" borderId="3" xfId="48" applyFont="1" applyBorder="1" applyAlignment="1">
      <alignment horizontal="center" vertical="center" wrapText="1"/>
    </xf>
    <xf numFmtId="0" fontId="34" fillId="0" borderId="3" xfId="48" applyFont="1" applyBorder="1" applyAlignment="1">
      <alignment horizontal="center" vertical="center" wrapText="1"/>
    </xf>
    <xf numFmtId="0" fontId="29" fillId="0" borderId="3" xfId="27" applyFont="1" applyBorder="1" applyAlignment="1">
      <alignment vertical="center" wrapText="1"/>
    </xf>
    <xf numFmtId="0" fontId="29" fillId="0" borderId="3" xfId="27" applyFont="1" applyBorder="1" applyAlignment="1">
      <alignment horizontal="center" vertical="center" wrapText="1"/>
    </xf>
    <xf numFmtId="0" fontId="24" fillId="0" borderId="3" xfId="27" applyFont="1" applyBorder="1"/>
    <xf numFmtId="4" fontId="36" fillId="7" borderId="1" xfId="34" applyNumberFormat="1" applyFont="1" applyFill="1" applyBorder="1" applyAlignment="1">
      <alignment horizontal="center" vertical="center" wrapText="1"/>
    </xf>
    <xf numFmtId="186" fontId="36" fillId="0" borderId="38" xfId="27" applyNumberFormat="1" applyFont="1" applyBorder="1" applyAlignment="1">
      <alignment horizontal="center" vertical="center" wrapText="1"/>
    </xf>
    <xf numFmtId="2" fontId="36" fillId="0" borderId="38" xfId="27" applyNumberFormat="1" applyFont="1" applyBorder="1" applyAlignment="1">
      <alignment horizontal="center" vertical="center" wrapText="1"/>
    </xf>
    <xf numFmtId="0" fontId="29" fillId="0" borderId="31" xfId="27" applyFont="1" applyBorder="1" applyAlignment="1">
      <alignment vertical="top" wrapText="1"/>
    </xf>
    <xf numFmtId="0" fontId="28" fillId="0" borderId="0" xfId="27" applyFont="1" applyAlignment="1">
      <alignment vertical="top"/>
    </xf>
    <xf numFmtId="0" fontId="28" fillId="0" borderId="36" xfId="27" applyFont="1" applyBorder="1" applyAlignment="1">
      <alignment vertical="top"/>
    </xf>
    <xf numFmtId="0" fontId="38" fillId="0" borderId="0" xfId="27" applyFont="1" applyAlignment="1">
      <alignment vertical="center"/>
    </xf>
    <xf numFmtId="0" fontId="28" fillId="0" borderId="36" xfId="27" applyFont="1" applyBorder="1" applyAlignment="1">
      <alignment vertical="center"/>
    </xf>
    <xf numFmtId="0" fontId="29" fillId="0" borderId="36" xfId="27" applyFont="1" applyBorder="1" applyAlignment="1">
      <alignment vertical="center"/>
    </xf>
    <xf numFmtId="0" fontId="11" fillId="0" borderId="1" xfId="27" applyBorder="1" applyAlignment="1">
      <alignment horizontal="center" vertical="center"/>
    </xf>
    <xf numFmtId="0" fontId="12" fillId="0" borderId="1" xfId="27" applyFont="1" applyBorder="1" applyAlignment="1">
      <alignment horizontal="center" vertical="center"/>
    </xf>
    <xf numFmtId="0" fontId="29" fillId="0" borderId="39" xfId="27" applyFont="1" applyBorder="1" applyAlignment="1">
      <alignment vertical="center"/>
    </xf>
    <xf numFmtId="0" fontId="34" fillId="0" borderId="41" xfId="27" applyFont="1" applyBorder="1" applyAlignment="1">
      <alignment vertical="center"/>
    </xf>
    <xf numFmtId="0" fontId="39" fillId="0" borderId="0" xfId="43" applyFont="1" applyAlignment="1">
      <alignment vertical="center"/>
    </xf>
    <xf numFmtId="174" fontId="40" fillId="0" borderId="0" xfId="43" applyNumberFormat="1" applyFont="1" applyAlignment="1">
      <alignment vertical="center"/>
    </xf>
    <xf numFmtId="0" fontId="40" fillId="0" borderId="0" xfId="43" applyFont="1" applyAlignment="1">
      <alignment vertical="center"/>
    </xf>
    <xf numFmtId="0" fontId="40" fillId="0" borderId="0" xfId="43" applyFont="1" applyAlignment="1">
      <alignment horizontal="left" vertical="center"/>
    </xf>
    <xf numFmtId="0" fontId="39" fillId="0" borderId="0" xfId="43" applyFont="1" applyAlignment="1">
      <alignment horizontal="center" vertical="center"/>
    </xf>
    <xf numFmtId="174" fontId="40" fillId="0" borderId="33" xfId="43" applyNumberFormat="1" applyFont="1" applyBorder="1" applyAlignment="1">
      <alignment vertical="center"/>
    </xf>
    <xf numFmtId="174" fontId="40" fillId="0" borderId="34" xfId="43" applyNumberFormat="1" applyFont="1" applyBorder="1" applyAlignment="1">
      <alignment vertical="center"/>
    </xf>
    <xf numFmtId="0" fontId="40" fillId="0" borderId="34" xfId="43" applyFont="1" applyBorder="1" applyAlignment="1">
      <alignment vertical="center"/>
    </xf>
    <xf numFmtId="0" fontId="40" fillId="0" borderId="34" xfId="43" applyFont="1" applyBorder="1" applyAlignment="1">
      <alignment horizontal="left" vertical="center"/>
    </xf>
    <xf numFmtId="0" fontId="39" fillId="0" borderId="34" xfId="43" applyFont="1" applyBorder="1" applyAlignment="1">
      <alignment horizontal="center" vertical="center"/>
    </xf>
    <xf numFmtId="0" fontId="39" fillId="0" borderId="35" xfId="43" applyFont="1" applyBorder="1" applyAlignment="1">
      <alignment horizontal="center" vertical="center"/>
    </xf>
    <xf numFmtId="176" fontId="23" fillId="8" borderId="0" xfId="44" applyNumberFormat="1" applyFont="1" applyFill="1" applyAlignment="1">
      <alignment horizontal="center" vertical="center"/>
    </xf>
    <xf numFmtId="10" fontId="40" fillId="0" borderId="36" xfId="43" applyNumberFormat="1" applyFont="1" applyBorder="1" applyAlignment="1">
      <alignment horizontal="center" vertical="center"/>
    </xf>
    <xf numFmtId="0" fontId="39" fillId="0" borderId="37" xfId="43" applyFont="1" applyBorder="1" applyAlignment="1">
      <alignment horizontal="center" vertical="center"/>
    </xf>
    <xf numFmtId="10" fontId="39" fillId="0" borderId="0" xfId="43" applyNumberFormat="1" applyFont="1" applyAlignment="1">
      <alignment vertical="center"/>
    </xf>
    <xf numFmtId="0" fontId="31" fillId="0" borderId="36" xfId="43" applyFont="1" applyBorder="1" applyAlignment="1">
      <alignment horizontal="left" vertical="center"/>
    </xf>
    <xf numFmtId="0" fontId="41" fillId="0" borderId="0" xfId="43" applyFont="1" applyAlignment="1">
      <alignment vertical="center"/>
    </xf>
    <xf numFmtId="0" fontId="41" fillId="0" borderId="0" xfId="43" applyFont="1" applyAlignment="1">
      <alignment horizontal="center" vertical="center"/>
    </xf>
    <xf numFmtId="0" fontId="41" fillId="0" borderId="37" xfId="43" applyFont="1" applyBorder="1" applyAlignment="1">
      <alignment horizontal="center" vertical="center"/>
    </xf>
    <xf numFmtId="173" fontId="41" fillId="0" borderId="0" xfId="43" applyNumberFormat="1" applyFont="1" applyAlignment="1">
      <alignment vertical="center"/>
    </xf>
    <xf numFmtId="44" fontId="41" fillId="0" borderId="0" xfId="35" applyFont="1" applyFill="1" applyAlignment="1">
      <alignment vertical="center"/>
    </xf>
    <xf numFmtId="10" fontId="28" fillId="0" borderId="36" xfId="45" applyNumberFormat="1" applyFont="1" applyFill="1" applyBorder="1" applyAlignment="1" applyProtection="1">
      <alignment horizontal="center" vertical="center"/>
    </xf>
    <xf numFmtId="166" fontId="31" fillId="0" borderId="36" xfId="43" applyNumberFormat="1" applyFont="1" applyBorder="1" applyAlignment="1">
      <alignment vertical="center"/>
    </xf>
    <xf numFmtId="43" fontId="39" fillId="0" borderId="0" xfId="34" applyFont="1" applyFill="1" applyAlignment="1">
      <alignment vertical="center"/>
    </xf>
    <xf numFmtId="172" fontId="39" fillId="0" borderId="0" xfId="43" applyNumberFormat="1" applyFont="1" applyAlignment="1">
      <alignment vertical="center"/>
    </xf>
    <xf numFmtId="166" fontId="33" fillId="0" borderId="36" xfId="43" applyNumberFormat="1" applyFont="1" applyBorder="1" applyAlignment="1">
      <alignment horizontal="right" vertical="center" wrapText="1"/>
    </xf>
    <xf numFmtId="0" fontId="43" fillId="0" borderId="0" xfId="27" applyFont="1"/>
    <xf numFmtId="10" fontId="43" fillId="0" borderId="0" xfId="27" applyNumberFormat="1" applyFont="1"/>
    <xf numFmtId="0" fontId="14" fillId="0" borderId="0" xfId="43" applyFont="1" applyAlignment="1">
      <alignment vertical="center"/>
    </xf>
    <xf numFmtId="0" fontId="18" fillId="0" borderId="37" xfId="43" applyFont="1" applyBorder="1" applyAlignment="1">
      <alignment horizontal="center" vertical="center"/>
    </xf>
    <xf numFmtId="0" fontId="18" fillId="0" borderId="0" xfId="43" applyFont="1" applyAlignment="1">
      <alignment horizontal="center" vertical="center"/>
    </xf>
    <xf numFmtId="0" fontId="18" fillId="0" borderId="0" xfId="43" applyFont="1" applyAlignment="1">
      <alignment vertical="center"/>
    </xf>
    <xf numFmtId="37" fontId="31" fillId="0" borderId="36" xfId="43" applyNumberFormat="1" applyFont="1" applyBorder="1" applyAlignment="1">
      <alignment vertical="center"/>
    </xf>
    <xf numFmtId="37" fontId="31" fillId="0" borderId="0" xfId="43" applyNumberFormat="1" applyFont="1" applyAlignment="1">
      <alignment vertical="center"/>
    </xf>
    <xf numFmtId="166" fontId="39" fillId="0" borderId="0" xfId="43" applyNumberFormat="1" applyFont="1" applyAlignment="1">
      <alignment vertical="center"/>
    </xf>
    <xf numFmtId="0" fontId="33" fillId="0" borderId="21" xfId="43" applyFont="1" applyBorder="1" applyAlignment="1">
      <alignment horizontal="left" vertical="center"/>
    </xf>
    <xf numFmtId="0" fontId="33" fillId="0" borderId="3" xfId="43" applyFont="1" applyBorder="1" applyAlignment="1">
      <alignment horizontal="left" vertical="center"/>
    </xf>
    <xf numFmtId="0" fontId="31" fillId="0" borderId="37" xfId="43" applyFont="1" applyBorder="1" applyAlignment="1">
      <alignment horizontal="center" vertical="center" wrapText="1"/>
    </xf>
    <xf numFmtId="0" fontId="31" fillId="0" borderId="0" xfId="43" applyFont="1" applyAlignment="1">
      <alignment horizontal="center" vertical="center" wrapText="1"/>
    </xf>
    <xf numFmtId="0" fontId="29" fillId="0" borderId="37" xfId="27" applyFont="1" applyBorder="1" applyAlignment="1">
      <alignment horizontal="center" vertical="center"/>
    </xf>
    <xf numFmtId="0" fontId="29" fillId="0" borderId="37" xfId="27" applyFont="1" applyBorder="1" applyAlignment="1">
      <alignment vertical="center"/>
    </xf>
    <xf numFmtId="0" fontId="29" fillId="0" borderId="10" xfId="27" applyFont="1" applyBorder="1" applyAlignment="1">
      <alignment vertical="top" wrapText="1"/>
    </xf>
    <xf numFmtId="0" fontId="29" fillId="0" borderId="41" xfId="27" applyFont="1" applyBorder="1" applyAlignment="1">
      <alignment horizontal="center" vertical="center"/>
    </xf>
    <xf numFmtId="0" fontId="24" fillId="0" borderId="35" xfId="27" applyFont="1" applyBorder="1" applyAlignment="1">
      <alignment horizontal="center" vertical="center"/>
    </xf>
    <xf numFmtId="0" fontId="24" fillId="0" borderId="37" xfId="27" applyFont="1" applyBorder="1" applyAlignment="1">
      <alignment horizontal="center" vertical="center"/>
    </xf>
    <xf numFmtId="0" fontId="12" fillId="0" borderId="21" xfId="49" applyFont="1" applyBorder="1" applyAlignment="1">
      <alignment horizontal="center" vertical="center"/>
    </xf>
    <xf numFmtId="0" fontId="12" fillId="0" borderId="3" xfId="49" applyFont="1" applyBorder="1" applyAlignment="1">
      <alignment horizontal="center" vertical="center"/>
    </xf>
    <xf numFmtId="0" fontId="11" fillId="0" borderId="0" xfId="49" applyBorder="1" applyAlignment="1">
      <alignment vertical="center"/>
    </xf>
    <xf numFmtId="10" fontId="10" fillId="0" borderId="1" xfId="39" applyNumberFormat="1" applyFont="1" applyFill="1" applyBorder="1" applyAlignment="1">
      <alignment vertical="center"/>
    </xf>
    <xf numFmtId="4" fontId="12" fillId="0" borderId="3" xfId="49" applyNumberFormat="1" applyFont="1" applyBorder="1" applyAlignment="1">
      <alignment horizontal="center" vertical="center"/>
    </xf>
    <xf numFmtId="170" fontId="11" fillId="0" borderId="0" xfId="49" applyNumberFormat="1" applyBorder="1" applyAlignment="1">
      <alignment vertical="center"/>
    </xf>
    <xf numFmtId="170" fontId="12" fillId="0" borderId="0" xfId="49" applyNumberFormat="1" applyFont="1" applyBorder="1" applyAlignment="1">
      <alignment horizontal="center" vertical="center"/>
    </xf>
    <xf numFmtId="0" fontId="11" fillId="0" borderId="0" xfId="49" applyBorder="1" applyAlignment="1">
      <alignment horizontal="right" vertical="center"/>
    </xf>
    <xf numFmtId="170" fontId="11" fillId="0" borderId="0" xfId="49" applyNumberFormat="1" applyBorder="1" applyAlignment="1">
      <alignment horizontal="center" vertical="center"/>
    </xf>
    <xf numFmtId="0" fontId="12" fillId="0" borderId="0" xfId="49" applyFont="1" applyBorder="1" applyAlignment="1">
      <alignment horizontal="right" vertical="center"/>
    </xf>
    <xf numFmtId="180" fontId="11" fillId="0" borderId="0" xfId="49" applyNumberFormat="1" applyBorder="1" applyAlignment="1">
      <alignment vertical="center"/>
    </xf>
    <xf numFmtId="4" fontId="11" fillId="0" borderId="0" xfId="49" applyNumberFormat="1" applyBorder="1" applyAlignment="1">
      <alignment vertical="center"/>
    </xf>
    <xf numFmtId="180" fontId="12" fillId="11" borderId="1" xfId="49" applyNumberFormat="1" applyFont="1" applyFill="1" applyBorder="1" applyAlignment="1">
      <alignment horizontal="right" vertical="center"/>
    </xf>
    <xf numFmtId="0" fontId="12" fillId="11" borderId="1" xfId="49" applyFont="1" applyFill="1" applyBorder="1" applyAlignment="1">
      <alignment horizontal="right" vertical="center"/>
    </xf>
    <xf numFmtId="4" fontId="11" fillId="11" borderId="1" xfId="49" applyNumberFormat="1" applyFill="1" applyBorder="1" applyAlignment="1">
      <alignment horizontal="right" vertical="center"/>
    </xf>
    <xf numFmtId="170" fontId="11" fillId="11" borderId="21" xfId="49" applyNumberFormat="1" applyFill="1" applyBorder="1" applyAlignment="1">
      <alignment horizontal="right" vertical="center"/>
    </xf>
    <xf numFmtId="170" fontId="11" fillId="11" borderId="3" xfId="49" applyNumberFormat="1" applyFill="1" applyBorder="1" applyAlignment="1">
      <alignment horizontal="right" vertical="center"/>
    </xf>
    <xf numFmtId="170" fontId="11" fillId="11" borderId="20" xfId="49" applyNumberFormat="1" applyFill="1" applyBorder="1" applyAlignment="1">
      <alignment horizontal="right" vertical="center"/>
    </xf>
    <xf numFmtId="180" fontId="11" fillId="0" borderId="1" xfId="27" applyNumberFormat="1" applyBorder="1" applyAlignment="1">
      <alignment horizontal="right" vertical="center"/>
    </xf>
    <xf numFmtId="169" fontId="11" fillId="0" borderId="1" xfId="27" applyNumberFormat="1" applyBorder="1" applyAlignment="1">
      <alignment horizontal="center" vertical="center"/>
    </xf>
    <xf numFmtId="4" fontId="11" fillId="12" borderId="1" xfId="27" applyNumberFormat="1" applyFill="1" applyBorder="1" applyAlignment="1">
      <alignment horizontal="center" vertical="center"/>
    </xf>
    <xf numFmtId="192" fontId="11" fillId="0" borderId="1" xfId="50" applyNumberFormat="1" applyFont="1" applyFill="1" applyBorder="1" applyAlignment="1">
      <alignment horizontal="center" vertical="center"/>
    </xf>
    <xf numFmtId="0" fontId="11" fillId="0" borderId="1" xfId="27" applyBorder="1" applyAlignment="1">
      <alignment horizontal="center" vertical="center" wrapText="1"/>
    </xf>
    <xf numFmtId="0" fontId="11" fillId="0" borderId="1" xfId="49" applyBorder="1" applyAlignment="1">
      <alignment horizontal="center" vertical="center"/>
    </xf>
    <xf numFmtId="0" fontId="11" fillId="0" borderId="1" xfId="49" applyBorder="1" applyAlignment="1">
      <alignment horizontal="justify" vertical="center" wrapText="1"/>
    </xf>
    <xf numFmtId="170" fontId="11" fillId="0" borderId="1" xfId="27" applyNumberFormat="1" applyBorder="1" applyAlignment="1">
      <alignment horizontal="center" vertical="center"/>
    </xf>
    <xf numFmtId="193" fontId="11" fillId="0" borderId="1" xfId="27" applyNumberFormat="1" applyBorder="1" applyAlignment="1">
      <alignment horizontal="center" vertical="center"/>
    </xf>
    <xf numFmtId="0" fontId="11" fillId="0" borderId="1" xfId="49" applyBorder="1" applyAlignment="1">
      <alignment horizontal="left" vertical="center" wrapText="1"/>
    </xf>
    <xf numFmtId="0" fontId="25" fillId="0" borderId="37" xfId="27" applyFont="1" applyBorder="1" applyAlignment="1">
      <alignment horizontal="center" vertical="center"/>
    </xf>
    <xf numFmtId="169" fontId="29" fillId="0" borderId="1" xfId="49" applyNumberFormat="1" applyFont="1" applyBorder="1" applyAlignment="1">
      <alignment horizontal="right" vertical="center"/>
    </xf>
    <xf numFmtId="4" fontId="29" fillId="0" borderId="1" xfId="49" applyNumberFormat="1" applyFont="1" applyBorder="1" applyAlignment="1">
      <alignment horizontal="right" vertical="center"/>
    </xf>
    <xf numFmtId="0" fontId="29" fillId="0" borderId="1" xfId="49" applyFont="1" applyBorder="1" applyAlignment="1">
      <alignment horizontal="center" vertical="center"/>
    </xf>
    <xf numFmtId="0" fontId="29" fillId="0" borderId="1" xfId="49" applyFont="1" applyBorder="1" applyAlignment="1">
      <alignment horizontal="left" vertical="center"/>
    </xf>
    <xf numFmtId="0" fontId="12" fillId="0" borderId="1" xfId="49" applyFont="1" applyBorder="1" applyAlignment="1">
      <alignment horizontal="left" vertical="center"/>
    </xf>
    <xf numFmtId="170" fontId="29" fillId="0" borderId="1" xfId="49" applyNumberFormat="1" applyFont="1" applyBorder="1" applyAlignment="1">
      <alignment horizontal="center" vertical="center"/>
    </xf>
    <xf numFmtId="180" fontId="11" fillId="0" borderId="1" xfId="49" applyNumberFormat="1" applyBorder="1" applyAlignment="1">
      <alignment horizontal="right" vertical="center"/>
    </xf>
    <xf numFmtId="169" fontId="11" fillId="0" borderId="1" xfId="49" applyNumberFormat="1" applyBorder="1" applyAlignment="1">
      <alignment horizontal="center" vertical="center"/>
    </xf>
    <xf numFmtId="4" fontId="11" fillId="7" borderId="1" xfId="50" applyNumberFormat="1" applyFont="1" applyFill="1" applyBorder="1" applyAlignment="1">
      <alignment horizontal="center" vertical="center"/>
    </xf>
    <xf numFmtId="0" fontId="11" fillId="0" borderId="1" xfId="49" applyBorder="1" applyAlignment="1">
      <alignment horizontal="center" vertical="center" wrapText="1"/>
    </xf>
    <xf numFmtId="170" fontId="11" fillId="0" borderId="1" xfId="49" applyNumberFormat="1" applyBorder="1" applyAlignment="1">
      <alignment horizontal="center" vertical="center"/>
    </xf>
    <xf numFmtId="0" fontId="12" fillId="0" borderId="1" xfId="49" applyFont="1" applyBorder="1" applyAlignment="1">
      <alignment horizontal="center" vertical="center"/>
    </xf>
    <xf numFmtId="170" fontId="29" fillId="11" borderId="1" xfId="49" applyNumberFormat="1" applyFont="1" applyFill="1" applyBorder="1" applyAlignment="1">
      <alignment horizontal="center" vertical="center"/>
    </xf>
    <xf numFmtId="168" fontId="11" fillId="0" borderId="1" xfId="27" applyNumberFormat="1" applyBorder="1" applyAlignment="1">
      <alignment horizontal="center" vertical="center"/>
    </xf>
    <xf numFmtId="2" fontId="11" fillId="0" borderId="1" xfId="27" applyNumberFormat="1" applyBorder="1" applyAlignment="1">
      <alignment horizontal="center" vertical="center"/>
    </xf>
    <xf numFmtId="0" fontId="11" fillId="0" borderId="1" xfId="27" applyBorder="1" applyAlignment="1">
      <alignment horizontal="left" vertical="center" wrapText="1"/>
    </xf>
    <xf numFmtId="1" fontId="11" fillId="0" borderId="1" xfId="27" applyNumberFormat="1" applyBorder="1" applyAlignment="1">
      <alignment horizontal="center" vertical="center"/>
    </xf>
    <xf numFmtId="0" fontId="12" fillId="6" borderId="1" xfId="49" applyFont="1" applyFill="1" applyBorder="1" applyAlignment="1">
      <alignment horizontal="center" vertical="center" wrapText="1"/>
    </xf>
    <xf numFmtId="0" fontId="12" fillId="6" borderId="1" xfId="49" applyFont="1" applyFill="1" applyBorder="1" applyAlignment="1">
      <alignment horizontal="center" vertical="center"/>
    </xf>
    <xf numFmtId="170" fontId="12" fillId="6" borderId="1" xfId="49" applyNumberFormat="1" applyFont="1" applyFill="1" applyBorder="1" applyAlignment="1">
      <alignment horizontal="center" vertical="center"/>
    </xf>
    <xf numFmtId="0" fontId="29" fillId="0" borderId="0" xfId="49" applyFont="1" applyBorder="1" applyAlignment="1">
      <alignment vertical="center"/>
    </xf>
    <xf numFmtId="0" fontId="28" fillId="0" borderId="0" xfId="27" applyFont="1" applyAlignment="1">
      <alignment horizontal="center" vertical="center"/>
    </xf>
    <xf numFmtId="0" fontId="28" fillId="0" borderId="22" xfId="27" applyFont="1" applyBorder="1" applyAlignment="1">
      <alignment horizontal="center" vertical="center"/>
    </xf>
    <xf numFmtId="0" fontId="27" fillId="0" borderId="1" xfId="27" applyFont="1" applyBorder="1" applyAlignment="1">
      <alignment horizontal="center" vertical="center"/>
    </xf>
    <xf numFmtId="0" fontId="28" fillId="0" borderId="0" xfId="49" applyFont="1" applyBorder="1" applyAlignment="1">
      <alignment vertical="center"/>
    </xf>
    <xf numFmtId="0" fontId="29" fillId="0" borderId="0" xfId="49" applyFont="1" applyBorder="1" applyAlignment="1">
      <alignment horizontal="center" vertical="center"/>
    </xf>
    <xf numFmtId="0" fontId="29" fillId="0" borderId="32" xfId="49" applyFont="1" applyBorder="1" applyAlignment="1">
      <alignment vertical="center"/>
    </xf>
    <xf numFmtId="0" fontId="29" fillId="0" borderId="31" xfId="49" applyFont="1" applyBorder="1" applyAlignment="1">
      <alignment vertical="center"/>
    </xf>
    <xf numFmtId="0" fontId="38" fillId="0" borderId="37" xfId="27" applyFont="1" applyBorder="1" applyAlignment="1">
      <alignment horizontal="center" vertical="center"/>
    </xf>
    <xf numFmtId="0" fontId="38" fillId="0" borderId="0" xfId="27" applyFont="1" applyAlignment="1">
      <alignment horizontal="center" vertical="center"/>
    </xf>
    <xf numFmtId="0" fontId="38" fillId="0" borderId="0" xfId="27" applyFont="1"/>
    <xf numFmtId="0" fontId="24" fillId="0" borderId="36" xfId="27" applyFont="1" applyBorder="1" applyAlignment="1">
      <alignment vertical="center"/>
    </xf>
    <xf numFmtId="0" fontId="24" fillId="0" borderId="39" xfId="27" applyFont="1" applyBorder="1"/>
    <xf numFmtId="0" fontId="24" fillId="0" borderId="40" xfId="27" applyFont="1" applyBorder="1"/>
    <xf numFmtId="0" fontId="24" fillId="0" borderId="41" xfId="27" applyFont="1" applyBorder="1" applyAlignment="1">
      <alignment horizontal="center" vertical="center"/>
    </xf>
    <xf numFmtId="10" fontId="36" fillId="8" borderId="0" xfId="44" applyNumberFormat="1" applyFont="1" applyFill="1" applyAlignment="1">
      <alignment horizontal="center" vertical="center"/>
    </xf>
    <xf numFmtId="10" fontId="12" fillId="0" borderId="36" xfId="43" applyNumberFormat="1" applyFont="1" applyBorder="1" applyAlignment="1">
      <alignment horizontal="center" vertical="center"/>
    </xf>
    <xf numFmtId="10" fontId="18" fillId="0" borderId="0" xfId="43" applyNumberFormat="1" applyFont="1" applyAlignment="1">
      <alignment vertical="center"/>
    </xf>
    <xf numFmtId="0" fontId="14" fillId="0" borderId="0" xfId="43" applyFont="1" applyAlignment="1">
      <alignment horizontal="center" vertical="center"/>
    </xf>
    <xf numFmtId="0" fontId="14" fillId="0" borderId="37" xfId="43" applyFont="1" applyBorder="1" applyAlignment="1">
      <alignment horizontal="center" vertical="center"/>
    </xf>
    <xf numFmtId="173" fontId="14" fillId="0" borderId="0" xfId="43" applyNumberFormat="1" applyFont="1" applyAlignment="1">
      <alignment vertical="center"/>
    </xf>
    <xf numFmtId="44" fontId="14" fillId="0" borderId="0" xfId="35" applyFont="1" applyFill="1" applyAlignment="1">
      <alignment vertical="center"/>
    </xf>
    <xf numFmtId="43" fontId="18" fillId="0" borderId="0" xfId="34" applyFont="1" applyFill="1" applyAlignment="1">
      <alignment vertical="center"/>
    </xf>
    <xf numFmtId="167" fontId="18" fillId="0" borderId="1" xfId="43" applyNumberFormat="1" applyFont="1" applyBorder="1" applyAlignment="1">
      <alignment horizontal="center" vertical="center"/>
    </xf>
    <xf numFmtId="44" fontId="17" fillId="0" borderId="0" xfId="26" applyFont="1" applyFill="1" applyAlignment="1">
      <alignment vertical="center"/>
    </xf>
    <xf numFmtId="0" fontId="18" fillId="0" borderId="0" xfId="27" applyFont="1" applyAlignment="1">
      <alignment vertical="center"/>
    </xf>
    <xf numFmtId="0" fontId="14" fillId="0" borderId="0" xfId="28" applyFont="1" applyAlignment="1">
      <alignment horizontal="center" vertical="center" wrapText="1"/>
    </xf>
    <xf numFmtId="195" fontId="18" fillId="0" borderId="1" xfId="28" applyNumberFormat="1" applyFont="1" applyBorder="1" applyAlignment="1">
      <alignment vertical="center"/>
    </xf>
    <xf numFmtId="195" fontId="14" fillId="0" borderId="1" xfId="28" applyNumberFormat="1" applyFont="1" applyBorder="1" applyAlignment="1">
      <alignment vertical="center"/>
    </xf>
    <xf numFmtId="195" fontId="18" fillId="0" borderId="1" xfId="28" applyNumberFormat="1" applyFont="1" applyBorder="1" applyAlignment="1">
      <alignment horizontal="right" vertical="center"/>
    </xf>
    <xf numFmtId="174" fontId="11" fillId="0" borderId="0" xfId="27" applyNumberFormat="1" applyAlignment="1">
      <alignment vertical="center"/>
    </xf>
    <xf numFmtId="174" fontId="14" fillId="0" borderId="1" xfId="28" applyNumberFormat="1" applyFont="1" applyBorder="1" applyAlignment="1">
      <alignment horizontal="center" vertical="center"/>
    </xf>
    <xf numFmtId="174" fontId="40" fillId="0" borderId="1" xfId="28" applyNumberFormat="1" applyFont="1" applyBorder="1" applyAlignment="1">
      <alignment horizontal="center" vertical="center"/>
    </xf>
    <xf numFmtId="174" fontId="12" fillId="0" borderId="21" xfId="45" applyNumberFormat="1" applyFont="1" applyFill="1" applyBorder="1" applyAlignment="1" applyProtection="1">
      <alignment horizontal="center" vertical="center"/>
    </xf>
    <xf numFmtId="196" fontId="24" fillId="0" borderId="0" xfId="27" applyNumberFormat="1" applyFont="1" applyAlignment="1">
      <alignment vertical="center"/>
    </xf>
    <xf numFmtId="1" fontId="8" fillId="0" borderId="0" xfId="0" applyNumberFormat="1" applyFont="1"/>
    <xf numFmtId="10" fontId="27" fillId="0" borderId="1" xfId="39" applyNumberFormat="1" applyFont="1" applyFill="1" applyBorder="1" applyAlignment="1">
      <alignment horizontal="right" vertical="center"/>
    </xf>
    <xf numFmtId="42" fontId="25" fillId="0" borderId="0" xfId="53" applyFont="1" applyBorder="1" applyAlignment="1">
      <alignment vertical="center"/>
    </xf>
    <xf numFmtId="174" fontId="24" fillId="0" borderId="34" xfId="27" applyNumberFormat="1" applyFont="1" applyBorder="1" applyAlignment="1">
      <alignment vertical="center"/>
    </xf>
    <xf numFmtId="175" fontId="39" fillId="0" borderId="0" xfId="43" applyNumberFormat="1" applyFont="1" applyAlignment="1">
      <alignment vertical="center"/>
    </xf>
    <xf numFmtId="10" fontId="28" fillId="0" borderId="1" xfId="43" applyNumberFormat="1" applyFont="1" applyBorder="1" applyAlignment="1">
      <alignment horizontal="center" vertical="center"/>
    </xf>
    <xf numFmtId="197" fontId="24" fillId="0" borderId="0" xfId="53" applyNumberFormat="1" applyFont="1"/>
    <xf numFmtId="190" fontId="12" fillId="0" borderId="21" xfId="27" applyNumberFormat="1" applyFont="1" applyBorder="1" applyAlignment="1">
      <alignment horizontal="right" vertical="center" wrapText="1"/>
    </xf>
    <xf numFmtId="174" fontId="24" fillId="0" borderId="0" xfId="36" applyNumberFormat="1" applyFont="1"/>
    <xf numFmtId="165" fontId="12" fillId="0" borderId="1" xfId="50" applyNumberFormat="1" applyFont="1" applyFill="1" applyBorder="1" applyAlignment="1">
      <alignment vertical="center"/>
    </xf>
    <xf numFmtId="165" fontId="44" fillId="11" borderId="1" xfId="49" applyNumberFormat="1" applyFont="1" applyFill="1" applyBorder="1" applyAlignment="1">
      <alignment vertical="center"/>
    </xf>
    <xf numFmtId="197" fontId="24" fillId="0" borderId="0" xfId="53" applyNumberFormat="1" applyFont="1" applyAlignment="1">
      <alignment vertical="center"/>
    </xf>
    <xf numFmtId="44" fontId="24" fillId="0" borderId="0" xfId="27" applyNumberFormat="1" applyFont="1" applyAlignment="1">
      <alignment vertical="center"/>
    </xf>
    <xf numFmtId="174" fontId="14" fillId="0" borderId="1" xfId="43" applyNumberFormat="1" applyFont="1" applyBorder="1" applyAlignment="1">
      <alignment horizontal="center" vertical="center"/>
    </xf>
    <xf numFmtId="42" fontId="17" fillId="0" borderId="0" xfId="53" applyFont="1" applyAlignment="1">
      <alignment vertical="center"/>
    </xf>
    <xf numFmtId="42" fontId="11" fillId="0" borderId="0" xfId="53" applyFont="1" applyAlignment="1">
      <alignment vertical="center"/>
    </xf>
    <xf numFmtId="42" fontId="11" fillId="0" borderId="0" xfId="27" applyNumberFormat="1" applyAlignment="1">
      <alignment vertical="center"/>
    </xf>
    <xf numFmtId="197" fontId="11" fillId="0" borderId="0" xfId="53" applyNumberFormat="1" applyFont="1" applyAlignment="1">
      <alignment vertical="center"/>
    </xf>
    <xf numFmtId="44" fontId="11" fillId="0" borderId="0" xfId="27" applyNumberFormat="1" applyAlignment="1">
      <alignment vertical="center"/>
    </xf>
    <xf numFmtId="9" fontId="11" fillId="0" borderId="0" xfId="27" applyNumberFormat="1" applyAlignment="1">
      <alignment vertical="center"/>
    </xf>
    <xf numFmtId="10" fontId="11" fillId="0" borderId="0" xfId="27" applyNumberFormat="1" applyAlignment="1">
      <alignment vertical="center"/>
    </xf>
    <xf numFmtId="1" fontId="11" fillId="0" borderId="0" xfId="53" applyNumberFormat="1" applyFont="1" applyAlignment="1">
      <alignment vertical="center"/>
    </xf>
    <xf numFmtId="9" fontId="11" fillId="0" borderId="0" xfId="36" applyFont="1" applyAlignment="1">
      <alignment vertical="center"/>
    </xf>
    <xf numFmtId="10" fontId="11" fillId="0" borderId="0" xfId="36" applyNumberFormat="1" applyFont="1" applyAlignment="1">
      <alignment vertical="center"/>
    </xf>
    <xf numFmtId="174" fontId="23" fillId="8" borderId="0" xfId="36" applyNumberFormat="1" applyFont="1" applyFill="1" applyBorder="1" applyAlignment="1" applyProtection="1">
      <alignment horizontal="center" vertical="center"/>
    </xf>
    <xf numFmtId="174" fontId="32" fillId="0" borderId="1" xfId="43" applyNumberFormat="1" applyFont="1" applyBorder="1" applyAlignment="1">
      <alignment horizontal="center" vertical="center"/>
    </xf>
    <xf numFmtId="10" fontId="40" fillId="0" borderId="1" xfId="43" applyNumberFormat="1" applyFont="1" applyBorder="1" applyAlignment="1">
      <alignment horizontal="center" vertical="center"/>
    </xf>
    <xf numFmtId="174" fontId="14" fillId="0" borderId="21" xfId="33" applyNumberFormat="1" applyFont="1" applyFill="1" applyBorder="1" applyAlignment="1" applyProtection="1">
      <alignment horizontal="center" vertical="center"/>
    </xf>
    <xf numFmtId="166" fontId="14" fillId="0" borderId="1" xfId="28" applyNumberFormat="1" applyFont="1" applyBorder="1" applyAlignment="1">
      <alignment vertical="center"/>
    </xf>
    <xf numFmtId="0" fontId="18" fillId="0" borderId="20" xfId="28" applyFont="1" applyBorder="1" applyAlignment="1">
      <alignment horizontal="left" vertical="center"/>
    </xf>
    <xf numFmtId="0" fontId="18" fillId="0" borderId="20" xfId="28" applyFont="1" applyBorder="1" applyAlignment="1">
      <alignment horizontal="left" vertical="center" wrapText="1"/>
    </xf>
    <xf numFmtId="42" fontId="24" fillId="0" borderId="0" xfId="53" applyFont="1" applyAlignment="1">
      <alignment vertical="center"/>
    </xf>
    <xf numFmtId="10" fontId="24" fillId="0" borderId="0" xfId="36" applyNumberFormat="1" applyFont="1" applyAlignment="1">
      <alignment vertical="center"/>
    </xf>
    <xf numFmtId="175" fontId="11" fillId="0" borderId="0" xfId="27" applyNumberFormat="1" applyAlignment="1">
      <alignment vertical="center"/>
    </xf>
    <xf numFmtId="176" fontId="17" fillId="0" borderId="0" xfId="36" applyNumberFormat="1" applyFont="1" applyFill="1" applyAlignment="1">
      <alignment vertical="center"/>
    </xf>
    <xf numFmtId="198" fontId="11" fillId="0" borderId="0" xfId="27" applyNumberFormat="1" applyAlignment="1">
      <alignment vertical="center"/>
    </xf>
    <xf numFmtId="174" fontId="25" fillId="0" borderId="0" xfId="36" applyNumberFormat="1" applyFont="1"/>
    <xf numFmtId="0" fontId="18" fillId="0" borderId="0" xfId="28" applyFont="1" applyAlignment="1">
      <alignment horizontal="center" vertical="center" wrapText="1"/>
    </xf>
    <xf numFmtId="167" fontId="18" fillId="0" borderId="1" xfId="28" applyNumberFormat="1" applyFont="1" applyBorder="1" applyAlignment="1">
      <alignment horizontal="center" vertical="center"/>
    </xf>
    <xf numFmtId="0" fontId="18" fillId="0" borderId="0" xfId="28" applyFont="1" applyAlignment="1">
      <alignment vertical="center" wrapText="1"/>
    </xf>
    <xf numFmtId="167" fontId="18" fillId="9" borderId="1" xfId="28" applyNumberFormat="1" applyFont="1" applyFill="1" applyBorder="1" applyAlignment="1">
      <alignment horizontal="center" vertical="center"/>
    </xf>
    <xf numFmtId="166" fontId="18" fillId="9" borderId="1" xfId="28" applyNumberFormat="1" applyFont="1" applyFill="1" applyBorder="1" applyAlignment="1">
      <alignment horizontal="right" vertical="center"/>
    </xf>
    <xf numFmtId="0" fontId="17" fillId="9" borderId="1" xfId="28" applyFont="1" applyFill="1" applyBorder="1" applyAlignment="1">
      <alignment horizontal="center" vertical="center"/>
    </xf>
    <xf numFmtId="0" fontId="18" fillId="9" borderId="1" xfId="28" applyFont="1" applyFill="1" applyBorder="1" applyAlignment="1">
      <alignment horizontal="center" vertical="center" wrapText="1"/>
    </xf>
    <xf numFmtId="4" fontId="18" fillId="9" borderId="1" xfId="28" applyNumberFormat="1" applyFont="1" applyFill="1" applyBorder="1" applyAlignment="1">
      <alignment horizontal="center" vertical="center" wrapText="1"/>
    </xf>
    <xf numFmtId="0" fontId="18" fillId="9" borderId="1" xfId="27" applyFont="1" applyFill="1" applyBorder="1" applyAlignment="1">
      <alignment horizontal="center" vertical="center"/>
    </xf>
    <xf numFmtId="168" fontId="18" fillId="9" borderId="1" xfId="28" applyNumberFormat="1" applyFont="1" applyFill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168" fontId="18" fillId="0" borderId="1" xfId="43" applyNumberFormat="1" applyFont="1" applyBorder="1" applyAlignment="1">
      <alignment horizontal="center" vertical="center"/>
    </xf>
    <xf numFmtId="195" fontId="18" fillId="0" borderId="1" xfId="43" applyNumberFormat="1" applyFont="1" applyBorder="1" applyAlignment="1">
      <alignment vertical="center"/>
    </xf>
    <xf numFmtId="0" fontId="18" fillId="0" borderId="1" xfId="43" applyFont="1" applyBorder="1" applyAlignment="1">
      <alignment horizontal="center" vertical="center"/>
    </xf>
    <xf numFmtId="181" fontId="24" fillId="0" borderId="0" xfId="27" applyNumberFormat="1" applyFont="1" applyAlignment="1">
      <alignment vertical="center"/>
    </xf>
    <xf numFmtId="199" fontId="24" fillId="0" borderId="0" xfId="27" applyNumberFormat="1" applyFont="1" applyAlignment="1">
      <alignment vertical="center"/>
    </xf>
    <xf numFmtId="197" fontId="25" fillId="0" borderId="0" xfId="31" applyNumberFormat="1" applyFont="1" applyBorder="1"/>
    <xf numFmtId="0" fontId="18" fillId="0" borderId="20" xfId="30" applyFont="1" applyFill="1" applyBorder="1" applyAlignment="1">
      <alignment horizontal="left" vertical="center" wrapText="1"/>
    </xf>
    <xf numFmtId="0" fontId="18" fillId="0" borderId="21" xfId="30" applyFont="1" applyFill="1" applyBorder="1" applyAlignment="1">
      <alignment horizontal="left" vertical="center" wrapText="1"/>
    </xf>
    <xf numFmtId="189" fontId="36" fillId="0" borderId="38" xfId="27" applyNumberFormat="1" applyFont="1" applyFill="1" applyBorder="1" applyAlignment="1">
      <alignment horizontal="right" vertical="center" wrapText="1"/>
    </xf>
    <xf numFmtId="0" fontId="36" fillId="0" borderId="1" xfId="27" applyFont="1" applyFill="1" applyBorder="1" applyAlignment="1">
      <alignment vertical="center" wrapText="1"/>
    </xf>
    <xf numFmtId="0" fontId="11" fillId="0" borderId="1" xfId="27" applyFill="1" applyBorder="1" applyAlignment="1">
      <alignment horizontal="left" vertical="center" wrapText="1"/>
    </xf>
    <xf numFmtId="1" fontId="25" fillId="0" borderId="0" xfId="31" applyNumberFormat="1" applyFont="1" applyBorder="1"/>
    <xf numFmtId="169" fontId="18" fillId="0" borderId="1" xfId="43" applyNumberFormat="1" applyFont="1" applyFill="1" applyBorder="1" applyAlignment="1">
      <alignment horizontal="center" vertical="center"/>
    </xf>
    <xf numFmtId="169" fontId="18" fillId="0" borderId="1" xfId="28" applyNumberFormat="1" applyFont="1" applyFill="1" applyBorder="1" applyAlignment="1">
      <alignment horizontal="center" vertical="center"/>
    </xf>
    <xf numFmtId="0" fontId="14" fillId="0" borderId="0" xfId="27" applyFont="1" applyAlignment="1">
      <alignment vertical="center"/>
    </xf>
    <xf numFmtId="174" fontId="11" fillId="0" borderId="0" xfId="36" applyNumberFormat="1" applyFont="1" applyAlignment="1">
      <alignment vertical="center"/>
    </xf>
    <xf numFmtId="174" fontId="14" fillId="0" borderId="0" xfId="36" applyNumberFormat="1" applyFont="1" applyAlignment="1">
      <alignment vertical="center"/>
    </xf>
    <xf numFmtId="0" fontId="11" fillId="0" borderId="0" xfId="27" applyBorder="1" applyAlignment="1">
      <alignment horizontal="center" vertical="center"/>
    </xf>
    <xf numFmtId="0" fontId="11" fillId="0" borderId="45" xfId="27" applyBorder="1" applyAlignment="1">
      <alignment horizontal="center" vertical="center"/>
    </xf>
    <xf numFmtId="0" fontId="12" fillId="0" borderId="46" xfId="27" applyFont="1" applyBorder="1" applyAlignment="1">
      <alignment vertical="center"/>
    </xf>
    <xf numFmtId="0" fontId="14" fillId="0" borderId="7" xfId="28" applyFont="1" applyBorder="1" applyAlignment="1">
      <alignment horizontal="center" vertical="center"/>
    </xf>
    <xf numFmtId="0" fontId="11" fillId="0" borderId="0" xfId="27" applyBorder="1" applyAlignment="1">
      <alignment horizontal="center" vertical="center"/>
    </xf>
    <xf numFmtId="0" fontId="11" fillId="0" borderId="45" xfId="27" applyBorder="1" applyAlignment="1">
      <alignment horizontal="center" vertical="center"/>
    </xf>
    <xf numFmtId="177" fontId="12" fillId="0" borderId="1" xfId="40" applyNumberFormat="1" applyFont="1" applyFill="1" applyBorder="1" applyAlignment="1">
      <alignment horizontal="right" vertical="center"/>
    </xf>
    <xf numFmtId="0" fontId="12" fillId="0" borderId="20" xfId="27" applyFont="1" applyBorder="1" applyAlignment="1">
      <alignment vertical="center"/>
    </xf>
    <xf numFmtId="0" fontId="12" fillId="0" borderId="3" xfId="27" applyFont="1" applyBorder="1" applyAlignment="1">
      <alignment vertical="center"/>
    </xf>
    <xf numFmtId="0" fontId="1" fillId="0" borderId="0" xfId="59"/>
    <xf numFmtId="0" fontId="8" fillId="0" borderId="46" xfId="59" applyFont="1" applyBorder="1"/>
    <xf numFmtId="0" fontId="8" fillId="0" borderId="0" xfId="59" applyFont="1"/>
    <xf numFmtId="0" fontId="8" fillId="0" borderId="45" xfId="59" applyFont="1" applyBorder="1"/>
    <xf numFmtId="0" fontId="9" fillId="13" borderId="15" xfId="59" applyFont="1" applyFill="1" applyBorder="1" applyAlignment="1">
      <alignment horizontal="center" vertical="center"/>
    </xf>
    <xf numFmtId="0" fontId="9" fillId="13" borderId="1" xfId="59" applyFont="1" applyFill="1" applyBorder="1" applyAlignment="1">
      <alignment horizontal="center" vertical="center"/>
    </xf>
    <xf numFmtId="0" fontId="9" fillId="13" borderId="16" xfId="59" applyFont="1" applyFill="1" applyBorder="1" applyAlignment="1">
      <alignment horizontal="center" vertical="center"/>
    </xf>
    <xf numFmtId="0" fontId="8" fillId="0" borderId="15" xfId="59" applyFont="1" applyBorder="1"/>
    <xf numFmtId="0" fontId="8" fillId="0" borderId="1" xfId="59" applyFont="1" applyBorder="1"/>
    <xf numFmtId="9" fontId="8" fillId="0" borderId="1" xfId="59" applyNumberFormat="1" applyFont="1" applyBorder="1"/>
    <xf numFmtId="0" fontId="8" fillId="0" borderId="16" xfId="59" applyFont="1" applyBorder="1"/>
    <xf numFmtId="0" fontId="8" fillId="0" borderId="57" xfId="59" applyFont="1" applyBorder="1"/>
    <xf numFmtId="0" fontId="8" fillId="0" borderId="24" xfId="59" applyFont="1" applyBorder="1"/>
    <xf numFmtId="0" fontId="8" fillId="0" borderId="58" xfId="59" applyFont="1" applyBorder="1"/>
    <xf numFmtId="0" fontId="8" fillId="0" borderId="11" xfId="59" applyFont="1" applyBorder="1"/>
    <xf numFmtId="0" fontId="8" fillId="0" borderId="12" xfId="59" applyFont="1" applyBorder="1"/>
    <xf numFmtId="10" fontId="8" fillId="0" borderId="13" xfId="59" applyNumberFormat="1" applyFont="1" applyBorder="1"/>
    <xf numFmtId="10" fontId="47" fillId="0" borderId="1" xfId="60" applyNumberFormat="1" applyFont="1" applyBorder="1"/>
    <xf numFmtId="10" fontId="47" fillId="0" borderId="1" xfId="61" applyNumberFormat="1" applyFont="1" applyBorder="1"/>
    <xf numFmtId="0" fontId="8" fillId="0" borderId="18" xfId="59" applyFont="1" applyBorder="1"/>
    <xf numFmtId="0" fontId="8" fillId="0" borderId="19" xfId="59" applyFont="1" applyBorder="1"/>
    <xf numFmtId="10" fontId="8" fillId="0" borderId="19" xfId="59" applyNumberFormat="1" applyFont="1" applyBorder="1"/>
    <xf numFmtId="0" fontId="8" fillId="0" borderId="59" xfId="59" applyFont="1" applyBorder="1"/>
    <xf numFmtId="0" fontId="47" fillId="0" borderId="1" xfId="62" applyFont="1" applyBorder="1"/>
    <xf numFmtId="10" fontId="8" fillId="0" borderId="1" xfId="60" applyNumberFormat="1" applyFont="1" applyBorder="1"/>
    <xf numFmtId="0" fontId="47" fillId="0" borderId="12" xfId="62" applyFont="1" applyBorder="1"/>
    <xf numFmtId="10" fontId="47" fillId="0" borderId="1" xfId="62" applyNumberFormat="1" applyFont="1" applyBorder="1"/>
    <xf numFmtId="0" fontId="47" fillId="0" borderId="16" xfId="62" applyFont="1" applyBorder="1"/>
    <xf numFmtId="0" fontId="8" fillId="10" borderId="50" xfId="59" applyFont="1" applyFill="1" applyBorder="1"/>
    <xf numFmtId="0" fontId="8" fillId="10" borderId="51" xfId="59" applyFont="1" applyFill="1" applyBorder="1"/>
    <xf numFmtId="10" fontId="8" fillId="10" borderId="52" xfId="60" applyNumberFormat="1" applyFont="1" applyFill="1" applyBorder="1"/>
    <xf numFmtId="0" fontId="9" fillId="13" borderId="47" xfId="59" applyFont="1" applyFill="1" applyBorder="1" applyAlignment="1">
      <alignment horizontal="center" vertical="center"/>
    </xf>
    <xf numFmtId="0" fontId="9" fillId="13" borderId="48" xfId="59" applyFont="1" applyFill="1" applyBorder="1" applyAlignment="1">
      <alignment horizontal="center" vertical="center"/>
    </xf>
    <xf numFmtId="186" fontId="9" fillId="13" borderId="49" xfId="59" applyNumberFormat="1" applyFont="1" applyFill="1" applyBorder="1" applyAlignment="1">
      <alignment horizontal="center" vertical="center"/>
    </xf>
    <xf numFmtId="186" fontId="1" fillId="0" borderId="0" xfId="59" applyNumberFormat="1"/>
    <xf numFmtId="0" fontId="11" fillId="0" borderId="20" xfId="27" applyBorder="1" applyAlignment="1">
      <alignment vertical="center"/>
    </xf>
    <xf numFmtId="0" fontId="11" fillId="0" borderId="3" xfId="27" applyBorder="1" applyAlignment="1">
      <alignment vertical="center"/>
    </xf>
    <xf numFmtId="195" fontId="18" fillId="0" borderId="1" xfId="43" applyNumberFormat="1" applyFont="1" applyBorder="1" applyAlignment="1">
      <alignment horizontal="right" vertical="center"/>
    </xf>
    <xf numFmtId="195" fontId="18" fillId="9" borderId="1" xfId="28" applyNumberFormat="1" applyFont="1" applyFill="1" applyBorder="1" applyAlignment="1">
      <alignment horizontal="right" vertical="center"/>
    </xf>
    <xf numFmtId="42" fontId="49" fillId="0" borderId="0" xfId="53" applyFont="1"/>
    <xf numFmtId="8" fontId="24" fillId="0" borderId="0" xfId="27" applyNumberFormat="1" applyFont="1"/>
    <xf numFmtId="9" fontId="17" fillId="0" borderId="0" xfId="28" applyNumberFormat="1" applyFont="1" applyAlignment="1">
      <alignment vertical="center"/>
    </xf>
    <xf numFmtId="174" fontId="17" fillId="0" borderId="0" xfId="28" applyNumberFormat="1" applyFont="1" applyAlignment="1">
      <alignment vertical="center"/>
    </xf>
    <xf numFmtId="166" fontId="18" fillId="0" borderId="20" xfId="28" applyNumberFormat="1" applyFont="1" applyBorder="1" applyAlignment="1">
      <alignment horizontal="center" vertical="center" wrapText="1"/>
    </xf>
    <xf numFmtId="166" fontId="18" fillId="0" borderId="21" xfId="28" applyNumberFormat="1" applyFont="1" applyBorder="1" applyAlignment="1">
      <alignment horizontal="center" vertical="center" wrapText="1"/>
    </xf>
    <xf numFmtId="9" fontId="18" fillId="0" borderId="1" xfId="28" applyNumberFormat="1" applyFont="1" applyBorder="1" applyAlignment="1">
      <alignment horizontal="center" vertical="center" wrapText="1"/>
    </xf>
    <xf numFmtId="10" fontId="18" fillId="0" borderId="20" xfId="28" applyNumberFormat="1" applyFont="1" applyBorder="1" applyAlignment="1">
      <alignment horizontal="center" vertical="center" wrapText="1"/>
    </xf>
    <xf numFmtId="10" fontId="18" fillId="0" borderId="21" xfId="28" applyNumberFormat="1" applyFont="1" applyBorder="1" applyAlignment="1">
      <alignment horizontal="center" vertical="center" wrapText="1"/>
    </xf>
    <xf numFmtId="0" fontId="14" fillId="0" borderId="2" xfId="28" applyFont="1" applyBorder="1" applyAlignment="1">
      <alignment horizontal="center" vertical="center"/>
    </xf>
    <xf numFmtId="0" fontId="14" fillId="0" borderId="3" xfId="28" applyFont="1" applyBorder="1" applyAlignment="1">
      <alignment horizontal="center" vertical="center"/>
    </xf>
    <xf numFmtId="166" fontId="15" fillId="0" borderId="50" xfId="29" applyNumberFormat="1" applyFont="1" applyBorder="1" applyAlignment="1">
      <alignment horizontal="center" vertical="center"/>
    </xf>
    <xf numFmtId="166" fontId="15" fillId="0" borderId="51" xfId="29" applyNumberFormat="1" applyFont="1" applyBorder="1" applyAlignment="1">
      <alignment horizontal="center" vertical="center"/>
    </xf>
    <xf numFmtId="166" fontId="15" fillId="0" borderId="52" xfId="29" applyNumberFormat="1" applyFont="1" applyBorder="1" applyAlignment="1">
      <alignment horizontal="center" vertical="center"/>
    </xf>
    <xf numFmtId="170" fontId="14" fillId="6" borderId="1" xfId="28" applyNumberFormat="1" applyFont="1" applyFill="1" applyBorder="1" applyAlignment="1">
      <alignment vertical="center"/>
    </xf>
    <xf numFmtId="0" fontId="14" fillId="6" borderId="20" xfId="28" applyFont="1" applyFill="1" applyBorder="1" applyAlignment="1">
      <alignment horizontal="center" vertical="center" wrapText="1"/>
    </xf>
    <xf numFmtId="0" fontId="14" fillId="6" borderId="3" xfId="28" applyFont="1" applyFill="1" applyBorder="1" applyAlignment="1">
      <alignment horizontal="center" vertical="center" wrapText="1"/>
    </xf>
    <xf numFmtId="0" fontId="18" fillId="6" borderId="3" xfId="28" applyFont="1" applyFill="1" applyBorder="1" applyAlignment="1">
      <alignment horizontal="center" vertical="center" wrapText="1"/>
    </xf>
    <xf numFmtId="0" fontId="14" fillId="6" borderId="21" xfId="28" applyFont="1" applyFill="1" applyBorder="1" applyAlignment="1">
      <alignment horizontal="center" vertical="center" wrapText="1"/>
    </xf>
    <xf numFmtId="9" fontId="14" fillId="7" borderId="20" xfId="31" applyFont="1" applyFill="1" applyBorder="1" applyAlignment="1" applyProtection="1">
      <alignment horizontal="center" vertical="center"/>
    </xf>
    <xf numFmtId="9" fontId="14" fillId="7" borderId="21" xfId="31" applyFont="1" applyFill="1" applyBorder="1" applyAlignment="1" applyProtection="1">
      <alignment horizontal="center" vertical="center"/>
    </xf>
    <xf numFmtId="0" fontId="18" fillId="0" borderId="20" xfId="30" applyFont="1" applyBorder="1" applyAlignment="1">
      <alignment vertical="center" wrapText="1"/>
    </xf>
    <xf numFmtId="0" fontId="18" fillId="0" borderId="21" xfId="30" applyFont="1" applyBorder="1" applyAlignment="1">
      <alignment vertical="center" wrapText="1"/>
    </xf>
    <xf numFmtId="9" fontId="14" fillId="0" borderId="20" xfId="31" applyFont="1" applyFill="1" applyBorder="1" applyAlignment="1" applyProtection="1">
      <alignment horizontal="center" vertical="center"/>
    </xf>
    <xf numFmtId="9" fontId="14" fillId="0" borderId="21" xfId="31" applyFont="1" applyFill="1" applyBorder="1" applyAlignment="1" applyProtection="1">
      <alignment horizontal="center" vertical="center"/>
    </xf>
    <xf numFmtId="37" fontId="14" fillId="0" borderId="1" xfId="28" applyNumberFormat="1" applyFont="1" applyBorder="1" applyAlignment="1">
      <alignment horizontal="right" vertical="center"/>
    </xf>
    <xf numFmtId="0" fontId="14" fillId="0" borderId="3" xfId="28" applyFont="1" applyBorder="1" applyAlignment="1">
      <alignment horizontal="left" vertical="center"/>
    </xf>
    <xf numFmtId="0" fontId="14" fillId="6" borderId="1" xfId="28" applyFont="1" applyFill="1" applyBorder="1" applyAlignment="1">
      <alignment horizontal="left" vertical="center"/>
    </xf>
    <xf numFmtId="0" fontId="14" fillId="6" borderId="1" xfId="28" applyFont="1" applyFill="1" applyBorder="1" applyAlignment="1">
      <alignment horizontal="center" vertical="center"/>
    </xf>
    <xf numFmtId="0" fontId="14" fillId="0" borderId="0" xfId="28" applyFont="1" applyAlignment="1">
      <alignment horizontal="left" vertical="center"/>
    </xf>
    <xf numFmtId="37" fontId="14" fillId="0" borderId="20" xfId="28" applyNumberFormat="1" applyFont="1" applyBorder="1" applyAlignment="1">
      <alignment horizontal="right" vertical="center"/>
    </xf>
    <xf numFmtId="37" fontId="14" fillId="0" borderId="3" xfId="28" applyNumberFormat="1" applyFont="1" applyBorder="1" applyAlignment="1">
      <alignment horizontal="right" vertical="center"/>
    </xf>
    <xf numFmtId="37" fontId="14" fillId="0" borderId="21" xfId="28" applyNumberFormat="1" applyFont="1" applyBorder="1" applyAlignment="1">
      <alignment horizontal="right" vertical="center"/>
    </xf>
    <xf numFmtId="0" fontId="20" fillId="0" borderId="24" xfId="28" applyFont="1" applyBorder="1" applyAlignment="1">
      <alignment horizontal="center" vertical="center" wrapText="1"/>
    </xf>
    <xf numFmtId="0" fontId="20" fillId="0" borderId="23" xfId="28" applyFont="1" applyBorder="1" applyAlignment="1">
      <alignment horizontal="center" vertical="center" wrapText="1"/>
    </xf>
    <xf numFmtId="0" fontId="18" fillId="9" borderId="20" xfId="28" applyFont="1" applyFill="1" applyBorder="1" applyAlignment="1">
      <alignment horizontal="justify" vertical="center"/>
    </xf>
    <xf numFmtId="0" fontId="18" fillId="9" borderId="21" xfId="28" applyFont="1" applyFill="1" applyBorder="1" applyAlignment="1">
      <alignment horizontal="justify" vertical="center"/>
    </xf>
    <xf numFmtId="0" fontId="19" fillId="0" borderId="20" xfId="28" applyFont="1" applyBorder="1" applyAlignment="1">
      <alignment horizontal="left" vertical="center"/>
    </xf>
    <xf numFmtId="0" fontId="19" fillId="0" borderId="3" xfId="28" applyFont="1" applyBorder="1" applyAlignment="1">
      <alignment horizontal="left" vertical="center"/>
    </xf>
    <xf numFmtId="0" fontId="19" fillId="0" borderId="21" xfId="28" applyFont="1" applyBorder="1" applyAlignment="1">
      <alignment horizontal="left" vertical="center"/>
    </xf>
    <xf numFmtId="0" fontId="18" fillId="0" borderId="20" xfId="28" applyFont="1" applyBorder="1" applyAlignment="1">
      <alignment vertical="center" wrapText="1"/>
    </xf>
    <xf numFmtId="0" fontId="18" fillId="0" borderId="21" xfId="28" applyFont="1" applyBorder="1" applyAlignment="1">
      <alignment vertical="center" wrapText="1"/>
    </xf>
    <xf numFmtId="0" fontId="18" fillId="9" borderId="20" xfId="28" applyFont="1" applyFill="1" applyBorder="1" applyAlignment="1">
      <alignment horizontal="left" vertical="center" wrapText="1"/>
    </xf>
    <xf numFmtId="0" fontId="18" fillId="9" borderId="21" xfId="28" applyFont="1" applyFill="1" applyBorder="1" applyAlignment="1">
      <alignment horizontal="left" vertical="center" wrapText="1"/>
    </xf>
    <xf numFmtId="9" fontId="14" fillId="9" borderId="20" xfId="31" applyFont="1" applyFill="1" applyBorder="1" applyAlignment="1" applyProtection="1">
      <alignment horizontal="center" vertical="center"/>
    </xf>
    <xf numFmtId="9" fontId="14" fillId="9" borderId="21" xfId="31" applyFont="1" applyFill="1" applyBorder="1" applyAlignment="1" applyProtection="1">
      <alignment horizontal="center" vertical="center"/>
    </xf>
    <xf numFmtId="0" fontId="18" fillId="9" borderId="20" xfId="30" applyFont="1" applyFill="1" applyBorder="1" applyAlignment="1">
      <alignment vertical="center" wrapText="1"/>
    </xf>
    <xf numFmtId="0" fontId="18" fillId="9" borderId="21" xfId="30" applyFont="1" applyFill="1" applyBorder="1" applyAlignment="1">
      <alignment vertical="center" wrapText="1"/>
    </xf>
    <xf numFmtId="0" fontId="14" fillId="6" borderId="20" xfId="28" applyFont="1" applyFill="1" applyBorder="1" applyAlignment="1">
      <alignment horizontal="center" vertical="center"/>
    </xf>
    <xf numFmtId="0" fontId="14" fillId="6" borderId="21" xfId="28" applyFont="1" applyFill="1" applyBorder="1" applyAlignment="1">
      <alignment horizontal="center" vertical="center"/>
    </xf>
    <xf numFmtId="176" fontId="18" fillId="0" borderId="20" xfId="28" applyNumberFormat="1" applyFont="1" applyBorder="1" applyAlignment="1">
      <alignment horizontal="center" vertical="center" wrapText="1"/>
    </xf>
    <xf numFmtId="176" fontId="18" fillId="0" borderId="21" xfId="28" applyNumberFormat="1" applyFont="1" applyBorder="1" applyAlignment="1">
      <alignment horizontal="center" vertical="center" wrapText="1"/>
    </xf>
    <xf numFmtId="0" fontId="14" fillId="6" borderId="1" xfId="28" applyFont="1" applyFill="1" applyBorder="1" applyAlignment="1">
      <alignment vertical="center"/>
    </xf>
    <xf numFmtId="0" fontId="18" fillId="0" borderId="0" xfId="28" applyFont="1" applyAlignment="1">
      <alignment horizontal="center" vertical="center"/>
    </xf>
    <xf numFmtId="0" fontId="18" fillId="0" borderId="20" xfId="28" applyFont="1" applyBorder="1" applyAlignment="1">
      <alignment horizontal="justify" vertical="center"/>
    </xf>
    <xf numFmtId="0" fontId="18" fillId="0" borderId="21" xfId="28" applyFont="1" applyBorder="1" applyAlignment="1">
      <alignment horizontal="justify" vertical="center"/>
    </xf>
    <xf numFmtId="0" fontId="11" fillId="0" borderId="43" xfId="27" applyBorder="1" applyAlignment="1">
      <alignment horizontal="center" vertical="center"/>
    </xf>
    <xf numFmtId="0" fontId="11" fillId="0" borderId="14" xfId="27" applyBorder="1" applyAlignment="1">
      <alignment horizontal="center" vertical="center"/>
    </xf>
    <xf numFmtId="0" fontId="11" fillId="0" borderId="44" xfId="27" applyBorder="1" applyAlignment="1">
      <alignment horizontal="center" vertical="center"/>
    </xf>
    <xf numFmtId="0" fontId="11" fillId="0" borderId="22" xfId="27" applyBorder="1" applyAlignment="1">
      <alignment horizontal="center" vertical="center"/>
    </xf>
    <xf numFmtId="0" fontId="11" fillId="0" borderId="0" xfId="27" applyBorder="1" applyAlignment="1">
      <alignment horizontal="center" vertical="center"/>
    </xf>
    <xf numFmtId="0" fontId="11" fillId="0" borderId="45" xfId="27" applyBorder="1" applyAlignment="1">
      <alignment horizontal="center" vertical="center"/>
    </xf>
    <xf numFmtId="0" fontId="11" fillId="0" borderId="42" xfId="27" applyBorder="1" applyAlignment="1">
      <alignment horizontal="center" vertical="center"/>
    </xf>
    <xf numFmtId="0" fontId="11" fillId="0" borderId="5" xfId="27" applyBorder="1" applyAlignment="1">
      <alignment horizontal="center" vertical="center"/>
    </xf>
    <xf numFmtId="0" fontId="11" fillId="0" borderId="6" xfId="27" applyBorder="1" applyAlignment="1">
      <alignment horizontal="center" vertical="center"/>
    </xf>
    <xf numFmtId="0" fontId="12" fillId="0" borderId="7" xfId="27" applyFont="1" applyBorder="1" applyAlignment="1">
      <alignment horizontal="center" vertical="center"/>
    </xf>
    <xf numFmtId="0" fontId="12" fillId="0" borderId="9" xfId="27" applyFont="1" applyBorder="1" applyAlignment="1">
      <alignment horizontal="center" vertical="center"/>
    </xf>
    <xf numFmtId="0" fontId="11" fillId="0" borderId="4" xfId="27" applyBorder="1" applyAlignment="1">
      <alignment horizontal="left" vertical="center" wrapText="1"/>
    </xf>
    <xf numFmtId="0" fontId="11" fillId="0" borderId="5" xfId="27" applyBorder="1" applyAlignment="1">
      <alignment horizontal="left" vertical="center" wrapText="1"/>
    </xf>
    <xf numFmtId="0" fontId="11" fillId="0" borderId="8" xfId="27" applyBorder="1" applyAlignment="1">
      <alignment horizontal="left" vertical="center" wrapText="1"/>
    </xf>
    <xf numFmtId="0" fontId="11" fillId="0" borderId="9" xfId="27" applyBorder="1" applyAlignment="1">
      <alignment horizontal="left" vertical="center" wrapText="1"/>
    </xf>
    <xf numFmtId="0" fontId="12" fillId="0" borderId="1" xfId="27" applyFont="1" applyBorder="1" applyAlignment="1">
      <alignment horizontal="center" vertical="center"/>
    </xf>
    <xf numFmtId="0" fontId="12" fillId="0" borderId="56" xfId="27" applyFont="1" applyBorder="1" applyAlignment="1">
      <alignment horizontal="center" vertical="center"/>
    </xf>
    <xf numFmtId="0" fontId="12" fillId="0" borderId="14" xfId="27" applyFont="1" applyBorder="1" applyAlignment="1">
      <alignment horizontal="center" vertical="center"/>
    </xf>
    <xf numFmtId="0" fontId="12" fillId="0" borderId="46" xfId="27" applyFont="1" applyBorder="1" applyAlignment="1">
      <alignment horizontal="center" vertical="center"/>
    </xf>
    <xf numFmtId="0" fontId="12" fillId="0" borderId="0" xfId="27" applyFont="1" applyBorder="1" applyAlignment="1">
      <alignment horizontal="center" vertical="center"/>
    </xf>
    <xf numFmtId="0" fontId="12" fillId="0" borderId="4" xfId="27" applyFont="1" applyBorder="1" applyAlignment="1">
      <alignment horizontal="center" vertical="center"/>
    </xf>
    <xf numFmtId="0" fontId="12" fillId="0" borderId="5" xfId="27" applyFont="1" applyBorder="1" applyAlignment="1">
      <alignment horizontal="center" vertical="center"/>
    </xf>
    <xf numFmtId="0" fontId="14" fillId="0" borderId="11" xfId="28" applyFont="1" applyBorder="1" applyAlignment="1">
      <alignment horizontal="center" vertical="center"/>
    </xf>
    <xf numFmtId="0" fontId="14" fillId="0" borderId="12" xfId="28" applyFont="1" applyBorder="1" applyAlignment="1">
      <alignment horizontal="center" vertical="center"/>
    </xf>
    <xf numFmtId="0" fontId="14" fillId="0" borderId="25" xfId="28" applyFont="1" applyBorder="1" applyAlignment="1">
      <alignment horizontal="center" vertical="center"/>
    </xf>
    <xf numFmtId="166" fontId="15" fillId="0" borderId="53" xfId="29" applyNumberFormat="1" applyFont="1" applyBorder="1" applyAlignment="1">
      <alignment horizontal="center" vertical="center"/>
    </xf>
    <xf numFmtId="166" fontId="15" fillId="0" borderId="54" xfId="29" applyNumberFormat="1" applyFont="1" applyBorder="1" applyAlignment="1">
      <alignment horizontal="center" vertical="center"/>
    </xf>
    <xf numFmtId="166" fontId="15" fillId="0" borderId="55" xfId="29" applyNumberFormat="1" applyFont="1" applyBorder="1" applyAlignment="1">
      <alignment horizontal="center" vertical="center"/>
    </xf>
    <xf numFmtId="0" fontId="14" fillId="6" borderId="1" xfId="28" applyFont="1" applyFill="1" applyBorder="1" applyAlignment="1">
      <alignment horizontal="center" vertical="center" wrapText="1"/>
    </xf>
    <xf numFmtId="0" fontId="14" fillId="6" borderId="20" xfId="28" applyFont="1" applyFill="1" applyBorder="1" applyAlignment="1">
      <alignment horizontal="left" vertical="center"/>
    </xf>
    <xf numFmtId="0" fontId="14" fillId="6" borderId="3" xfId="28" applyFont="1" applyFill="1" applyBorder="1" applyAlignment="1">
      <alignment horizontal="left" vertical="center"/>
    </xf>
    <xf numFmtId="0" fontId="14" fillId="6" borderId="21" xfId="28" applyFont="1" applyFill="1" applyBorder="1" applyAlignment="1">
      <alignment horizontal="left" vertical="center"/>
    </xf>
    <xf numFmtId="49" fontId="11" fillId="0" borderId="12" xfId="27" applyNumberFormat="1" applyBorder="1" applyAlignment="1">
      <alignment horizontal="center" vertical="center"/>
    </xf>
    <xf numFmtId="49" fontId="11" fillId="0" borderId="13" xfId="27" applyNumberFormat="1" applyBorder="1" applyAlignment="1">
      <alignment horizontal="center" vertical="center"/>
    </xf>
    <xf numFmtId="0" fontId="14" fillId="0" borderId="15" xfId="28" applyFont="1" applyBorder="1" applyAlignment="1">
      <alignment horizontal="center" vertical="center"/>
    </xf>
    <xf numFmtId="0" fontId="14" fillId="0" borderId="1" xfId="28" applyFont="1" applyBorder="1" applyAlignment="1">
      <alignment horizontal="center" vertical="center"/>
    </xf>
    <xf numFmtId="0" fontId="14" fillId="0" borderId="20" xfId="28" applyFont="1" applyBorder="1" applyAlignment="1">
      <alignment horizontal="center" vertical="center"/>
    </xf>
    <xf numFmtId="0" fontId="14" fillId="0" borderId="7" xfId="28" applyFont="1" applyBorder="1" applyAlignment="1">
      <alignment horizontal="center" vertical="center"/>
    </xf>
    <xf numFmtId="0" fontId="14" fillId="0" borderId="9" xfId="28" applyFont="1" applyBorder="1" applyAlignment="1">
      <alignment horizontal="center" vertical="center"/>
    </xf>
    <xf numFmtId="0" fontId="11" fillId="0" borderId="3" xfId="27" applyBorder="1" applyAlignment="1">
      <alignment horizontal="center" vertical="center"/>
    </xf>
    <xf numFmtId="0" fontId="11" fillId="0" borderId="17" xfId="27" applyBorder="1" applyAlignment="1">
      <alignment horizontal="center" vertical="center"/>
    </xf>
    <xf numFmtId="0" fontId="14" fillId="0" borderId="18" xfId="29" applyFont="1" applyBorder="1" applyAlignment="1">
      <alignment horizontal="center" vertical="center"/>
    </xf>
    <xf numFmtId="0" fontId="14" fillId="0" borderId="19" xfId="29" applyFont="1" applyBorder="1" applyAlignment="1">
      <alignment horizontal="center" vertical="center"/>
    </xf>
    <xf numFmtId="0" fontId="14" fillId="0" borderId="26" xfId="29" applyFont="1" applyBorder="1" applyAlignment="1">
      <alignment horizontal="center" vertical="center"/>
    </xf>
    <xf numFmtId="166" fontId="14" fillId="0" borderId="47" xfId="29" applyNumberFormat="1" applyFont="1" applyBorder="1" applyAlignment="1">
      <alignment horizontal="center" vertical="center"/>
    </xf>
    <xf numFmtId="166" fontId="14" fillId="0" borderId="48" xfId="29" applyNumberFormat="1" applyFont="1" applyBorder="1" applyAlignment="1">
      <alignment horizontal="center" vertical="center"/>
    </xf>
    <xf numFmtId="166" fontId="14" fillId="0" borderId="49" xfId="29" applyNumberFormat="1" applyFont="1" applyBorder="1" applyAlignment="1">
      <alignment horizontal="center" vertical="center"/>
    </xf>
    <xf numFmtId="0" fontId="12" fillId="0" borderId="6" xfId="27" applyFont="1" applyBorder="1" applyAlignment="1">
      <alignment horizontal="center" vertical="center"/>
    </xf>
    <xf numFmtId="0" fontId="14" fillId="0" borderId="17" xfId="28" applyFont="1" applyBorder="1" applyAlignment="1">
      <alignment horizontal="center" vertical="center"/>
    </xf>
    <xf numFmtId="166" fontId="15" fillId="0" borderId="7" xfId="29" applyNumberFormat="1" applyFont="1" applyBorder="1" applyAlignment="1">
      <alignment horizontal="center" vertical="center"/>
    </xf>
    <xf numFmtId="166" fontId="15" fillId="0" borderId="8" xfId="29" applyNumberFormat="1" applyFont="1" applyBorder="1" applyAlignment="1">
      <alignment horizontal="center" vertical="center"/>
    </xf>
    <xf numFmtId="166" fontId="15" fillId="0" borderId="9" xfId="29" applyNumberFormat="1" applyFont="1" applyBorder="1" applyAlignment="1">
      <alignment horizontal="center" vertical="center"/>
    </xf>
    <xf numFmtId="0" fontId="18" fillId="6" borderId="1" xfId="28" applyFont="1" applyFill="1" applyBorder="1" applyAlignment="1">
      <alignment horizontal="center" vertical="center" wrapText="1"/>
    </xf>
    <xf numFmtId="0" fontId="18" fillId="0" borderId="20" xfId="30" applyFont="1" applyFill="1" applyBorder="1" applyAlignment="1">
      <alignment horizontal="left" vertical="center" wrapText="1"/>
    </xf>
    <xf numFmtId="0" fontId="18" fillId="0" borderId="21" xfId="30" applyFont="1" applyFill="1" applyBorder="1" applyAlignment="1">
      <alignment horizontal="left" vertical="center" wrapText="1"/>
    </xf>
    <xf numFmtId="0" fontId="12" fillId="0" borderId="1" xfId="27" applyFont="1" applyBorder="1" applyAlignment="1">
      <alignment horizontal="left" vertical="center" wrapText="1"/>
    </xf>
    <xf numFmtId="170" fontId="11" fillId="7" borderId="1" xfId="41" applyNumberFormat="1" applyFill="1" applyBorder="1" applyAlignment="1">
      <alignment horizontal="center" vertical="center" wrapText="1"/>
    </xf>
    <xf numFmtId="0" fontId="27" fillId="0" borderId="1" xfId="27" applyFont="1" applyBorder="1" applyAlignment="1">
      <alignment horizontal="center" vertical="center"/>
    </xf>
    <xf numFmtId="0" fontId="27" fillId="0" borderId="20" xfId="27" applyFont="1" applyBorder="1" applyAlignment="1">
      <alignment horizontal="center" vertical="center"/>
    </xf>
    <xf numFmtId="180" fontId="11" fillId="0" borderId="1" xfId="37" applyNumberFormat="1" applyFont="1" applyFill="1" applyBorder="1" applyAlignment="1">
      <alignment horizontal="right" vertical="center" wrapText="1"/>
    </xf>
    <xf numFmtId="170" fontId="11" fillId="7" borderId="20" xfId="41" applyNumberFormat="1" applyFill="1" applyBorder="1" applyAlignment="1">
      <alignment horizontal="center" vertical="center" wrapText="1"/>
    </xf>
    <xf numFmtId="170" fontId="11" fillId="7" borderId="21" xfId="41" applyNumberFormat="1" applyFill="1" applyBorder="1" applyAlignment="1">
      <alignment horizontal="center" vertical="center" wrapText="1"/>
    </xf>
    <xf numFmtId="177" fontId="12" fillId="0" borderId="1" xfId="40" applyNumberFormat="1" applyFont="1" applyFill="1" applyBorder="1" applyAlignment="1">
      <alignment horizontal="right" vertical="center"/>
    </xf>
    <xf numFmtId="0" fontId="12" fillId="0" borderId="24" xfId="27" applyFont="1" applyBorder="1" applyAlignment="1">
      <alignment horizontal="center" vertical="center"/>
    </xf>
    <xf numFmtId="0" fontId="12" fillId="0" borderId="27" xfId="27" applyFont="1" applyBorder="1" applyAlignment="1">
      <alignment horizontal="center" vertical="center"/>
    </xf>
    <xf numFmtId="0" fontId="12" fillId="0" borderId="1" xfId="41" applyFont="1" applyBorder="1" applyAlignment="1">
      <alignment horizontal="center" vertical="center"/>
    </xf>
    <xf numFmtId="0" fontId="12" fillId="0" borderId="20" xfId="27" applyFont="1" applyBorder="1" applyAlignment="1">
      <alignment vertical="center"/>
    </xf>
    <xf numFmtId="0" fontId="12" fillId="0" borderId="3" xfId="27" applyFont="1" applyBorder="1" applyAlignment="1">
      <alignment vertical="center"/>
    </xf>
    <xf numFmtId="0" fontId="12" fillId="0" borderId="21" xfId="27" applyFont="1" applyBorder="1" applyAlignment="1">
      <alignment vertical="center"/>
    </xf>
    <xf numFmtId="0" fontId="11" fillId="0" borderId="20" xfId="38" applyFill="1" applyBorder="1" applyAlignment="1">
      <alignment horizontal="left" vertical="center"/>
    </xf>
    <xf numFmtId="0" fontId="11" fillId="0" borderId="3" xfId="38" applyFill="1" applyBorder="1" applyAlignment="1">
      <alignment horizontal="left" vertical="center"/>
    </xf>
    <xf numFmtId="0" fontId="11" fillId="0" borderId="21" xfId="38" applyFill="1" applyBorder="1" applyAlignment="1">
      <alignment horizontal="left" vertical="center"/>
    </xf>
    <xf numFmtId="0" fontId="12" fillId="0" borderId="20" xfId="27" applyFont="1" applyBorder="1" applyAlignment="1">
      <alignment horizontal="left" vertical="center" wrapText="1"/>
    </xf>
    <xf numFmtId="0" fontId="11" fillId="9" borderId="1" xfId="38" applyFill="1" applyBorder="1" applyAlignment="1">
      <alignment vertical="center" wrapText="1"/>
    </xf>
    <xf numFmtId="0" fontId="11" fillId="9" borderId="20" xfId="38" applyFill="1" applyBorder="1" applyAlignment="1">
      <alignment vertical="center" wrapText="1"/>
    </xf>
    <xf numFmtId="181" fontId="11" fillId="9" borderId="20" xfId="38" applyNumberFormat="1" applyFill="1" applyBorder="1" applyAlignment="1">
      <alignment horizontal="right" vertical="center" wrapText="1"/>
    </xf>
    <xf numFmtId="181" fontId="11" fillId="9" borderId="3" xfId="38" applyNumberFormat="1" applyFill="1" applyBorder="1" applyAlignment="1">
      <alignment horizontal="right" vertical="center" wrapText="1"/>
    </xf>
    <xf numFmtId="181" fontId="11" fillId="9" borderId="21" xfId="38" applyNumberFormat="1" applyFill="1" applyBorder="1" applyAlignment="1">
      <alignment horizontal="right" vertical="center" wrapText="1"/>
    </xf>
    <xf numFmtId="0" fontId="11" fillId="0" borderId="20" xfId="27" applyBorder="1" applyAlignment="1">
      <alignment horizontal="center" vertical="center" wrapText="1"/>
    </xf>
    <xf numFmtId="0" fontId="11" fillId="0" borderId="3" xfId="27" applyBorder="1" applyAlignment="1">
      <alignment horizontal="center" vertical="center" wrapText="1"/>
    </xf>
    <xf numFmtId="0" fontId="11" fillId="0" borderId="21" xfId="27" applyBorder="1" applyAlignment="1">
      <alignment horizontal="center" vertical="center" wrapText="1"/>
    </xf>
    <xf numFmtId="0" fontId="29" fillId="0" borderId="1" xfId="27" applyFont="1" applyBorder="1" applyAlignment="1">
      <alignment horizontal="center" vertical="center"/>
    </xf>
    <xf numFmtId="0" fontId="12" fillId="0" borderId="20" xfId="27" applyFont="1" applyBorder="1" applyAlignment="1">
      <alignment horizontal="center" vertical="center" wrapText="1"/>
    </xf>
    <xf numFmtId="0" fontId="12" fillId="0" borderId="3" xfId="27" applyFont="1" applyBorder="1" applyAlignment="1">
      <alignment horizontal="center" vertical="center" wrapText="1"/>
    </xf>
    <xf numFmtId="0" fontId="12" fillId="10" borderId="38" xfId="38" applyFont="1" applyFill="1" applyBorder="1" applyAlignment="1">
      <alignment horizontal="center" vertical="center"/>
    </xf>
    <xf numFmtId="0" fontId="12" fillId="0" borderId="3" xfId="41" applyFont="1" applyBorder="1" applyAlignment="1">
      <alignment horizontal="center" vertical="center"/>
    </xf>
    <xf numFmtId="0" fontId="12" fillId="10" borderId="1" xfId="41" applyFont="1" applyFill="1" applyBorder="1" applyAlignment="1">
      <alignment horizontal="center" vertical="center"/>
    </xf>
    <xf numFmtId="0" fontId="12" fillId="0" borderId="1" xfId="38" applyFont="1" applyBorder="1" applyAlignment="1">
      <alignment horizontal="center" vertical="center"/>
    </xf>
    <xf numFmtId="0" fontId="12" fillId="0" borderId="20" xfId="38" applyFont="1" applyBorder="1" applyAlignment="1">
      <alignment horizontal="justify" vertical="center"/>
    </xf>
    <xf numFmtId="0" fontId="12" fillId="0" borderId="3" xfId="38" applyFont="1" applyBorder="1" applyAlignment="1">
      <alignment horizontal="justify" vertical="center"/>
    </xf>
    <xf numFmtId="0" fontId="12" fillId="0" borderId="21" xfId="38" applyFont="1" applyBorder="1" applyAlignment="1">
      <alignment horizontal="justify" vertical="center"/>
    </xf>
    <xf numFmtId="0" fontId="12" fillId="10" borderId="38" xfId="27" applyFont="1" applyFill="1" applyBorder="1" applyAlignment="1">
      <alignment horizontal="center" vertical="center"/>
    </xf>
    <xf numFmtId="0" fontId="12" fillId="10" borderId="30" xfId="27" applyFont="1" applyFill="1" applyBorder="1" applyAlignment="1">
      <alignment horizontal="center" vertical="center"/>
    </xf>
    <xf numFmtId="0" fontId="12" fillId="10" borderId="38" xfId="27" applyFont="1" applyFill="1" applyBorder="1" applyAlignment="1">
      <alignment horizontal="center" vertical="center" wrapText="1"/>
    </xf>
    <xf numFmtId="183" fontId="12" fillId="10" borderId="38" xfId="37" applyNumberFormat="1" applyFont="1" applyFill="1" applyBorder="1" applyAlignment="1">
      <alignment horizontal="center" vertical="center" wrapText="1"/>
    </xf>
    <xf numFmtId="0" fontId="12" fillId="10" borderId="24" xfId="38" applyFont="1" applyFill="1" applyBorder="1" applyAlignment="1">
      <alignment horizontal="center" vertical="center"/>
    </xf>
    <xf numFmtId="0" fontId="14" fillId="10" borderId="24" xfId="38" applyFont="1" applyFill="1" applyBorder="1" applyAlignment="1">
      <alignment horizontal="center" vertical="center"/>
    </xf>
    <xf numFmtId="0" fontId="14" fillId="10" borderId="38" xfId="38" applyFont="1" applyFill="1" applyBorder="1" applyAlignment="1">
      <alignment horizontal="center" vertical="center"/>
    </xf>
    <xf numFmtId="0" fontId="11" fillId="0" borderId="30" xfId="38" applyFill="1" applyBorder="1" applyAlignment="1">
      <alignment horizontal="left" vertical="center"/>
    </xf>
    <xf numFmtId="0" fontId="11" fillId="0" borderId="31" xfId="38" applyFill="1" applyBorder="1" applyAlignment="1">
      <alignment horizontal="left" vertical="center"/>
    </xf>
    <xf numFmtId="0" fontId="11" fillId="0" borderId="32" xfId="38" applyFill="1" applyBorder="1" applyAlignment="1">
      <alignment horizontal="left" vertical="center"/>
    </xf>
    <xf numFmtId="0" fontId="11" fillId="9" borderId="20" xfId="38" applyFill="1" applyBorder="1" applyAlignment="1">
      <alignment horizontal="left" vertical="center" wrapText="1"/>
    </xf>
    <xf numFmtId="0" fontId="11" fillId="9" borderId="3" xfId="38" applyFill="1" applyBorder="1" applyAlignment="1">
      <alignment horizontal="left" vertical="center" wrapText="1"/>
    </xf>
    <xf numFmtId="0" fontId="11" fillId="9" borderId="21" xfId="38" applyFill="1" applyBorder="1" applyAlignment="1">
      <alignment horizontal="left" vertical="center" wrapText="1"/>
    </xf>
    <xf numFmtId="0" fontId="12" fillId="10" borderId="27" xfId="38" applyFont="1" applyFill="1" applyBorder="1" applyAlignment="1">
      <alignment horizontal="center" vertical="center"/>
    </xf>
    <xf numFmtId="0" fontId="12" fillId="10" borderId="28" xfId="38" applyFont="1" applyFill="1" applyBorder="1" applyAlignment="1">
      <alignment horizontal="center" vertical="center"/>
    </xf>
    <xf numFmtId="0" fontId="12" fillId="10" borderId="29" xfId="38" applyFont="1" applyFill="1" applyBorder="1" applyAlignment="1">
      <alignment horizontal="center" vertical="center"/>
    </xf>
    <xf numFmtId="0" fontId="12" fillId="10" borderId="30" xfId="38" applyFont="1" applyFill="1" applyBorder="1" applyAlignment="1">
      <alignment horizontal="center" vertical="center"/>
    </xf>
    <xf numFmtId="0" fontId="12" fillId="10" borderId="31" xfId="38" applyFont="1" applyFill="1" applyBorder="1" applyAlignment="1">
      <alignment horizontal="center" vertical="center"/>
    </xf>
    <xf numFmtId="0" fontId="12" fillId="10" borderId="32" xfId="38" applyFont="1" applyFill="1" applyBorder="1" applyAlignment="1">
      <alignment horizontal="center" vertical="center"/>
    </xf>
    <xf numFmtId="0" fontId="14" fillId="10" borderId="24" xfId="38" applyFont="1" applyFill="1" applyBorder="1" applyAlignment="1">
      <alignment horizontal="center" vertical="center" wrapText="1"/>
    </xf>
    <xf numFmtId="0" fontId="14" fillId="10" borderId="38" xfId="38" applyFont="1" applyFill="1" applyBorder="1" applyAlignment="1">
      <alignment horizontal="center" vertical="center" wrapText="1"/>
    </xf>
    <xf numFmtId="0" fontId="14" fillId="10" borderId="20" xfId="38" applyFont="1" applyFill="1" applyBorder="1" applyAlignment="1">
      <alignment horizontal="center" vertical="center" wrapText="1"/>
    </xf>
    <xf numFmtId="0" fontId="14" fillId="10" borderId="3" xfId="38" applyFont="1" applyFill="1" applyBorder="1" applyAlignment="1">
      <alignment horizontal="center" vertical="center" wrapText="1"/>
    </xf>
    <xf numFmtId="0" fontId="14" fillId="10" borderId="21" xfId="38" applyFont="1" applyFill="1" applyBorder="1" applyAlignment="1">
      <alignment horizontal="center" vertical="center" wrapText="1"/>
    </xf>
    <xf numFmtId="0" fontId="30" fillId="10" borderId="24" xfId="38" applyFont="1" applyFill="1" applyBorder="1" applyAlignment="1">
      <alignment horizontal="center" vertical="center" wrapText="1"/>
    </xf>
    <xf numFmtId="0" fontId="30" fillId="10" borderId="38" xfId="38" applyFont="1" applyFill="1" applyBorder="1" applyAlignment="1">
      <alignment horizontal="center" vertical="center" wrapText="1"/>
    </xf>
    <xf numFmtId="185" fontId="14" fillId="10" borderId="24" xfId="38" applyNumberFormat="1" applyFont="1" applyFill="1" applyBorder="1" applyAlignment="1">
      <alignment horizontal="center" vertical="center" wrapText="1"/>
    </xf>
    <xf numFmtId="185" fontId="14" fillId="10" borderId="38" xfId="38" applyNumberFormat="1" applyFont="1" applyFill="1" applyBorder="1" applyAlignment="1">
      <alignment horizontal="center" vertical="center" wrapText="1"/>
    </xf>
    <xf numFmtId="0" fontId="12" fillId="0" borderId="1" xfId="38" applyFont="1" applyBorder="1" applyAlignment="1">
      <alignment horizontal="center" vertical="center" wrapText="1"/>
    </xf>
    <xf numFmtId="177" fontId="12" fillId="10" borderId="24" xfId="38" applyNumberFormat="1" applyFont="1" applyFill="1" applyBorder="1" applyAlignment="1">
      <alignment horizontal="center" vertical="center" wrapText="1"/>
    </xf>
    <xf numFmtId="177" fontId="12" fillId="10" borderId="38" xfId="38" applyNumberFormat="1" applyFont="1" applyFill="1" applyBorder="1" applyAlignment="1">
      <alignment horizontal="center" vertical="center" wrapText="1"/>
    </xf>
    <xf numFmtId="180" fontId="12" fillId="0" borderId="1" xfId="40" applyNumberFormat="1" applyFont="1" applyFill="1" applyBorder="1" applyAlignment="1">
      <alignment horizontal="right" vertical="center"/>
    </xf>
    <xf numFmtId="170" fontId="29" fillId="7" borderId="20" xfId="41" applyNumberFormat="1" applyFont="1" applyFill="1" applyBorder="1" applyAlignment="1">
      <alignment horizontal="center" vertical="center" wrapText="1"/>
    </xf>
    <xf numFmtId="170" fontId="29" fillId="7" borderId="21" xfId="41" applyNumberFormat="1" applyFont="1" applyFill="1" applyBorder="1" applyAlignment="1">
      <alignment horizontal="center" vertical="center" wrapText="1"/>
    </xf>
    <xf numFmtId="181" fontId="29" fillId="9" borderId="20" xfId="38" applyNumberFormat="1" applyFont="1" applyFill="1" applyBorder="1" applyAlignment="1">
      <alignment horizontal="right" vertical="center" wrapText="1"/>
    </xf>
    <xf numFmtId="181" fontId="29" fillId="9" borderId="3" xfId="38" applyNumberFormat="1" applyFont="1" applyFill="1" applyBorder="1" applyAlignment="1">
      <alignment horizontal="right" vertical="center" wrapText="1"/>
    </xf>
    <xf numFmtId="181" fontId="29" fillId="9" borderId="21" xfId="38" applyNumberFormat="1" applyFont="1" applyFill="1" applyBorder="1" applyAlignment="1">
      <alignment horizontal="right" vertical="center" wrapText="1"/>
    </xf>
    <xf numFmtId="0" fontId="11" fillId="9" borderId="27" xfId="38" applyFill="1" applyBorder="1" applyAlignment="1">
      <alignment horizontal="left" vertical="center" wrapText="1"/>
    </xf>
    <xf numFmtId="0" fontId="11" fillId="9" borderId="28" xfId="38" applyFill="1" applyBorder="1" applyAlignment="1">
      <alignment horizontal="left" vertical="center" wrapText="1"/>
    </xf>
    <xf numFmtId="0" fontId="11" fillId="9" borderId="29" xfId="38" applyFill="1" applyBorder="1" applyAlignment="1">
      <alignment horizontal="left" vertical="center" wrapText="1"/>
    </xf>
    <xf numFmtId="0" fontId="27" fillId="0" borderId="0" xfId="27" applyFont="1" applyAlignment="1">
      <alignment vertical="center" wrapText="1"/>
    </xf>
    <xf numFmtId="165" fontId="12" fillId="0" borderId="1" xfId="37" applyNumberFormat="1" applyFont="1" applyFill="1" applyBorder="1" applyAlignment="1">
      <alignment horizontal="right" vertical="center" wrapText="1"/>
    </xf>
    <xf numFmtId="0" fontId="12" fillId="0" borderId="20" xfId="38" applyFont="1" applyBorder="1" applyAlignment="1">
      <alignment horizontal="center" vertical="center" wrapText="1"/>
    </xf>
    <xf numFmtId="0" fontId="12" fillId="0" borderId="3" xfId="38" applyFont="1" applyBorder="1" applyAlignment="1">
      <alignment horizontal="center" vertical="center" wrapText="1"/>
    </xf>
    <xf numFmtId="0" fontId="12" fillId="0" borderId="21" xfId="38" applyFont="1" applyBorder="1" applyAlignment="1">
      <alignment horizontal="center" vertical="center" wrapText="1"/>
    </xf>
    <xf numFmtId="0" fontId="11" fillId="0" borderId="1" xfId="38" applyBorder="1" applyAlignment="1">
      <alignment horizontal="justify" vertical="center" wrapText="1"/>
    </xf>
    <xf numFmtId="0" fontId="24" fillId="0" borderId="28" xfId="27" applyFont="1" applyBorder="1" applyAlignment="1">
      <alignment horizontal="center" vertical="center"/>
    </xf>
    <xf numFmtId="0" fontId="24" fillId="0" borderId="29" xfId="27" applyFont="1" applyBorder="1" applyAlignment="1">
      <alignment horizontal="center" vertical="center"/>
    </xf>
    <xf numFmtId="0" fontId="24" fillId="0" borderId="31" xfId="27" applyFont="1" applyBorder="1" applyAlignment="1">
      <alignment horizontal="center" vertical="center"/>
    </xf>
    <xf numFmtId="170" fontId="29" fillId="7" borderId="1" xfId="41" applyNumberFormat="1" applyFont="1" applyFill="1" applyBorder="1" applyAlignment="1">
      <alignment horizontal="center" vertical="center" wrapText="1"/>
    </xf>
    <xf numFmtId="180" fontId="12" fillId="0" borderId="20" xfId="40" applyNumberFormat="1" applyFont="1" applyFill="1" applyBorder="1" applyAlignment="1">
      <alignment horizontal="right" vertical="center"/>
    </xf>
    <xf numFmtId="180" fontId="12" fillId="0" borderId="21" xfId="40" applyNumberFormat="1" applyFont="1" applyFill="1" applyBorder="1" applyAlignment="1">
      <alignment horizontal="right" vertical="center"/>
    </xf>
    <xf numFmtId="0" fontId="11" fillId="9" borderId="22" xfId="38" applyFill="1" applyBorder="1" applyAlignment="1">
      <alignment horizontal="left" vertical="center" wrapText="1"/>
    </xf>
    <xf numFmtId="0" fontId="11" fillId="9" borderId="0" xfId="38" applyFill="1" applyAlignment="1">
      <alignment horizontal="left" vertical="center" wrapText="1"/>
    </xf>
    <xf numFmtId="0" fontId="11" fillId="9" borderId="10" xfId="38" applyFill="1" applyBorder="1" applyAlignment="1">
      <alignment horizontal="left" vertical="center" wrapText="1"/>
    </xf>
    <xf numFmtId="0" fontId="11" fillId="9" borderId="30" xfId="38" applyFill="1" applyBorder="1" applyAlignment="1">
      <alignment horizontal="left" vertical="center" wrapText="1"/>
    </xf>
    <xf numFmtId="0" fontId="11" fillId="9" borderId="31" xfId="38" applyFill="1" applyBorder="1" applyAlignment="1">
      <alignment horizontal="left" vertical="center" wrapText="1"/>
    </xf>
    <xf numFmtId="0" fontId="11" fillId="9" borderId="32" xfId="38" applyFill="1" applyBorder="1" applyAlignment="1">
      <alignment horizontal="left" vertical="center" wrapText="1"/>
    </xf>
    <xf numFmtId="10" fontId="18" fillId="0" borderId="20" xfId="43" applyNumberFormat="1" applyFont="1" applyBorder="1" applyAlignment="1">
      <alignment horizontal="center" vertical="center" wrapText="1"/>
    </xf>
    <xf numFmtId="10" fontId="18" fillId="0" borderId="21" xfId="43" applyNumberFormat="1" applyFont="1" applyBorder="1" applyAlignment="1">
      <alignment horizontal="center" vertical="center" wrapText="1"/>
    </xf>
    <xf numFmtId="0" fontId="11" fillId="0" borderId="1" xfId="27" applyBorder="1" applyAlignment="1">
      <alignment horizontal="center" vertical="center"/>
    </xf>
    <xf numFmtId="0" fontId="14" fillId="0" borderId="1" xfId="43" applyFont="1" applyBorder="1" applyAlignment="1">
      <alignment horizontal="center" vertical="center"/>
    </xf>
    <xf numFmtId="0" fontId="14" fillId="6" borderId="1" xfId="43" applyFont="1" applyFill="1" applyBorder="1" applyAlignment="1">
      <alignment horizontal="left" vertical="center"/>
    </xf>
    <xf numFmtId="0" fontId="14" fillId="6" borderId="24" xfId="43" applyFont="1" applyFill="1" applyBorder="1" applyAlignment="1">
      <alignment horizontal="left" vertical="center"/>
    </xf>
    <xf numFmtId="0" fontId="11" fillId="0" borderId="1" xfId="27" applyBorder="1" applyAlignment="1">
      <alignment horizontal="center" vertical="top" wrapText="1"/>
    </xf>
    <xf numFmtId="166" fontId="15" fillId="0" borderId="1" xfId="46" applyNumberFormat="1" applyFont="1" applyBorder="1" applyAlignment="1">
      <alignment horizontal="center" vertical="center"/>
    </xf>
    <xf numFmtId="187" fontId="18" fillId="0" borderId="20" xfId="43" applyNumberFormat="1" applyFont="1" applyBorder="1" applyAlignment="1">
      <alignment horizontal="center" vertical="center" wrapText="1"/>
    </xf>
    <xf numFmtId="187" fontId="18" fillId="0" borderId="21" xfId="43" applyNumberFormat="1" applyFont="1" applyBorder="1" applyAlignment="1">
      <alignment horizontal="center" vertical="center" wrapText="1"/>
    </xf>
    <xf numFmtId="0" fontId="18" fillId="0" borderId="1" xfId="27" applyFont="1" applyBorder="1" applyAlignment="1">
      <alignment horizontal="center" vertical="center" wrapText="1"/>
    </xf>
    <xf numFmtId="49" fontId="11" fillId="0" borderId="1" xfId="27" applyNumberFormat="1" applyBorder="1" applyAlignment="1">
      <alignment horizontal="center" vertical="center"/>
    </xf>
    <xf numFmtId="170" fontId="14" fillId="6" borderId="1" xfId="43" applyNumberFormat="1" applyFont="1" applyFill="1" applyBorder="1" applyAlignment="1">
      <alignment vertical="center"/>
    </xf>
    <xf numFmtId="170" fontId="14" fillId="6" borderId="20" xfId="43" applyNumberFormat="1" applyFont="1" applyFill="1" applyBorder="1" applyAlignment="1">
      <alignment vertical="center"/>
    </xf>
    <xf numFmtId="170" fontId="14" fillId="6" borderId="15" xfId="43" applyNumberFormat="1" applyFont="1" applyFill="1" applyBorder="1" applyAlignment="1">
      <alignment vertical="center"/>
    </xf>
    <xf numFmtId="170" fontId="14" fillId="6" borderId="16" xfId="43" applyNumberFormat="1" applyFont="1" applyFill="1" applyBorder="1" applyAlignment="1">
      <alignment vertical="center"/>
    </xf>
    <xf numFmtId="170" fontId="14" fillId="6" borderId="21" xfId="43" applyNumberFormat="1" applyFont="1" applyFill="1" applyBorder="1" applyAlignment="1">
      <alignment vertical="center"/>
    </xf>
    <xf numFmtId="0" fontId="14" fillId="6" borderId="30" xfId="43" applyFont="1" applyFill="1" applyBorder="1" applyAlignment="1">
      <alignment horizontal="center" vertical="center" wrapText="1"/>
    </xf>
    <xf numFmtId="0" fontId="14" fillId="6" borderId="31" xfId="43" applyFont="1" applyFill="1" applyBorder="1" applyAlignment="1">
      <alignment horizontal="center" vertical="center" wrapText="1"/>
    </xf>
    <xf numFmtId="0" fontId="18" fillId="6" borderId="31" xfId="43" applyFont="1" applyFill="1" applyBorder="1" applyAlignment="1">
      <alignment horizontal="center" vertical="center" wrapText="1"/>
    </xf>
    <xf numFmtId="0" fontId="14" fillId="6" borderId="32" xfId="43" applyFont="1" applyFill="1" applyBorder="1" applyAlignment="1">
      <alignment horizontal="center" vertical="center" wrapText="1"/>
    </xf>
    <xf numFmtId="37" fontId="14" fillId="0" borderId="20" xfId="43" applyNumberFormat="1" applyFont="1" applyBorder="1" applyAlignment="1">
      <alignment horizontal="right" vertical="center"/>
    </xf>
    <xf numFmtId="37" fontId="14" fillId="0" borderId="3" xfId="43" applyNumberFormat="1" applyFont="1" applyBorder="1" applyAlignment="1">
      <alignment horizontal="right" vertical="center"/>
    </xf>
    <xf numFmtId="37" fontId="14" fillId="0" borderId="21" xfId="43" applyNumberFormat="1" applyFont="1" applyBorder="1" applyAlignment="1">
      <alignment horizontal="right" vertical="center"/>
    </xf>
    <xf numFmtId="0" fontId="14" fillId="0" borderId="1" xfId="43" applyFont="1" applyBorder="1" applyAlignment="1">
      <alignment vertical="center"/>
    </xf>
    <xf numFmtId="166" fontId="18" fillId="0" borderId="20" xfId="43" applyNumberFormat="1" applyFont="1" applyBorder="1" applyAlignment="1">
      <alignment horizontal="center" vertical="center" wrapText="1"/>
    </xf>
    <xf numFmtId="166" fontId="18" fillId="0" borderId="3" xfId="43" applyNumberFormat="1" applyFont="1" applyBorder="1" applyAlignment="1">
      <alignment horizontal="center" vertical="center" wrapText="1"/>
    </xf>
    <xf numFmtId="0" fontId="14" fillId="0" borderId="0" xfId="43" applyFont="1" applyAlignment="1">
      <alignment horizontal="left" vertical="center"/>
    </xf>
    <xf numFmtId="0" fontId="14" fillId="0" borderId="20" xfId="43" applyFont="1" applyBorder="1" applyAlignment="1">
      <alignment horizontal="center" vertical="center"/>
    </xf>
    <xf numFmtId="0" fontId="14" fillId="0" borderId="21" xfId="43" applyFont="1" applyBorder="1" applyAlignment="1">
      <alignment horizontal="center" vertical="center"/>
    </xf>
    <xf numFmtId="0" fontId="14" fillId="0" borderId="20" xfId="43" applyFont="1" applyBorder="1" applyAlignment="1">
      <alignment horizontal="center" vertical="center" wrapText="1"/>
    </xf>
    <xf numFmtId="0" fontId="14" fillId="0" borderId="21" xfId="43" applyFont="1" applyBorder="1" applyAlignment="1">
      <alignment horizontal="center" vertical="center" wrapText="1"/>
    </xf>
    <xf numFmtId="0" fontId="20" fillId="0" borderId="24" xfId="43" applyFont="1" applyBorder="1" applyAlignment="1">
      <alignment horizontal="center" vertical="center" wrapText="1"/>
    </xf>
    <xf numFmtId="0" fontId="20" fillId="0" borderId="23" xfId="43" applyFont="1" applyBorder="1" applyAlignment="1">
      <alignment horizontal="center" vertical="center" wrapText="1"/>
    </xf>
    <xf numFmtId="166" fontId="18" fillId="0" borderId="21" xfId="43" applyNumberFormat="1" applyFont="1" applyBorder="1" applyAlignment="1">
      <alignment horizontal="center" vertical="center" wrapText="1"/>
    </xf>
    <xf numFmtId="9" fontId="18" fillId="0" borderId="1" xfId="43" applyNumberFormat="1" applyFont="1" applyBorder="1" applyAlignment="1">
      <alignment horizontal="center" vertical="center" wrapText="1"/>
    </xf>
    <xf numFmtId="0" fontId="29" fillId="0" borderId="0" xfId="27" applyFont="1" applyAlignment="1">
      <alignment horizontal="center" vertical="center"/>
    </xf>
    <xf numFmtId="0" fontId="12" fillId="0" borderId="20" xfId="27" applyFont="1" applyBorder="1" applyAlignment="1">
      <alignment horizontal="center" vertical="center"/>
    </xf>
    <xf numFmtId="0" fontId="12" fillId="0" borderId="3" xfId="27" applyFont="1" applyBorder="1" applyAlignment="1">
      <alignment horizontal="center" vertical="center"/>
    </xf>
    <xf numFmtId="0" fontId="12" fillId="0" borderId="21" xfId="27" applyFont="1" applyBorder="1" applyAlignment="1">
      <alignment horizontal="center" vertical="center"/>
    </xf>
    <xf numFmtId="0" fontId="15" fillId="0" borderId="20" xfId="27" applyFont="1" applyBorder="1" applyAlignment="1">
      <alignment horizontal="left" vertical="center" wrapText="1"/>
    </xf>
    <xf numFmtId="0" fontId="15" fillId="0" borderId="3" xfId="27" applyFont="1" applyBorder="1" applyAlignment="1">
      <alignment horizontal="left" vertical="center" wrapText="1"/>
    </xf>
    <xf numFmtId="0" fontId="15" fillId="6" borderId="27" xfId="27" applyFont="1" applyFill="1" applyBorder="1" applyAlignment="1">
      <alignment horizontal="center" vertical="center" wrapText="1"/>
    </xf>
    <xf numFmtId="0" fontId="15" fillId="6" borderId="28" xfId="27" applyFont="1" applyFill="1" applyBorder="1" applyAlignment="1">
      <alignment horizontal="center" vertical="center" wrapText="1"/>
    </xf>
    <xf numFmtId="0" fontId="15" fillId="6" borderId="30" xfId="27" applyFont="1" applyFill="1" applyBorder="1" applyAlignment="1">
      <alignment horizontal="center" vertical="center" wrapText="1"/>
    </xf>
    <xf numFmtId="0" fontId="15" fillId="6" borderId="31" xfId="27" applyFont="1" applyFill="1" applyBorder="1" applyAlignment="1">
      <alignment horizontal="center" vertical="center" wrapText="1"/>
    </xf>
    <xf numFmtId="0" fontId="15" fillId="6" borderId="1" xfId="27" applyFont="1" applyFill="1" applyBorder="1" applyAlignment="1">
      <alignment horizontal="center" vertical="center" wrapText="1"/>
    </xf>
    <xf numFmtId="0" fontId="14" fillId="6" borderId="1" xfId="27" applyFont="1" applyFill="1" applyBorder="1" applyAlignment="1">
      <alignment horizontal="center" vertical="center" wrapText="1"/>
    </xf>
    <xf numFmtId="0" fontId="15" fillId="6" borderId="29" xfId="27" applyFont="1" applyFill="1" applyBorder="1" applyAlignment="1">
      <alignment horizontal="center" vertical="center" wrapText="1"/>
    </xf>
    <xf numFmtId="0" fontId="15" fillId="6" borderId="32" xfId="27" applyFont="1" applyFill="1" applyBorder="1" applyAlignment="1">
      <alignment horizontal="center" vertical="center" wrapText="1"/>
    </xf>
    <xf numFmtId="0" fontId="15" fillId="0" borderId="1" xfId="27" applyFont="1" applyBorder="1" applyAlignment="1">
      <alignment horizontal="left" vertical="center" wrapText="1"/>
    </xf>
    <xf numFmtId="0" fontId="15" fillId="0" borderId="21" xfId="27" applyFont="1" applyBorder="1" applyAlignment="1">
      <alignment horizontal="left" vertical="center" wrapText="1"/>
    </xf>
    <xf numFmtId="189" fontId="36" fillId="9" borderId="20" xfId="27" applyNumberFormat="1" applyFont="1" applyFill="1" applyBorder="1" applyAlignment="1">
      <alignment horizontal="center" vertical="center" wrapText="1"/>
    </xf>
    <xf numFmtId="189" fontId="36" fillId="9" borderId="3" xfId="27" applyNumberFormat="1" applyFont="1" applyFill="1" applyBorder="1" applyAlignment="1">
      <alignment horizontal="center" vertical="center" wrapText="1"/>
    </xf>
    <xf numFmtId="189" fontId="36" fillId="9" borderId="21" xfId="27" applyNumberFormat="1" applyFont="1" applyFill="1" applyBorder="1" applyAlignment="1">
      <alignment horizontal="center" vertical="center" wrapText="1"/>
    </xf>
    <xf numFmtId="0" fontId="15" fillId="0" borderId="20" xfId="27" applyFont="1" applyBorder="1" applyAlignment="1">
      <alignment horizontal="right" vertical="center"/>
    </xf>
    <xf numFmtId="0" fontId="15" fillId="0" borderId="3" xfId="27" applyFont="1" applyBorder="1" applyAlignment="1">
      <alignment horizontal="right" vertical="center"/>
    </xf>
    <xf numFmtId="0" fontId="15" fillId="0" borderId="20" xfId="27" applyFont="1" applyBorder="1" applyAlignment="1">
      <alignment horizontal="center" vertical="center" wrapText="1"/>
    </xf>
    <xf numFmtId="0" fontId="15" fillId="0" borderId="3" xfId="27" applyFont="1" applyBorder="1" applyAlignment="1">
      <alignment horizontal="center" vertical="center" wrapText="1"/>
    </xf>
    <xf numFmtId="0" fontId="15" fillId="0" borderId="21" xfId="27" applyFont="1" applyBorder="1" applyAlignment="1">
      <alignment horizontal="center" vertical="center" wrapText="1"/>
    </xf>
    <xf numFmtId="189" fontId="36" fillId="9" borderId="1" xfId="27" applyNumberFormat="1" applyFont="1" applyFill="1" applyBorder="1" applyAlignment="1">
      <alignment horizontal="center" vertical="center" wrapText="1"/>
    </xf>
    <xf numFmtId="188" fontId="36" fillId="0" borderId="1" xfId="27" applyNumberFormat="1" applyFont="1" applyBorder="1" applyAlignment="1">
      <alignment horizontal="center" vertical="center" wrapText="1"/>
    </xf>
    <xf numFmtId="0" fontId="15" fillId="0" borderId="0" xfId="27" applyFont="1" applyAlignment="1">
      <alignment horizontal="left" vertical="center" wrapText="1"/>
    </xf>
    <xf numFmtId="0" fontId="25" fillId="0" borderId="0" xfId="27" applyFont="1" applyAlignment="1">
      <alignment horizontal="left" vertical="center" wrapText="1"/>
    </xf>
    <xf numFmtId="0" fontId="14" fillId="6" borderId="1" xfId="43" applyFont="1" applyFill="1" applyBorder="1" applyAlignment="1">
      <alignment vertical="center"/>
    </xf>
    <xf numFmtId="0" fontId="14" fillId="6" borderId="1" xfId="43" applyFont="1" applyFill="1" applyBorder="1" applyAlignment="1">
      <alignment horizontal="center" vertical="center"/>
    </xf>
    <xf numFmtId="0" fontId="14" fillId="6" borderId="20" xfId="43" applyFont="1" applyFill="1" applyBorder="1" applyAlignment="1">
      <alignment horizontal="center" vertical="center"/>
    </xf>
    <xf numFmtId="0" fontId="14" fillId="6" borderId="21" xfId="43" applyFont="1" applyFill="1" applyBorder="1" applyAlignment="1">
      <alignment horizontal="center" vertical="center"/>
    </xf>
    <xf numFmtId="0" fontId="14" fillId="6" borderId="20" xfId="43" applyFont="1" applyFill="1" applyBorder="1" applyAlignment="1">
      <alignment horizontal="center" vertical="center" wrapText="1"/>
    </xf>
    <xf numFmtId="0" fontId="14" fillId="6" borderId="21" xfId="43" applyFont="1" applyFill="1" applyBorder="1" applyAlignment="1">
      <alignment horizontal="center" vertical="center" wrapText="1"/>
    </xf>
    <xf numFmtId="0" fontId="42" fillId="0" borderId="24" xfId="43" applyFont="1" applyBorder="1" applyAlignment="1">
      <alignment horizontal="center" vertical="center" wrapText="1"/>
    </xf>
    <xf numFmtId="0" fontId="42" fillId="0" borderId="23" xfId="43" applyFont="1" applyBorder="1" applyAlignment="1">
      <alignment horizontal="center" vertical="center" wrapText="1"/>
    </xf>
    <xf numFmtId="10" fontId="46" fillId="0" borderId="20" xfId="43" applyNumberFormat="1" applyFont="1" applyBorder="1" applyAlignment="1">
      <alignment horizontal="center" vertical="center" wrapText="1"/>
    </xf>
    <xf numFmtId="10" fontId="46" fillId="0" borderId="21" xfId="43" applyNumberFormat="1" applyFont="1" applyBorder="1" applyAlignment="1">
      <alignment horizontal="center" vertical="center" wrapText="1"/>
    </xf>
    <xf numFmtId="0" fontId="31" fillId="0" borderId="0" xfId="43" applyFont="1" applyAlignment="1">
      <alignment horizontal="left" vertical="center"/>
    </xf>
    <xf numFmtId="0" fontId="12" fillId="6" borderId="1" xfId="49" applyFont="1" applyFill="1" applyBorder="1" applyAlignment="1">
      <alignment horizontal="center" vertical="center" wrapText="1"/>
    </xf>
    <xf numFmtId="0" fontId="12" fillId="6" borderId="1" xfId="49" applyFont="1" applyFill="1" applyBorder="1" applyAlignment="1">
      <alignment horizontal="center" vertical="center"/>
    </xf>
    <xf numFmtId="0" fontId="11" fillId="0" borderId="1" xfId="49" applyBorder="1" applyAlignment="1">
      <alignment horizontal="center" vertical="center" wrapText="1"/>
    </xf>
    <xf numFmtId="0" fontId="12" fillId="0" borderId="1" xfId="49" applyFont="1" applyBorder="1" applyAlignment="1">
      <alignment horizontal="center" vertical="center"/>
    </xf>
    <xf numFmtId="0" fontId="24" fillId="0" borderId="1" xfId="27" applyFont="1" applyBorder="1" applyAlignment="1">
      <alignment horizontal="center" vertical="center"/>
    </xf>
    <xf numFmtId="0" fontId="14" fillId="6" borderId="1" xfId="49" applyFont="1" applyFill="1" applyBorder="1" applyAlignment="1">
      <alignment horizontal="center" vertical="center" wrapText="1"/>
    </xf>
    <xf numFmtId="0" fontId="28" fillId="0" borderId="0" xfId="49" applyFont="1" applyBorder="1" applyAlignment="1">
      <alignment horizontal="center" vertical="center"/>
    </xf>
    <xf numFmtId="4" fontId="12" fillId="0" borderId="20" xfId="49" applyNumberFormat="1" applyFont="1" applyBorder="1" applyAlignment="1">
      <alignment horizontal="center" vertical="center"/>
    </xf>
    <xf numFmtId="4" fontId="12" fillId="0" borderId="3" xfId="49" applyNumberFormat="1" applyFont="1" applyBorder="1" applyAlignment="1">
      <alignment horizontal="center" vertical="center"/>
    </xf>
    <xf numFmtId="0" fontId="12" fillId="0" borderId="20" xfId="49" applyFont="1" applyBorder="1" applyAlignment="1">
      <alignment horizontal="center" vertical="center"/>
    </xf>
    <xf numFmtId="0" fontId="12" fillId="0" borderId="3" xfId="49" applyFont="1" applyBorder="1" applyAlignment="1">
      <alignment horizontal="center" vertical="center"/>
    </xf>
    <xf numFmtId="169" fontId="12" fillId="11" borderId="1" xfId="49" applyNumberFormat="1" applyFont="1" applyFill="1" applyBorder="1" applyAlignment="1">
      <alignment horizontal="right" vertical="center"/>
    </xf>
    <xf numFmtId="0" fontId="12" fillId="0" borderId="20" xfId="49" applyFont="1" applyBorder="1" applyAlignment="1">
      <alignment horizontal="left" vertical="center"/>
    </xf>
    <xf numFmtId="0" fontId="12" fillId="0" borderId="3" xfId="49" applyFont="1" applyBorder="1" applyAlignment="1">
      <alignment horizontal="left" vertical="center"/>
    </xf>
    <xf numFmtId="0" fontId="12" fillId="0" borderId="21" xfId="49" applyFont="1" applyBorder="1" applyAlignment="1">
      <alignment horizontal="left" vertical="center"/>
    </xf>
    <xf numFmtId="0" fontId="12" fillId="0" borderId="20" xfId="27" applyFont="1" applyBorder="1" applyAlignment="1">
      <alignment horizontal="left" vertical="center"/>
    </xf>
    <xf numFmtId="0" fontId="12" fillId="0" borderId="3" xfId="27" applyFont="1" applyBorder="1" applyAlignment="1">
      <alignment horizontal="left" vertical="center"/>
    </xf>
    <xf numFmtId="0" fontId="12" fillId="0" borderId="21" xfId="27" applyFont="1" applyBorder="1" applyAlignment="1">
      <alignment horizontal="left" vertical="center"/>
    </xf>
    <xf numFmtId="0" fontId="11" fillId="0" borderId="20" xfId="27" applyBorder="1" applyAlignment="1">
      <alignment horizontal="center" vertical="top" wrapText="1"/>
    </xf>
    <xf numFmtId="0" fontId="11" fillId="0" borderId="3" xfId="27" applyBorder="1" applyAlignment="1">
      <alignment horizontal="center" vertical="top" wrapText="1"/>
    </xf>
    <xf numFmtId="0" fontId="11" fillId="0" borderId="21" xfId="27" applyBorder="1" applyAlignment="1">
      <alignment horizontal="center" vertical="top" wrapText="1"/>
    </xf>
    <xf numFmtId="0" fontId="20" fillId="0" borderId="38" xfId="43" applyFont="1" applyBorder="1" applyAlignment="1">
      <alignment horizontal="center" vertical="center" wrapText="1"/>
    </xf>
    <xf numFmtId="0" fontId="9" fillId="10" borderId="56" xfId="59" applyFont="1" applyFill="1" applyBorder="1" applyAlignment="1">
      <alignment horizontal="center"/>
    </xf>
    <xf numFmtId="0" fontId="9" fillId="10" borderId="14" xfId="59" applyFont="1" applyFill="1" applyBorder="1" applyAlignment="1">
      <alignment horizontal="center"/>
    </xf>
    <xf numFmtId="0" fontId="9" fillId="10" borderId="44" xfId="59" applyFont="1" applyFill="1" applyBorder="1" applyAlignment="1">
      <alignment horizontal="center"/>
    </xf>
    <xf numFmtId="0" fontId="1" fillId="0" borderId="0" xfId="59" applyAlignment="1">
      <alignment horizontal="left" wrapText="1"/>
    </xf>
  </cellXfs>
  <cellStyles count="63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 13 2 5" xfId="37" xr:uid="{00000000-0005-0000-0000-000017000000}"/>
    <cellStyle name="Millares 2" xfId="34" xr:uid="{00000000-0005-0000-0000-000018000000}"/>
    <cellStyle name="Millares 2 2" xfId="57" xr:uid="{00000000-0005-0000-0000-000019000000}"/>
    <cellStyle name="Millares_PRESUPUESTO  AMBIENTAL Y SOCIAL anexo 8A 2" xfId="42" xr:uid="{00000000-0005-0000-0000-00001A000000}"/>
    <cellStyle name="Millares_PRESUPUESTOS Preliminares 2" xfId="40" xr:uid="{00000000-0005-0000-0000-00001B000000}"/>
    <cellStyle name="Moneda" xfId="26" builtinId="4"/>
    <cellStyle name="Moneda [0]" xfId="53" builtinId="7"/>
    <cellStyle name="Moneda [0] 2" xfId="47" xr:uid="{00000000-0005-0000-0000-00001E000000}"/>
    <cellStyle name="Moneda 2" xfId="35" xr:uid="{00000000-0005-0000-0000-00001F000000}"/>
    <cellStyle name="Moneda 2 2 2 2 2" xfId="54" xr:uid="{00000000-0005-0000-0000-000020000000}"/>
    <cellStyle name="Moneda_PPTO TOTAL-VERSION-15-OCT-2009" xfId="50" xr:uid="{00000000-0005-0000-0000-000021000000}"/>
    <cellStyle name="Normal" xfId="0" builtinId="0"/>
    <cellStyle name="Normal 10" xfId="52" xr:uid="{00000000-0005-0000-0000-000023000000}"/>
    <cellStyle name="Normal 10 2" xfId="59" xr:uid="{97023B6E-48A8-4B6B-99A0-99128032C35E}"/>
    <cellStyle name="Normal 12 2" xfId="51" xr:uid="{00000000-0005-0000-0000-000024000000}"/>
    <cellStyle name="Normal 16" xfId="62" xr:uid="{E6D57122-6B01-4BC0-85A9-D754406EC4E5}"/>
    <cellStyle name="Normal 2" xfId="27" xr:uid="{00000000-0005-0000-0000-000025000000}"/>
    <cellStyle name="Normal 2 10" xfId="56" xr:uid="{00000000-0005-0000-0000-000026000000}"/>
    <cellStyle name="Normal 2 10 2 2" xfId="58" xr:uid="{00000000-0005-0000-0000-000027000000}"/>
    <cellStyle name="Normal 3" xfId="32" xr:uid="{00000000-0005-0000-0000-000028000000}"/>
    <cellStyle name="Normal 4" xfId="55" xr:uid="{00000000-0005-0000-0000-000029000000}"/>
    <cellStyle name="Normal_AIU AMBIENTAL Y SISO AV 19 NUEVO v01 2" xfId="44" xr:uid="{00000000-0005-0000-0000-00002A000000}"/>
    <cellStyle name="Normal_CALCULO DEL AIU 2011" xfId="30" xr:uid="{00000000-0005-0000-0000-00002B000000}"/>
    <cellStyle name="Normal_CALCULO DEL AIU 2011_revisar" xfId="29" xr:uid="{00000000-0005-0000-0000-00002C000000}"/>
    <cellStyle name="Normal_CALCULO DEL AIU 2011_revisar 2" xfId="46" xr:uid="{00000000-0005-0000-0000-00002D000000}"/>
    <cellStyle name="Normal_PPTO-ETAPA- I-07-SEPTIEMBRE-12" xfId="28" xr:uid="{00000000-0005-0000-0000-00002E000000}"/>
    <cellStyle name="Normal_PPTO-ETAPA- I-07-SEPTIEMBRE-12 2" xfId="43" xr:uid="{00000000-0005-0000-0000-00002F000000}"/>
    <cellStyle name="Normal_Presup AIU FdC PMT Amb Obra Redes" xfId="49" xr:uid="{00000000-0005-0000-0000-000030000000}"/>
    <cellStyle name="Normal_PRESUPUESTO Ambiental_PPTO-CANTON NORTE KR 11 100-106 + ALAMEDA-16-OCTUBRE-2012" xfId="41" xr:uid="{00000000-0005-0000-0000-000031000000}"/>
    <cellStyle name="Normal_Presupuesto STED3" xfId="48" xr:uid="{00000000-0005-0000-0000-000032000000}"/>
    <cellStyle name="Normal_PRESUPUESTOS Preliminares_PPTO-ETAPA- I-16-MAYO-12-PREPLIEGO" xfId="38" xr:uid="{00000000-0005-0000-0000-000033000000}"/>
    <cellStyle name="Numeric" xfId="19" xr:uid="{00000000-0005-0000-0000-000034000000}"/>
    <cellStyle name="NumericWithBorder" xfId="23" xr:uid="{00000000-0005-0000-0000-000035000000}"/>
    <cellStyle name="Percent" xfId="1" xr:uid="{00000000-0005-0000-0000-000036000000}"/>
    <cellStyle name="Porcentaje" xfId="36" builtinId="5"/>
    <cellStyle name="Porcentaje 2" xfId="31" xr:uid="{00000000-0005-0000-0000-000038000000}"/>
    <cellStyle name="Porcentaje 2 4 2" xfId="39" xr:uid="{00000000-0005-0000-0000-000039000000}"/>
    <cellStyle name="Porcentaje 3 2" xfId="61" xr:uid="{33E049B6-2F9F-466E-801C-4876DA92F4ED}"/>
    <cellStyle name="Porcentaje 6" xfId="60" xr:uid="{61E14F97-A6A3-4D18-BF39-74F25922A1C1}"/>
    <cellStyle name="Porcentual_CALCULO DEL AIU-2012" xfId="33" xr:uid="{00000000-0005-0000-0000-00003A000000}"/>
    <cellStyle name="Porcentual_CALCULO DEL AIU-2012 2" xfId="45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59" Type="http://schemas.openxmlformats.org/officeDocument/2006/relationships/externalLink" Target="externalLinks/externalLink151.xml"/><Relationship Id="rId170" Type="http://schemas.openxmlformats.org/officeDocument/2006/relationships/externalLink" Target="externalLinks/externalLink162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6.xml"/><Relationship Id="rId128" Type="http://schemas.openxmlformats.org/officeDocument/2006/relationships/externalLink" Target="externalLinks/externalLink120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7.xml"/><Relationship Id="rId160" Type="http://schemas.openxmlformats.org/officeDocument/2006/relationships/externalLink" Target="externalLinks/externalLink152.xml"/><Relationship Id="rId181" Type="http://schemas.openxmlformats.org/officeDocument/2006/relationships/theme" Target="theme/theme1.xml"/><Relationship Id="rId22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6.xml"/><Relationship Id="rId118" Type="http://schemas.openxmlformats.org/officeDocument/2006/relationships/externalLink" Target="externalLinks/externalLink110.xml"/><Relationship Id="rId139" Type="http://schemas.openxmlformats.org/officeDocument/2006/relationships/externalLink" Target="externalLinks/externalLink131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71" Type="http://schemas.openxmlformats.org/officeDocument/2006/relationships/externalLink" Target="externalLinks/externalLink163.xml"/><Relationship Id="rId12" Type="http://schemas.openxmlformats.org/officeDocument/2006/relationships/externalLink" Target="externalLinks/externalLink4.xml"/><Relationship Id="rId33" Type="http://schemas.openxmlformats.org/officeDocument/2006/relationships/externalLink" Target="externalLinks/externalLink25.xml"/><Relationship Id="rId108" Type="http://schemas.openxmlformats.org/officeDocument/2006/relationships/externalLink" Target="externalLinks/externalLink100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5" Type="http://schemas.openxmlformats.org/officeDocument/2006/relationships/externalLink" Target="externalLinks/externalLink67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61" Type="http://schemas.openxmlformats.org/officeDocument/2006/relationships/externalLink" Target="externalLinks/externalLink153.xml"/><Relationship Id="rId182" Type="http://schemas.openxmlformats.org/officeDocument/2006/relationships/styles" Target="styles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35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3.xml"/><Relationship Id="rId156" Type="http://schemas.openxmlformats.org/officeDocument/2006/relationships/externalLink" Target="externalLinks/externalLink148.xml"/><Relationship Id="rId177" Type="http://schemas.openxmlformats.org/officeDocument/2006/relationships/externalLink" Target="externalLinks/externalLink169.xml"/><Relationship Id="rId172" Type="http://schemas.openxmlformats.org/officeDocument/2006/relationships/externalLink" Target="externalLinks/externalLink164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3.xml"/><Relationship Id="rId146" Type="http://schemas.openxmlformats.org/officeDocument/2006/relationships/externalLink" Target="externalLinks/externalLink138.xml"/><Relationship Id="rId167" Type="http://schemas.openxmlformats.org/officeDocument/2006/relationships/externalLink" Target="externalLinks/externalLink15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162" Type="http://schemas.openxmlformats.org/officeDocument/2006/relationships/externalLink" Target="externalLinks/externalLink154.xml"/><Relationship Id="rId18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157" Type="http://schemas.openxmlformats.org/officeDocument/2006/relationships/externalLink" Target="externalLinks/externalLink149.xml"/><Relationship Id="rId178" Type="http://schemas.openxmlformats.org/officeDocument/2006/relationships/externalLink" Target="externalLinks/externalLink170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73" Type="http://schemas.openxmlformats.org/officeDocument/2006/relationships/externalLink" Target="externalLinks/externalLink165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168" Type="http://schemas.openxmlformats.org/officeDocument/2006/relationships/externalLink" Target="externalLinks/externalLink16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163" Type="http://schemas.openxmlformats.org/officeDocument/2006/relationships/externalLink" Target="externalLinks/externalLink155.xml"/><Relationship Id="rId184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158" Type="http://schemas.openxmlformats.org/officeDocument/2006/relationships/externalLink" Target="externalLinks/externalLink15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externalLink" Target="externalLinks/externalLink145.xml"/><Relationship Id="rId174" Type="http://schemas.openxmlformats.org/officeDocument/2006/relationships/externalLink" Target="externalLinks/externalLink166.xml"/><Relationship Id="rId179" Type="http://schemas.openxmlformats.org/officeDocument/2006/relationships/externalLink" Target="externalLinks/externalLink171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56.xml"/><Relationship Id="rId169" Type="http://schemas.openxmlformats.org/officeDocument/2006/relationships/externalLink" Target="externalLinks/externalLink16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2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externalLink" Target="externalLinks/externalLink146.xml"/><Relationship Id="rId175" Type="http://schemas.openxmlformats.org/officeDocument/2006/relationships/externalLink" Target="externalLinks/externalLink167.xml"/><Relationship Id="rId16" Type="http://schemas.openxmlformats.org/officeDocument/2006/relationships/externalLink" Target="externalLinks/externalLink8.xml"/><Relationship Id="rId37" Type="http://schemas.openxmlformats.org/officeDocument/2006/relationships/externalLink" Target="externalLinks/externalLink29.xml"/><Relationship Id="rId58" Type="http://schemas.openxmlformats.org/officeDocument/2006/relationships/externalLink" Target="externalLinks/externalLink50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6.xml"/><Relationship Id="rId90" Type="http://schemas.openxmlformats.org/officeDocument/2006/relationships/externalLink" Target="externalLinks/externalLink82.xml"/><Relationship Id="rId165" Type="http://schemas.openxmlformats.org/officeDocument/2006/relationships/externalLink" Target="externalLinks/externalLink157.xml"/><Relationship Id="rId27" Type="http://schemas.openxmlformats.org/officeDocument/2006/relationships/externalLink" Target="externalLinks/externalLink19.xml"/><Relationship Id="rId48" Type="http://schemas.openxmlformats.org/officeDocument/2006/relationships/externalLink" Target="externalLinks/externalLink40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34" Type="http://schemas.openxmlformats.org/officeDocument/2006/relationships/externalLink" Target="externalLinks/externalLink126.xml"/><Relationship Id="rId80" Type="http://schemas.openxmlformats.org/officeDocument/2006/relationships/externalLink" Target="externalLinks/externalLink72.xml"/><Relationship Id="rId155" Type="http://schemas.openxmlformats.org/officeDocument/2006/relationships/externalLink" Target="externalLinks/externalLink147.xml"/><Relationship Id="rId176" Type="http://schemas.openxmlformats.org/officeDocument/2006/relationships/externalLink" Target="externalLinks/externalLink168.xml"/><Relationship Id="rId17" Type="http://schemas.openxmlformats.org/officeDocument/2006/relationships/externalLink" Target="externalLinks/externalLink9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24" Type="http://schemas.openxmlformats.org/officeDocument/2006/relationships/externalLink" Target="externalLinks/externalLink116.xml"/><Relationship Id="rId70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83.xml"/><Relationship Id="rId145" Type="http://schemas.openxmlformats.org/officeDocument/2006/relationships/externalLink" Target="externalLinks/externalLink137.xml"/><Relationship Id="rId166" Type="http://schemas.openxmlformats.org/officeDocument/2006/relationships/externalLink" Target="externalLinks/externalLink158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1</xdr:row>
      <xdr:rowOff>76200</xdr:rowOff>
    </xdr:from>
    <xdr:to>
      <xdr:col>12</xdr:col>
      <xdr:colOff>207158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6EB633-327E-09EB-EF82-90EDB389B5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7629525" y="171450"/>
          <a:ext cx="2893208" cy="672465"/>
        </a:xfrm>
        <a:prstGeom prst="rect">
          <a:avLst/>
        </a:prstGeom>
      </xdr:spPr>
    </xdr:pic>
    <xdr:clientData/>
  </xdr:twoCellAnchor>
  <xdr:twoCellAnchor editAs="oneCell">
    <xdr:from>
      <xdr:col>1</xdr:col>
      <xdr:colOff>64771</xdr:colOff>
      <xdr:row>1</xdr:row>
      <xdr:rowOff>5715</xdr:rowOff>
    </xdr:from>
    <xdr:to>
      <xdr:col>2</xdr:col>
      <xdr:colOff>1752600</xdr:colOff>
      <xdr:row>4</xdr:row>
      <xdr:rowOff>59636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0EEB175-C6F9-BB57-3CCF-00712E44DC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151" b="29050"/>
        <a:stretch/>
      </xdr:blipFill>
      <xdr:spPr>
        <a:xfrm>
          <a:off x="798196" y="100965"/>
          <a:ext cx="2049779" cy="8197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136071</xdr:colOff>
      <xdr:row>2</xdr:row>
      <xdr:rowOff>190500</xdr:rowOff>
    </xdr:from>
    <xdr:to>
      <xdr:col>33</xdr:col>
      <xdr:colOff>167697</xdr:colOff>
      <xdr:row>5</xdr:row>
      <xdr:rowOff>94978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654676-6F37-4D2C-AE21-41AA886B6C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8900321" y="544286"/>
          <a:ext cx="2906543" cy="6896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2</xdr:row>
      <xdr:rowOff>47625</xdr:rowOff>
    </xdr:from>
    <xdr:to>
      <xdr:col>14</xdr:col>
      <xdr:colOff>9038</xdr:colOff>
      <xdr:row>5</xdr:row>
      <xdr:rowOff>160020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D275FC-9E57-4792-B161-305A1EB24E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0382250" y="390525"/>
          <a:ext cx="2914163" cy="6838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188595</xdr:colOff>
      <xdr:row>3</xdr:row>
      <xdr:rowOff>161380</xdr:rowOff>
    </xdr:from>
    <xdr:to>
      <xdr:col>34</xdr:col>
      <xdr:colOff>1026580</xdr:colOff>
      <xdr:row>7</xdr:row>
      <xdr:rowOff>152944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17B774-929B-435A-8075-534BE2DF5F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4693809" y="692059"/>
          <a:ext cx="2919878" cy="6991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1004455</xdr:colOff>
      <xdr:row>2</xdr:row>
      <xdr:rowOff>173182</xdr:rowOff>
    </xdr:from>
    <xdr:to>
      <xdr:col>14</xdr:col>
      <xdr:colOff>95110</xdr:colOff>
      <xdr:row>5</xdr:row>
      <xdr:rowOff>118976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2DE893-1648-44E5-8636-1F013EEBCC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0165773" y="458932"/>
          <a:ext cx="2917973" cy="6991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312964</xdr:colOff>
      <xdr:row>2</xdr:row>
      <xdr:rowOff>79738</xdr:rowOff>
    </xdr:from>
    <xdr:to>
      <xdr:col>32</xdr:col>
      <xdr:colOff>97484</xdr:colOff>
      <xdr:row>5</xdr:row>
      <xdr:rowOff>172267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489B0C-0823-464A-9E82-2C77C77A6D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5648214" y="447131"/>
          <a:ext cx="2925593" cy="70104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14</xdr:col>
      <xdr:colOff>105673</xdr:colOff>
      <xdr:row>6</xdr:row>
      <xdr:rowOff>4503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A996DF-0F16-4E99-9CDB-54EFDEBA36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10096500" y="381000"/>
          <a:ext cx="2919878" cy="6972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Jose%20Londo&#241;o/Desktop/Formulaci&#243;n%20Mantenimiento%20de%20Parques%202024/LICITACI&#211;N%20OBRA/Versi&#243;n%204%20(correcciones%20SDG)/RESUM96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back%20up-diego%20m/PRESUPUESTOS%20STED/Puente%20Manitas/VERSION%20FINAL/Presupuesto%20Construcci&#243;n%20Puente%20Peatonal%20Manit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ngel%202006/PROCESOS_LIC_PAV_LOC/LICITACION_PPL_4_GRUPOS/PRESUPUESTOS_26_06_06/PRESUP_DEFINITIVOS_4G/PRESUP_PRECIOS_UNIFICADOS_OK/PRESUPUESTO%205-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MaCaroCar/Documents/PERSONAL%20MACAROCAR/PPTO%20PRELIMINAR%20PPL/APU%20VOL%2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-ian\Planos\CONTRATO%20IDU-042%20DE%202009\COSTOS\INFORMES%20DE%20COSTOS%20CONTRATO%20042\(ITC)%20INFORME%20DE%20TRAZABILIDAD%20DE%20COSTOS%20ENERO%20CONTRATO%20IDU-042-200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&#237;az/Equipo%20Anterior/Rossana/CONSULTORIA/2009/Insumos%20200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\CARCEL\Carlos%20Moreno\00-Antiguos\01-Reposici&#243;n%20PATINES%20Version1\02-Planeaci&#243;n%20pliegos\2.10-Anexo%2009%20-%20Presupuesto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ERRITOS%20MEDELLIN\ACTAS\Programas%20Icein\licitacion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gela\pre-actas\CERRITOS%20MEDELLIN\ACTAS\Programas%20Icein\licitacion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5CAA670\Copia%20de%20PRESUPUESTO%20PUENTE%20TRANSVERSAL%2045%20-%20V.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ibm\188\IDU-088-06\COTIZACIONES\TARIFAS%20EQUIPOS%20LICITACION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3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7410C77C/partidas_cant_tub_final_04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4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.582%20invias%20cerritos%20-%20medellin\CERRITOS%20MEDELLIN\ACTAS\Programas%20Icein\licitacion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obras\CAOB\datos\Equipos\Calculo%20de%20tarifas%20ICEIN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 CASTILLA_CLUSTER"/>
      <sheetName val="Análisis determinístico"/>
      <sheetName val="Hoja1"/>
      <sheetName val="C21_G115"/>
      <sheetName val="original_sist"/>
      <sheetName val="1"/>
      <sheetName val="1. MODELO 60KB"/>
      <sheetName val="Modelo Financiero Determ. "/>
      <sheetName val="Sal_Integ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  <sheetName val="CAPEX_POSOS"/>
      <sheetName val="CAPEX_ACACIAS_90K"/>
      <sheetName val="TOC"/>
      <sheetName val="Personal Ejec"/>
      <sheetName val="Personal Plan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  <sheetName val="TES"/>
      <sheetName val="CONSTRUCCION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TAPA 50 SMMLV"/>
      <sheetName val="FormCan"/>
      <sheetName val="Prog"/>
      <sheetName val="PrecRec"/>
      <sheetName val="SUB APU"/>
      <sheetName val="SUB_AP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\Users\JoseGabriel\Downloads\Ví"/>
      <sheetName val="\Users\JoseGabriel\Documents\Mi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ARIF2002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Vía 9004"/>
      <sheetName val="450.9 "/>
      <sheetName val="450.9P  "/>
      <sheetName val="330.1P"/>
      <sheetName val="900.4P"/>
      <sheetName val="FIBRA ÓPTICA"/>
      <sheetName val="FACTOR PRESTACIONAL 2008"/>
      <sheetName val="SALARIO CELADOR 2008"/>
      <sheetName val="TARIFAS DIARIO OFICIAL 2008"/>
      <sheetName val="COSTOS OFICINA"/>
      <sheetName val="COSTOS CAMPAMENTO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LN5-CHC.4-7-SS7"/>
      <sheetName val="Capacidad M3"/>
      <sheetName val="Contrato"/>
      <sheetName val="SOL"/>
      <sheetName val="Soporte Cantidad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MUROS"/>
      <sheetName val="ACAB. PISOS"/>
      <sheetName val="CIELOS"/>
      <sheetName val="ACAB. MUROS"/>
      <sheetName val="APARATOS"/>
      <sheetName val="PUERTAS Y VENTANAS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OFERTA ECON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NUCLEOS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sub-base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FLUJO"/>
      <sheetName val="$ UN. COMERC."/>
      <sheetName val="Montaje Presentacion $Col "/>
      <sheetName val="Montaje Presentacion $Col (3)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>
        <row r="1">
          <cell r="A1" t="str">
            <v>ITEM</v>
          </cell>
        </row>
      </sheetData>
      <sheetData sheetId="351">
        <row r="1">
          <cell r="A1" t="str">
            <v>ADMINISTRACION</v>
          </cell>
        </row>
      </sheetData>
      <sheetData sheetId="352">
        <row r="1">
          <cell r="A1" t="str">
            <v>ADMINISTRACION</v>
          </cell>
        </row>
      </sheetData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B1" t="str">
            <v>CTO-102-2002</v>
          </cell>
        </row>
      </sheetData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>
        <row r="1">
          <cell r="A1" t="str">
            <v>INSTITUTO NACIONAL DE VIAS</v>
          </cell>
        </row>
      </sheetData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1">
          <cell r="A1" t="str">
            <v>INSTITUTO NACIONAL DE VIAS</v>
          </cell>
        </row>
      </sheetData>
      <sheetData sheetId="867">
        <row r="5">
          <cell r="E5" t="str">
            <v>CANTIDAD</v>
          </cell>
        </row>
      </sheetData>
      <sheetData sheetId="868">
        <row r="1">
          <cell r="A1" t="str">
            <v>INSTITUTO NACIONAL DE VIAS</v>
          </cell>
        </row>
      </sheetData>
      <sheetData sheetId="869"/>
      <sheetData sheetId="870"/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>
        <row r="1">
          <cell r="A1" t="str">
            <v>INSTITUTO NACIONAL DE VIAS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>
        <row r="1">
          <cell r="A1" t="str">
            <v>EQUIPO</v>
          </cell>
        </row>
      </sheetData>
      <sheetData sheetId="2459" refreshError="1"/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>
        <row r="1">
          <cell r="C1">
            <v>0.2</v>
          </cell>
        </row>
      </sheetData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 refreshError="1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>
        <row r="1">
          <cell r="B1" t="str">
            <v>CTO-102-2002</v>
          </cell>
        </row>
      </sheetData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>
        <row r="2">
          <cell r="A2" t="str">
            <v>ACTA No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>
        <row r="2">
          <cell r="A2" t="str">
            <v>ACTA No</v>
          </cell>
        </row>
      </sheetData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>
        <row r="1">
          <cell r="A1" t="str">
            <v>EQUIPO</v>
          </cell>
        </row>
      </sheetData>
      <sheetData sheetId="2866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 refreshError="1"/>
      <sheetData sheetId="2947"/>
      <sheetData sheetId="2948">
        <row r="14">
          <cell r="D14">
            <v>38504</v>
          </cell>
        </row>
      </sheetData>
      <sheetData sheetId="2949" refreshError="1"/>
      <sheetData sheetId="2950"/>
      <sheetData sheetId="2951">
        <row r="14">
          <cell r="D14">
            <v>38504</v>
          </cell>
        </row>
      </sheetData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>
        <row r="1">
          <cell r="A1" t="str">
            <v>ITEM</v>
          </cell>
        </row>
      </sheetData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 refreshError="1"/>
      <sheetData sheetId="3314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>
        <row r="1">
          <cell r="A1" t="str">
            <v>Name</v>
          </cell>
        </row>
      </sheetData>
      <sheetData sheetId="3329"/>
      <sheetData sheetId="3330"/>
      <sheetData sheetId="3331"/>
      <sheetData sheetId="3332"/>
      <sheetData sheetId="3333"/>
      <sheetData sheetId="3334"/>
      <sheetData sheetId="3335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/>
      <sheetData sheetId="3388"/>
      <sheetData sheetId="3389"/>
      <sheetData sheetId="3390"/>
      <sheetData sheetId="3391" refreshError="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 refreshError="1"/>
      <sheetData sheetId="3401" refreshError="1"/>
      <sheetData sheetId="3402"/>
      <sheetData sheetId="3403" refreshError="1"/>
      <sheetData sheetId="3404" refreshError="1"/>
      <sheetData sheetId="3405" refreshError="1"/>
      <sheetData sheetId="3406"/>
      <sheetData sheetId="3407" refreshError="1"/>
      <sheetData sheetId="3408"/>
      <sheetData sheetId="3409"/>
      <sheetData sheetId="3410"/>
      <sheetData sheetId="3411"/>
      <sheetData sheetId="3412">
        <row r="1">
          <cell r="C1">
            <v>0.2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>
        <row r="1">
          <cell r="B1" t="str">
            <v>CTO-102-2002</v>
          </cell>
        </row>
      </sheetData>
      <sheetData sheetId="3424"/>
      <sheetData sheetId="3425"/>
      <sheetData sheetId="3426">
        <row r="8">
          <cell r="A8">
            <v>2.1</v>
          </cell>
        </row>
      </sheetData>
      <sheetData sheetId="3427">
        <row r="8">
          <cell r="A8">
            <v>3.1</v>
          </cell>
        </row>
      </sheetData>
      <sheetData sheetId="3428"/>
      <sheetData sheetId="3429"/>
      <sheetData sheetId="3430"/>
      <sheetData sheetId="3431"/>
      <sheetData sheetId="3432"/>
      <sheetData sheetId="3433">
        <row r="3">
          <cell r="A3">
            <v>1</v>
          </cell>
        </row>
      </sheetData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/>
      <sheetData sheetId="3447"/>
      <sheetData sheetId="3448"/>
      <sheetData sheetId="3449"/>
      <sheetData sheetId="3450"/>
      <sheetData sheetId="3451"/>
      <sheetData sheetId="3452"/>
      <sheetData sheetId="3453">
        <row r="33">
          <cell r="C33">
            <v>0.77967625899280601</v>
          </cell>
        </row>
      </sheetData>
      <sheetData sheetId="3454"/>
      <sheetData sheetId="3455"/>
      <sheetData sheetId="3456">
        <row r="8">
          <cell r="A8">
            <v>2.1</v>
          </cell>
        </row>
      </sheetData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>
        <row r="3">
          <cell r="A3">
            <v>1</v>
          </cell>
        </row>
      </sheetData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>
        <row r="1">
          <cell r="A1" t="str">
            <v>ITEM</v>
          </cell>
        </row>
      </sheetData>
      <sheetData sheetId="3522">
        <row r="1">
          <cell r="A1" t="str">
            <v>EQUIPO</v>
          </cell>
        </row>
      </sheetData>
      <sheetData sheetId="3523" refreshError="1"/>
      <sheetData sheetId="3524"/>
      <sheetData sheetId="3525" refreshError="1"/>
      <sheetData sheetId="3526">
        <row r="3">
          <cell r="A3">
            <v>1</v>
          </cell>
        </row>
      </sheetData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/>
      <sheetData sheetId="3538"/>
      <sheetData sheetId="3539"/>
      <sheetData sheetId="3540">
        <row r="1">
          <cell r="C1">
            <v>0.2</v>
          </cell>
        </row>
      </sheetData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>
        <row r="1">
          <cell r="A1" t="str">
            <v>ITEM</v>
          </cell>
        </row>
      </sheetData>
      <sheetData sheetId="3632">
        <row r="1">
          <cell r="A1" t="str">
            <v>ITEM</v>
          </cell>
        </row>
      </sheetData>
      <sheetData sheetId="3633">
        <row r="1">
          <cell r="A1" t="str">
            <v>ADMINISTRACION</v>
          </cell>
        </row>
      </sheetData>
      <sheetData sheetId="3634"/>
      <sheetData sheetId="3635"/>
      <sheetData sheetId="3636"/>
      <sheetData sheetId="3637"/>
      <sheetData sheetId="3638">
        <row r="1">
          <cell r="A1" t="str">
            <v>ITEM</v>
          </cell>
        </row>
      </sheetData>
      <sheetData sheetId="3639">
        <row r="1">
          <cell r="A1" t="str">
            <v>EQUIPO</v>
          </cell>
        </row>
      </sheetData>
      <sheetData sheetId="3640">
        <row r="1">
          <cell r="A1" t="str">
            <v>ADMINISTRACION</v>
          </cell>
        </row>
      </sheetData>
      <sheetData sheetId="3641"/>
      <sheetData sheetId="3642">
        <row r="1">
          <cell r="A1" t="str">
            <v>ITEM</v>
          </cell>
        </row>
      </sheetData>
      <sheetData sheetId="3643">
        <row r="1">
          <cell r="A1" t="str">
            <v>EQUIPO</v>
          </cell>
        </row>
      </sheetData>
      <sheetData sheetId="3644">
        <row r="1">
          <cell r="A1" t="str">
            <v>ADMINISTRACION</v>
          </cell>
        </row>
      </sheetData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 refreshError="1"/>
      <sheetData sheetId="3657" refreshError="1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>
        <row r="1">
          <cell r="A1" t="str">
            <v>ITEM</v>
          </cell>
        </row>
      </sheetData>
      <sheetData sheetId="3667">
        <row r="1">
          <cell r="A1" t="str">
            <v>EQUIPO</v>
          </cell>
        </row>
      </sheetData>
      <sheetData sheetId="3668">
        <row r="1">
          <cell r="A1" t="str">
            <v>ADMINISTRACION</v>
          </cell>
        </row>
      </sheetData>
      <sheetData sheetId="3669"/>
      <sheetData sheetId="3670">
        <row r="1">
          <cell r="A1" t="str">
            <v>ITEM</v>
          </cell>
        </row>
      </sheetData>
      <sheetData sheetId="3671">
        <row r="1">
          <cell r="A1" t="str">
            <v>EQUIPO</v>
          </cell>
        </row>
      </sheetData>
      <sheetData sheetId="3672">
        <row r="1">
          <cell r="A1" t="str">
            <v>ADMINISTRACION</v>
          </cell>
        </row>
      </sheetData>
      <sheetData sheetId="3673"/>
      <sheetData sheetId="3674"/>
      <sheetData sheetId="3675"/>
      <sheetData sheetId="3676"/>
      <sheetData sheetId="3677">
        <row r="1">
          <cell r="A1" t="str">
            <v>ITEM</v>
          </cell>
        </row>
      </sheetData>
      <sheetData sheetId="3678">
        <row r="1">
          <cell r="A1" t="str">
            <v>EQUIPO</v>
          </cell>
        </row>
      </sheetData>
      <sheetData sheetId="3679">
        <row r="1">
          <cell r="A1" t="str">
            <v>ADMINISTRACION</v>
          </cell>
        </row>
      </sheetData>
      <sheetData sheetId="3680"/>
      <sheetData sheetId="3681"/>
      <sheetData sheetId="3682">
        <row r="1">
          <cell r="A1" t="str">
            <v>ITEM</v>
          </cell>
        </row>
      </sheetData>
      <sheetData sheetId="3683">
        <row r="1">
          <cell r="A1" t="str">
            <v>EQUIPO</v>
          </cell>
        </row>
      </sheetData>
      <sheetData sheetId="3684">
        <row r="1">
          <cell r="A1" t="str">
            <v>ADMINISTRACION</v>
          </cell>
        </row>
      </sheetData>
      <sheetData sheetId="3685"/>
      <sheetData sheetId="3686"/>
      <sheetData sheetId="3687"/>
      <sheetData sheetId="3688"/>
      <sheetData sheetId="3689"/>
      <sheetData sheetId="3690">
        <row r="1">
          <cell r="A1" t="str">
            <v>Name</v>
          </cell>
        </row>
      </sheetData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1">
          <cell r="A1" t="str">
            <v>ADMINISTRACION</v>
          </cell>
        </row>
      </sheetData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/>
      <sheetData sheetId="3746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 refreshError="1"/>
      <sheetData sheetId="3812" refreshError="1"/>
      <sheetData sheetId="3813">
        <row r="1">
          <cell r="A1" t="str">
            <v>INSTITUTO NACIONAL DE VIAS</v>
          </cell>
        </row>
      </sheetData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>
        <row r="1">
          <cell r="A1" t="str">
            <v>INSTITUTO NACIONAL DE VIAS</v>
          </cell>
        </row>
      </sheetData>
      <sheetData sheetId="3853"/>
      <sheetData sheetId="3854"/>
      <sheetData sheetId="3855"/>
      <sheetData sheetId="3856"/>
      <sheetData sheetId="3857"/>
      <sheetData sheetId="3858"/>
      <sheetData sheetId="3859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>
        <row r="1">
          <cell r="A1" t="str">
            <v>INSTITUTO NACIONAL DE VIAS</v>
          </cell>
        </row>
      </sheetData>
      <sheetData sheetId="3894"/>
      <sheetData sheetId="3895" refreshError="1"/>
      <sheetData sheetId="3896" refreshError="1"/>
      <sheetData sheetId="3897">
        <row r="2">
          <cell r="A2" t="str">
            <v>ACTA No</v>
          </cell>
        </row>
      </sheetData>
      <sheetData sheetId="3898"/>
      <sheetData sheetId="3899"/>
      <sheetData sheetId="3900"/>
      <sheetData sheetId="3901"/>
      <sheetData sheetId="3902"/>
      <sheetData sheetId="3903"/>
      <sheetData sheetId="3904"/>
      <sheetData sheetId="3905">
        <row r="1">
          <cell r="A1" t="str">
            <v>Name</v>
          </cell>
        </row>
      </sheetData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>
        <row r="1">
          <cell r="A1" t="str">
            <v>Name</v>
          </cell>
        </row>
      </sheetData>
      <sheetData sheetId="3916"/>
      <sheetData sheetId="3917"/>
      <sheetData sheetId="3918"/>
      <sheetData sheetId="3919"/>
      <sheetData sheetId="3920"/>
      <sheetData sheetId="3921"/>
      <sheetData sheetId="3922"/>
      <sheetData sheetId="3923">
        <row r="1">
          <cell r="A1" t="str">
            <v>INSTITUTO NACIONAL DE VIAS</v>
          </cell>
        </row>
      </sheetData>
      <sheetData sheetId="3924">
        <row r="1">
          <cell r="A1" t="str">
            <v>INSTITUTO NACIONAL DE VIAS</v>
          </cell>
        </row>
      </sheetData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>
        <row r="1">
          <cell r="A1" t="str">
            <v>INSTITUTO NACIONAL DE VIAS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/>
      <sheetData sheetId="3974"/>
      <sheetData sheetId="3975"/>
      <sheetData sheetId="3976"/>
      <sheetData sheetId="3977">
        <row r="1">
          <cell r="A1" t="str">
            <v>ITEM</v>
          </cell>
        </row>
      </sheetData>
      <sheetData sheetId="3978">
        <row r="1">
          <cell r="A1" t="str">
            <v>EQUIPO</v>
          </cell>
        </row>
      </sheetData>
      <sheetData sheetId="3979">
        <row r="1">
          <cell r="A1" t="str">
            <v>ADMINISTRACION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1">
          <cell r="A1" t="str">
            <v>ITEM</v>
          </cell>
        </row>
      </sheetData>
      <sheetData sheetId="3991">
        <row r="1">
          <cell r="A1" t="str">
            <v>EQUIPO</v>
          </cell>
        </row>
      </sheetData>
      <sheetData sheetId="3992">
        <row r="1">
          <cell r="A1" t="str">
            <v>ADMINISTRACION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>
        <row r="1">
          <cell r="A1" t="str">
            <v>ITEM</v>
          </cell>
        </row>
      </sheetData>
      <sheetData sheetId="4192">
        <row r="1">
          <cell r="A1" t="str">
            <v>EQUIPO</v>
          </cell>
        </row>
      </sheetData>
      <sheetData sheetId="4193">
        <row r="1">
          <cell r="A1" t="str">
            <v>ADMINISTRACION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>
        <row r="1">
          <cell r="A1" t="str">
            <v>ITEM</v>
          </cell>
        </row>
      </sheetData>
      <sheetData sheetId="4211">
        <row r="1">
          <cell r="A1" t="str">
            <v>EQUIPO</v>
          </cell>
        </row>
      </sheetData>
      <sheetData sheetId="4212">
        <row r="1">
          <cell r="A1" t="str">
            <v>ADMINISTRACION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>
        <row r="1">
          <cell r="A1" t="str">
            <v>ITEM</v>
          </cell>
        </row>
      </sheetData>
      <sheetData sheetId="4232">
        <row r="1">
          <cell r="A1" t="str">
            <v>EQUIPO</v>
          </cell>
        </row>
      </sheetData>
      <sheetData sheetId="4233">
        <row r="1">
          <cell r="A1" t="str">
            <v>ADMINISTRACION</v>
          </cell>
        </row>
      </sheetData>
      <sheetData sheetId="4234"/>
      <sheetData sheetId="4235"/>
      <sheetData sheetId="4236"/>
      <sheetData sheetId="4237"/>
      <sheetData sheetId="4238">
        <row r="1">
          <cell r="A1" t="str">
            <v>EQUIPO</v>
          </cell>
        </row>
      </sheetData>
      <sheetData sheetId="4239">
        <row r="1">
          <cell r="A1" t="str">
            <v>ADMINISTRACION</v>
          </cell>
        </row>
      </sheetData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1">
          <cell r="A1" t="str">
            <v>ITEM</v>
          </cell>
        </row>
      </sheetData>
      <sheetData sheetId="4249">
        <row r="1">
          <cell r="A1" t="str">
            <v>EQUIPO</v>
          </cell>
        </row>
      </sheetData>
      <sheetData sheetId="4250">
        <row r="1">
          <cell r="A1" t="str">
            <v>ADMINISTRACION</v>
          </cell>
        </row>
      </sheetData>
      <sheetData sheetId="4251">
        <row r="1">
          <cell r="A1" t="str">
            <v>INSTITUTO NACIONAL DE VIAS</v>
          </cell>
        </row>
      </sheetData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 t="str">
            <v>ACTA No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1">
          <cell r="A1" t="str">
            <v>INSTITUTO NACIONAL DE VIAS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1">
          <cell r="A1" t="str">
            <v>Name</v>
          </cell>
        </row>
      </sheetData>
      <sheetData sheetId="4291"/>
      <sheetData sheetId="4292"/>
      <sheetData sheetId="4293"/>
      <sheetData sheetId="4294"/>
      <sheetData sheetId="4295">
        <row r="1">
          <cell r="A1" t="str">
            <v>ITEM</v>
          </cell>
        </row>
      </sheetData>
      <sheetData sheetId="4296">
        <row r="1">
          <cell r="A1" t="str">
            <v>EQUIPO</v>
          </cell>
        </row>
      </sheetData>
      <sheetData sheetId="4297">
        <row r="1">
          <cell r="A1" t="str">
            <v>ADMINISTRACION</v>
          </cell>
        </row>
      </sheetData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 refreshError="1"/>
      <sheetData sheetId="4340"/>
      <sheetData sheetId="4341"/>
      <sheetData sheetId="4342"/>
      <sheetData sheetId="4343" refreshError="1"/>
      <sheetData sheetId="4344"/>
      <sheetData sheetId="4345"/>
      <sheetData sheetId="4346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/>
      <sheetData sheetId="4362"/>
      <sheetData sheetId="4363" refreshError="1"/>
      <sheetData sheetId="4364"/>
      <sheetData sheetId="4365" refreshError="1"/>
      <sheetData sheetId="4366" refreshError="1"/>
      <sheetData sheetId="4367"/>
      <sheetData sheetId="4368"/>
      <sheetData sheetId="4369">
        <row r="2">
          <cell r="A2" t="str">
            <v>HOSPITAL HERNANDO MONCALEANO PERDOMO ETAPA 1</v>
          </cell>
        </row>
      </sheetData>
      <sheetData sheetId="4370"/>
      <sheetData sheetId="4371">
        <row r="2">
          <cell r="A2" t="str">
            <v>HOSPITAL HERNANDO MONCALEANO PERDOMO ETAPA 2 A</v>
          </cell>
        </row>
      </sheetData>
      <sheetData sheetId="4372">
        <row r="2">
          <cell r="A2" t="str">
            <v>HOSPITAL HERNANDO MONCALEANO PERDOMO ETAPA 2B</v>
          </cell>
        </row>
      </sheetData>
      <sheetData sheetId="4373"/>
      <sheetData sheetId="4374"/>
      <sheetData sheetId="4375"/>
      <sheetData sheetId="4376"/>
      <sheetData sheetId="4377"/>
      <sheetData sheetId="4378"/>
      <sheetData sheetId="4379" refreshError="1"/>
      <sheetData sheetId="4380"/>
      <sheetData sheetId="4381"/>
      <sheetData sheetId="4382"/>
      <sheetData sheetId="4383"/>
      <sheetData sheetId="4384" refreshError="1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5">
          <cell r="E5" t="str">
            <v>CANTIDAD</v>
          </cell>
        </row>
      </sheetData>
      <sheetData sheetId="4395">
        <row r="5">
          <cell r="E5" t="str">
            <v>CANTIDAD</v>
          </cell>
        </row>
      </sheetData>
      <sheetData sheetId="4396">
        <row r="5">
          <cell r="E5" t="str">
            <v>CANTIDAD</v>
          </cell>
        </row>
      </sheetData>
      <sheetData sheetId="4397">
        <row r="5">
          <cell r="E5" t="str">
            <v>CANTIDAD</v>
          </cell>
        </row>
      </sheetData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 refreshError="1"/>
      <sheetData sheetId="4404" refreshError="1"/>
      <sheetData sheetId="4405"/>
      <sheetData sheetId="4406"/>
      <sheetData sheetId="4407" refreshError="1"/>
      <sheetData sheetId="4408"/>
      <sheetData sheetId="4409"/>
      <sheetData sheetId="4410"/>
      <sheetData sheetId="4411"/>
      <sheetData sheetId="4412"/>
      <sheetData sheetId="4413"/>
      <sheetData sheetId="4414"/>
      <sheetData sheetId="4415" refreshError="1"/>
      <sheetData sheetId="4416" refreshError="1"/>
      <sheetData sheetId="4417" refreshError="1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 refreshError="1"/>
      <sheetData sheetId="4438"/>
      <sheetData sheetId="4439" refreshError="1"/>
      <sheetData sheetId="4440"/>
      <sheetData sheetId="4441" refreshError="1"/>
      <sheetData sheetId="4442" refreshError="1"/>
      <sheetData sheetId="4443" refreshError="1"/>
      <sheetData sheetId="4444"/>
      <sheetData sheetId="4445"/>
      <sheetData sheetId="4446"/>
      <sheetData sheetId="4447"/>
      <sheetData sheetId="4448"/>
      <sheetData sheetId="4449"/>
      <sheetData sheetId="4450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 refreshError="1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 refreshError="1"/>
      <sheetData sheetId="4635"/>
      <sheetData sheetId="4636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 refreshError="1"/>
      <sheetData sheetId="4695" refreshError="1"/>
      <sheetData sheetId="4696"/>
      <sheetData sheetId="4697"/>
      <sheetData sheetId="4698"/>
      <sheetData sheetId="4699"/>
      <sheetData sheetId="4700"/>
      <sheetData sheetId="4701">
        <row r="6">
          <cell r="A6" t="str">
            <v>CONTRATISTA:</v>
          </cell>
        </row>
      </sheetData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/>
      <sheetData sheetId="4755"/>
      <sheetData sheetId="4756"/>
      <sheetData sheetId="4757"/>
      <sheetData sheetId="4758" refreshError="1"/>
      <sheetData sheetId="4759" refreshError="1"/>
      <sheetData sheetId="4760" refreshError="1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 refreshError="1"/>
      <sheetData sheetId="4789" refreshError="1"/>
      <sheetData sheetId="4790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/>
      <sheetData sheetId="4942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/>
      <sheetData sheetId="4999" refreshError="1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/>
      <sheetData sheetId="5048" refreshError="1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 refreshError="1"/>
      <sheetData sheetId="5085" refreshError="1"/>
      <sheetData sheetId="5086" refreshError="1"/>
      <sheetData sheetId="5087"/>
      <sheetData sheetId="5088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/>
      <sheetData sheetId="5100" refreshError="1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/>
      <sheetData sheetId="5119"/>
      <sheetData sheetId="5120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 refreshError="1"/>
      <sheetData sheetId="5146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/>
      <sheetData sheetId="5222"/>
      <sheetData sheetId="5223"/>
      <sheetData sheetId="5224"/>
      <sheetData sheetId="5225" refreshError="1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 refreshError="1"/>
      <sheetData sheetId="5238"/>
      <sheetData sheetId="5239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 refreshError="1"/>
      <sheetData sheetId="5264"/>
      <sheetData sheetId="5265" refreshError="1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 refreshError="1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/>
      <sheetData sheetId="5361" refreshError="1"/>
      <sheetData sheetId="5362" refreshError="1"/>
      <sheetData sheetId="5363" refreshError="1"/>
      <sheetData sheetId="5364" refreshError="1"/>
      <sheetData sheetId="5365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/>
      <sheetData sheetId="5381"/>
      <sheetData sheetId="5382"/>
      <sheetData sheetId="5383"/>
      <sheetData sheetId="5384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>
        <row r="36">
          <cell r="G36">
            <v>310000.00000097335</v>
          </cell>
        </row>
      </sheetData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/>
      <sheetData sheetId="6198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/>
      <sheetData sheetId="6221"/>
      <sheetData sheetId="6222"/>
      <sheetData sheetId="6223"/>
      <sheetData sheetId="6224">
        <row r="47">
          <cell r="H47">
            <v>17098.051632633331</v>
          </cell>
        </row>
      </sheetData>
      <sheetData sheetId="6225">
        <row r="47">
          <cell r="H47">
            <v>13407.454219619998</v>
          </cell>
        </row>
      </sheetData>
      <sheetData sheetId="6226">
        <row r="47">
          <cell r="H47">
            <v>13178.048204541665</v>
          </cell>
        </row>
      </sheetData>
      <sheetData sheetId="6227">
        <row r="47">
          <cell r="H47">
            <v>17098.051632633331</v>
          </cell>
        </row>
      </sheetData>
      <sheetData sheetId="6228">
        <row r="47">
          <cell r="H47">
            <v>13407.454219619998</v>
          </cell>
        </row>
      </sheetData>
      <sheetData sheetId="6229">
        <row r="47">
          <cell r="H47">
            <v>13178.048204541665</v>
          </cell>
        </row>
      </sheetData>
      <sheetData sheetId="6230">
        <row r="47">
          <cell r="H47">
            <v>19729.199486104168</v>
          </cell>
        </row>
      </sheetData>
      <sheetData sheetId="6231">
        <row r="47">
          <cell r="H47">
            <v>38405.002915416662</v>
          </cell>
        </row>
      </sheetData>
      <sheetData sheetId="6232">
        <row r="47">
          <cell r="H47">
            <v>41159.979021230996</v>
          </cell>
        </row>
      </sheetData>
      <sheetData sheetId="6233">
        <row r="47">
          <cell r="H47">
            <v>16020</v>
          </cell>
        </row>
      </sheetData>
      <sheetData sheetId="6234">
        <row r="47">
          <cell r="H47">
            <v>11675</v>
          </cell>
        </row>
      </sheetData>
      <sheetData sheetId="6235">
        <row r="47">
          <cell r="H47">
            <v>382683.1643235588</v>
          </cell>
        </row>
      </sheetData>
      <sheetData sheetId="6236">
        <row r="47">
          <cell r="H47">
            <v>27108.482479999999</v>
          </cell>
        </row>
      </sheetData>
      <sheetData sheetId="6237">
        <row r="47">
          <cell r="H47">
            <v>18945.0351992</v>
          </cell>
        </row>
      </sheetData>
      <sheetData sheetId="6238">
        <row r="47">
          <cell r="H47">
            <v>88016.225274879995</v>
          </cell>
        </row>
      </sheetData>
      <sheetData sheetId="6239">
        <row r="47">
          <cell r="H47">
            <v>11296.680928966078</v>
          </cell>
        </row>
      </sheetData>
      <sheetData sheetId="6240">
        <row r="47">
          <cell r="H47">
            <v>19660.483631249997</v>
          </cell>
        </row>
      </sheetData>
      <sheetData sheetId="6241">
        <row r="47">
          <cell r="H47">
            <v>19660.483631249997</v>
          </cell>
        </row>
      </sheetData>
      <sheetData sheetId="6242">
        <row r="47">
          <cell r="H47">
            <v>19660.483631249997</v>
          </cell>
        </row>
      </sheetData>
      <sheetData sheetId="6243">
        <row r="47">
          <cell r="H47">
            <v>39947.116768272004</v>
          </cell>
        </row>
      </sheetData>
      <sheetData sheetId="6244">
        <row r="47">
          <cell r="H47">
            <v>37450.421970255004</v>
          </cell>
        </row>
      </sheetData>
      <sheetData sheetId="6245">
        <row r="47">
          <cell r="H47">
            <v>5631.4338221939006</v>
          </cell>
        </row>
      </sheetData>
      <sheetData sheetId="6246">
        <row r="47">
          <cell r="H47">
            <v>29691.867138751997</v>
          </cell>
        </row>
      </sheetData>
      <sheetData sheetId="6247">
        <row r="47">
          <cell r="H47">
            <v>10601.359883464</v>
          </cell>
        </row>
      </sheetData>
      <sheetData sheetId="6248">
        <row r="47">
          <cell r="H47">
            <v>16440.07876665</v>
          </cell>
        </row>
      </sheetData>
      <sheetData sheetId="6249">
        <row r="47">
          <cell r="H47">
            <v>7502.6541280530009</v>
          </cell>
        </row>
      </sheetData>
      <sheetData sheetId="6250">
        <row r="47">
          <cell r="H47">
            <v>63269.394041350002</v>
          </cell>
        </row>
      </sheetData>
      <sheetData sheetId="6251">
        <row r="47">
          <cell r="H47">
            <v>38708.912732384997</v>
          </cell>
        </row>
      </sheetData>
      <sheetData sheetId="6252">
        <row r="47">
          <cell r="H47">
            <v>30140.654422727453</v>
          </cell>
        </row>
      </sheetData>
      <sheetData sheetId="6253">
        <row r="47">
          <cell r="H47">
            <v>39628.094655192057</v>
          </cell>
        </row>
      </sheetData>
      <sheetData sheetId="6254">
        <row r="47">
          <cell r="H47">
            <v>38729.542446049003</v>
          </cell>
        </row>
      </sheetData>
      <sheetData sheetId="6255">
        <row r="47">
          <cell r="H47">
            <v>7116.936965586</v>
          </cell>
        </row>
      </sheetData>
      <sheetData sheetId="6256">
        <row r="47">
          <cell r="H47">
            <v>9391.2743470000005</v>
          </cell>
        </row>
      </sheetData>
      <sheetData sheetId="6257">
        <row r="47">
          <cell r="H47">
            <v>8500.0189065630984</v>
          </cell>
        </row>
      </sheetData>
      <sheetData sheetId="6258">
        <row r="47">
          <cell r="H47">
            <v>32499.094423904498</v>
          </cell>
        </row>
      </sheetData>
      <sheetData sheetId="6259">
        <row r="47">
          <cell r="H47">
            <v>51817.028777055006</v>
          </cell>
        </row>
      </sheetData>
      <sheetData sheetId="6260">
        <row r="47">
          <cell r="H47">
            <v>55430.1575333</v>
          </cell>
        </row>
      </sheetData>
      <sheetData sheetId="6261">
        <row r="47">
          <cell r="H47">
            <v>25786.003498499998</v>
          </cell>
        </row>
      </sheetData>
      <sheetData sheetId="6262">
        <row r="47">
          <cell r="H47">
            <v>21993.806973733335</v>
          </cell>
        </row>
      </sheetData>
      <sheetData sheetId="6263"/>
      <sheetData sheetId="6264"/>
      <sheetData sheetId="6265"/>
      <sheetData sheetId="6266">
        <row r="47">
          <cell r="H47">
            <v>21941.348275</v>
          </cell>
        </row>
      </sheetData>
      <sheetData sheetId="6267">
        <row r="47">
          <cell r="H47">
            <v>576269.26239999989</v>
          </cell>
        </row>
      </sheetData>
      <sheetData sheetId="6268">
        <row r="48">
          <cell r="H48">
            <v>640370.66537874995</v>
          </cell>
        </row>
      </sheetData>
      <sheetData sheetId="6269">
        <row r="47">
          <cell r="H47">
            <v>21941.348275</v>
          </cell>
        </row>
      </sheetData>
      <sheetData sheetId="6270">
        <row r="47">
          <cell r="H47">
            <v>576269.26239999989</v>
          </cell>
        </row>
      </sheetData>
      <sheetData sheetId="6271">
        <row r="47">
          <cell r="H47">
            <v>9078.6352040999991</v>
          </cell>
        </row>
      </sheetData>
      <sheetData sheetId="6272">
        <row r="49">
          <cell r="H49">
            <v>83961.133243064003</v>
          </cell>
        </row>
      </sheetData>
      <sheetData sheetId="6273">
        <row r="47">
          <cell r="H47">
            <v>14670.136122054002</v>
          </cell>
        </row>
      </sheetData>
      <sheetData sheetId="6274">
        <row r="47">
          <cell r="H47">
            <v>9078.6352040999991</v>
          </cell>
        </row>
      </sheetData>
      <sheetData sheetId="6275">
        <row r="51">
          <cell r="H51">
            <v>117309.4992738</v>
          </cell>
        </row>
      </sheetData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/>
      <sheetData sheetId="6344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 refreshError="1"/>
      <sheetData sheetId="6358" refreshError="1"/>
      <sheetData sheetId="6359">
        <row r="1">
          <cell r="D1" t="str">
            <v>Supervendor CODE</v>
          </cell>
        </row>
      </sheetData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/>
      <sheetData sheetId="6368">
        <row r="1">
          <cell r="A1" t="str">
            <v>AMAZONAS</v>
          </cell>
        </row>
      </sheetData>
      <sheetData sheetId="6369"/>
      <sheetData sheetId="6370"/>
      <sheetData sheetId="6371"/>
      <sheetData sheetId="6372">
        <row r="15">
          <cell r="B15">
            <v>1</v>
          </cell>
        </row>
      </sheetData>
      <sheetData sheetId="6373" refreshError="1"/>
      <sheetData sheetId="6374"/>
      <sheetData sheetId="6375" refreshError="1"/>
      <sheetData sheetId="6376"/>
      <sheetData sheetId="6377"/>
      <sheetData sheetId="6378"/>
      <sheetData sheetId="6379" refreshError="1"/>
      <sheetData sheetId="6380">
        <row r="1">
          <cell r="D1" t="str">
            <v xml:space="preserve">Supervendor CODE </v>
          </cell>
        </row>
      </sheetData>
      <sheetData sheetId="6381"/>
      <sheetData sheetId="6382">
        <row r="1">
          <cell r="A1" t="str">
            <v>AMAZONAS</v>
          </cell>
        </row>
      </sheetData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>
        <row r="4">
          <cell r="E4" t="str">
            <v>GUPCO</v>
          </cell>
        </row>
      </sheetData>
      <sheetData sheetId="6618"/>
      <sheetData sheetId="6619"/>
      <sheetData sheetId="6620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/>
      <sheetData sheetId="6628"/>
      <sheetData sheetId="6629" refreshError="1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 refreshError="1"/>
      <sheetData sheetId="6640" refreshError="1"/>
      <sheetData sheetId="6641" refreshError="1"/>
      <sheetData sheetId="6642">
        <row r="2">
          <cell r="A2" t="str">
            <v>(ºF)</v>
          </cell>
        </row>
      </sheetData>
      <sheetData sheetId="6643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/>
      <sheetData sheetId="6655"/>
      <sheetData sheetId="6656" refreshError="1"/>
      <sheetData sheetId="6657" refreshError="1"/>
      <sheetData sheetId="6658"/>
      <sheetData sheetId="6659" refreshError="1"/>
      <sheetData sheetId="6660" refreshError="1"/>
      <sheetData sheetId="6661"/>
      <sheetData sheetId="6662" refreshError="1"/>
      <sheetData sheetId="6663"/>
      <sheetData sheetId="6664"/>
      <sheetData sheetId="6665"/>
      <sheetData sheetId="6666"/>
      <sheetData sheetId="6667"/>
      <sheetData sheetId="6668"/>
      <sheetData sheetId="6669" refreshError="1"/>
      <sheetData sheetId="6670"/>
      <sheetData sheetId="6671" refreshError="1"/>
      <sheetData sheetId="6672"/>
      <sheetData sheetId="6673" refreshError="1"/>
      <sheetData sheetId="6674" refreshError="1"/>
      <sheetData sheetId="6675" refreshError="1"/>
      <sheetData sheetId="6676"/>
      <sheetData sheetId="6677"/>
      <sheetData sheetId="6678"/>
      <sheetData sheetId="6679"/>
      <sheetData sheetId="6680"/>
      <sheetData sheetId="668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/>
      <sheetData sheetId="6767"/>
      <sheetData sheetId="6768" refreshError="1"/>
      <sheetData sheetId="6769"/>
      <sheetData sheetId="6770">
        <row r="4">
          <cell r="B4">
            <v>39886</v>
          </cell>
        </row>
      </sheetData>
      <sheetData sheetId="6771"/>
      <sheetData sheetId="6772"/>
      <sheetData sheetId="6773"/>
      <sheetData sheetId="6774"/>
      <sheetData sheetId="6775"/>
      <sheetData sheetId="6776"/>
      <sheetData sheetId="6777">
        <row r="4">
          <cell r="B4">
            <v>39886</v>
          </cell>
        </row>
      </sheetData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/>
      <sheetData sheetId="6828"/>
      <sheetData sheetId="6829"/>
      <sheetData sheetId="6830" refreshError="1"/>
      <sheetData sheetId="683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/>
      <sheetData sheetId="6905"/>
      <sheetData sheetId="6906"/>
      <sheetData sheetId="6907"/>
      <sheetData sheetId="6908">
        <row r="4">
          <cell r="E4" t="str">
            <v>GUPCO</v>
          </cell>
        </row>
      </sheetData>
      <sheetData sheetId="6909"/>
      <sheetData sheetId="6910"/>
      <sheetData sheetId="6911"/>
      <sheetData sheetId="6912"/>
      <sheetData sheetId="6913"/>
      <sheetData sheetId="6914" refreshError="1"/>
      <sheetData sheetId="6915"/>
      <sheetData sheetId="6916" refreshError="1"/>
      <sheetData sheetId="6917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/>
      <sheetData sheetId="6935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 refreshError="1"/>
      <sheetData sheetId="7061"/>
      <sheetData sheetId="7062" refreshError="1"/>
      <sheetData sheetId="7063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/>
      <sheetData sheetId="7079"/>
      <sheetData sheetId="7080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 refreshError="1"/>
      <sheetData sheetId="7119"/>
      <sheetData sheetId="7120"/>
      <sheetData sheetId="7121"/>
      <sheetData sheetId="7122"/>
      <sheetData sheetId="7123"/>
      <sheetData sheetId="7124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/>
      <sheetData sheetId="7196"/>
      <sheetData sheetId="7197">
        <row r="6">
          <cell r="AB6">
            <v>40179</v>
          </cell>
        </row>
      </sheetData>
      <sheetData sheetId="7198"/>
      <sheetData sheetId="7199"/>
      <sheetData sheetId="7200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/>
      <sheetData sheetId="7419"/>
      <sheetData sheetId="7420" refreshError="1"/>
      <sheetData sheetId="7421" refreshError="1"/>
      <sheetData sheetId="7422" refreshError="1"/>
      <sheetData sheetId="7423" refreshError="1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/>
      <sheetData sheetId="7490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>
        <row r="36">
          <cell r="G36">
            <v>271000.00000162207</v>
          </cell>
        </row>
      </sheetData>
      <sheetData sheetId="7547">
        <row r="33">
          <cell r="G33">
            <v>283000.00002693152</v>
          </cell>
        </row>
      </sheetData>
      <sheetData sheetId="7548">
        <row r="33">
          <cell r="G33">
            <v>290000.00000013626</v>
          </cell>
        </row>
      </sheetData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>
        <row r="15">
          <cell r="B15" t="str">
            <v>ROSY ARTEAGA ORTEGA</v>
          </cell>
        </row>
      </sheetData>
      <sheetData sheetId="7862">
        <row r="15">
          <cell r="B15" t="str">
            <v>ROSY ARTEAGA ORTEGA</v>
          </cell>
        </row>
      </sheetData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/>
      <sheetData sheetId="7903" refreshError="1"/>
      <sheetData sheetId="7904" refreshError="1"/>
      <sheetData sheetId="7905" refreshError="1"/>
      <sheetData sheetId="7906" refreshError="1"/>
      <sheetData sheetId="7907"/>
      <sheetData sheetId="7908" refreshError="1"/>
      <sheetData sheetId="7909" refreshError="1"/>
      <sheetData sheetId="7910" refreshError="1"/>
      <sheetData sheetId="7911" refreshError="1"/>
      <sheetData sheetId="7912"/>
      <sheetData sheetId="7913"/>
      <sheetData sheetId="7914"/>
      <sheetData sheetId="7915"/>
      <sheetData sheetId="7916">
        <row r="52">
          <cell r="B52" t="str">
            <v>ANTICIPO</v>
          </cell>
        </row>
      </sheetData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/>
      <sheetData sheetId="8316"/>
      <sheetData sheetId="8317"/>
      <sheetData sheetId="8318"/>
      <sheetData sheetId="8319">
        <row r="14">
          <cell r="C14" t="str">
            <v>P1</v>
          </cell>
        </row>
      </sheetData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 refreshError="1"/>
      <sheetData sheetId="8509">
        <row r="1">
          <cell r="A1" t="str">
            <v>INSTITUTO NACIONAL DE VIAS</v>
          </cell>
        </row>
      </sheetData>
      <sheetData sheetId="8510"/>
      <sheetData sheetId="8511"/>
      <sheetData sheetId="8512"/>
      <sheetData sheetId="8513"/>
      <sheetData sheetId="8514"/>
      <sheetData sheetId="8515"/>
      <sheetData sheetId="8516">
        <row r="14">
          <cell r="D14" t="str">
            <v>Tamiz</v>
          </cell>
        </row>
      </sheetData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>
        <row r="3">
          <cell r="B3">
            <v>1</v>
          </cell>
        </row>
      </sheetData>
      <sheetData sheetId="8575"/>
      <sheetData sheetId="8576">
        <row r="437">
          <cell r="A437" t="str">
            <v>GEOCOMPUESTOS</v>
          </cell>
        </row>
      </sheetData>
      <sheetData sheetId="8577">
        <row r="30">
          <cell r="A30" t="str">
            <v>PRELIMINARES DE OBRA</v>
          </cell>
        </row>
      </sheetData>
      <sheetData sheetId="8578"/>
      <sheetData sheetId="8579"/>
      <sheetData sheetId="8580"/>
      <sheetData sheetId="8581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8582"/>
      <sheetData sheetId="8583"/>
      <sheetData sheetId="8584"/>
      <sheetData sheetId="8585"/>
      <sheetData sheetId="8586">
        <row r="34">
          <cell r="E34" t="str">
            <v>M3</v>
          </cell>
        </row>
      </sheetData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 refreshError="1"/>
      <sheetData sheetId="8796"/>
      <sheetData sheetId="8797" refreshError="1"/>
      <sheetData sheetId="8798" refreshError="1"/>
      <sheetData sheetId="8799" refreshError="1"/>
      <sheetData sheetId="8800"/>
      <sheetData sheetId="8801">
        <row r="22">
          <cell r="G22" t="str">
            <v>Tarjeta 1</v>
          </cell>
        </row>
      </sheetData>
      <sheetData sheetId="8802"/>
      <sheetData sheetId="8803"/>
      <sheetData sheetId="8804"/>
      <sheetData sheetId="8805" refreshError="1"/>
      <sheetData sheetId="8806" refreshError="1"/>
      <sheetData sheetId="8807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/>
      <sheetData sheetId="8816"/>
      <sheetData sheetId="8817"/>
      <sheetData sheetId="8818"/>
      <sheetData sheetId="8819">
        <row r="103">
          <cell r="C103" t="str">
            <v>EXP</v>
          </cell>
        </row>
      </sheetData>
      <sheetData sheetId="8820" refreshError="1"/>
      <sheetData sheetId="8821"/>
      <sheetData sheetId="8822">
        <row r="147">
          <cell r="B147" t="str">
            <v>SUB TOTAL OBRAS DE  INSTALACIONES ELÉCTRICAS DE LAS ESTACIONES (Urbanismo)</v>
          </cell>
        </row>
      </sheetData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 refreshError="1"/>
      <sheetData sheetId="9202"/>
      <sheetData sheetId="9203"/>
      <sheetData sheetId="9204"/>
      <sheetData sheetId="9205" refreshError="1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 refreshError="1"/>
      <sheetData sheetId="92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ESTADO VÍA-CRIT.TECNICO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_aCCIDENTES_DE_1995___1996_x_33"/>
      <sheetName val="_aCCIDENTES_DE_1995___1996_x_25"/>
      <sheetName val="_aCCIDENTES_DE_1995___1996_x_23"/>
      <sheetName val="_aCCIDENTES_DE_1995___1996_x_24"/>
      <sheetName val="_aCCIDENTES_DE_1995___1996_x_27"/>
      <sheetName val="_aCCIDENTES_DE_1995___1996_x_26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\E\a  aaInformación GRUPO 4\A M"/>
      <sheetName val="PU (2)"/>
      <sheetName val="Tabla CONPES 3714"/>
      <sheetName val="COSTOS UNITARIOS"/>
      <sheetName val="CA-2909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aCCIDENTES_DE_1995___1996__105"/>
      <sheetName val="_aCCIDENTES_DE_1995___1996__104"/>
      <sheetName val="_aCCIDENTES_DE_1995___1996__106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Res_616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_obra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0."/>
      <sheetName val="Base_Mater"/>
      <sheetName val="20."/>
      <sheetName val="17."/>
      <sheetName val="11."/>
      <sheetName val="Insum"/>
      <sheetName val="_aCCIDENTES_DE_1995___1996__130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4"/>
      <sheetName val="_aCCIDENTES_DE_1995___1996__112"/>
      <sheetName val="_aCCIDENTES_DE_1995___1996__113"/>
      <sheetName val="_aCCIDENTES_DE_1995___1996__116"/>
      <sheetName val="_aCCIDENTES_DE_1995___1996__115"/>
      <sheetName val="_aCCIDENTES_DE_1995___1996__117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E\a__aaInformación_GRUPO_4\A_M"/>
      <sheetName val="\\Gabrielaapabone\d_copias\a__a"/>
      <sheetName val="PU_(2)"/>
      <sheetName val="Par_Dise"/>
      <sheetName val="sistema proteccion a tierra equ"/>
      <sheetName val="_Users_HP_AppData_Local_Microso"/>
      <sheetName val="\\B1FE7578\aCCIDENTES DE 1995 -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  <sheetName val="A. P. U."/>
      <sheetName val="EMPRESA"/>
      <sheetName val="Dóla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 refreshError="1"/>
      <sheetData sheetId="1586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 refreshError="1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 refreshError="1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 refreshError="1"/>
      <sheetData sheetId="3115"/>
      <sheetData sheetId="3116" refreshError="1"/>
      <sheetData sheetId="3117" refreshError="1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 refreshError="1"/>
      <sheetData sheetId="3296" refreshError="1"/>
      <sheetData sheetId="3297" refreshError="1"/>
      <sheetData sheetId="329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 042-2009"/>
      <sheetName val="ITEMS CONTRATO 042"/>
      <sheetName val="INSUMOS, ACTIVIDADES TB Y PROY"/>
      <sheetName val="DISCRIMINACION VALORES POR APU"/>
      <sheetName val="PRECIOS UNITARIOS"/>
      <sheetName val="BoQ"/>
      <sheetName val="MATERIALES ALM,CONC,ASF,PETREO "/>
      <sheetName val="TRANSPORTES"/>
      <sheetName val="EQUIPOS"/>
      <sheetName val="MANO DE OBRA"/>
      <sheetName val="Consolidado informe de costos"/>
      <sheetName val="CONS GRUPO DE COSTOS DIRECTOS"/>
      <sheetName val="analisis real por items"/>
      <sheetName val="Rec Pend y crear"/>
      <sheetName val="ADMINISTRATIVOS"/>
      <sheetName val="RESUMEN FACTURACION"/>
      <sheetName val="COMPA FACTURADO VERSUS GASTOS"/>
      <sheetName val="Datos Facturacion para graficas"/>
      <sheetName val="Gráfico proyeccion 12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2">
          <cell r="C2">
            <v>0.2</v>
          </cell>
        </row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1 "/>
      <sheetName val="ACTA No.5"/>
      <sheetName val="ACTA MAYORES - GENERAL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_aCCIDENTES_DE_1995___1996_xl_2"/>
      <sheetName val="_aCCIDENTES_DE_1995___1996_xl_3"/>
      <sheetName val="_aCCIDENTES_DE_1995___1996_xl_4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Escritorio\amv 2011\a  aaInfo"/>
      <sheetName val="\\Giovanni\administracion vial\"/>
      <sheetName val="\MONTO AGOTABLE 2010\a  aaInfor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ARBOL DE PROBLEMAS final"/>
      <sheetName val="IDENTIFICACION DEL PROBLEMA fin"/>
      <sheetName val="OBJETIVOS FINALES"/>
      <sheetName val="ESTRUCTURA DE PROYECTO"/>
      <sheetName val="OBJETIVOS ESPECIFICOS final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REQUISITOS INF INTERVENTORÍA"/>
      <sheetName val="\\Gabrielaapabone\d copias\a  a"/>
      <sheetName val="PU (2)"/>
      <sheetName val="_aCCIDENTES_DE_1995___1996_xl_2"/>
      <sheetName val="_aCCIDENTES_DE_1995___1996_xl_3"/>
      <sheetName val="0."/>
      <sheetName val="Base_Mater"/>
      <sheetName val="20."/>
      <sheetName val="17."/>
      <sheetName val="11.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CUMPLIMIENTO"/>
      <sheetName val="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Tabla_CONPES_3714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Insum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 refreshError="1"/>
      <sheetData sheetId="2366" refreshError="1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CCIDENTES_DE_1995_-_1996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4"/>
      <sheetName val="[a  aaInformación]__cceficien_2"/>
      <sheetName val="[a  aaInformación]__cceficien_3"/>
      <sheetName val="[a  aaInformación]//cceficiente"/>
      <sheetName val="[a  aaInformación]__cceficien_5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M.O."/>
      <sheetName val="precios-básicos2002"/>
      <sheetName val="ITEMS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PRECIOS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AJIZAL 3335"/>
      <sheetName val="SABANETA 3335"/>
      <sheetName val="Datos Generales"/>
      <sheetName val="HER"/>
      <sheetName val="MAT"/>
      <sheetName val="PER"/>
      <sheetName val="TRANS"/>
      <sheetName val="PRESUP"/>
      <sheetName val="[a  aaInformación]_MANTENIMIE_2"/>
      <sheetName val="[a  aaInformación]_I_MANTENIM_2"/>
      <sheetName val="[a  aaInformación]_F_MANTENIM_2"/>
      <sheetName val="[a  aaInformación]__SERVIDOR__2"/>
      <sheetName val="[a  aaInformación]_Users_USUA_2"/>
      <sheetName val="[a  aaInformación]_G_I_MANTEN_2"/>
      <sheetName val="[a  aaInformación]_D_MANTENIM_2"/>
      <sheetName val="[a  aaInformación]_G_D_MANTEN_2"/>
      <sheetName val="[a  aaInformación]_I_I_MANTEN_2"/>
      <sheetName val="[a  aaInformación]_Users_Pers_2"/>
      <sheetName val="[a  aaInformación]_MANTENIMIE_3"/>
      <sheetName val="[a  aaInformación]_I_MANTENIM_3"/>
      <sheetName val="[a  aaInformación]_F_MANTENIM_3"/>
      <sheetName val="[a  aaInformación]__SERVIDOR__3"/>
      <sheetName val="[a  aaInformación]_Users_USUA_3"/>
      <sheetName val="[a  aaInformación]_G_I_MANTEN_3"/>
      <sheetName val="[a  aaInformación]_D_MANTENIM_3"/>
      <sheetName val="[a  aaInformación]_G_D_MANTEN_3"/>
      <sheetName val="[a  aaInformación]_I_I_MANTEN_3"/>
      <sheetName val="[a  aaInformación]_Users_Pers_3"/>
      <sheetName val="[a  aaInformación]_MANTENIMIE_4"/>
      <sheetName val="[a  aaInformación]_I_MANTENIM_4"/>
      <sheetName val="[a  aaInformación]_F_MANTENIM_4"/>
      <sheetName val="[a  aaInformación]__SERVIDOR__4"/>
      <sheetName val="[a  aaInformación]_Users_USUA_4"/>
      <sheetName val="[a  aaInformación]_G_I_MANTEN_4"/>
      <sheetName val="[a  aaInformación]_D_MANTENIM_4"/>
      <sheetName val="[a  aaInformación]_G_D_MANTEN_4"/>
      <sheetName val="[a  aaInformación]_I_I_MANTEN_4"/>
      <sheetName val="[a  aaInformación]_Users_Pers_4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_MANTENIMIENTO RUTA 1001_MARZO "/>
      <sheetName val="__SERVIDOR_Public2_MANTENIMIENT"/>
      <sheetName val="_I_MANTENIMIENTO RUTA 1001_MARZ"/>
      <sheetName val="_I_I_MANTENIMIENTO RUTA 1001_MA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calculation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LEAD E"/>
      <sheetName val="\Users\nani\Library\Caches\Temp"/>
      <sheetName val="medelo"/>
      <sheetName val="\Users\juanpablobonillamanrique"/>
      <sheetName val="\CASO 2\Factura13"/>
      <sheetName val="\Users\edissonalfredocastropala"/>
      <sheetName val="\Factura13"/>
      <sheetName val="Lists"/>
      <sheetName val="CUADRILLAS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>
        <row r="15">
          <cell r="E15" t="str">
            <v>CUNDINAMARCA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SECTORIZACIÓN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Personalizar"/>
      <sheetName val="UNITARIOS_GENERALES"/>
      <sheetName val="Summary"/>
      <sheetName val="UNITARIOS 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TARIFAS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210.2.2"/>
      <sheetName val="CONFIS"/>
      <sheetName val="Hoja2"/>
      <sheetName val="DATOS CONTRATO"/>
      <sheetName val="cantidades_pH3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RESUMEN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quipos"/>
      <sheetName val="MATERIALES"/>
      <sheetName val="Analissis ICEIN"/>
      <sheetName val="Listado de Equipos"/>
      <sheetName val="SALARIOS"/>
      <sheetName val="PRESOC"/>
      <sheetName val="Módulo1"/>
      <sheetName val="Módulo2"/>
      <sheetName val="Módulo3"/>
    </sheetNames>
    <sheetDataSet>
      <sheetData sheetId="0">
        <row r="2">
          <cell r="A2" t="str">
            <v>Codigo</v>
          </cell>
          <cell r="B2" t="str">
            <v>CLASE Y TIPO DE MAQUINA</v>
          </cell>
          <cell r="C2" t="str">
            <v>MARCA</v>
          </cell>
          <cell r="D2" t="str">
            <v>POTENCIA O CAPACIDAD</v>
          </cell>
          <cell r="E2" t="str">
            <v>Año Fabr</v>
          </cell>
          <cell r="F2" t="str">
            <v>VIDA UTIL</v>
          </cell>
          <cell r="G2" t="str">
            <v>VALOR ACTUAL</v>
          </cell>
          <cell r="H2" t="str">
            <v>VALOR LEASING MES</v>
          </cell>
          <cell r="I2" t="str">
            <v>VALOR LEASING HORA</v>
          </cell>
          <cell r="J2" t="str">
            <v>SALVAMENTO</v>
          </cell>
          <cell r="K2" t="str">
            <v>INTERESES,SEGUROS E IMPUESTOS</v>
          </cell>
          <cell r="L2" t="str">
            <v>REPUESTOS</v>
          </cell>
          <cell r="M2" t="str">
            <v>Valor de 1 llanta</v>
          </cell>
          <cell r="N2" t="str">
            <v>cantidad</v>
          </cell>
          <cell r="O2" t="str">
            <v xml:space="preserve">Valor llantas </v>
          </cell>
          <cell r="P2" t="str">
            <v>Vida util en meses</v>
          </cell>
          <cell r="Q2" t="str">
            <v>Vida Util horas</v>
          </cell>
          <cell r="R2" t="str">
            <v>TIPO DE OPERADOR</v>
          </cell>
          <cell r="S2" t="str">
            <v>RECARGO POR HORAS EXTRAS</v>
          </cell>
          <cell r="T2" t="str">
            <v>TIPO DE AYUDANTE</v>
          </cell>
          <cell r="U2" t="str">
            <v>A.C.P.M.</v>
          </cell>
          <cell r="V2" t="str">
            <v>ACEITE DE MOTOR</v>
          </cell>
          <cell r="W2" t="str">
            <v>ACEITE DE TRANSMISION</v>
          </cell>
          <cell r="X2" t="str">
            <v>ACEITE HIDRAULICO Y MANDOS FINALES</v>
          </cell>
          <cell r="Y2" t="str">
            <v>GRASA</v>
          </cell>
        </row>
        <row r="3">
          <cell r="A3" t="str">
            <v>AP-0001</v>
          </cell>
          <cell r="B3" t="str">
            <v xml:space="preserve">Apisonadodor a Gaolina </v>
          </cell>
          <cell r="C3" t="str">
            <v>Honda</v>
          </cell>
          <cell r="D3" t="str">
            <v>3HP</v>
          </cell>
          <cell r="E3">
            <v>2006</v>
          </cell>
          <cell r="F3">
            <v>5</v>
          </cell>
          <cell r="G3">
            <v>7500000</v>
          </cell>
          <cell r="H3">
            <v>0</v>
          </cell>
          <cell r="I3">
            <v>0</v>
          </cell>
          <cell r="J3">
            <v>10</v>
          </cell>
          <cell r="K3">
            <v>15</v>
          </cell>
          <cell r="L3">
            <v>20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 t="str">
            <v>AYA</v>
          </cell>
          <cell r="S3">
            <v>1.25</v>
          </cell>
          <cell r="T3" t="str">
            <v>N/A</v>
          </cell>
          <cell r="U3">
            <v>0.5</v>
          </cell>
          <cell r="V3">
            <v>0.01</v>
          </cell>
          <cell r="W3">
            <v>0</v>
          </cell>
          <cell r="X3">
            <v>0</v>
          </cell>
          <cell r="Y3">
            <v>1E-3</v>
          </cell>
        </row>
        <row r="4">
          <cell r="A4" t="str">
            <v>AP-0002</v>
          </cell>
          <cell r="B4" t="str">
            <v xml:space="preserve">Apisonadodor a Gaolina </v>
          </cell>
          <cell r="C4" t="str">
            <v>Honda</v>
          </cell>
          <cell r="D4" t="str">
            <v>3HP</v>
          </cell>
          <cell r="E4">
            <v>2006</v>
          </cell>
          <cell r="F4">
            <v>5</v>
          </cell>
          <cell r="G4">
            <v>7500000</v>
          </cell>
          <cell r="H4">
            <v>0</v>
          </cell>
          <cell r="I4">
            <v>0</v>
          </cell>
          <cell r="J4">
            <v>10</v>
          </cell>
          <cell r="K4">
            <v>15</v>
          </cell>
          <cell r="L4">
            <v>20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 t="str">
            <v>AYA</v>
          </cell>
          <cell r="S4">
            <v>1.25</v>
          </cell>
          <cell r="T4" t="str">
            <v>N/A</v>
          </cell>
          <cell r="U4">
            <v>0.5</v>
          </cell>
          <cell r="V4">
            <v>0.01</v>
          </cell>
          <cell r="W4">
            <v>0</v>
          </cell>
          <cell r="X4">
            <v>0</v>
          </cell>
          <cell r="Y4">
            <v>1E-3</v>
          </cell>
        </row>
        <row r="5">
          <cell r="A5" t="str">
            <v>CB-0001</v>
          </cell>
          <cell r="B5" t="str">
            <v>Cama Baja X11/70</v>
          </cell>
          <cell r="C5" t="str">
            <v>Marcautor</v>
          </cell>
          <cell r="D5" t="str">
            <v>2 EJES o 36.0 Ton.</v>
          </cell>
          <cell r="E5">
            <v>1995</v>
          </cell>
          <cell r="F5">
            <v>15</v>
          </cell>
          <cell r="G5">
            <v>25000000</v>
          </cell>
          <cell r="H5">
            <v>0</v>
          </cell>
          <cell r="I5">
            <v>0</v>
          </cell>
          <cell r="J5">
            <v>20</v>
          </cell>
          <cell r="K5">
            <v>15</v>
          </cell>
          <cell r="L5">
            <v>20</v>
          </cell>
          <cell r="M5">
            <v>650000</v>
          </cell>
          <cell r="N5">
            <v>8</v>
          </cell>
          <cell r="O5">
            <v>5200000</v>
          </cell>
          <cell r="P5">
            <v>12</v>
          </cell>
          <cell r="Q5">
            <v>2500</v>
          </cell>
          <cell r="R5" t="str">
            <v>N/A</v>
          </cell>
          <cell r="S5">
            <v>1.25</v>
          </cell>
          <cell r="T5" t="str">
            <v>N/A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0.03</v>
          </cell>
        </row>
        <row r="6">
          <cell r="A6" t="str">
            <v>CB-0002</v>
          </cell>
          <cell r="B6" t="str">
            <v>Cama Baja GTPB60-3</v>
          </cell>
          <cell r="C6" t="str">
            <v>Hidroamerica</v>
          </cell>
          <cell r="D6" t="str">
            <v>3 EJES o 52.0 Ton.</v>
          </cell>
          <cell r="E6">
            <v>2001</v>
          </cell>
          <cell r="F6">
            <v>15</v>
          </cell>
          <cell r="G6">
            <v>56000000</v>
          </cell>
          <cell r="H6">
            <v>0</v>
          </cell>
          <cell r="I6">
            <v>0</v>
          </cell>
          <cell r="J6">
            <v>20</v>
          </cell>
          <cell r="K6">
            <v>15</v>
          </cell>
          <cell r="L6">
            <v>20</v>
          </cell>
          <cell r="M6">
            <v>650000</v>
          </cell>
          <cell r="N6">
            <v>12</v>
          </cell>
          <cell r="O6">
            <v>7800000</v>
          </cell>
          <cell r="P6">
            <v>12</v>
          </cell>
          <cell r="Q6">
            <v>2500</v>
          </cell>
          <cell r="R6" t="str">
            <v>N/A</v>
          </cell>
          <cell r="S6">
            <v>1.25</v>
          </cell>
          <cell r="T6" t="str">
            <v>N/A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0.03</v>
          </cell>
        </row>
        <row r="7">
          <cell r="A7" t="str">
            <v>CB-0003</v>
          </cell>
          <cell r="B7" t="str">
            <v>Cama Baja HACB80-3</v>
          </cell>
          <cell r="C7" t="str">
            <v>Hidroamerica</v>
          </cell>
          <cell r="D7" t="str">
            <v>3 EJES o 52.0 Ton.</v>
          </cell>
          <cell r="E7">
            <v>2005</v>
          </cell>
          <cell r="F7">
            <v>15</v>
          </cell>
          <cell r="G7">
            <v>65000000</v>
          </cell>
          <cell r="H7">
            <v>0</v>
          </cell>
          <cell r="I7">
            <v>0</v>
          </cell>
          <cell r="J7">
            <v>20</v>
          </cell>
          <cell r="K7">
            <v>15</v>
          </cell>
          <cell r="L7">
            <v>20</v>
          </cell>
          <cell r="M7">
            <v>650000</v>
          </cell>
          <cell r="N7">
            <v>12</v>
          </cell>
          <cell r="O7">
            <v>7800000</v>
          </cell>
          <cell r="P7">
            <v>12</v>
          </cell>
          <cell r="Q7">
            <v>2500</v>
          </cell>
          <cell r="R7" t="str">
            <v>N/A</v>
          </cell>
          <cell r="S7">
            <v>1.25</v>
          </cell>
          <cell r="T7" t="str">
            <v>N/A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0.03</v>
          </cell>
        </row>
        <row r="8">
          <cell r="A8" t="str">
            <v>CE-0001</v>
          </cell>
          <cell r="B8" t="str">
            <v>Camion De Estacas NKR</v>
          </cell>
          <cell r="C8" t="str">
            <v>Chevrolet</v>
          </cell>
          <cell r="D8" t="str">
            <v>2771C.C. o 2,7Ton</v>
          </cell>
          <cell r="E8">
            <v>2006</v>
          </cell>
          <cell r="F8">
            <v>8</v>
          </cell>
          <cell r="G8">
            <v>75000000</v>
          </cell>
          <cell r="H8">
            <v>0</v>
          </cell>
          <cell r="I8">
            <v>0</v>
          </cell>
          <cell r="J8">
            <v>10</v>
          </cell>
          <cell r="K8">
            <v>15</v>
          </cell>
          <cell r="L8">
            <v>20</v>
          </cell>
          <cell r="M8">
            <v>550000</v>
          </cell>
          <cell r="N8">
            <v>6</v>
          </cell>
          <cell r="O8">
            <v>3300000</v>
          </cell>
          <cell r="P8">
            <v>9</v>
          </cell>
          <cell r="Q8">
            <v>1875</v>
          </cell>
          <cell r="R8" t="str">
            <v>OPV</v>
          </cell>
          <cell r="S8">
            <v>1.25</v>
          </cell>
          <cell r="T8" t="str">
            <v>N/A</v>
          </cell>
          <cell r="U8">
            <v>3</v>
          </cell>
          <cell r="V8">
            <v>0.04</v>
          </cell>
          <cell r="W8">
            <v>0.02</v>
          </cell>
          <cell r="X8">
            <v>0</v>
          </cell>
          <cell r="Y8">
            <v>0.02</v>
          </cell>
        </row>
        <row r="9">
          <cell r="A9" t="str">
            <v>CE-0002</v>
          </cell>
          <cell r="B9" t="str">
            <v>Camion De Estacas NKR</v>
          </cell>
          <cell r="C9" t="str">
            <v>Chevrolet</v>
          </cell>
          <cell r="D9" t="str">
            <v>2771C.C. o 2,7Ton</v>
          </cell>
          <cell r="E9">
            <v>2006</v>
          </cell>
          <cell r="F9">
            <v>8</v>
          </cell>
          <cell r="G9">
            <v>75000000</v>
          </cell>
          <cell r="H9">
            <v>0</v>
          </cell>
          <cell r="I9">
            <v>0</v>
          </cell>
          <cell r="J9">
            <v>10</v>
          </cell>
          <cell r="K9">
            <v>15</v>
          </cell>
          <cell r="L9">
            <v>20</v>
          </cell>
          <cell r="M9">
            <v>550000</v>
          </cell>
          <cell r="N9">
            <v>6</v>
          </cell>
          <cell r="O9">
            <v>3300000</v>
          </cell>
          <cell r="P9">
            <v>9</v>
          </cell>
          <cell r="Q9">
            <v>1875</v>
          </cell>
          <cell r="R9" t="str">
            <v>OPV</v>
          </cell>
          <cell r="S9">
            <v>1.25</v>
          </cell>
          <cell r="T9" t="str">
            <v>N/A</v>
          </cell>
          <cell r="U9">
            <v>3</v>
          </cell>
          <cell r="V9">
            <v>0.04</v>
          </cell>
          <cell r="W9">
            <v>0.02</v>
          </cell>
          <cell r="X9">
            <v>0</v>
          </cell>
          <cell r="Y9">
            <v>0.02</v>
          </cell>
        </row>
        <row r="10">
          <cell r="A10" t="str">
            <v>CG-0001</v>
          </cell>
          <cell r="B10" t="str">
            <v>Cargador s/llantas 920</v>
          </cell>
          <cell r="C10" t="str">
            <v>Caterpillar</v>
          </cell>
          <cell r="D10" t="str">
            <v>80 HP o 1.50 Mts3</v>
          </cell>
          <cell r="E10">
            <v>0</v>
          </cell>
          <cell r="F10">
            <v>10</v>
          </cell>
          <cell r="G10">
            <v>40000000</v>
          </cell>
          <cell r="H10">
            <v>0</v>
          </cell>
          <cell r="I10">
            <v>0</v>
          </cell>
          <cell r="J10">
            <v>20</v>
          </cell>
          <cell r="K10">
            <v>15</v>
          </cell>
          <cell r="L10">
            <v>20</v>
          </cell>
          <cell r="M10">
            <v>3500000</v>
          </cell>
          <cell r="N10">
            <v>4</v>
          </cell>
          <cell r="O10">
            <v>14000000</v>
          </cell>
          <cell r="P10">
            <v>24</v>
          </cell>
          <cell r="Q10">
            <v>5000</v>
          </cell>
          <cell r="R10" t="str">
            <v>CAA</v>
          </cell>
          <cell r="S10">
            <v>1.25</v>
          </cell>
          <cell r="T10" t="str">
            <v>N/A</v>
          </cell>
          <cell r="U10">
            <v>2.5</v>
          </cell>
          <cell r="V10">
            <v>0.02</v>
          </cell>
          <cell r="W10">
            <v>0.01</v>
          </cell>
          <cell r="X10">
            <v>0.02</v>
          </cell>
          <cell r="Y10">
            <v>0.03</v>
          </cell>
        </row>
        <row r="11">
          <cell r="A11" t="str">
            <v>CG-0002</v>
          </cell>
          <cell r="B11" t="str">
            <v>Cargador s/llantas 920</v>
          </cell>
          <cell r="C11" t="str">
            <v>Caterpillar</v>
          </cell>
          <cell r="D11" t="str">
            <v>80 HP o 1.50 Mts3</v>
          </cell>
          <cell r="E11">
            <v>0</v>
          </cell>
          <cell r="F11">
            <v>10</v>
          </cell>
          <cell r="G11">
            <v>40000000</v>
          </cell>
          <cell r="H11">
            <v>0</v>
          </cell>
          <cell r="I11">
            <v>0</v>
          </cell>
          <cell r="J11">
            <v>20</v>
          </cell>
          <cell r="K11">
            <v>15</v>
          </cell>
          <cell r="L11">
            <v>20</v>
          </cell>
          <cell r="M11">
            <v>3500000</v>
          </cell>
          <cell r="N11">
            <v>4</v>
          </cell>
          <cell r="O11">
            <v>14000000</v>
          </cell>
          <cell r="P11">
            <v>24</v>
          </cell>
          <cell r="Q11">
            <v>5000</v>
          </cell>
          <cell r="R11" t="str">
            <v>CAA</v>
          </cell>
          <cell r="S11">
            <v>1.25</v>
          </cell>
          <cell r="T11" t="str">
            <v>N/A</v>
          </cell>
          <cell r="U11">
            <v>2.5</v>
          </cell>
          <cell r="V11">
            <v>0.02</v>
          </cell>
          <cell r="W11">
            <v>0.01</v>
          </cell>
          <cell r="X11">
            <v>0.02</v>
          </cell>
          <cell r="Y11">
            <v>0.03</v>
          </cell>
        </row>
        <row r="12">
          <cell r="A12" t="str">
            <v>CG-0003</v>
          </cell>
          <cell r="B12" t="str">
            <v>Cargador s/llantas 930</v>
          </cell>
          <cell r="C12" t="str">
            <v>Caterpillar</v>
          </cell>
          <cell r="D12" t="str">
            <v>100 HP o 1.50 Mts3</v>
          </cell>
          <cell r="E12">
            <v>0</v>
          </cell>
          <cell r="F12">
            <v>10</v>
          </cell>
          <cell r="G12">
            <v>70000000</v>
          </cell>
          <cell r="H12">
            <v>0</v>
          </cell>
          <cell r="I12">
            <v>0</v>
          </cell>
          <cell r="J12">
            <v>20</v>
          </cell>
          <cell r="K12">
            <v>15</v>
          </cell>
          <cell r="L12">
            <v>20</v>
          </cell>
          <cell r="M12">
            <v>3500000</v>
          </cell>
          <cell r="N12">
            <v>4</v>
          </cell>
          <cell r="O12">
            <v>14000000</v>
          </cell>
          <cell r="P12">
            <v>24</v>
          </cell>
          <cell r="Q12">
            <v>5000</v>
          </cell>
          <cell r="R12" t="str">
            <v>CAA</v>
          </cell>
          <cell r="S12">
            <v>1.25</v>
          </cell>
          <cell r="T12" t="str">
            <v>N/A</v>
          </cell>
          <cell r="U12">
            <v>3.5</v>
          </cell>
          <cell r="V12">
            <v>0.02</v>
          </cell>
          <cell r="W12">
            <v>0.01</v>
          </cell>
          <cell r="X12">
            <v>0.02</v>
          </cell>
          <cell r="Y12">
            <v>0.03</v>
          </cell>
        </row>
        <row r="13">
          <cell r="A13" t="str">
            <v>CG-0005</v>
          </cell>
          <cell r="B13" t="str">
            <v>Cargador s/llantas 930</v>
          </cell>
          <cell r="C13" t="str">
            <v>Caterpillar</v>
          </cell>
          <cell r="D13" t="str">
            <v>100 HP o 1.50 Mts3</v>
          </cell>
          <cell r="E13">
            <v>0</v>
          </cell>
          <cell r="F13">
            <v>10</v>
          </cell>
          <cell r="G13">
            <v>70000000</v>
          </cell>
          <cell r="H13">
            <v>0</v>
          </cell>
          <cell r="I13">
            <v>0</v>
          </cell>
          <cell r="J13">
            <v>20</v>
          </cell>
          <cell r="K13">
            <v>15</v>
          </cell>
          <cell r="L13">
            <v>20</v>
          </cell>
          <cell r="M13">
            <v>3500000</v>
          </cell>
          <cell r="N13">
            <v>4</v>
          </cell>
          <cell r="O13">
            <v>14000000</v>
          </cell>
          <cell r="P13">
            <v>24</v>
          </cell>
          <cell r="Q13">
            <v>5000</v>
          </cell>
          <cell r="R13" t="str">
            <v>CAA</v>
          </cell>
          <cell r="S13">
            <v>1.25</v>
          </cell>
          <cell r="T13" t="str">
            <v>N/A</v>
          </cell>
          <cell r="U13">
            <v>3.5</v>
          </cell>
          <cell r="V13">
            <v>0.02</v>
          </cell>
          <cell r="W13">
            <v>0.01</v>
          </cell>
          <cell r="X13">
            <v>0.02</v>
          </cell>
          <cell r="Y13">
            <v>0.03</v>
          </cell>
        </row>
        <row r="14">
          <cell r="A14" t="str">
            <v>CG-0006</v>
          </cell>
          <cell r="B14" t="str">
            <v>Cargador s/llantas 924F</v>
          </cell>
          <cell r="C14" t="str">
            <v>Caterpillar</v>
          </cell>
          <cell r="D14" t="str">
            <v>1.72 Mts3</v>
          </cell>
          <cell r="E14">
            <v>0</v>
          </cell>
          <cell r="F14">
            <v>10</v>
          </cell>
          <cell r="G14">
            <v>200000000</v>
          </cell>
          <cell r="H14">
            <v>0</v>
          </cell>
          <cell r="I14">
            <v>0</v>
          </cell>
          <cell r="J14">
            <v>20</v>
          </cell>
          <cell r="K14">
            <v>15</v>
          </cell>
          <cell r="L14">
            <v>20</v>
          </cell>
          <cell r="M14">
            <v>3500000</v>
          </cell>
          <cell r="N14">
            <v>4</v>
          </cell>
          <cell r="O14">
            <v>14000000</v>
          </cell>
          <cell r="P14">
            <v>24</v>
          </cell>
          <cell r="Q14">
            <v>5000</v>
          </cell>
          <cell r="R14" t="str">
            <v>CAA</v>
          </cell>
          <cell r="S14">
            <v>1.25</v>
          </cell>
          <cell r="T14" t="str">
            <v>N/A</v>
          </cell>
          <cell r="U14">
            <v>3.2</v>
          </cell>
          <cell r="V14">
            <v>0.03</v>
          </cell>
          <cell r="W14">
            <v>0.02</v>
          </cell>
          <cell r="X14">
            <v>0.02</v>
          </cell>
          <cell r="Y14">
            <v>0.03</v>
          </cell>
        </row>
        <row r="15">
          <cell r="A15" t="str">
            <v>CG-0008</v>
          </cell>
          <cell r="B15" t="str">
            <v>Cargador s/llantas 966C</v>
          </cell>
          <cell r="C15" t="str">
            <v>Caterpillar</v>
          </cell>
          <cell r="D15" t="str">
            <v>170 HP o 3.30 Mts3</v>
          </cell>
          <cell r="E15">
            <v>0</v>
          </cell>
          <cell r="F15">
            <v>10</v>
          </cell>
          <cell r="G15">
            <v>220000000</v>
          </cell>
          <cell r="H15">
            <v>0</v>
          </cell>
          <cell r="I15">
            <v>0</v>
          </cell>
          <cell r="J15">
            <v>20</v>
          </cell>
          <cell r="K15">
            <v>15</v>
          </cell>
          <cell r="L15">
            <v>20</v>
          </cell>
          <cell r="M15">
            <v>3500000</v>
          </cell>
          <cell r="N15">
            <v>4</v>
          </cell>
          <cell r="O15">
            <v>14000000</v>
          </cell>
          <cell r="P15">
            <v>24</v>
          </cell>
          <cell r="Q15">
            <v>5000</v>
          </cell>
          <cell r="R15" t="str">
            <v>CAA</v>
          </cell>
          <cell r="S15">
            <v>1.25</v>
          </cell>
          <cell r="T15" t="str">
            <v>N/A</v>
          </cell>
          <cell r="U15">
            <v>7.5</v>
          </cell>
          <cell r="V15">
            <v>0.03</v>
          </cell>
          <cell r="W15">
            <v>0.02</v>
          </cell>
          <cell r="X15">
            <v>0.03</v>
          </cell>
          <cell r="Y15">
            <v>0.04</v>
          </cell>
        </row>
        <row r="16">
          <cell r="A16" t="str">
            <v>CG-0010</v>
          </cell>
          <cell r="B16" t="str">
            <v>Cargador s/llantas 966C</v>
          </cell>
          <cell r="C16" t="str">
            <v>Caterpillar</v>
          </cell>
          <cell r="D16" t="str">
            <v>170 HP o 3.30 Mts3</v>
          </cell>
          <cell r="E16">
            <v>1963</v>
          </cell>
          <cell r="F16">
            <v>10</v>
          </cell>
          <cell r="G16">
            <v>220000000</v>
          </cell>
          <cell r="H16">
            <v>0</v>
          </cell>
          <cell r="I16">
            <v>0</v>
          </cell>
          <cell r="J16">
            <v>20</v>
          </cell>
          <cell r="K16">
            <v>15</v>
          </cell>
          <cell r="L16">
            <v>20</v>
          </cell>
          <cell r="M16">
            <v>3500000</v>
          </cell>
          <cell r="N16">
            <v>4</v>
          </cell>
          <cell r="O16">
            <v>14000000</v>
          </cell>
          <cell r="P16">
            <v>24</v>
          </cell>
          <cell r="Q16">
            <v>5000</v>
          </cell>
          <cell r="R16" t="str">
            <v>CAA</v>
          </cell>
          <cell r="S16">
            <v>1.25</v>
          </cell>
          <cell r="T16" t="str">
            <v>N/A</v>
          </cell>
          <cell r="U16">
            <v>7.5</v>
          </cell>
          <cell r="V16">
            <v>0.03</v>
          </cell>
          <cell r="W16">
            <v>0.02</v>
          </cell>
          <cell r="X16">
            <v>0.03</v>
          </cell>
          <cell r="Y16">
            <v>0.04</v>
          </cell>
        </row>
        <row r="17">
          <cell r="A17" t="str">
            <v>CG-0011</v>
          </cell>
          <cell r="B17" t="str">
            <v>Minicargador 863</v>
          </cell>
          <cell r="C17" t="str">
            <v>Bobcat</v>
          </cell>
          <cell r="D17" t="str">
            <v>73,5 o 0.50 Mts3</v>
          </cell>
          <cell r="E17">
            <v>1997</v>
          </cell>
          <cell r="F17">
            <v>8</v>
          </cell>
          <cell r="G17">
            <v>45246600</v>
          </cell>
          <cell r="H17">
            <v>0</v>
          </cell>
          <cell r="I17">
            <v>0</v>
          </cell>
          <cell r="J17">
            <v>10</v>
          </cell>
          <cell r="K17">
            <v>15</v>
          </cell>
          <cell r="L17">
            <v>20</v>
          </cell>
          <cell r="M17">
            <v>650000</v>
          </cell>
          <cell r="N17">
            <v>4</v>
          </cell>
          <cell r="O17">
            <v>2600000</v>
          </cell>
          <cell r="P17">
            <v>9</v>
          </cell>
          <cell r="Q17">
            <v>1875</v>
          </cell>
          <cell r="R17" t="str">
            <v>CAB</v>
          </cell>
          <cell r="S17">
            <v>1.25</v>
          </cell>
          <cell r="T17" t="str">
            <v>N/A</v>
          </cell>
          <cell r="U17">
            <v>2.5</v>
          </cell>
          <cell r="V17">
            <v>0.01</v>
          </cell>
          <cell r="W17">
            <v>0.01</v>
          </cell>
          <cell r="X17">
            <v>0.01</v>
          </cell>
          <cell r="Y17">
            <v>0.01</v>
          </cell>
        </row>
        <row r="18">
          <cell r="A18" t="str">
            <v>CG-0012</v>
          </cell>
          <cell r="B18" t="str">
            <v>Cargador s/llantas IBH-72-31B</v>
          </cell>
          <cell r="C18" t="str">
            <v>Terex</v>
          </cell>
          <cell r="D18">
            <v>0</v>
          </cell>
          <cell r="E18">
            <v>0</v>
          </cell>
          <cell r="F18">
            <v>10</v>
          </cell>
          <cell r="G18">
            <v>66946500</v>
          </cell>
          <cell r="H18">
            <v>0</v>
          </cell>
          <cell r="I18">
            <v>0</v>
          </cell>
          <cell r="J18">
            <v>20</v>
          </cell>
          <cell r="K18">
            <v>15</v>
          </cell>
          <cell r="L18">
            <v>20</v>
          </cell>
          <cell r="M18">
            <v>3500000</v>
          </cell>
          <cell r="N18">
            <v>4</v>
          </cell>
          <cell r="O18">
            <v>14000000</v>
          </cell>
          <cell r="P18">
            <v>24</v>
          </cell>
          <cell r="Q18">
            <v>5000</v>
          </cell>
          <cell r="R18" t="str">
            <v>CAA</v>
          </cell>
          <cell r="S18">
            <v>1.25</v>
          </cell>
          <cell r="T18" t="str">
            <v>N/A</v>
          </cell>
          <cell r="U18">
            <v>3.5</v>
          </cell>
          <cell r="V18">
            <v>0.02</v>
          </cell>
          <cell r="W18">
            <v>0.01</v>
          </cell>
          <cell r="X18">
            <v>0.02</v>
          </cell>
          <cell r="Y18">
            <v>0.04</v>
          </cell>
        </row>
        <row r="19">
          <cell r="A19" t="str">
            <v>CG-0013</v>
          </cell>
          <cell r="B19" t="str">
            <v>Minicargador 853</v>
          </cell>
          <cell r="C19" t="str">
            <v>Bobcat</v>
          </cell>
          <cell r="D19" t="str">
            <v>75,5HP o 0,40Mts3</v>
          </cell>
          <cell r="E19">
            <v>1995</v>
          </cell>
          <cell r="F19">
            <v>8</v>
          </cell>
          <cell r="G19">
            <v>45000000</v>
          </cell>
          <cell r="H19">
            <v>0</v>
          </cell>
          <cell r="I19">
            <v>0</v>
          </cell>
          <cell r="J19">
            <v>10</v>
          </cell>
          <cell r="K19">
            <v>15</v>
          </cell>
          <cell r="L19">
            <v>20</v>
          </cell>
          <cell r="M19">
            <v>650000</v>
          </cell>
          <cell r="N19">
            <v>4</v>
          </cell>
          <cell r="O19">
            <v>2600000</v>
          </cell>
          <cell r="P19">
            <v>24</v>
          </cell>
          <cell r="Q19">
            <v>5000</v>
          </cell>
          <cell r="R19" t="str">
            <v>CAB</v>
          </cell>
          <cell r="S19">
            <v>1.25</v>
          </cell>
          <cell r="T19" t="str">
            <v>N/A</v>
          </cell>
          <cell r="U19">
            <v>2.5</v>
          </cell>
          <cell r="V19">
            <v>0.01</v>
          </cell>
          <cell r="W19">
            <v>0.01</v>
          </cell>
          <cell r="X19">
            <v>0.01</v>
          </cell>
          <cell r="Y19">
            <v>0.01</v>
          </cell>
        </row>
        <row r="20">
          <cell r="A20" t="str">
            <v>CG-0014</v>
          </cell>
          <cell r="B20" t="str">
            <v>Minicargador 60XT</v>
          </cell>
          <cell r="C20" t="str">
            <v>Case</v>
          </cell>
          <cell r="D20" t="str">
            <v>2200Rpm o 0.50Mts3</v>
          </cell>
          <cell r="E20">
            <v>2003</v>
          </cell>
          <cell r="F20">
            <v>8</v>
          </cell>
          <cell r="G20">
            <v>72000000</v>
          </cell>
          <cell r="H20">
            <v>0</v>
          </cell>
          <cell r="I20">
            <v>0</v>
          </cell>
          <cell r="J20">
            <v>10</v>
          </cell>
          <cell r="K20">
            <v>15</v>
          </cell>
          <cell r="L20">
            <v>20</v>
          </cell>
          <cell r="M20">
            <v>650000</v>
          </cell>
          <cell r="N20">
            <v>4</v>
          </cell>
          <cell r="O20">
            <v>2600000</v>
          </cell>
          <cell r="P20">
            <v>9</v>
          </cell>
          <cell r="Q20">
            <v>1875</v>
          </cell>
          <cell r="R20" t="str">
            <v>CAB</v>
          </cell>
          <cell r="S20">
            <v>1.25</v>
          </cell>
          <cell r="T20" t="str">
            <v>N/A</v>
          </cell>
          <cell r="U20">
            <v>2.5</v>
          </cell>
          <cell r="V20">
            <v>0.01</v>
          </cell>
          <cell r="W20">
            <v>0.01</v>
          </cell>
          <cell r="X20">
            <v>0.01</v>
          </cell>
          <cell r="Y20">
            <v>0.01</v>
          </cell>
        </row>
        <row r="21">
          <cell r="A21" t="str">
            <v>CG-0015</v>
          </cell>
          <cell r="B21" t="str">
            <v>Minicargador 60XT</v>
          </cell>
          <cell r="C21" t="str">
            <v>Case</v>
          </cell>
          <cell r="D21" t="str">
            <v>2200Rpm o 0.50Mts3</v>
          </cell>
          <cell r="E21">
            <v>2003</v>
          </cell>
          <cell r="F21">
            <v>8</v>
          </cell>
          <cell r="G21">
            <v>72000000</v>
          </cell>
          <cell r="H21">
            <v>0</v>
          </cell>
          <cell r="I21">
            <v>0</v>
          </cell>
          <cell r="J21">
            <v>10</v>
          </cell>
          <cell r="K21">
            <v>15</v>
          </cell>
          <cell r="L21">
            <v>20</v>
          </cell>
          <cell r="M21">
            <v>650000</v>
          </cell>
          <cell r="N21">
            <v>4</v>
          </cell>
          <cell r="O21">
            <v>2600000</v>
          </cell>
          <cell r="P21">
            <v>9</v>
          </cell>
          <cell r="Q21">
            <v>1875</v>
          </cell>
          <cell r="R21" t="str">
            <v>CAB</v>
          </cell>
          <cell r="S21">
            <v>1.25</v>
          </cell>
          <cell r="T21" t="str">
            <v>N/A</v>
          </cell>
          <cell r="U21">
            <v>2.5</v>
          </cell>
          <cell r="V21">
            <v>0.01</v>
          </cell>
          <cell r="W21">
            <v>0.01</v>
          </cell>
          <cell r="X21">
            <v>0.01</v>
          </cell>
          <cell r="Y21">
            <v>0.01</v>
          </cell>
        </row>
        <row r="22">
          <cell r="A22" t="str">
            <v>CG-0016</v>
          </cell>
          <cell r="B22" t="str">
            <v>Minicargador 853</v>
          </cell>
          <cell r="C22" t="str">
            <v>Bobcat</v>
          </cell>
          <cell r="D22" t="str">
            <v>75,5HP o 0,40Mts3</v>
          </cell>
          <cell r="E22">
            <v>1997</v>
          </cell>
          <cell r="F22">
            <v>8</v>
          </cell>
          <cell r="G22">
            <v>68000000</v>
          </cell>
          <cell r="H22">
            <v>0</v>
          </cell>
          <cell r="I22">
            <v>0</v>
          </cell>
          <cell r="J22">
            <v>10</v>
          </cell>
          <cell r="K22">
            <v>15</v>
          </cell>
          <cell r="L22">
            <v>20</v>
          </cell>
          <cell r="M22">
            <v>650000</v>
          </cell>
          <cell r="N22">
            <v>4</v>
          </cell>
          <cell r="O22">
            <v>2600000</v>
          </cell>
          <cell r="P22">
            <v>9</v>
          </cell>
          <cell r="Q22">
            <v>1875</v>
          </cell>
          <cell r="R22" t="str">
            <v>CAB</v>
          </cell>
          <cell r="S22">
            <v>1.25</v>
          </cell>
          <cell r="T22" t="str">
            <v>N/A</v>
          </cell>
          <cell r="U22">
            <v>2.5</v>
          </cell>
          <cell r="V22">
            <v>0.01</v>
          </cell>
          <cell r="W22">
            <v>0.01</v>
          </cell>
          <cell r="X22">
            <v>0.01</v>
          </cell>
          <cell r="Y22">
            <v>0.01</v>
          </cell>
        </row>
        <row r="23">
          <cell r="A23" t="str">
            <v>CG-0017</v>
          </cell>
          <cell r="B23" t="str">
            <v>Cargador s/llantas 950G</v>
          </cell>
          <cell r="C23" t="str">
            <v>Caterpillar</v>
          </cell>
          <cell r="D23">
            <v>0</v>
          </cell>
          <cell r="E23">
            <v>1999</v>
          </cell>
          <cell r="F23">
            <v>10</v>
          </cell>
          <cell r="G23">
            <v>503962800</v>
          </cell>
          <cell r="H23">
            <v>9800000</v>
          </cell>
          <cell r="I23">
            <v>39200</v>
          </cell>
          <cell r="J23">
            <v>20</v>
          </cell>
          <cell r="K23">
            <v>15</v>
          </cell>
          <cell r="L23">
            <v>20</v>
          </cell>
          <cell r="M23">
            <v>5600000</v>
          </cell>
          <cell r="N23">
            <v>4</v>
          </cell>
          <cell r="O23">
            <v>22400000</v>
          </cell>
          <cell r="P23">
            <v>24</v>
          </cell>
          <cell r="Q23">
            <v>5000</v>
          </cell>
          <cell r="R23" t="str">
            <v>CAA</v>
          </cell>
          <cell r="S23">
            <v>1.25</v>
          </cell>
          <cell r="T23" t="str">
            <v>N/A</v>
          </cell>
          <cell r="U23">
            <v>8</v>
          </cell>
          <cell r="V23">
            <v>0.04</v>
          </cell>
          <cell r="W23">
            <v>0.02</v>
          </cell>
          <cell r="X23">
            <v>0.02</v>
          </cell>
          <cell r="Y23">
            <v>0.02</v>
          </cell>
        </row>
        <row r="24">
          <cell r="A24" t="str">
            <v>CG-0018</v>
          </cell>
          <cell r="B24" t="str">
            <v>Cargador s/llantas 938F</v>
          </cell>
          <cell r="C24" t="str">
            <v>Caterpillar</v>
          </cell>
          <cell r="D24">
            <v>0</v>
          </cell>
          <cell r="E24">
            <v>0</v>
          </cell>
          <cell r="F24">
            <v>10</v>
          </cell>
          <cell r="G24">
            <v>230000000</v>
          </cell>
          <cell r="H24">
            <v>0</v>
          </cell>
          <cell r="I24">
            <v>0</v>
          </cell>
          <cell r="J24">
            <v>20</v>
          </cell>
          <cell r="K24">
            <v>15</v>
          </cell>
          <cell r="L24">
            <v>20</v>
          </cell>
          <cell r="M24">
            <v>4500000</v>
          </cell>
          <cell r="N24">
            <v>4</v>
          </cell>
          <cell r="O24">
            <v>18000000</v>
          </cell>
          <cell r="P24">
            <v>24</v>
          </cell>
          <cell r="Q24">
            <v>5000</v>
          </cell>
          <cell r="R24" t="str">
            <v>CAA</v>
          </cell>
          <cell r="S24">
            <v>1.25</v>
          </cell>
          <cell r="T24" t="str">
            <v>N/A</v>
          </cell>
          <cell r="U24">
            <v>3.5</v>
          </cell>
          <cell r="V24">
            <v>0.02</v>
          </cell>
          <cell r="W24">
            <v>0.01</v>
          </cell>
          <cell r="X24">
            <v>0.02</v>
          </cell>
          <cell r="Y24">
            <v>0.04</v>
          </cell>
        </row>
        <row r="25">
          <cell r="A25" t="str">
            <v>CI-0001</v>
          </cell>
          <cell r="B25" t="str">
            <v xml:space="preserve">Carrotanque Irrigador </v>
          </cell>
          <cell r="C25" t="str">
            <v>International</v>
          </cell>
          <cell r="D25" t="str">
            <v>7.0 Ton.</v>
          </cell>
          <cell r="E25">
            <v>1970</v>
          </cell>
          <cell r="F25">
            <v>10</v>
          </cell>
          <cell r="G25">
            <v>70000000</v>
          </cell>
          <cell r="H25">
            <v>0</v>
          </cell>
          <cell r="I25">
            <v>0</v>
          </cell>
          <cell r="J25">
            <v>20</v>
          </cell>
          <cell r="K25">
            <v>15</v>
          </cell>
          <cell r="L25">
            <v>20</v>
          </cell>
          <cell r="M25">
            <v>750000</v>
          </cell>
          <cell r="N25">
            <v>6</v>
          </cell>
          <cell r="O25">
            <v>4500000</v>
          </cell>
          <cell r="P25">
            <v>9</v>
          </cell>
          <cell r="Q25">
            <v>1875</v>
          </cell>
          <cell r="R25" t="str">
            <v>VS</v>
          </cell>
          <cell r="S25">
            <v>1.25</v>
          </cell>
          <cell r="T25" t="str">
            <v>N/A</v>
          </cell>
          <cell r="U25">
            <v>4</v>
          </cell>
          <cell r="V25">
            <v>0.04</v>
          </cell>
          <cell r="W25">
            <v>0.02</v>
          </cell>
          <cell r="X25">
            <v>0.01</v>
          </cell>
          <cell r="Y25">
            <v>5.0000000000000001E-3</v>
          </cell>
        </row>
        <row r="26">
          <cell r="A26" t="str">
            <v>CI-0002</v>
          </cell>
          <cell r="B26" t="str">
            <v>Carrotanque Irrigador 700</v>
          </cell>
          <cell r="C26" t="str">
            <v>Ford</v>
          </cell>
          <cell r="D26">
            <v>0</v>
          </cell>
          <cell r="E26">
            <v>1995</v>
          </cell>
          <cell r="F26">
            <v>10</v>
          </cell>
          <cell r="G26">
            <v>45000000</v>
          </cell>
          <cell r="H26">
            <v>0</v>
          </cell>
          <cell r="I26">
            <v>0</v>
          </cell>
          <cell r="J26">
            <v>20</v>
          </cell>
          <cell r="K26">
            <v>15</v>
          </cell>
          <cell r="L26">
            <v>20</v>
          </cell>
          <cell r="M26">
            <v>750000</v>
          </cell>
          <cell r="N26">
            <v>6</v>
          </cell>
          <cell r="O26">
            <v>4500000</v>
          </cell>
          <cell r="P26">
            <v>9</v>
          </cell>
          <cell r="Q26">
            <v>1875</v>
          </cell>
          <cell r="R26" t="str">
            <v>VS</v>
          </cell>
          <cell r="S26">
            <v>1.25</v>
          </cell>
          <cell r="T26" t="str">
            <v>N/A</v>
          </cell>
          <cell r="U26">
            <v>4</v>
          </cell>
          <cell r="V26">
            <v>0.04</v>
          </cell>
          <cell r="W26">
            <v>0.02</v>
          </cell>
          <cell r="X26">
            <v>0.01</v>
          </cell>
          <cell r="Y26">
            <v>5.0000000000000001E-3</v>
          </cell>
        </row>
        <row r="27">
          <cell r="A27" t="str">
            <v>CI-0003</v>
          </cell>
          <cell r="B27" t="str">
            <v>Carrotanque Irrigador Frehilander</v>
          </cell>
          <cell r="C27" t="str">
            <v>Maximicer III</v>
          </cell>
          <cell r="D27">
            <v>0</v>
          </cell>
          <cell r="E27">
            <v>0</v>
          </cell>
          <cell r="F27">
            <v>10</v>
          </cell>
          <cell r="G27">
            <v>351685298</v>
          </cell>
          <cell r="H27">
            <v>7500000</v>
          </cell>
          <cell r="I27">
            <v>30000</v>
          </cell>
          <cell r="J27">
            <v>20</v>
          </cell>
          <cell r="K27">
            <v>15</v>
          </cell>
          <cell r="L27">
            <v>20</v>
          </cell>
          <cell r="M27">
            <v>750000</v>
          </cell>
          <cell r="N27">
            <v>6</v>
          </cell>
          <cell r="O27">
            <v>4500000</v>
          </cell>
          <cell r="P27">
            <v>9</v>
          </cell>
          <cell r="Q27">
            <v>1875</v>
          </cell>
          <cell r="R27" t="str">
            <v>VS</v>
          </cell>
          <cell r="S27">
            <v>1.25</v>
          </cell>
          <cell r="T27" t="str">
            <v>N/A</v>
          </cell>
          <cell r="U27">
            <v>4</v>
          </cell>
          <cell r="V27">
            <v>0.04</v>
          </cell>
          <cell r="W27">
            <v>0.02</v>
          </cell>
          <cell r="X27">
            <v>0.01</v>
          </cell>
          <cell r="Y27">
            <v>5.0000000000000001E-3</v>
          </cell>
        </row>
        <row r="28">
          <cell r="A28" t="str">
            <v>CL-0003</v>
          </cell>
          <cell r="B28" t="str">
            <v>Compac.s/Llantas 7E6247</v>
          </cell>
          <cell r="C28" t="str">
            <v>Hamm Stavostroj</v>
          </cell>
          <cell r="D28" t="str">
            <v>87HP o 8,0 Ton.</v>
          </cell>
          <cell r="E28">
            <v>0</v>
          </cell>
          <cell r="F28">
            <v>10</v>
          </cell>
          <cell r="G28">
            <v>50000000</v>
          </cell>
          <cell r="H28">
            <v>0</v>
          </cell>
          <cell r="I28">
            <v>0</v>
          </cell>
          <cell r="J28">
            <v>20</v>
          </cell>
          <cell r="K28">
            <v>15</v>
          </cell>
          <cell r="L28">
            <v>20</v>
          </cell>
          <cell r="M28">
            <v>850000</v>
          </cell>
          <cell r="N28">
            <v>9</v>
          </cell>
          <cell r="O28">
            <v>7650000</v>
          </cell>
          <cell r="P28">
            <v>24</v>
          </cell>
          <cell r="Q28">
            <v>5000</v>
          </cell>
          <cell r="R28" t="str">
            <v>CL</v>
          </cell>
          <cell r="S28">
            <v>1.25</v>
          </cell>
          <cell r="T28" t="str">
            <v>N/A</v>
          </cell>
          <cell r="U28">
            <v>2.86</v>
          </cell>
          <cell r="V28">
            <v>0.02</v>
          </cell>
          <cell r="W28">
            <v>0.02</v>
          </cell>
          <cell r="X28">
            <v>0.01</v>
          </cell>
          <cell r="Y28">
            <v>0.01</v>
          </cell>
        </row>
        <row r="29">
          <cell r="A29" t="str">
            <v>CL-0004</v>
          </cell>
          <cell r="B29" t="str">
            <v>Compac. s/Llantas PT125R</v>
          </cell>
          <cell r="C29" t="str">
            <v>Ingersoll Rand</v>
          </cell>
          <cell r="D29" t="str">
            <v>92 HP o 11.0 Ton.</v>
          </cell>
          <cell r="E29">
            <v>1996</v>
          </cell>
          <cell r="F29">
            <v>10</v>
          </cell>
          <cell r="G29">
            <v>150000000</v>
          </cell>
          <cell r="H29">
            <v>0</v>
          </cell>
          <cell r="I29">
            <v>0</v>
          </cell>
          <cell r="J29">
            <v>20</v>
          </cell>
          <cell r="K29">
            <v>15</v>
          </cell>
          <cell r="L29">
            <v>20</v>
          </cell>
          <cell r="M29">
            <v>850000</v>
          </cell>
          <cell r="N29">
            <v>9</v>
          </cell>
          <cell r="O29">
            <v>7650000</v>
          </cell>
          <cell r="P29">
            <v>24</v>
          </cell>
          <cell r="Q29">
            <v>5000</v>
          </cell>
          <cell r="R29" t="str">
            <v>CL</v>
          </cell>
          <cell r="S29">
            <v>1.25</v>
          </cell>
          <cell r="T29" t="str">
            <v>N/A</v>
          </cell>
          <cell r="U29">
            <v>2.64</v>
          </cell>
          <cell r="V29">
            <v>0.02</v>
          </cell>
          <cell r="W29">
            <v>0.01</v>
          </cell>
          <cell r="X29">
            <v>0.01</v>
          </cell>
          <cell r="Y29">
            <v>0.01</v>
          </cell>
        </row>
        <row r="30">
          <cell r="A30" t="str">
            <v>CL-0005</v>
          </cell>
          <cell r="B30" t="str">
            <v>Compac. s/Llantas PS200B</v>
          </cell>
          <cell r="C30" t="str">
            <v>Caterpillar</v>
          </cell>
          <cell r="D30" t="str">
            <v>87 Hp o 8.0 Ton.</v>
          </cell>
          <cell r="E30">
            <v>1996</v>
          </cell>
          <cell r="F30">
            <v>10</v>
          </cell>
          <cell r="G30">
            <v>160000000</v>
          </cell>
          <cell r="H30">
            <v>0</v>
          </cell>
          <cell r="I30">
            <v>0</v>
          </cell>
          <cell r="J30">
            <v>20</v>
          </cell>
          <cell r="K30">
            <v>15</v>
          </cell>
          <cell r="L30">
            <v>20</v>
          </cell>
          <cell r="M30">
            <v>850000</v>
          </cell>
          <cell r="N30">
            <v>9</v>
          </cell>
          <cell r="O30">
            <v>7650000</v>
          </cell>
          <cell r="P30">
            <v>24</v>
          </cell>
          <cell r="Q30">
            <v>5000</v>
          </cell>
          <cell r="R30" t="str">
            <v>CL</v>
          </cell>
          <cell r="S30">
            <v>1.25</v>
          </cell>
          <cell r="T30" t="str">
            <v>N/A</v>
          </cell>
          <cell r="U30">
            <v>2.86</v>
          </cell>
          <cell r="V30">
            <v>0.02</v>
          </cell>
          <cell r="W30">
            <v>0.02</v>
          </cell>
          <cell r="X30">
            <v>0.01</v>
          </cell>
          <cell r="Y30">
            <v>0.01</v>
          </cell>
        </row>
        <row r="31">
          <cell r="A31" t="str">
            <v>CL-0006</v>
          </cell>
          <cell r="B31" t="str">
            <v>Compac. s/Llantas PT125R</v>
          </cell>
          <cell r="C31" t="str">
            <v>Ingersoll Rand</v>
          </cell>
          <cell r="D31" t="str">
            <v>80 HP o 11.0 Ton.</v>
          </cell>
          <cell r="E31">
            <v>1996</v>
          </cell>
          <cell r="F31">
            <v>10</v>
          </cell>
          <cell r="G31">
            <v>230000000</v>
          </cell>
          <cell r="H31">
            <v>0</v>
          </cell>
          <cell r="I31">
            <v>0</v>
          </cell>
          <cell r="J31">
            <v>20</v>
          </cell>
          <cell r="K31">
            <v>15</v>
          </cell>
          <cell r="L31">
            <v>20</v>
          </cell>
          <cell r="M31">
            <v>850000</v>
          </cell>
          <cell r="N31">
            <v>9</v>
          </cell>
          <cell r="O31">
            <v>7650000</v>
          </cell>
          <cell r="P31">
            <v>24</v>
          </cell>
          <cell r="Q31">
            <v>5000</v>
          </cell>
          <cell r="R31" t="str">
            <v>CL</v>
          </cell>
          <cell r="S31">
            <v>1.25</v>
          </cell>
          <cell r="T31" t="str">
            <v>N/A</v>
          </cell>
          <cell r="U31">
            <v>2.64</v>
          </cell>
          <cell r="V31">
            <v>0.02</v>
          </cell>
          <cell r="W31">
            <v>0.01</v>
          </cell>
          <cell r="X31">
            <v>0.01</v>
          </cell>
          <cell r="Y31">
            <v>0.01</v>
          </cell>
        </row>
        <row r="32">
          <cell r="A32" t="str">
            <v>CM-0004</v>
          </cell>
          <cell r="B32" t="str">
            <v>Compresor P250WJD</v>
          </cell>
          <cell r="C32" t="str">
            <v>Ingersoll Rand</v>
          </cell>
          <cell r="D32" t="str">
            <v>74HP o 250PCM</v>
          </cell>
          <cell r="E32">
            <v>1996</v>
          </cell>
          <cell r="F32">
            <v>8</v>
          </cell>
          <cell r="G32">
            <v>60000000</v>
          </cell>
          <cell r="H32">
            <v>0</v>
          </cell>
          <cell r="I32">
            <v>0</v>
          </cell>
          <cell r="J32">
            <v>10</v>
          </cell>
          <cell r="K32">
            <v>15</v>
          </cell>
          <cell r="L32">
            <v>20</v>
          </cell>
          <cell r="M32">
            <v>650000</v>
          </cell>
          <cell r="N32">
            <v>2</v>
          </cell>
          <cell r="O32">
            <v>1300000</v>
          </cell>
          <cell r="P32">
            <v>48</v>
          </cell>
          <cell r="Q32">
            <v>10000</v>
          </cell>
          <cell r="R32" t="str">
            <v>POC</v>
          </cell>
          <cell r="S32">
            <v>1.25</v>
          </cell>
          <cell r="T32" t="str">
            <v>AYB</v>
          </cell>
          <cell r="U32">
            <v>3.03</v>
          </cell>
          <cell r="V32">
            <v>0.03</v>
          </cell>
          <cell r="W32">
            <v>0</v>
          </cell>
          <cell r="X32">
            <v>0.1</v>
          </cell>
          <cell r="Y32">
            <v>1E-3</v>
          </cell>
        </row>
        <row r="33">
          <cell r="A33" t="str">
            <v>CM-0005</v>
          </cell>
          <cell r="B33" t="str">
            <v>Compresor 250DP PE72W</v>
          </cell>
          <cell r="C33" t="str">
            <v>Sullair</v>
          </cell>
          <cell r="D33" t="str">
            <v>250 PCM</v>
          </cell>
          <cell r="E33">
            <v>0</v>
          </cell>
          <cell r="F33">
            <v>8</v>
          </cell>
          <cell r="G33">
            <v>30000000</v>
          </cell>
          <cell r="H33">
            <v>0</v>
          </cell>
          <cell r="I33">
            <v>0</v>
          </cell>
          <cell r="J33">
            <v>10</v>
          </cell>
          <cell r="K33">
            <v>15</v>
          </cell>
          <cell r="L33">
            <v>20</v>
          </cell>
          <cell r="M33">
            <v>650000</v>
          </cell>
          <cell r="N33">
            <v>2</v>
          </cell>
          <cell r="O33">
            <v>1300000</v>
          </cell>
          <cell r="P33">
            <v>48</v>
          </cell>
          <cell r="Q33">
            <v>10000</v>
          </cell>
          <cell r="R33" t="str">
            <v>POC</v>
          </cell>
          <cell r="S33">
            <v>1.25</v>
          </cell>
          <cell r="T33" t="str">
            <v>AYB</v>
          </cell>
          <cell r="U33">
            <v>3.2</v>
          </cell>
          <cell r="V33">
            <v>0.03</v>
          </cell>
          <cell r="W33">
            <v>0</v>
          </cell>
          <cell r="X33">
            <v>0.1</v>
          </cell>
          <cell r="Y33">
            <v>1E-3</v>
          </cell>
        </row>
        <row r="34">
          <cell r="A34" t="str">
            <v>CM-0006</v>
          </cell>
          <cell r="B34" t="str">
            <v>Compresor 185CFM</v>
          </cell>
          <cell r="C34" t="str">
            <v>Ingersoll Rand</v>
          </cell>
          <cell r="D34" t="str">
            <v>185 PCM</v>
          </cell>
          <cell r="E34">
            <v>1989</v>
          </cell>
          <cell r="F34">
            <v>8</v>
          </cell>
          <cell r="G34">
            <v>30000000</v>
          </cell>
          <cell r="H34">
            <v>0</v>
          </cell>
          <cell r="I34">
            <v>0</v>
          </cell>
          <cell r="J34">
            <v>10</v>
          </cell>
          <cell r="K34">
            <v>15</v>
          </cell>
          <cell r="L34">
            <v>20</v>
          </cell>
          <cell r="M34">
            <v>650000</v>
          </cell>
          <cell r="N34">
            <v>2</v>
          </cell>
          <cell r="O34">
            <v>1300000</v>
          </cell>
          <cell r="P34">
            <v>48</v>
          </cell>
          <cell r="Q34">
            <v>10000</v>
          </cell>
          <cell r="R34" t="str">
            <v>POC</v>
          </cell>
          <cell r="S34">
            <v>1.25</v>
          </cell>
          <cell r="T34" t="str">
            <v>AYB</v>
          </cell>
          <cell r="U34">
            <v>2.8</v>
          </cell>
          <cell r="V34">
            <v>0.02</v>
          </cell>
          <cell r="W34">
            <v>0</v>
          </cell>
          <cell r="X34">
            <v>0.09</v>
          </cell>
          <cell r="Y34">
            <v>1E-3</v>
          </cell>
        </row>
        <row r="35">
          <cell r="A35" t="str">
            <v>CM-0007</v>
          </cell>
          <cell r="B35" t="str">
            <v>Compresor 185CFM</v>
          </cell>
          <cell r="C35" t="str">
            <v>Ingersoll Rand</v>
          </cell>
          <cell r="D35" t="str">
            <v>185 PCM</v>
          </cell>
          <cell r="E35">
            <v>1988</v>
          </cell>
          <cell r="F35">
            <v>8</v>
          </cell>
          <cell r="G35">
            <v>30000000</v>
          </cell>
          <cell r="H35">
            <v>0</v>
          </cell>
          <cell r="I35">
            <v>0</v>
          </cell>
          <cell r="J35">
            <v>10</v>
          </cell>
          <cell r="K35">
            <v>15</v>
          </cell>
          <cell r="L35">
            <v>20</v>
          </cell>
          <cell r="M35">
            <v>650000</v>
          </cell>
          <cell r="N35">
            <v>2</v>
          </cell>
          <cell r="O35">
            <v>1300000</v>
          </cell>
          <cell r="P35">
            <v>48</v>
          </cell>
          <cell r="Q35">
            <v>10000</v>
          </cell>
          <cell r="R35" t="str">
            <v>POC</v>
          </cell>
          <cell r="S35">
            <v>1.25</v>
          </cell>
          <cell r="T35" t="str">
            <v>AYB</v>
          </cell>
          <cell r="U35">
            <v>2.8</v>
          </cell>
          <cell r="V35">
            <v>0.02</v>
          </cell>
          <cell r="W35">
            <v>0</v>
          </cell>
          <cell r="X35">
            <v>0.09</v>
          </cell>
          <cell r="Y35">
            <v>1E-3</v>
          </cell>
        </row>
        <row r="36">
          <cell r="A36" t="str">
            <v>CM-0008</v>
          </cell>
          <cell r="B36" t="str">
            <v>Compresor XAS-90DD</v>
          </cell>
          <cell r="C36" t="str">
            <v>Atlas Copco</v>
          </cell>
          <cell r="D36" t="str">
            <v>185 PCM</v>
          </cell>
          <cell r="E36">
            <v>0</v>
          </cell>
          <cell r="F36">
            <v>8</v>
          </cell>
          <cell r="G36">
            <v>25000000</v>
          </cell>
          <cell r="H36">
            <v>0</v>
          </cell>
          <cell r="I36">
            <v>0</v>
          </cell>
          <cell r="J36">
            <v>10</v>
          </cell>
          <cell r="K36">
            <v>15</v>
          </cell>
          <cell r="L36">
            <v>20</v>
          </cell>
          <cell r="M36">
            <v>650000</v>
          </cell>
          <cell r="N36">
            <v>2</v>
          </cell>
          <cell r="O36">
            <v>1300000</v>
          </cell>
          <cell r="P36">
            <v>48</v>
          </cell>
          <cell r="Q36">
            <v>10000</v>
          </cell>
          <cell r="R36" t="str">
            <v>POC</v>
          </cell>
          <cell r="S36">
            <v>1.25</v>
          </cell>
          <cell r="T36" t="str">
            <v>AYB</v>
          </cell>
          <cell r="U36">
            <v>2.1</v>
          </cell>
          <cell r="V36">
            <v>0.02</v>
          </cell>
          <cell r="W36">
            <v>0</v>
          </cell>
          <cell r="X36">
            <v>0.08</v>
          </cell>
          <cell r="Y36">
            <v>1E-3</v>
          </cell>
        </row>
        <row r="37">
          <cell r="A37" t="str">
            <v>CM-0009</v>
          </cell>
          <cell r="B37" t="str">
            <v>Compresor A219-221-4</v>
          </cell>
          <cell r="C37" t="str">
            <v>Leroi</v>
          </cell>
          <cell r="D37" t="str">
            <v>375CFM</v>
          </cell>
          <cell r="E37">
            <v>1998</v>
          </cell>
          <cell r="F37">
            <v>8</v>
          </cell>
          <cell r="G37">
            <v>25000000</v>
          </cell>
          <cell r="H37">
            <v>0</v>
          </cell>
          <cell r="I37">
            <v>0</v>
          </cell>
          <cell r="J37">
            <v>10</v>
          </cell>
          <cell r="K37">
            <v>15</v>
          </cell>
          <cell r="L37">
            <v>20</v>
          </cell>
          <cell r="M37">
            <v>650000</v>
          </cell>
          <cell r="N37">
            <v>2</v>
          </cell>
          <cell r="O37">
            <v>1300000</v>
          </cell>
          <cell r="P37">
            <v>48</v>
          </cell>
          <cell r="Q37">
            <v>10000</v>
          </cell>
          <cell r="R37" t="str">
            <v>POC</v>
          </cell>
          <cell r="S37">
            <v>1.25</v>
          </cell>
          <cell r="T37" t="str">
            <v>AYB</v>
          </cell>
          <cell r="U37">
            <v>2.8</v>
          </cell>
          <cell r="V37">
            <v>0.02</v>
          </cell>
          <cell r="W37">
            <v>0</v>
          </cell>
          <cell r="X37">
            <v>0.09</v>
          </cell>
          <cell r="Y37">
            <v>1E-3</v>
          </cell>
        </row>
        <row r="38">
          <cell r="A38" t="str">
            <v>CM-0010</v>
          </cell>
          <cell r="B38" t="str">
            <v>Compresor A219-221-4</v>
          </cell>
          <cell r="C38" t="str">
            <v>Leroi</v>
          </cell>
          <cell r="D38" t="str">
            <v>375CFM</v>
          </cell>
          <cell r="E38">
            <v>1996</v>
          </cell>
          <cell r="F38">
            <v>8</v>
          </cell>
          <cell r="G38">
            <v>25000000</v>
          </cell>
          <cell r="H38">
            <v>0</v>
          </cell>
          <cell r="I38">
            <v>0</v>
          </cell>
          <cell r="J38">
            <v>10</v>
          </cell>
          <cell r="K38">
            <v>15</v>
          </cell>
          <cell r="L38">
            <v>20</v>
          </cell>
          <cell r="M38">
            <v>650000</v>
          </cell>
          <cell r="N38">
            <v>2</v>
          </cell>
          <cell r="O38">
            <v>1300000</v>
          </cell>
          <cell r="P38">
            <v>48</v>
          </cell>
          <cell r="Q38">
            <v>10000</v>
          </cell>
          <cell r="R38" t="str">
            <v>POC</v>
          </cell>
          <cell r="S38">
            <v>1.25</v>
          </cell>
          <cell r="T38" t="str">
            <v>AYB</v>
          </cell>
          <cell r="U38">
            <v>2.8</v>
          </cell>
          <cell r="V38">
            <v>0.02</v>
          </cell>
          <cell r="W38">
            <v>0</v>
          </cell>
          <cell r="X38">
            <v>0.09</v>
          </cell>
          <cell r="Y38">
            <v>1E-3</v>
          </cell>
        </row>
        <row r="39">
          <cell r="A39" t="str">
            <v>CM-0011</v>
          </cell>
          <cell r="B39" t="str">
            <v>Compresor D375Q6CA</v>
          </cell>
          <cell r="C39" t="str">
            <v>Sullair</v>
          </cell>
          <cell r="D39" t="str">
            <v>108HP o 100PSI</v>
          </cell>
          <cell r="E39">
            <v>1997</v>
          </cell>
          <cell r="F39">
            <v>8</v>
          </cell>
          <cell r="G39">
            <v>32000000</v>
          </cell>
          <cell r="H39">
            <v>0</v>
          </cell>
          <cell r="I39">
            <v>0</v>
          </cell>
          <cell r="J39">
            <v>10</v>
          </cell>
          <cell r="K39">
            <v>15</v>
          </cell>
          <cell r="L39">
            <v>20</v>
          </cell>
          <cell r="M39">
            <v>650000</v>
          </cell>
          <cell r="N39">
            <v>2</v>
          </cell>
          <cell r="O39">
            <v>1300000</v>
          </cell>
          <cell r="P39">
            <v>48</v>
          </cell>
          <cell r="Q39">
            <v>10000</v>
          </cell>
          <cell r="R39" t="str">
            <v>POC</v>
          </cell>
          <cell r="S39">
            <v>1.25</v>
          </cell>
          <cell r="T39" t="str">
            <v>AYB</v>
          </cell>
          <cell r="U39">
            <v>4.5</v>
          </cell>
          <cell r="V39">
            <v>0.03</v>
          </cell>
          <cell r="W39">
            <v>0</v>
          </cell>
          <cell r="X39">
            <v>0.1</v>
          </cell>
          <cell r="Y39">
            <v>1E-3</v>
          </cell>
        </row>
        <row r="40">
          <cell r="A40" t="str">
            <v>CM-0012</v>
          </cell>
          <cell r="B40" t="str">
            <v>Compresor 185PDQJD</v>
          </cell>
          <cell r="C40" t="str">
            <v>Sullair</v>
          </cell>
          <cell r="D40" t="str">
            <v>80HP o 2800RPM</v>
          </cell>
          <cell r="E40">
            <v>0</v>
          </cell>
          <cell r="F40">
            <v>8</v>
          </cell>
          <cell r="G40">
            <v>22000000</v>
          </cell>
          <cell r="H40">
            <v>0</v>
          </cell>
          <cell r="I40">
            <v>0</v>
          </cell>
          <cell r="J40">
            <v>10</v>
          </cell>
          <cell r="K40">
            <v>15</v>
          </cell>
          <cell r="L40">
            <v>20</v>
          </cell>
          <cell r="M40">
            <v>650000</v>
          </cell>
          <cell r="N40">
            <v>2</v>
          </cell>
          <cell r="O40">
            <v>1300000</v>
          </cell>
          <cell r="P40">
            <v>48</v>
          </cell>
          <cell r="Q40">
            <v>10000</v>
          </cell>
          <cell r="R40" t="str">
            <v>POC</v>
          </cell>
          <cell r="S40">
            <v>1.25</v>
          </cell>
          <cell r="T40" t="str">
            <v>AYB</v>
          </cell>
          <cell r="U40">
            <v>2.8</v>
          </cell>
          <cell r="V40">
            <v>0.02</v>
          </cell>
          <cell r="W40">
            <v>0</v>
          </cell>
          <cell r="X40">
            <v>0.09</v>
          </cell>
          <cell r="Y40">
            <v>1E-3</v>
          </cell>
        </row>
        <row r="41">
          <cell r="A41" t="str">
            <v>CM-0013</v>
          </cell>
          <cell r="B41" t="str">
            <v>Compresor P-250WJD</v>
          </cell>
          <cell r="C41" t="str">
            <v>Ingersoll Rand</v>
          </cell>
          <cell r="D41">
            <v>0</v>
          </cell>
          <cell r="E41">
            <v>0</v>
          </cell>
          <cell r="F41">
            <v>8</v>
          </cell>
          <cell r="G41">
            <v>52000000</v>
          </cell>
          <cell r="H41">
            <v>0</v>
          </cell>
          <cell r="I41">
            <v>0</v>
          </cell>
          <cell r="J41">
            <v>10</v>
          </cell>
          <cell r="K41">
            <v>15</v>
          </cell>
          <cell r="L41">
            <v>20</v>
          </cell>
          <cell r="M41">
            <v>650000</v>
          </cell>
          <cell r="N41">
            <v>2</v>
          </cell>
          <cell r="O41">
            <v>1300000</v>
          </cell>
          <cell r="P41">
            <v>48</v>
          </cell>
          <cell r="Q41">
            <v>10000</v>
          </cell>
          <cell r="R41" t="str">
            <v>POC</v>
          </cell>
          <cell r="S41">
            <v>1.25</v>
          </cell>
          <cell r="T41" t="str">
            <v>AYB</v>
          </cell>
          <cell r="U41">
            <v>3.03</v>
          </cell>
          <cell r="V41">
            <v>0.03</v>
          </cell>
          <cell r="W41">
            <v>0</v>
          </cell>
          <cell r="X41">
            <v>0.1</v>
          </cell>
          <cell r="Y41">
            <v>1E-3</v>
          </cell>
        </row>
        <row r="42">
          <cell r="A42" t="str">
            <v>CM-0014</v>
          </cell>
          <cell r="B42" t="str">
            <v>Compresor P-250WJD</v>
          </cell>
          <cell r="C42" t="str">
            <v>Ingersoll Rand</v>
          </cell>
          <cell r="D42">
            <v>0</v>
          </cell>
          <cell r="E42">
            <v>0</v>
          </cell>
          <cell r="F42">
            <v>8</v>
          </cell>
          <cell r="G42">
            <v>52000000</v>
          </cell>
          <cell r="H42">
            <v>0</v>
          </cell>
          <cell r="I42">
            <v>0</v>
          </cell>
          <cell r="J42">
            <v>10</v>
          </cell>
          <cell r="K42">
            <v>15</v>
          </cell>
          <cell r="L42">
            <v>20</v>
          </cell>
          <cell r="M42">
            <v>650000</v>
          </cell>
          <cell r="N42">
            <v>2</v>
          </cell>
          <cell r="O42">
            <v>1300000</v>
          </cell>
          <cell r="P42">
            <v>48</v>
          </cell>
          <cell r="Q42">
            <v>10000</v>
          </cell>
          <cell r="R42" t="str">
            <v>POC</v>
          </cell>
          <cell r="S42">
            <v>1.25</v>
          </cell>
          <cell r="T42" t="str">
            <v>AYB</v>
          </cell>
          <cell r="U42">
            <v>3.03</v>
          </cell>
          <cell r="V42">
            <v>0.03</v>
          </cell>
          <cell r="W42">
            <v>0</v>
          </cell>
          <cell r="X42">
            <v>0.1</v>
          </cell>
          <cell r="Y42">
            <v>1E-3</v>
          </cell>
        </row>
        <row r="43">
          <cell r="A43" t="str">
            <v>CP-0001</v>
          </cell>
          <cell r="B43" t="str">
            <v xml:space="preserve">Cortadora Pavimento </v>
          </cell>
          <cell r="C43" t="str">
            <v>Ingersoll Rand</v>
          </cell>
          <cell r="D43" t="str">
            <v>242 cm3</v>
          </cell>
          <cell r="E43">
            <v>0</v>
          </cell>
          <cell r="F43">
            <v>5</v>
          </cell>
          <cell r="G43">
            <v>7000000</v>
          </cell>
          <cell r="H43">
            <v>0</v>
          </cell>
          <cell r="I43">
            <v>0</v>
          </cell>
          <cell r="J43">
            <v>10</v>
          </cell>
          <cell r="K43">
            <v>15</v>
          </cell>
          <cell r="L43">
            <v>20</v>
          </cell>
          <cell r="M43">
            <v>650000</v>
          </cell>
          <cell r="N43">
            <v>2</v>
          </cell>
          <cell r="O43">
            <v>1300000</v>
          </cell>
          <cell r="P43">
            <v>48</v>
          </cell>
          <cell r="Q43">
            <v>10000</v>
          </cell>
          <cell r="R43" t="str">
            <v>AYA</v>
          </cell>
          <cell r="S43">
            <v>1.25</v>
          </cell>
          <cell r="T43" t="str">
            <v>N/A</v>
          </cell>
          <cell r="U43">
            <v>0.5</v>
          </cell>
          <cell r="V43">
            <v>0.01</v>
          </cell>
          <cell r="W43">
            <v>0</v>
          </cell>
          <cell r="X43">
            <v>0</v>
          </cell>
          <cell r="Y43">
            <v>1E-3</v>
          </cell>
        </row>
        <row r="44">
          <cell r="A44" t="str">
            <v>CP-0002</v>
          </cell>
          <cell r="B44" t="str">
            <v>Cortadora De Pavimento PRO6511126</v>
          </cell>
          <cell r="C44" t="str">
            <v>Target</v>
          </cell>
          <cell r="D44">
            <v>0</v>
          </cell>
          <cell r="E44">
            <v>0</v>
          </cell>
          <cell r="F44">
            <v>8</v>
          </cell>
          <cell r="G44">
            <v>45000000</v>
          </cell>
          <cell r="H44">
            <v>0</v>
          </cell>
          <cell r="I44">
            <v>0</v>
          </cell>
          <cell r="J44">
            <v>10</v>
          </cell>
          <cell r="K44">
            <v>15</v>
          </cell>
          <cell r="L44">
            <v>20</v>
          </cell>
          <cell r="M44">
            <v>170000</v>
          </cell>
          <cell r="N44">
            <v>2</v>
          </cell>
          <cell r="O44">
            <v>340000</v>
          </cell>
          <cell r="P44">
            <v>36</v>
          </cell>
          <cell r="Q44">
            <v>7500</v>
          </cell>
          <cell r="R44" t="str">
            <v>AYA</v>
          </cell>
          <cell r="S44">
            <v>1.25</v>
          </cell>
          <cell r="T44" t="str">
            <v>N/A</v>
          </cell>
          <cell r="U44">
            <v>2.1</v>
          </cell>
          <cell r="V44">
            <v>0.02</v>
          </cell>
          <cell r="W44">
            <v>0</v>
          </cell>
          <cell r="X44">
            <v>0.01</v>
          </cell>
          <cell r="Y44">
            <v>1E-3</v>
          </cell>
        </row>
        <row r="45">
          <cell r="A45" t="str">
            <v>CP-0003</v>
          </cell>
          <cell r="B45" t="str">
            <v>Cortadora De Pavimento PRO6511126</v>
          </cell>
          <cell r="C45" t="str">
            <v>Target</v>
          </cell>
          <cell r="D45">
            <v>0</v>
          </cell>
          <cell r="E45">
            <v>0</v>
          </cell>
          <cell r="F45">
            <v>8</v>
          </cell>
          <cell r="G45">
            <v>45000000</v>
          </cell>
          <cell r="H45">
            <v>0</v>
          </cell>
          <cell r="I45">
            <v>0</v>
          </cell>
          <cell r="J45">
            <v>10</v>
          </cell>
          <cell r="K45">
            <v>15</v>
          </cell>
          <cell r="L45">
            <v>20</v>
          </cell>
          <cell r="M45">
            <v>170000</v>
          </cell>
          <cell r="N45">
            <v>2</v>
          </cell>
          <cell r="O45">
            <v>340000</v>
          </cell>
          <cell r="P45">
            <v>36</v>
          </cell>
          <cell r="Q45">
            <v>7500</v>
          </cell>
          <cell r="R45" t="str">
            <v>AYA</v>
          </cell>
          <cell r="S45">
            <v>1.25</v>
          </cell>
          <cell r="T45" t="str">
            <v>N/A</v>
          </cell>
          <cell r="U45">
            <v>2.1</v>
          </cell>
          <cell r="V45">
            <v>0.02</v>
          </cell>
          <cell r="W45">
            <v>0</v>
          </cell>
          <cell r="X45">
            <v>0.01</v>
          </cell>
          <cell r="Y45">
            <v>1E-3</v>
          </cell>
        </row>
        <row r="46">
          <cell r="A46" t="str">
            <v>CP-0004</v>
          </cell>
          <cell r="B46" t="str">
            <v>Cortadora De Pavimento PRO6511126</v>
          </cell>
          <cell r="C46" t="str">
            <v>Target</v>
          </cell>
          <cell r="D46">
            <v>0</v>
          </cell>
          <cell r="E46">
            <v>0</v>
          </cell>
          <cell r="F46">
            <v>8</v>
          </cell>
          <cell r="G46">
            <v>30000000</v>
          </cell>
          <cell r="H46">
            <v>0</v>
          </cell>
          <cell r="I46">
            <v>0</v>
          </cell>
          <cell r="J46">
            <v>10</v>
          </cell>
          <cell r="K46">
            <v>15</v>
          </cell>
          <cell r="L46">
            <v>20</v>
          </cell>
          <cell r="M46">
            <v>170000</v>
          </cell>
          <cell r="N46">
            <v>2</v>
          </cell>
          <cell r="O46">
            <v>340000</v>
          </cell>
          <cell r="P46">
            <v>36</v>
          </cell>
          <cell r="Q46">
            <v>7500</v>
          </cell>
          <cell r="R46" t="str">
            <v>AYA</v>
          </cell>
          <cell r="S46">
            <v>1.25</v>
          </cell>
          <cell r="T46" t="str">
            <v>N/A</v>
          </cell>
          <cell r="U46">
            <v>2.1</v>
          </cell>
          <cell r="V46">
            <v>0.02</v>
          </cell>
          <cell r="W46">
            <v>0</v>
          </cell>
          <cell r="X46">
            <v>0.01</v>
          </cell>
          <cell r="Y46">
            <v>1E-3</v>
          </cell>
        </row>
        <row r="47">
          <cell r="A47" t="str">
            <v>CP-0005</v>
          </cell>
          <cell r="B47" t="str">
            <v xml:space="preserve">Cortadora De Pavimento </v>
          </cell>
          <cell r="C47" t="str">
            <v>Honda</v>
          </cell>
          <cell r="D47" t="str">
            <v>13HP</v>
          </cell>
          <cell r="E47">
            <v>2005</v>
          </cell>
          <cell r="F47">
            <v>5</v>
          </cell>
          <cell r="G47">
            <v>6500000</v>
          </cell>
          <cell r="H47">
            <v>0</v>
          </cell>
          <cell r="I47">
            <v>0</v>
          </cell>
          <cell r="J47">
            <v>10</v>
          </cell>
          <cell r="K47">
            <v>15</v>
          </cell>
          <cell r="L47">
            <v>20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 t="str">
            <v>AYA</v>
          </cell>
          <cell r="S47">
            <v>1.25</v>
          </cell>
          <cell r="T47" t="str">
            <v>N/A</v>
          </cell>
          <cell r="U47">
            <v>0.5</v>
          </cell>
          <cell r="V47">
            <v>0.01</v>
          </cell>
          <cell r="W47">
            <v>0</v>
          </cell>
          <cell r="X47">
            <v>0</v>
          </cell>
          <cell r="Y47">
            <v>1E-3</v>
          </cell>
        </row>
        <row r="48">
          <cell r="A48" t="str">
            <v>CP-0006</v>
          </cell>
          <cell r="B48" t="str">
            <v xml:space="preserve">Cortadora De Pavimento </v>
          </cell>
          <cell r="C48" t="str">
            <v>Honda</v>
          </cell>
          <cell r="D48" t="str">
            <v>13HP</v>
          </cell>
          <cell r="E48">
            <v>2005</v>
          </cell>
          <cell r="F48">
            <v>5</v>
          </cell>
          <cell r="G48">
            <v>6500000</v>
          </cell>
          <cell r="H48">
            <v>0</v>
          </cell>
          <cell r="I48">
            <v>0</v>
          </cell>
          <cell r="J48">
            <v>10</v>
          </cell>
          <cell r="K48">
            <v>15</v>
          </cell>
          <cell r="L48">
            <v>20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str">
            <v>AYA</v>
          </cell>
          <cell r="S48">
            <v>1.25</v>
          </cell>
          <cell r="T48" t="str">
            <v>N/A</v>
          </cell>
          <cell r="U48">
            <v>0.5</v>
          </cell>
          <cell r="V48">
            <v>0.01</v>
          </cell>
          <cell r="W48">
            <v>0</v>
          </cell>
          <cell r="X48">
            <v>0</v>
          </cell>
          <cell r="Y48">
            <v>1E-3</v>
          </cell>
        </row>
        <row r="49">
          <cell r="A49" t="str">
            <v>CQ-0001</v>
          </cell>
          <cell r="B49" t="str">
            <v>Carro Tanque 1900</v>
          </cell>
          <cell r="C49" t="str">
            <v>International</v>
          </cell>
          <cell r="D49" t="str">
            <v>1500 Gal.</v>
          </cell>
          <cell r="E49">
            <v>1983</v>
          </cell>
          <cell r="F49">
            <v>10</v>
          </cell>
          <cell r="G49">
            <v>90000000</v>
          </cell>
          <cell r="H49">
            <v>0</v>
          </cell>
          <cell r="I49">
            <v>0</v>
          </cell>
          <cell r="J49">
            <v>20</v>
          </cell>
          <cell r="K49">
            <v>15</v>
          </cell>
          <cell r="L49">
            <v>20</v>
          </cell>
          <cell r="M49">
            <v>650000</v>
          </cell>
          <cell r="N49">
            <v>6</v>
          </cell>
          <cell r="O49">
            <v>3900000</v>
          </cell>
          <cell r="P49">
            <v>9</v>
          </cell>
          <cell r="Q49">
            <v>1875</v>
          </cell>
          <cell r="R49" t="str">
            <v>AYA</v>
          </cell>
          <cell r="S49">
            <v>1.25</v>
          </cell>
          <cell r="T49" t="str">
            <v>N/A</v>
          </cell>
          <cell r="U49">
            <v>3.5</v>
          </cell>
          <cell r="V49">
            <v>0.04</v>
          </cell>
          <cell r="W49">
            <v>0.02</v>
          </cell>
          <cell r="X49">
            <v>0.01</v>
          </cell>
          <cell r="Y49">
            <v>5.0000000000000001E-3</v>
          </cell>
        </row>
        <row r="50">
          <cell r="A50" t="str">
            <v>CQ-0002</v>
          </cell>
          <cell r="B50" t="str">
            <v>Carro Tanque 600</v>
          </cell>
          <cell r="C50" t="str">
            <v>Ford</v>
          </cell>
          <cell r="D50">
            <v>0</v>
          </cell>
          <cell r="E50">
            <v>1955</v>
          </cell>
          <cell r="F50">
            <v>10</v>
          </cell>
          <cell r="G50">
            <v>50000000</v>
          </cell>
          <cell r="H50">
            <v>0</v>
          </cell>
          <cell r="I50">
            <v>0</v>
          </cell>
          <cell r="J50">
            <v>20</v>
          </cell>
          <cell r="K50">
            <v>15</v>
          </cell>
          <cell r="L50">
            <v>20</v>
          </cell>
          <cell r="M50">
            <v>650000</v>
          </cell>
          <cell r="N50">
            <v>6</v>
          </cell>
          <cell r="O50">
            <v>3900000</v>
          </cell>
          <cell r="P50">
            <v>9</v>
          </cell>
          <cell r="Q50">
            <v>1875</v>
          </cell>
          <cell r="R50" t="str">
            <v>VS</v>
          </cell>
          <cell r="S50">
            <v>1.25</v>
          </cell>
          <cell r="T50" t="str">
            <v>N/A</v>
          </cell>
          <cell r="U50">
            <v>3.5</v>
          </cell>
          <cell r="V50">
            <v>0.08</v>
          </cell>
          <cell r="W50">
            <v>0.02</v>
          </cell>
          <cell r="X50">
            <v>0.01</v>
          </cell>
          <cell r="Y50">
            <v>5.0000000000000001E-3</v>
          </cell>
        </row>
        <row r="51">
          <cell r="A51" t="str">
            <v>CQ-0003</v>
          </cell>
          <cell r="B51" t="str">
            <v>Carro Tanque C70</v>
          </cell>
          <cell r="C51" t="str">
            <v>Chevrolet</v>
          </cell>
          <cell r="D51" t="str">
            <v>170 HP o 6.5 Ton.</v>
          </cell>
          <cell r="E51">
            <v>1987</v>
          </cell>
          <cell r="F51">
            <v>10</v>
          </cell>
          <cell r="G51">
            <v>120000000</v>
          </cell>
          <cell r="H51">
            <v>0</v>
          </cell>
          <cell r="I51">
            <v>0</v>
          </cell>
          <cell r="J51">
            <v>20</v>
          </cell>
          <cell r="K51">
            <v>15</v>
          </cell>
          <cell r="L51">
            <v>20</v>
          </cell>
          <cell r="M51">
            <v>650000</v>
          </cell>
          <cell r="N51">
            <v>6</v>
          </cell>
          <cell r="O51">
            <v>3900000</v>
          </cell>
          <cell r="P51">
            <v>9</v>
          </cell>
          <cell r="Q51">
            <v>1875</v>
          </cell>
          <cell r="R51" t="str">
            <v>VS</v>
          </cell>
          <cell r="S51">
            <v>1.25</v>
          </cell>
          <cell r="T51" t="str">
            <v>N/A</v>
          </cell>
          <cell r="U51">
            <v>3.5</v>
          </cell>
          <cell r="V51">
            <v>0.04</v>
          </cell>
          <cell r="W51">
            <v>0.02</v>
          </cell>
          <cell r="X51">
            <v>0.01</v>
          </cell>
          <cell r="Y51">
            <v>5.0000000000000001E-3</v>
          </cell>
        </row>
        <row r="52">
          <cell r="A52" t="str">
            <v>CQ-0004</v>
          </cell>
          <cell r="B52" t="str">
            <v>Carro Tanque C70</v>
          </cell>
          <cell r="C52" t="str">
            <v>Chevrolet</v>
          </cell>
          <cell r="D52" t="str">
            <v>170 HP o 6.5 Ton.</v>
          </cell>
          <cell r="E52">
            <v>1987</v>
          </cell>
          <cell r="F52">
            <v>10</v>
          </cell>
          <cell r="G52">
            <v>120000000</v>
          </cell>
          <cell r="H52">
            <v>0</v>
          </cell>
          <cell r="I52">
            <v>0</v>
          </cell>
          <cell r="J52">
            <v>20</v>
          </cell>
          <cell r="K52">
            <v>15</v>
          </cell>
          <cell r="L52">
            <v>20</v>
          </cell>
          <cell r="M52">
            <v>650000</v>
          </cell>
          <cell r="N52">
            <v>6</v>
          </cell>
          <cell r="O52">
            <v>3900000</v>
          </cell>
          <cell r="P52">
            <v>9</v>
          </cell>
          <cell r="Q52">
            <v>1875</v>
          </cell>
          <cell r="R52" t="str">
            <v>VS</v>
          </cell>
          <cell r="S52">
            <v>1.25</v>
          </cell>
          <cell r="T52" t="str">
            <v>N/A</v>
          </cell>
          <cell r="U52">
            <v>3.5</v>
          </cell>
          <cell r="V52">
            <v>0.04</v>
          </cell>
          <cell r="W52">
            <v>0.02</v>
          </cell>
          <cell r="X52">
            <v>0.01</v>
          </cell>
          <cell r="Y52">
            <v>5.0000000000000001E-3</v>
          </cell>
        </row>
        <row r="53">
          <cell r="A53" t="str">
            <v>CQ-0005</v>
          </cell>
          <cell r="B53" t="str">
            <v>Carro Tanque 600</v>
          </cell>
          <cell r="C53" t="str">
            <v xml:space="preserve">Dodge </v>
          </cell>
          <cell r="D53" t="str">
            <v>6.0 Ton.</v>
          </cell>
          <cell r="E53">
            <v>1975</v>
          </cell>
          <cell r="F53">
            <v>10</v>
          </cell>
          <cell r="G53">
            <v>80000000</v>
          </cell>
          <cell r="H53">
            <v>0</v>
          </cell>
          <cell r="I53">
            <v>0</v>
          </cell>
          <cell r="J53">
            <v>20</v>
          </cell>
          <cell r="K53">
            <v>15</v>
          </cell>
          <cell r="L53">
            <v>20</v>
          </cell>
          <cell r="M53">
            <v>650000</v>
          </cell>
          <cell r="N53">
            <v>6</v>
          </cell>
          <cell r="O53">
            <v>3900000</v>
          </cell>
          <cell r="P53">
            <v>9</v>
          </cell>
          <cell r="Q53">
            <v>1875</v>
          </cell>
          <cell r="R53" t="str">
            <v>VS</v>
          </cell>
          <cell r="S53">
            <v>1.25</v>
          </cell>
          <cell r="T53" t="str">
            <v>N/A</v>
          </cell>
          <cell r="U53">
            <v>3.5</v>
          </cell>
          <cell r="V53">
            <v>0.04</v>
          </cell>
          <cell r="W53">
            <v>0.02</v>
          </cell>
          <cell r="X53">
            <v>0.01</v>
          </cell>
          <cell r="Y53">
            <v>5.0000000000000001E-3</v>
          </cell>
        </row>
        <row r="54">
          <cell r="A54" t="str">
            <v>CT-0002</v>
          </cell>
          <cell r="B54" t="str">
            <v>Compac. Tandem T810</v>
          </cell>
          <cell r="C54" t="str">
            <v>Huber</v>
          </cell>
          <cell r="D54" t="str">
            <v>6.0 Ton.</v>
          </cell>
          <cell r="E54">
            <v>0</v>
          </cell>
          <cell r="F54">
            <v>10</v>
          </cell>
          <cell r="G54">
            <v>24046875</v>
          </cell>
          <cell r="H54">
            <v>0</v>
          </cell>
          <cell r="I54">
            <v>0</v>
          </cell>
          <cell r="J54">
            <v>20</v>
          </cell>
          <cell r="K54">
            <v>15</v>
          </cell>
          <cell r="L54">
            <v>20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 t="str">
            <v>CVP</v>
          </cell>
          <cell r="S54">
            <v>1.25</v>
          </cell>
          <cell r="T54" t="str">
            <v>N/A</v>
          </cell>
          <cell r="U54">
            <v>4.3499999999999996</v>
          </cell>
          <cell r="V54">
            <v>0.05</v>
          </cell>
          <cell r="W54">
            <v>0.02</v>
          </cell>
          <cell r="X54">
            <v>0.02</v>
          </cell>
          <cell r="Y54">
            <v>5.0000000000000001E-3</v>
          </cell>
        </row>
        <row r="55">
          <cell r="A55" t="str">
            <v>CT-0003</v>
          </cell>
          <cell r="B55" t="str">
            <v xml:space="preserve">Compac. Tandem </v>
          </cell>
          <cell r="C55" t="str">
            <v>Stragesport</v>
          </cell>
          <cell r="D55" t="str">
            <v>6.0 Ton.</v>
          </cell>
          <cell r="E55">
            <v>0</v>
          </cell>
          <cell r="F55">
            <v>10</v>
          </cell>
          <cell r="G55">
            <v>25249219</v>
          </cell>
          <cell r="H55">
            <v>0</v>
          </cell>
          <cell r="I55">
            <v>0</v>
          </cell>
          <cell r="J55">
            <v>20</v>
          </cell>
          <cell r="K55">
            <v>15</v>
          </cell>
          <cell r="L55">
            <v>20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 t="str">
            <v>CVP</v>
          </cell>
          <cell r="S55">
            <v>1.25</v>
          </cell>
          <cell r="T55" t="str">
            <v>N/A</v>
          </cell>
          <cell r="U55">
            <v>5.2</v>
          </cell>
          <cell r="V55">
            <v>0.06</v>
          </cell>
          <cell r="W55">
            <v>0.02</v>
          </cell>
          <cell r="X55">
            <v>0.02</v>
          </cell>
          <cell r="Y55">
            <v>5.0000000000000001E-3</v>
          </cell>
        </row>
        <row r="56">
          <cell r="A56" t="str">
            <v>CT-0004</v>
          </cell>
          <cell r="B56" t="str">
            <v>Compac. Tandem E-1012</v>
          </cell>
          <cell r="C56" t="str">
            <v>Huber</v>
          </cell>
          <cell r="D56" t="str">
            <v>6.5 Ton.</v>
          </cell>
          <cell r="E56">
            <v>0</v>
          </cell>
          <cell r="F56">
            <v>10</v>
          </cell>
          <cell r="G56">
            <v>24046875</v>
          </cell>
          <cell r="H56">
            <v>0</v>
          </cell>
          <cell r="I56">
            <v>0</v>
          </cell>
          <cell r="J56">
            <v>20</v>
          </cell>
          <cell r="K56">
            <v>15</v>
          </cell>
          <cell r="L56">
            <v>20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 t="str">
            <v>CVP</v>
          </cell>
          <cell r="S56">
            <v>1.25</v>
          </cell>
          <cell r="T56" t="str">
            <v>N/A</v>
          </cell>
          <cell r="U56">
            <v>4.3499999999999996</v>
          </cell>
          <cell r="V56">
            <v>0.05</v>
          </cell>
          <cell r="W56">
            <v>0.02</v>
          </cell>
          <cell r="X56">
            <v>0.02</v>
          </cell>
          <cell r="Y56">
            <v>5.0000000000000001E-3</v>
          </cell>
        </row>
        <row r="57">
          <cell r="A57" t="str">
            <v>CT-0005</v>
          </cell>
          <cell r="B57" t="str">
            <v>Compac. Tandem ST-105</v>
          </cell>
          <cell r="C57" t="str">
            <v>Ingersoll Rand</v>
          </cell>
          <cell r="D57" t="str">
            <v>2100Rpm</v>
          </cell>
          <cell r="E57">
            <v>0</v>
          </cell>
          <cell r="F57">
            <v>10</v>
          </cell>
          <cell r="G57">
            <v>40000000</v>
          </cell>
          <cell r="H57">
            <v>0</v>
          </cell>
          <cell r="I57">
            <v>0</v>
          </cell>
          <cell r="J57">
            <v>20</v>
          </cell>
          <cell r="K57">
            <v>15</v>
          </cell>
          <cell r="L57">
            <v>20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 t="str">
            <v>CVP</v>
          </cell>
          <cell r="S57">
            <v>1.25</v>
          </cell>
          <cell r="T57" t="str">
            <v>N/A</v>
          </cell>
          <cell r="U57">
            <v>3.5</v>
          </cell>
          <cell r="V57">
            <v>0.04</v>
          </cell>
          <cell r="W57">
            <v>0.02</v>
          </cell>
          <cell r="X57">
            <v>0.01</v>
          </cell>
          <cell r="Y57">
            <v>5.0000000000000001E-3</v>
          </cell>
        </row>
        <row r="58">
          <cell r="A58" t="str">
            <v>CV-0002</v>
          </cell>
          <cell r="B58" t="str">
            <v>Compac.Vibratorio BW172AD2</v>
          </cell>
          <cell r="C58" t="str">
            <v>Bomag</v>
          </cell>
          <cell r="D58" t="str">
            <v>51 HP o 6.5 Ton.</v>
          </cell>
          <cell r="E58">
            <v>1994</v>
          </cell>
          <cell r="F58">
            <v>10</v>
          </cell>
          <cell r="G58">
            <v>140000000</v>
          </cell>
          <cell r="H58">
            <v>0</v>
          </cell>
          <cell r="I58">
            <v>0</v>
          </cell>
          <cell r="J58">
            <v>20</v>
          </cell>
          <cell r="K58">
            <v>15</v>
          </cell>
          <cell r="L58">
            <v>20</v>
          </cell>
          <cell r="M58">
            <v>5000000</v>
          </cell>
          <cell r="N58">
            <v>2</v>
          </cell>
          <cell r="O58">
            <v>10000000</v>
          </cell>
          <cell r="P58">
            <v>24</v>
          </cell>
          <cell r="Q58">
            <v>5000</v>
          </cell>
          <cell r="R58" t="str">
            <v>CVB</v>
          </cell>
          <cell r="S58">
            <v>1.25</v>
          </cell>
          <cell r="T58" t="str">
            <v>N/A</v>
          </cell>
          <cell r="U58">
            <v>4.3499999999999996</v>
          </cell>
          <cell r="V58">
            <v>0.05</v>
          </cell>
          <cell r="W58">
            <v>0.02</v>
          </cell>
          <cell r="X58">
            <v>0.02</v>
          </cell>
          <cell r="Y58">
            <v>5.0000000000000001E-3</v>
          </cell>
        </row>
        <row r="59">
          <cell r="A59" t="str">
            <v>CV-0004</v>
          </cell>
          <cell r="B59" t="str">
            <v>Compac.Vibratorio SD70DA</v>
          </cell>
          <cell r="C59" t="str">
            <v>Ingersoll Rand</v>
          </cell>
          <cell r="D59" t="str">
            <v>82HP o 6,5 Ton.</v>
          </cell>
          <cell r="E59">
            <v>1995</v>
          </cell>
          <cell r="F59">
            <v>10</v>
          </cell>
          <cell r="G59">
            <v>200000000</v>
          </cell>
          <cell r="H59">
            <v>0</v>
          </cell>
          <cell r="I59">
            <v>0</v>
          </cell>
          <cell r="J59">
            <v>20</v>
          </cell>
          <cell r="K59">
            <v>15</v>
          </cell>
          <cell r="L59">
            <v>20</v>
          </cell>
          <cell r="M59">
            <v>5000000</v>
          </cell>
          <cell r="N59">
            <v>2</v>
          </cell>
          <cell r="O59">
            <v>10000000</v>
          </cell>
          <cell r="P59">
            <v>24</v>
          </cell>
          <cell r="Q59">
            <v>5000</v>
          </cell>
          <cell r="R59" t="str">
            <v>CVP</v>
          </cell>
          <cell r="S59">
            <v>1.25</v>
          </cell>
          <cell r="T59" t="str">
            <v>N/A</v>
          </cell>
          <cell r="U59">
            <v>2.85</v>
          </cell>
          <cell r="V59">
            <v>0.05</v>
          </cell>
          <cell r="W59">
            <v>0.01</v>
          </cell>
          <cell r="X59">
            <v>0.02</v>
          </cell>
          <cell r="Y59">
            <v>5.0000000000000001E-3</v>
          </cell>
        </row>
        <row r="60">
          <cell r="A60" t="str">
            <v>CV-0006</v>
          </cell>
          <cell r="B60" t="str">
            <v>Compac.Vibratorio SP700</v>
          </cell>
          <cell r="C60" t="str">
            <v>Rex</v>
          </cell>
          <cell r="D60" t="str">
            <v>75 HP o 7.0 Ton.</v>
          </cell>
          <cell r="E60">
            <v>1980</v>
          </cell>
          <cell r="F60">
            <v>10</v>
          </cell>
          <cell r="G60">
            <v>60000000</v>
          </cell>
          <cell r="H60">
            <v>0</v>
          </cell>
          <cell r="I60">
            <v>0</v>
          </cell>
          <cell r="J60">
            <v>20</v>
          </cell>
          <cell r="K60">
            <v>15</v>
          </cell>
          <cell r="L60">
            <v>20</v>
          </cell>
          <cell r="M60">
            <v>5000000</v>
          </cell>
          <cell r="N60">
            <v>2</v>
          </cell>
          <cell r="O60">
            <v>10000000</v>
          </cell>
          <cell r="P60">
            <v>24</v>
          </cell>
          <cell r="Q60">
            <v>5000</v>
          </cell>
          <cell r="R60" t="str">
            <v>CVP</v>
          </cell>
          <cell r="S60">
            <v>1.25</v>
          </cell>
          <cell r="T60" t="str">
            <v>N/A</v>
          </cell>
          <cell r="U60">
            <v>2.61</v>
          </cell>
          <cell r="V60">
            <v>0.05</v>
          </cell>
          <cell r="W60">
            <v>0.02</v>
          </cell>
          <cell r="X60">
            <v>0.01</v>
          </cell>
          <cell r="Y60">
            <v>5.0000000000000001E-3</v>
          </cell>
        </row>
        <row r="61">
          <cell r="A61" t="str">
            <v>CV-0007</v>
          </cell>
          <cell r="B61" t="str">
            <v>Compac.Vibratorio SP700</v>
          </cell>
          <cell r="C61" t="str">
            <v>Rex</v>
          </cell>
          <cell r="D61" t="str">
            <v>75 HP o 7.0 Ton.</v>
          </cell>
          <cell r="E61">
            <v>1980</v>
          </cell>
          <cell r="F61">
            <v>10</v>
          </cell>
          <cell r="G61">
            <v>80000000</v>
          </cell>
          <cell r="H61">
            <v>0</v>
          </cell>
          <cell r="I61">
            <v>0</v>
          </cell>
          <cell r="J61">
            <v>20</v>
          </cell>
          <cell r="K61">
            <v>15</v>
          </cell>
          <cell r="L61">
            <v>20</v>
          </cell>
          <cell r="M61">
            <v>5000000</v>
          </cell>
          <cell r="N61">
            <v>2</v>
          </cell>
          <cell r="O61">
            <v>10000000</v>
          </cell>
          <cell r="P61">
            <v>24</v>
          </cell>
          <cell r="Q61">
            <v>5000</v>
          </cell>
          <cell r="R61" t="str">
            <v>CVP</v>
          </cell>
          <cell r="S61">
            <v>1.25</v>
          </cell>
          <cell r="T61" t="str">
            <v>N/A</v>
          </cell>
          <cell r="U61">
            <v>2.61</v>
          </cell>
          <cell r="V61">
            <v>0.05</v>
          </cell>
          <cell r="W61">
            <v>0.02</v>
          </cell>
          <cell r="X61">
            <v>0.01</v>
          </cell>
          <cell r="Y61">
            <v>5.0000000000000001E-3</v>
          </cell>
        </row>
        <row r="62">
          <cell r="A62" t="str">
            <v>CV-0008</v>
          </cell>
          <cell r="B62" t="str">
            <v>Compactador de Tiro RV30AH</v>
          </cell>
          <cell r="C62" t="str">
            <v>Semco</v>
          </cell>
          <cell r="D62" t="str">
            <v>16 HP o 2.5 Ton.</v>
          </cell>
          <cell r="E62">
            <v>1992</v>
          </cell>
          <cell r="F62">
            <v>10</v>
          </cell>
          <cell r="G62">
            <v>16000000</v>
          </cell>
          <cell r="H62">
            <v>0</v>
          </cell>
          <cell r="I62">
            <v>0</v>
          </cell>
          <cell r="J62">
            <v>20</v>
          </cell>
          <cell r="K62">
            <v>15</v>
          </cell>
          <cell r="L62">
            <v>20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 t="str">
            <v>N/A</v>
          </cell>
          <cell r="S62">
            <v>1.25</v>
          </cell>
          <cell r="T62" t="str">
            <v>N/A</v>
          </cell>
          <cell r="U62">
            <v>1.5</v>
          </cell>
          <cell r="V62">
            <v>0.02</v>
          </cell>
          <cell r="W62">
            <v>0.02</v>
          </cell>
          <cell r="X62">
            <v>0.01</v>
          </cell>
          <cell r="Y62">
            <v>1E-3</v>
          </cell>
        </row>
        <row r="63">
          <cell r="A63" t="str">
            <v>CV-0009</v>
          </cell>
          <cell r="B63" t="str">
            <v>Compactador de Tiro RV30AH</v>
          </cell>
          <cell r="C63" t="str">
            <v>Semco</v>
          </cell>
          <cell r="D63" t="str">
            <v>16 HP o 2.5 Ton.</v>
          </cell>
          <cell r="E63">
            <v>1990</v>
          </cell>
          <cell r="F63">
            <v>10</v>
          </cell>
          <cell r="G63">
            <v>15000000</v>
          </cell>
          <cell r="H63">
            <v>0</v>
          </cell>
          <cell r="I63">
            <v>0</v>
          </cell>
          <cell r="J63">
            <v>20</v>
          </cell>
          <cell r="K63">
            <v>15</v>
          </cell>
          <cell r="L63">
            <v>20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N/A</v>
          </cell>
          <cell r="S63">
            <v>1.25</v>
          </cell>
          <cell r="T63" t="str">
            <v>N/A</v>
          </cell>
          <cell r="U63">
            <v>1.5</v>
          </cell>
          <cell r="V63">
            <v>0.02</v>
          </cell>
          <cell r="W63">
            <v>0.02</v>
          </cell>
          <cell r="X63">
            <v>0.01</v>
          </cell>
          <cell r="Y63">
            <v>1E-3</v>
          </cell>
        </row>
        <row r="64">
          <cell r="A64" t="str">
            <v>CV-0010</v>
          </cell>
          <cell r="B64" t="str">
            <v>Compactador de Tiro RV90AH</v>
          </cell>
          <cell r="C64" t="str">
            <v>Semco</v>
          </cell>
          <cell r="D64" t="str">
            <v>16 HP o 2.5 Ton.</v>
          </cell>
          <cell r="E64">
            <v>1995</v>
          </cell>
          <cell r="F64">
            <v>10</v>
          </cell>
          <cell r="G64">
            <v>16000000</v>
          </cell>
          <cell r="H64">
            <v>0</v>
          </cell>
          <cell r="I64">
            <v>0</v>
          </cell>
          <cell r="J64">
            <v>20</v>
          </cell>
          <cell r="K64">
            <v>15</v>
          </cell>
          <cell r="L64">
            <v>20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 t="str">
            <v>N/A</v>
          </cell>
          <cell r="S64">
            <v>1.25</v>
          </cell>
          <cell r="T64" t="str">
            <v>N/A</v>
          </cell>
          <cell r="U64">
            <v>1.5</v>
          </cell>
          <cell r="V64">
            <v>0.02</v>
          </cell>
          <cell r="W64">
            <v>0.02</v>
          </cell>
          <cell r="X64">
            <v>0.01</v>
          </cell>
          <cell r="Y64">
            <v>1E-3</v>
          </cell>
        </row>
        <row r="65">
          <cell r="A65" t="str">
            <v>CV-0011</v>
          </cell>
          <cell r="B65" t="str">
            <v>Compac.Vibratorio VAP70L</v>
          </cell>
          <cell r="C65" t="str">
            <v>Muller</v>
          </cell>
          <cell r="D65" t="str">
            <v>127 HP o 10.0 Ton.</v>
          </cell>
          <cell r="E65">
            <v>1980</v>
          </cell>
          <cell r="F65">
            <v>10</v>
          </cell>
          <cell r="G65">
            <v>120000000</v>
          </cell>
          <cell r="H65">
            <v>0</v>
          </cell>
          <cell r="I65">
            <v>0</v>
          </cell>
          <cell r="J65">
            <v>20</v>
          </cell>
          <cell r="K65">
            <v>15</v>
          </cell>
          <cell r="L65">
            <v>20</v>
          </cell>
          <cell r="M65">
            <v>5000000</v>
          </cell>
          <cell r="N65">
            <v>2</v>
          </cell>
          <cell r="O65">
            <v>10000000</v>
          </cell>
          <cell r="P65">
            <v>24</v>
          </cell>
          <cell r="Q65">
            <v>5000</v>
          </cell>
          <cell r="R65" t="str">
            <v>CVB</v>
          </cell>
          <cell r="S65">
            <v>1.25</v>
          </cell>
          <cell r="T65" t="str">
            <v>N/A</v>
          </cell>
          <cell r="U65">
            <v>2.61</v>
          </cell>
          <cell r="V65">
            <v>0.05</v>
          </cell>
          <cell r="W65">
            <v>0.02</v>
          </cell>
          <cell r="X65">
            <v>0.01</v>
          </cell>
          <cell r="Y65">
            <v>5.0000000000000001E-3</v>
          </cell>
        </row>
        <row r="66">
          <cell r="A66" t="str">
            <v>CV-0012</v>
          </cell>
          <cell r="B66" t="str">
            <v>Compac.Vibratorio DTV325</v>
          </cell>
          <cell r="C66" t="str">
            <v>Bitelli</v>
          </cell>
          <cell r="D66" t="str">
            <v>32,6 HP o 2,5 Ton.</v>
          </cell>
          <cell r="E66">
            <v>1996</v>
          </cell>
          <cell r="F66">
            <v>10</v>
          </cell>
          <cell r="G66">
            <v>60000000</v>
          </cell>
          <cell r="H66">
            <v>0</v>
          </cell>
          <cell r="I66">
            <v>0</v>
          </cell>
          <cell r="J66">
            <v>20</v>
          </cell>
          <cell r="K66">
            <v>15</v>
          </cell>
          <cell r="L66">
            <v>20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 t="str">
            <v>OPV</v>
          </cell>
          <cell r="S66">
            <v>1.25</v>
          </cell>
          <cell r="T66" t="str">
            <v>N/A</v>
          </cell>
          <cell r="U66">
            <v>2.4700000000000002</v>
          </cell>
          <cell r="V66">
            <v>0.04</v>
          </cell>
          <cell r="W66">
            <v>0.02</v>
          </cell>
          <cell r="X66">
            <v>0.01</v>
          </cell>
          <cell r="Y66">
            <v>2E-3</v>
          </cell>
        </row>
        <row r="67">
          <cell r="A67" t="str">
            <v>CV-0013</v>
          </cell>
          <cell r="B67" t="str">
            <v>Compac.Vibratorio SD100D</v>
          </cell>
          <cell r="C67" t="str">
            <v>Ingersoll Rand</v>
          </cell>
          <cell r="D67" t="str">
            <v>112 HP o 10.5 Ton.</v>
          </cell>
          <cell r="E67">
            <v>1996</v>
          </cell>
          <cell r="F67">
            <v>10</v>
          </cell>
          <cell r="G67">
            <v>250000000</v>
          </cell>
          <cell r="H67">
            <v>0</v>
          </cell>
          <cell r="I67">
            <v>0</v>
          </cell>
          <cell r="J67">
            <v>20</v>
          </cell>
          <cell r="K67">
            <v>15</v>
          </cell>
          <cell r="L67">
            <v>20</v>
          </cell>
          <cell r="M67">
            <v>6500000</v>
          </cell>
          <cell r="N67">
            <v>2</v>
          </cell>
          <cell r="O67">
            <v>13000000</v>
          </cell>
          <cell r="P67">
            <v>24</v>
          </cell>
          <cell r="Q67">
            <v>5000</v>
          </cell>
          <cell r="R67" t="str">
            <v>CVB</v>
          </cell>
          <cell r="S67">
            <v>1.25</v>
          </cell>
          <cell r="T67" t="str">
            <v>N/A</v>
          </cell>
          <cell r="U67">
            <v>3.9</v>
          </cell>
          <cell r="V67">
            <v>0.06</v>
          </cell>
          <cell r="W67">
            <v>0.03</v>
          </cell>
          <cell r="X67">
            <v>0.01</v>
          </cell>
          <cell r="Y67">
            <v>5.0000000000000001E-3</v>
          </cell>
        </row>
        <row r="68">
          <cell r="A68" t="str">
            <v>CV-0014</v>
          </cell>
          <cell r="B68" t="str">
            <v>Comp.Vibrat. -Benitin CC11</v>
          </cell>
          <cell r="C68" t="str">
            <v>Dynapac</v>
          </cell>
          <cell r="D68" t="str">
            <v>2600 rpm o 2.0 Ton.</v>
          </cell>
          <cell r="E68">
            <v>1984</v>
          </cell>
          <cell r="F68">
            <v>8</v>
          </cell>
          <cell r="G68">
            <v>25000000</v>
          </cell>
          <cell r="H68">
            <v>0</v>
          </cell>
          <cell r="I68">
            <v>0</v>
          </cell>
          <cell r="J68">
            <v>10</v>
          </cell>
          <cell r="K68">
            <v>15</v>
          </cell>
          <cell r="L68">
            <v>20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 t="str">
            <v>OPV</v>
          </cell>
          <cell r="S68">
            <v>1.25</v>
          </cell>
          <cell r="T68" t="str">
            <v>N/A</v>
          </cell>
          <cell r="U68">
            <v>2.4700000000000002</v>
          </cell>
          <cell r="V68">
            <v>0.04</v>
          </cell>
          <cell r="W68">
            <v>0.02</v>
          </cell>
          <cell r="X68">
            <v>0.01</v>
          </cell>
          <cell r="Y68">
            <v>2E-3</v>
          </cell>
        </row>
        <row r="69">
          <cell r="A69" t="str">
            <v>CV-0015</v>
          </cell>
          <cell r="B69" t="str">
            <v>Comp.Vibrat. -Benitin CC10</v>
          </cell>
          <cell r="C69" t="str">
            <v>Dynapac</v>
          </cell>
          <cell r="D69" t="str">
            <v>34 HP o 2.5 Ton.</v>
          </cell>
          <cell r="E69">
            <v>1988</v>
          </cell>
          <cell r="F69">
            <v>8</v>
          </cell>
          <cell r="G69">
            <v>25000000</v>
          </cell>
          <cell r="H69">
            <v>0</v>
          </cell>
          <cell r="I69">
            <v>0</v>
          </cell>
          <cell r="J69">
            <v>10</v>
          </cell>
          <cell r="K69">
            <v>15</v>
          </cell>
          <cell r="L69">
            <v>20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 t="str">
            <v>OPV</v>
          </cell>
          <cell r="S69">
            <v>1.25</v>
          </cell>
          <cell r="T69" t="str">
            <v>N/A</v>
          </cell>
          <cell r="U69">
            <v>2.4700000000000002</v>
          </cell>
          <cell r="V69">
            <v>0.04</v>
          </cell>
          <cell r="W69">
            <v>0.02</v>
          </cell>
          <cell r="X69">
            <v>0.01</v>
          </cell>
          <cell r="Y69">
            <v>2E-3</v>
          </cell>
        </row>
        <row r="70">
          <cell r="A70" t="str">
            <v>CV-0016</v>
          </cell>
          <cell r="B70" t="str">
            <v>Compac.Vibratorio SP48DD</v>
          </cell>
          <cell r="C70" t="str">
            <v>Ingersoll Rand</v>
          </cell>
          <cell r="D70" t="str">
            <v>94HP o 6,0 Ton.</v>
          </cell>
          <cell r="E70">
            <v>1987</v>
          </cell>
          <cell r="F70">
            <v>10</v>
          </cell>
          <cell r="G70">
            <v>140000000</v>
          </cell>
          <cell r="H70">
            <v>0</v>
          </cell>
          <cell r="I70">
            <v>0</v>
          </cell>
          <cell r="J70">
            <v>20</v>
          </cell>
          <cell r="K70">
            <v>15</v>
          </cell>
          <cell r="L70">
            <v>20</v>
          </cell>
          <cell r="M70">
            <v>5000000</v>
          </cell>
          <cell r="N70">
            <v>2</v>
          </cell>
          <cell r="O70">
            <v>10000000</v>
          </cell>
          <cell r="P70">
            <v>24</v>
          </cell>
          <cell r="Q70">
            <v>5000</v>
          </cell>
          <cell r="R70" t="str">
            <v>CVB</v>
          </cell>
          <cell r="S70">
            <v>1.25</v>
          </cell>
          <cell r="T70" t="str">
            <v>N/A</v>
          </cell>
          <cell r="U70">
            <v>3.27</v>
          </cell>
          <cell r="V70">
            <v>0.05</v>
          </cell>
          <cell r="W70">
            <v>0.02</v>
          </cell>
          <cell r="X70">
            <v>0.01</v>
          </cell>
          <cell r="Y70">
            <v>5.0000000000000001E-3</v>
          </cell>
        </row>
        <row r="71">
          <cell r="A71" t="str">
            <v>CV-0017</v>
          </cell>
          <cell r="B71" t="str">
            <v>Compac.Vibratorio SP48DD</v>
          </cell>
          <cell r="C71" t="str">
            <v>Ingersoll Rand</v>
          </cell>
          <cell r="D71" t="str">
            <v>94 HP o 6.0 Ton.</v>
          </cell>
          <cell r="E71">
            <v>1987</v>
          </cell>
          <cell r="F71">
            <v>10</v>
          </cell>
          <cell r="G71">
            <v>120000000</v>
          </cell>
          <cell r="H71">
            <v>0</v>
          </cell>
          <cell r="I71">
            <v>0</v>
          </cell>
          <cell r="J71">
            <v>20</v>
          </cell>
          <cell r="K71">
            <v>15</v>
          </cell>
          <cell r="L71">
            <v>20</v>
          </cell>
          <cell r="M71">
            <v>5000000</v>
          </cell>
          <cell r="N71">
            <v>2</v>
          </cell>
          <cell r="O71">
            <v>10000000</v>
          </cell>
          <cell r="P71">
            <v>24</v>
          </cell>
          <cell r="Q71">
            <v>5000</v>
          </cell>
          <cell r="R71" t="str">
            <v>CVB</v>
          </cell>
          <cell r="S71">
            <v>1.25</v>
          </cell>
          <cell r="T71" t="str">
            <v>N/A</v>
          </cell>
          <cell r="U71">
            <v>3.27</v>
          </cell>
          <cell r="V71">
            <v>0.05</v>
          </cell>
          <cell r="W71">
            <v>0.02</v>
          </cell>
          <cell r="X71">
            <v>0.01</v>
          </cell>
          <cell r="Y71">
            <v>5.0000000000000001E-3</v>
          </cell>
        </row>
        <row r="72">
          <cell r="A72" t="str">
            <v>CV-0018</v>
          </cell>
          <cell r="B72" t="str">
            <v>Compac.Vibratorio Ghibli C100</v>
          </cell>
          <cell r="C72" t="str">
            <v>Bitelli</v>
          </cell>
          <cell r="D72" t="str">
            <v>105 HP o 10.0 Ton.</v>
          </cell>
          <cell r="E72">
            <v>1997</v>
          </cell>
          <cell r="F72">
            <v>10</v>
          </cell>
          <cell r="G72">
            <v>250000000</v>
          </cell>
          <cell r="H72">
            <v>0</v>
          </cell>
          <cell r="I72">
            <v>0</v>
          </cell>
          <cell r="J72">
            <v>20</v>
          </cell>
          <cell r="K72">
            <v>15</v>
          </cell>
          <cell r="L72">
            <v>20</v>
          </cell>
          <cell r="M72">
            <v>5000000</v>
          </cell>
          <cell r="N72">
            <v>2</v>
          </cell>
          <cell r="O72">
            <v>10000000</v>
          </cell>
          <cell r="P72">
            <v>24</v>
          </cell>
          <cell r="Q72">
            <v>5000</v>
          </cell>
          <cell r="R72" t="str">
            <v>CVB</v>
          </cell>
          <cell r="S72">
            <v>1.25</v>
          </cell>
          <cell r="T72" t="str">
            <v>N/A</v>
          </cell>
          <cell r="U72">
            <v>3.9</v>
          </cell>
          <cell r="V72">
            <v>0.06</v>
          </cell>
          <cell r="W72">
            <v>0.03</v>
          </cell>
          <cell r="X72">
            <v>0.01</v>
          </cell>
          <cell r="Y72">
            <v>5.0000000000000001E-3</v>
          </cell>
        </row>
        <row r="73">
          <cell r="A73" t="str">
            <v>CV-0019</v>
          </cell>
          <cell r="B73" t="str">
            <v>Compac.Vibratorio Ghibli C100</v>
          </cell>
          <cell r="C73" t="str">
            <v>Bitelli</v>
          </cell>
          <cell r="D73" t="str">
            <v>105 HP o 10.0 Ton.</v>
          </cell>
          <cell r="E73">
            <v>1997</v>
          </cell>
          <cell r="F73">
            <v>10</v>
          </cell>
          <cell r="G73">
            <v>250000000</v>
          </cell>
          <cell r="H73">
            <v>0</v>
          </cell>
          <cell r="I73">
            <v>0</v>
          </cell>
          <cell r="J73">
            <v>20</v>
          </cell>
          <cell r="K73">
            <v>15</v>
          </cell>
          <cell r="L73">
            <v>20</v>
          </cell>
          <cell r="M73">
            <v>5000000</v>
          </cell>
          <cell r="N73">
            <v>2</v>
          </cell>
          <cell r="O73">
            <v>10000000</v>
          </cell>
          <cell r="P73">
            <v>24</v>
          </cell>
          <cell r="Q73">
            <v>5000</v>
          </cell>
          <cell r="R73" t="str">
            <v>CVB</v>
          </cell>
          <cell r="S73">
            <v>1.25</v>
          </cell>
          <cell r="T73" t="str">
            <v>N/A</v>
          </cell>
          <cell r="U73">
            <v>3.9</v>
          </cell>
          <cell r="V73">
            <v>0.06</v>
          </cell>
          <cell r="W73">
            <v>0.03</v>
          </cell>
          <cell r="X73">
            <v>0.01</v>
          </cell>
          <cell r="Y73">
            <v>5.0000000000000001E-3</v>
          </cell>
        </row>
        <row r="74">
          <cell r="A74" t="str">
            <v>CV-0020</v>
          </cell>
          <cell r="B74" t="str">
            <v>Compac.Vibratorio DTV-310S</v>
          </cell>
          <cell r="C74" t="str">
            <v>Bitelli</v>
          </cell>
          <cell r="D74" t="str">
            <v>10,5 rpm o 10,60Ton.</v>
          </cell>
          <cell r="E74">
            <v>1997</v>
          </cell>
          <cell r="F74">
            <v>8</v>
          </cell>
          <cell r="G74">
            <v>60000000</v>
          </cell>
          <cell r="H74">
            <v>0</v>
          </cell>
          <cell r="I74">
            <v>0</v>
          </cell>
          <cell r="J74">
            <v>10</v>
          </cell>
          <cell r="K74">
            <v>15</v>
          </cell>
          <cell r="L74">
            <v>20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 t="str">
            <v>OPV</v>
          </cell>
          <cell r="S74">
            <v>1.25</v>
          </cell>
          <cell r="T74" t="str">
            <v>N/A</v>
          </cell>
          <cell r="U74">
            <v>2.4700000000000002</v>
          </cell>
          <cell r="V74">
            <v>0.04</v>
          </cell>
          <cell r="W74">
            <v>0.02</v>
          </cell>
          <cell r="X74">
            <v>0.01</v>
          </cell>
          <cell r="Y74">
            <v>2E-3</v>
          </cell>
        </row>
        <row r="75">
          <cell r="A75" t="str">
            <v>CV-0021</v>
          </cell>
          <cell r="B75" t="str">
            <v>Compac.Vibratorio DD24</v>
          </cell>
          <cell r="C75" t="str">
            <v>Ingersoll Rand</v>
          </cell>
          <cell r="D75" t="str">
            <v>31HP o 10,500Lbs</v>
          </cell>
          <cell r="E75">
            <v>1999</v>
          </cell>
          <cell r="F75">
            <v>8</v>
          </cell>
          <cell r="G75">
            <v>57000000</v>
          </cell>
          <cell r="H75">
            <v>0</v>
          </cell>
          <cell r="I75">
            <v>0</v>
          </cell>
          <cell r="J75">
            <v>10</v>
          </cell>
          <cell r="K75">
            <v>15</v>
          </cell>
          <cell r="L75">
            <v>20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 t="str">
            <v>OPV</v>
          </cell>
          <cell r="S75">
            <v>1.25</v>
          </cell>
          <cell r="T75" t="str">
            <v>N/A</v>
          </cell>
          <cell r="U75">
            <v>3.1</v>
          </cell>
          <cell r="V75">
            <v>0.05</v>
          </cell>
          <cell r="W75">
            <v>0.02</v>
          </cell>
          <cell r="X75">
            <v>0.01</v>
          </cell>
          <cell r="Y75">
            <v>3.0000000000000001E-3</v>
          </cell>
        </row>
        <row r="76">
          <cell r="A76" t="str">
            <v>CV-0022</v>
          </cell>
          <cell r="B76" t="str">
            <v>Compac.Vibratorio DD22</v>
          </cell>
          <cell r="C76" t="str">
            <v>Ingersoll Rand</v>
          </cell>
          <cell r="D76" t="str">
            <v>31HP o 10,500Lbs</v>
          </cell>
          <cell r="E76">
            <v>1995</v>
          </cell>
          <cell r="F76">
            <v>8</v>
          </cell>
          <cell r="G76">
            <v>40000000</v>
          </cell>
          <cell r="H76">
            <v>0</v>
          </cell>
          <cell r="I76">
            <v>0</v>
          </cell>
          <cell r="J76">
            <v>10</v>
          </cell>
          <cell r="K76">
            <v>15</v>
          </cell>
          <cell r="L76">
            <v>20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 t="str">
            <v>OPV</v>
          </cell>
          <cell r="S76">
            <v>1.25</v>
          </cell>
          <cell r="T76" t="str">
            <v>N/A</v>
          </cell>
          <cell r="U76">
            <v>1.08</v>
          </cell>
          <cell r="V76">
            <v>0.02</v>
          </cell>
          <cell r="W76">
            <v>0.01</v>
          </cell>
          <cell r="X76">
            <v>0.01</v>
          </cell>
          <cell r="Y76">
            <v>2E-3</v>
          </cell>
        </row>
        <row r="77">
          <cell r="A77" t="str">
            <v>CV-0023</v>
          </cell>
          <cell r="B77" t="str">
            <v>Compac.Vibratorio SD77DA TF</v>
          </cell>
          <cell r="C77" t="str">
            <v>Ingersoll Rand</v>
          </cell>
          <cell r="D77" t="str">
            <v>90HP o 2200 RPM</v>
          </cell>
          <cell r="E77">
            <v>2005</v>
          </cell>
          <cell r="F77">
            <v>10</v>
          </cell>
          <cell r="G77">
            <v>200000000</v>
          </cell>
          <cell r="H77">
            <v>0</v>
          </cell>
          <cell r="I77">
            <v>0</v>
          </cell>
          <cell r="J77">
            <v>20</v>
          </cell>
          <cell r="K77">
            <v>15</v>
          </cell>
          <cell r="L77">
            <v>20</v>
          </cell>
          <cell r="M77">
            <v>5000000</v>
          </cell>
          <cell r="N77">
            <v>2</v>
          </cell>
          <cell r="O77">
            <v>10000000</v>
          </cell>
          <cell r="P77">
            <v>24</v>
          </cell>
          <cell r="Q77">
            <v>5000</v>
          </cell>
          <cell r="R77" t="str">
            <v>CVP</v>
          </cell>
          <cell r="S77">
            <v>1.25</v>
          </cell>
          <cell r="T77" t="str">
            <v>N/A</v>
          </cell>
          <cell r="U77">
            <v>2.85</v>
          </cell>
          <cell r="V77">
            <v>0.05</v>
          </cell>
          <cell r="W77">
            <v>0.01</v>
          </cell>
          <cell r="X77">
            <v>0.02</v>
          </cell>
          <cell r="Y77">
            <v>5.0000000000000001E-3</v>
          </cell>
        </row>
        <row r="78">
          <cell r="A78" t="str">
            <v>CV-0024</v>
          </cell>
          <cell r="B78" t="str">
            <v>Compac.Vibratorio SD70DA</v>
          </cell>
          <cell r="C78" t="str">
            <v>Ingersoll Rand</v>
          </cell>
          <cell r="D78" t="str">
            <v>92HP o 2200 RPM</v>
          </cell>
          <cell r="E78">
            <v>1995</v>
          </cell>
          <cell r="F78">
            <v>10</v>
          </cell>
          <cell r="G78">
            <v>180000000</v>
          </cell>
          <cell r="H78">
            <v>0</v>
          </cell>
          <cell r="I78">
            <v>0</v>
          </cell>
          <cell r="J78">
            <v>20</v>
          </cell>
          <cell r="K78">
            <v>15</v>
          </cell>
          <cell r="L78">
            <v>20</v>
          </cell>
          <cell r="M78">
            <v>5000000</v>
          </cell>
          <cell r="N78">
            <v>2</v>
          </cell>
          <cell r="O78">
            <v>10000000</v>
          </cell>
          <cell r="P78">
            <v>24</v>
          </cell>
          <cell r="Q78">
            <v>5000</v>
          </cell>
          <cell r="R78" t="str">
            <v>CVP</v>
          </cell>
          <cell r="S78">
            <v>1.25</v>
          </cell>
          <cell r="T78" t="str">
            <v>N/A</v>
          </cell>
          <cell r="U78">
            <v>2.85</v>
          </cell>
          <cell r="V78">
            <v>0.05</v>
          </cell>
          <cell r="W78">
            <v>0.01</v>
          </cell>
          <cell r="X78">
            <v>0.02</v>
          </cell>
          <cell r="Y78">
            <v>5.0000000000000001E-3</v>
          </cell>
        </row>
        <row r="79">
          <cell r="A79" t="str">
            <v>CV-0025</v>
          </cell>
          <cell r="B79" t="str">
            <v>Compac.Vibratorio DD12S</v>
          </cell>
          <cell r="C79" t="str">
            <v>Ingersoll Rand</v>
          </cell>
          <cell r="D79" t="str">
            <v>18HP</v>
          </cell>
          <cell r="E79">
            <v>2004</v>
          </cell>
          <cell r="F79">
            <v>8</v>
          </cell>
          <cell r="G79">
            <v>35000000</v>
          </cell>
          <cell r="H79">
            <v>0</v>
          </cell>
          <cell r="I79">
            <v>0</v>
          </cell>
          <cell r="J79">
            <v>10</v>
          </cell>
          <cell r="K79">
            <v>15</v>
          </cell>
          <cell r="L79">
            <v>20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 t="str">
            <v>OPV</v>
          </cell>
          <cell r="S79">
            <v>1.25</v>
          </cell>
          <cell r="T79" t="str">
            <v>N/A</v>
          </cell>
          <cell r="U79">
            <v>1.08</v>
          </cell>
          <cell r="V79">
            <v>0.02</v>
          </cell>
          <cell r="W79">
            <v>0.01</v>
          </cell>
          <cell r="X79">
            <v>0.01</v>
          </cell>
          <cell r="Y79">
            <v>2E-3</v>
          </cell>
        </row>
        <row r="80">
          <cell r="A80" t="str">
            <v>CV-0026</v>
          </cell>
          <cell r="B80" t="str">
            <v>Compac.Vibratorio DD22</v>
          </cell>
          <cell r="C80" t="str">
            <v>Ingersoll Rand</v>
          </cell>
          <cell r="D80" t="str">
            <v>31HP o 10,500Lbs</v>
          </cell>
          <cell r="E80">
            <v>1997</v>
          </cell>
          <cell r="F80">
            <v>8</v>
          </cell>
          <cell r="G80">
            <v>40000000</v>
          </cell>
          <cell r="H80">
            <v>0</v>
          </cell>
          <cell r="I80">
            <v>0</v>
          </cell>
          <cell r="J80">
            <v>10</v>
          </cell>
          <cell r="K80">
            <v>15</v>
          </cell>
          <cell r="L80">
            <v>20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 t="str">
            <v>OPV</v>
          </cell>
          <cell r="S80">
            <v>1.25</v>
          </cell>
          <cell r="T80" t="str">
            <v>N/A</v>
          </cell>
          <cell r="U80">
            <v>1.08</v>
          </cell>
          <cell r="V80">
            <v>0.02</v>
          </cell>
          <cell r="W80">
            <v>0.01</v>
          </cell>
          <cell r="X80">
            <v>0.01</v>
          </cell>
          <cell r="Y80">
            <v>2E-3</v>
          </cell>
        </row>
        <row r="81">
          <cell r="A81" t="str">
            <v>CV-0027</v>
          </cell>
          <cell r="B81" t="str">
            <v>Compac.Vibratorio DD24</v>
          </cell>
          <cell r="C81" t="str">
            <v>Ingersoll Rand</v>
          </cell>
          <cell r="D81" t="str">
            <v>31HP o 10,500 Lbs</v>
          </cell>
          <cell r="E81">
            <v>2000</v>
          </cell>
          <cell r="F81">
            <v>8</v>
          </cell>
          <cell r="G81">
            <v>56000000</v>
          </cell>
          <cell r="H81">
            <v>0</v>
          </cell>
          <cell r="I81">
            <v>0</v>
          </cell>
          <cell r="J81">
            <v>10</v>
          </cell>
          <cell r="K81">
            <v>15</v>
          </cell>
          <cell r="L81">
            <v>20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 t="str">
            <v>OPV</v>
          </cell>
          <cell r="S81">
            <v>1.25</v>
          </cell>
          <cell r="T81" t="str">
            <v>N/A</v>
          </cell>
          <cell r="U81">
            <v>3.1</v>
          </cell>
          <cell r="V81">
            <v>0.05</v>
          </cell>
          <cell r="W81">
            <v>0.02</v>
          </cell>
          <cell r="X81">
            <v>0.01</v>
          </cell>
          <cell r="Y81">
            <v>3.0000000000000001E-3</v>
          </cell>
        </row>
        <row r="82">
          <cell r="A82" t="str">
            <v>ES-0002</v>
          </cell>
          <cell r="B82" t="str">
            <v>Equipo Soldadura Taller</v>
          </cell>
          <cell r="C82" t="str">
            <v>P&amp;H</v>
          </cell>
          <cell r="D82" t="str">
            <v>225 Amp.</v>
          </cell>
          <cell r="E82">
            <v>0</v>
          </cell>
          <cell r="F82">
            <v>8</v>
          </cell>
          <cell r="G82">
            <v>15000000</v>
          </cell>
          <cell r="H82">
            <v>0</v>
          </cell>
          <cell r="I82">
            <v>0</v>
          </cell>
          <cell r="J82">
            <v>10</v>
          </cell>
          <cell r="K82">
            <v>15</v>
          </cell>
          <cell r="L82">
            <v>20</v>
          </cell>
          <cell r="M82">
            <v>60000</v>
          </cell>
          <cell r="N82">
            <v>2</v>
          </cell>
          <cell r="O82">
            <v>120000</v>
          </cell>
          <cell r="P82">
            <v>48</v>
          </cell>
          <cell r="Q82">
            <v>10000</v>
          </cell>
          <cell r="R82" t="str">
            <v>SED</v>
          </cell>
          <cell r="S82">
            <v>1.25</v>
          </cell>
          <cell r="T82" t="str">
            <v>N/A</v>
          </cell>
          <cell r="U82">
            <v>2.1</v>
          </cell>
          <cell r="V82">
            <v>0.02</v>
          </cell>
          <cell r="W82">
            <v>0</v>
          </cell>
          <cell r="X82">
            <v>0.08</v>
          </cell>
          <cell r="Y82">
            <v>1E-3</v>
          </cell>
        </row>
        <row r="83">
          <cell r="A83" t="str">
            <v>ES-0003</v>
          </cell>
          <cell r="B83" t="str">
            <v>Equipo Soldadura SA400</v>
          </cell>
          <cell r="C83" t="str">
            <v>Lincoln Electric</v>
          </cell>
          <cell r="D83" t="str">
            <v>63 HP o 80-575 Amp.</v>
          </cell>
          <cell r="E83">
            <v>0</v>
          </cell>
          <cell r="F83">
            <v>8</v>
          </cell>
          <cell r="G83">
            <v>18000000</v>
          </cell>
          <cell r="H83">
            <v>0</v>
          </cell>
          <cell r="I83">
            <v>0</v>
          </cell>
          <cell r="J83">
            <v>10</v>
          </cell>
          <cell r="K83">
            <v>15</v>
          </cell>
          <cell r="L83">
            <v>20</v>
          </cell>
          <cell r="M83">
            <v>60000</v>
          </cell>
          <cell r="N83">
            <v>2</v>
          </cell>
          <cell r="O83">
            <v>120000</v>
          </cell>
          <cell r="P83">
            <v>48</v>
          </cell>
          <cell r="Q83">
            <v>10000</v>
          </cell>
          <cell r="R83" t="str">
            <v>SED</v>
          </cell>
          <cell r="S83">
            <v>1.25</v>
          </cell>
          <cell r="T83" t="str">
            <v>N/A</v>
          </cell>
          <cell r="U83">
            <v>2.1</v>
          </cell>
          <cell r="V83">
            <v>0.02</v>
          </cell>
          <cell r="W83">
            <v>0</v>
          </cell>
          <cell r="X83">
            <v>0.08</v>
          </cell>
          <cell r="Y83">
            <v>1E-3</v>
          </cell>
        </row>
        <row r="84">
          <cell r="A84" t="str">
            <v>ES-0004</v>
          </cell>
          <cell r="B84" t="str">
            <v>Equipo Soldadura K2405-1 Vantage 500</v>
          </cell>
          <cell r="C84" t="str">
            <v>Lincoln Electric</v>
          </cell>
          <cell r="D84" t="str">
            <v>30-575 Amp.</v>
          </cell>
          <cell r="E84">
            <v>2004</v>
          </cell>
          <cell r="F84">
            <v>8</v>
          </cell>
          <cell r="G84">
            <v>15000000</v>
          </cell>
          <cell r="H84">
            <v>0</v>
          </cell>
          <cell r="I84">
            <v>0</v>
          </cell>
          <cell r="J84">
            <v>10</v>
          </cell>
          <cell r="K84">
            <v>15</v>
          </cell>
          <cell r="L84">
            <v>20</v>
          </cell>
          <cell r="M84">
            <v>60000</v>
          </cell>
          <cell r="N84">
            <v>2</v>
          </cell>
          <cell r="O84">
            <v>120000</v>
          </cell>
          <cell r="P84">
            <v>48</v>
          </cell>
          <cell r="Q84">
            <v>10000</v>
          </cell>
          <cell r="R84" t="str">
            <v>SED</v>
          </cell>
          <cell r="S84">
            <v>1.25</v>
          </cell>
          <cell r="T84" t="str">
            <v>N/A</v>
          </cell>
          <cell r="U84">
            <v>2.1</v>
          </cell>
          <cell r="V84">
            <v>0.02</v>
          </cell>
          <cell r="W84">
            <v>0</v>
          </cell>
          <cell r="X84">
            <v>0.08</v>
          </cell>
          <cell r="Y84">
            <v>1E-3</v>
          </cell>
        </row>
        <row r="85">
          <cell r="A85" t="str">
            <v>ES-0005</v>
          </cell>
          <cell r="B85" t="str">
            <v>Equipo Soldadura K2405-1 Vantage 500</v>
          </cell>
          <cell r="C85" t="str">
            <v>Lincoln Electric</v>
          </cell>
          <cell r="D85" t="str">
            <v>48 HP o 30-575 Amp.</v>
          </cell>
          <cell r="E85">
            <v>2004</v>
          </cell>
          <cell r="F85">
            <v>8</v>
          </cell>
          <cell r="G85">
            <v>35000000</v>
          </cell>
          <cell r="H85">
            <v>0</v>
          </cell>
          <cell r="I85">
            <v>0</v>
          </cell>
          <cell r="J85">
            <v>10</v>
          </cell>
          <cell r="K85">
            <v>15</v>
          </cell>
          <cell r="L85">
            <v>20</v>
          </cell>
          <cell r="M85">
            <v>60000</v>
          </cell>
          <cell r="N85">
            <v>2</v>
          </cell>
          <cell r="O85">
            <v>120000</v>
          </cell>
          <cell r="P85">
            <v>48</v>
          </cell>
          <cell r="Q85">
            <v>10000</v>
          </cell>
          <cell r="R85" t="str">
            <v>SED</v>
          </cell>
          <cell r="S85">
            <v>1.25</v>
          </cell>
          <cell r="T85" t="str">
            <v>N/A</v>
          </cell>
          <cell r="U85">
            <v>2.1</v>
          </cell>
          <cell r="V85">
            <v>0.02</v>
          </cell>
          <cell r="W85">
            <v>0</v>
          </cell>
          <cell r="X85">
            <v>0.08</v>
          </cell>
          <cell r="Y85">
            <v>1E-3</v>
          </cell>
        </row>
        <row r="86">
          <cell r="A86" t="str">
            <v>ES-0006</v>
          </cell>
          <cell r="B86" t="str">
            <v>Equipo Soldadura K2405-1 Vantage 500</v>
          </cell>
          <cell r="C86" t="str">
            <v>Lincoln Electric</v>
          </cell>
          <cell r="D86" t="str">
            <v>48 HP o 30-575 Amp.</v>
          </cell>
          <cell r="E86">
            <v>2004</v>
          </cell>
          <cell r="F86">
            <v>8</v>
          </cell>
          <cell r="G86">
            <v>35000000</v>
          </cell>
          <cell r="H86">
            <v>0</v>
          </cell>
          <cell r="I86">
            <v>0</v>
          </cell>
          <cell r="J86">
            <v>10</v>
          </cell>
          <cell r="K86">
            <v>15</v>
          </cell>
          <cell r="L86">
            <v>20</v>
          </cell>
          <cell r="M86">
            <v>60000</v>
          </cell>
          <cell r="N86">
            <v>2</v>
          </cell>
          <cell r="O86">
            <v>120000</v>
          </cell>
          <cell r="P86">
            <v>48</v>
          </cell>
          <cell r="Q86">
            <v>10000</v>
          </cell>
          <cell r="R86" t="str">
            <v>SED</v>
          </cell>
          <cell r="S86">
            <v>1.25</v>
          </cell>
          <cell r="T86" t="str">
            <v>N/A</v>
          </cell>
          <cell r="U86">
            <v>2.1</v>
          </cell>
          <cell r="V86">
            <v>0.02</v>
          </cell>
          <cell r="W86">
            <v>0</v>
          </cell>
          <cell r="X86">
            <v>0.08</v>
          </cell>
          <cell r="Y86">
            <v>1E-3</v>
          </cell>
        </row>
        <row r="87">
          <cell r="A87" t="str">
            <v>FI-0003</v>
          </cell>
          <cell r="B87" t="str">
            <v>Finisher SA-41</v>
          </cell>
          <cell r="C87" t="str">
            <v>Barber Green</v>
          </cell>
          <cell r="D87" t="str">
            <v>78 HP o 4.40 Mts3</v>
          </cell>
          <cell r="E87">
            <v>0</v>
          </cell>
          <cell r="F87">
            <v>10</v>
          </cell>
          <cell r="G87">
            <v>65973309</v>
          </cell>
          <cell r="H87">
            <v>0</v>
          </cell>
          <cell r="I87">
            <v>0</v>
          </cell>
          <cell r="J87">
            <v>20</v>
          </cell>
          <cell r="K87">
            <v>15</v>
          </cell>
          <cell r="L87">
            <v>20</v>
          </cell>
          <cell r="M87">
            <v>10000000</v>
          </cell>
          <cell r="N87">
            <v>2</v>
          </cell>
          <cell r="O87">
            <v>20000000</v>
          </cell>
          <cell r="P87">
            <v>24</v>
          </cell>
          <cell r="Q87">
            <v>5000</v>
          </cell>
          <cell r="R87" t="str">
            <v>TPB</v>
          </cell>
          <cell r="S87">
            <v>1.25</v>
          </cell>
          <cell r="T87" t="str">
            <v>AYB</v>
          </cell>
          <cell r="U87">
            <v>1.95</v>
          </cell>
          <cell r="V87">
            <v>0.04</v>
          </cell>
          <cell r="W87">
            <v>0.03</v>
          </cell>
          <cell r="X87">
            <v>0.01</v>
          </cell>
          <cell r="Y87">
            <v>2E-3</v>
          </cell>
        </row>
        <row r="88">
          <cell r="A88" t="str">
            <v>FI-0004</v>
          </cell>
          <cell r="B88" t="str">
            <v>Finisher SB140X</v>
          </cell>
          <cell r="C88" t="str">
            <v>Barber Green</v>
          </cell>
          <cell r="D88" t="str">
            <v>130HP o 5,8 Mts3</v>
          </cell>
          <cell r="E88">
            <v>1985</v>
          </cell>
          <cell r="F88">
            <v>10</v>
          </cell>
          <cell r="G88">
            <v>250000000</v>
          </cell>
          <cell r="H88">
            <v>0</v>
          </cell>
          <cell r="I88">
            <v>0</v>
          </cell>
          <cell r="J88">
            <v>20</v>
          </cell>
          <cell r="K88">
            <v>15</v>
          </cell>
          <cell r="L88">
            <v>20</v>
          </cell>
          <cell r="M88">
            <v>5800000</v>
          </cell>
          <cell r="N88">
            <v>2</v>
          </cell>
          <cell r="O88">
            <v>11600000</v>
          </cell>
          <cell r="P88">
            <v>12</v>
          </cell>
          <cell r="Q88">
            <v>2500</v>
          </cell>
          <cell r="R88" t="str">
            <v>TPA</v>
          </cell>
          <cell r="S88">
            <v>1.25</v>
          </cell>
          <cell r="T88" t="str">
            <v>AYB</v>
          </cell>
          <cell r="U88">
            <v>2.71</v>
          </cell>
          <cell r="V88">
            <v>7.0000000000000007E-2</v>
          </cell>
          <cell r="W88">
            <v>0.03</v>
          </cell>
          <cell r="X88">
            <v>0.02</v>
          </cell>
          <cell r="Y88">
            <v>3.0000000000000001E-3</v>
          </cell>
        </row>
        <row r="89">
          <cell r="A89" t="str">
            <v>FI-0005</v>
          </cell>
          <cell r="B89" t="str">
            <v>Finisher 11011K</v>
          </cell>
          <cell r="C89" t="str">
            <v>Dynapac</v>
          </cell>
          <cell r="D89" t="str">
            <v>110 HP o 6.40 Mts3</v>
          </cell>
          <cell r="E89">
            <v>1988</v>
          </cell>
          <cell r="F89">
            <v>10</v>
          </cell>
          <cell r="G89">
            <v>220000000</v>
          </cell>
          <cell r="H89">
            <v>0</v>
          </cell>
          <cell r="I89">
            <v>0</v>
          </cell>
          <cell r="J89">
            <v>20</v>
          </cell>
          <cell r="K89">
            <v>15</v>
          </cell>
          <cell r="L89">
            <v>20</v>
          </cell>
          <cell r="M89">
            <v>12000000</v>
          </cell>
          <cell r="N89">
            <v>2</v>
          </cell>
          <cell r="O89">
            <v>24000000</v>
          </cell>
          <cell r="P89">
            <v>24</v>
          </cell>
          <cell r="Q89">
            <v>5000</v>
          </cell>
          <cell r="R89" t="str">
            <v>TPA</v>
          </cell>
          <cell r="S89">
            <v>1.25</v>
          </cell>
          <cell r="T89" t="str">
            <v>AYB</v>
          </cell>
          <cell r="U89">
            <v>3.2</v>
          </cell>
          <cell r="V89">
            <v>0.05</v>
          </cell>
          <cell r="W89">
            <v>0.04</v>
          </cell>
          <cell r="X89">
            <v>0.03</v>
          </cell>
          <cell r="Y89">
            <v>3.0000000000000001E-3</v>
          </cell>
        </row>
        <row r="90">
          <cell r="A90" t="str">
            <v>FI-0006</v>
          </cell>
          <cell r="B90" t="str">
            <v>Finisher SB140X</v>
          </cell>
          <cell r="C90" t="str">
            <v>Barber Green</v>
          </cell>
          <cell r="D90" t="str">
            <v>130 HP o 5.80 Mts3</v>
          </cell>
          <cell r="E90">
            <v>1985</v>
          </cell>
          <cell r="F90">
            <v>10</v>
          </cell>
          <cell r="G90">
            <v>250000000</v>
          </cell>
          <cell r="H90">
            <v>0</v>
          </cell>
          <cell r="I90">
            <v>0</v>
          </cell>
          <cell r="J90">
            <v>20</v>
          </cell>
          <cell r="K90">
            <v>15</v>
          </cell>
          <cell r="L90">
            <v>20</v>
          </cell>
          <cell r="M90">
            <v>5800000</v>
          </cell>
          <cell r="N90">
            <v>2</v>
          </cell>
          <cell r="O90">
            <v>11600000</v>
          </cell>
          <cell r="P90">
            <v>12</v>
          </cell>
          <cell r="Q90">
            <v>2500</v>
          </cell>
          <cell r="R90" t="str">
            <v>TPA</v>
          </cell>
          <cell r="S90">
            <v>1.25</v>
          </cell>
          <cell r="T90" t="str">
            <v>AYB</v>
          </cell>
          <cell r="U90">
            <v>2.71</v>
          </cell>
          <cell r="V90">
            <v>7.0000000000000007E-2</v>
          </cell>
          <cell r="W90">
            <v>0.03</v>
          </cell>
          <cell r="X90">
            <v>0.02</v>
          </cell>
          <cell r="Y90">
            <v>3.0000000000000001E-3</v>
          </cell>
        </row>
        <row r="91">
          <cell r="A91" t="str">
            <v>FI-0007</v>
          </cell>
          <cell r="B91" t="str">
            <v>Finisher BG260B</v>
          </cell>
          <cell r="C91" t="str">
            <v>Barber Green</v>
          </cell>
          <cell r="D91" t="str">
            <v>6,20 Mts3</v>
          </cell>
          <cell r="E91">
            <v>1996</v>
          </cell>
          <cell r="F91">
            <v>10</v>
          </cell>
          <cell r="G91">
            <v>350000000</v>
          </cell>
          <cell r="H91">
            <v>0</v>
          </cell>
          <cell r="I91">
            <v>0</v>
          </cell>
          <cell r="J91">
            <v>20</v>
          </cell>
          <cell r="K91">
            <v>15</v>
          </cell>
          <cell r="L91">
            <v>20</v>
          </cell>
          <cell r="M91">
            <v>5800000</v>
          </cell>
          <cell r="N91">
            <v>2</v>
          </cell>
          <cell r="O91">
            <v>11600000</v>
          </cell>
          <cell r="P91">
            <v>12</v>
          </cell>
          <cell r="Q91">
            <v>2500</v>
          </cell>
          <cell r="R91" t="str">
            <v>TPA</v>
          </cell>
          <cell r="S91">
            <v>1.25</v>
          </cell>
          <cell r="T91" t="str">
            <v>AYB</v>
          </cell>
          <cell r="U91">
            <v>2.8</v>
          </cell>
          <cell r="V91">
            <v>0.05</v>
          </cell>
          <cell r="W91">
            <v>0.04</v>
          </cell>
          <cell r="X91">
            <v>0.03</v>
          </cell>
          <cell r="Y91">
            <v>3.0000000000000001E-3</v>
          </cell>
        </row>
        <row r="92">
          <cell r="A92" t="str">
            <v>FR-0001</v>
          </cell>
          <cell r="B92" t="str">
            <v>Fresadora de Pavim. PR-450C</v>
          </cell>
          <cell r="C92" t="str">
            <v>Caterpillar</v>
          </cell>
          <cell r="D92" t="str">
            <v>450HP</v>
          </cell>
          <cell r="E92">
            <v>1997</v>
          </cell>
          <cell r="F92">
            <v>10</v>
          </cell>
          <cell r="G92">
            <v>850000000</v>
          </cell>
          <cell r="H92">
            <v>0</v>
          </cell>
          <cell r="I92">
            <v>0</v>
          </cell>
          <cell r="J92">
            <v>20</v>
          </cell>
          <cell r="K92">
            <v>15</v>
          </cell>
          <cell r="L92">
            <v>20</v>
          </cell>
          <cell r="M92">
            <v>2500000</v>
          </cell>
          <cell r="N92">
            <v>4</v>
          </cell>
          <cell r="O92">
            <v>10000000</v>
          </cell>
          <cell r="P92">
            <v>12</v>
          </cell>
          <cell r="Q92">
            <v>2500</v>
          </cell>
          <cell r="R92" t="str">
            <v>OFA</v>
          </cell>
          <cell r="S92">
            <v>1.25</v>
          </cell>
          <cell r="T92" t="str">
            <v>N/A</v>
          </cell>
          <cell r="U92">
            <v>9</v>
          </cell>
          <cell r="V92">
            <v>0.09</v>
          </cell>
          <cell r="W92">
            <v>0.08</v>
          </cell>
          <cell r="X92">
            <v>0.03</v>
          </cell>
          <cell r="Y92">
            <v>0.03</v>
          </cell>
        </row>
        <row r="93">
          <cell r="A93" t="str">
            <v>FR-0002</v>
          </cell>
          <cell r="B93" t="str">
            <v>Fresadora de Pavim. W1000</v>
          </cell>
          <cell r="C93" t="str">
            <v>Wirtgen</v>
          </cell>
          <cell r="D93" t="str">
            <v>199 HP</v>
          </cell>
          <cell r="E93">
            <v>1998</v>
          </cell>
          <cell r="F93">
            <v>10</v>
          </cell>
          <cell r="G93">
            <v>350000000</v>
          </cell>
          <cell r="H93">
            <v>0</v>
          </cell>
          <cell r="I93">
            <v>0</v>
          </cell>
          <cell r="J93">
            <v>20</v>
          </cell>
          <cell r="K93">
            <v>15</v>
          </cell>
          <cell r="L93">
            <v>20</v>
          </cell>
          <cell r="M93">
            <v>1200000</v>
          </cell>
          <cell r="N93">
            <v>4</v>
          </cell>
          <cell r="O93">
            <v>4800000</v>
          </cell>
          <cell r="P93">
            <v>12</v>
          </cell>
          <cell r="Q93">
            <v>2500</v>
          </cell>
          <cell r="R93" t="str">
            <v>OFB</v>
          </cell>
          <cell r="S93">
            <v>1.25</v>
          </cell>
          <cell r="T93" t="str">
            <v>N/A</v>
          </cell>
          <cell r="U93">
            <v>3.03</v>
          </cell>
          <cell r="V93">
            <v>0.03</v>
          </cell>
          <cell r="W93">
            <v>0.02</v>
          </cell>
          <cell r="X93">
            <v>0.1</v>
          </cell>
          <cell r="Y93">
            <v>0.01</v>
          </cell>
        </row>
        <row r="94">
          <cell r="A94" t="str">
            <v>FR-0003</v>
          </cell>
          <cell r="B94" t="str">
            <v>Fresadora de Pavim. W1000</v>
          </cell>
          <cell r="C94" t="str">
            <v>Wirtgen</v>
          </cell>
          <cell r="D94" t="str">
            <v>200HP</v>
          </cell>
          <cell r="E94">
            <v>1997</v>
          </cell>
          <cell r="F94">
            <v>10</v>
          </cell>
          <cell r="G94">
            <v>344230366</v>
          </cell>
          <cell r="H94">
            <v>11500000</v>
          </cell>
          <cell r="I94">
            <v>46000</v>
          </cell>
          <cell r="J94">
            <v>20</v>
          </cell>
          <cell r="K94">
            <v>15</v>
          </cell>
          <cell r="L94">
            <v>20</v>
          </cell>
          <cell r="M94">
            <v>1200000</v>
          </cell>
          <cell r="N94">
            <v>4</v>
          </cell>
          <cell r="O94">
            <v>4800000</v>
          </cell>
          <cell r="P94">
            <v>12</v>
          </cell>
          <cell r="Q94">
            <v>2500</v>
          </cell>
          <cell r="R94" t="str">
            <v>OFB</v>
          </cell>
          <cell r="S94">
            <v>1.25</v>
          </cell>
          <cell r="T94" t="str">
            <v>N/A</v>
          </cell>
          <cell r="U94">
            <v>3.03</v>
          </cell>
          <cell r="V94">
            <v>0.03</v>
          </cell>
          <cell r="W94">
            <v>0.02</v>
          </cell>
          <cell r="X94">
            <v>0.1</v>
          </cell>
          <cell r="Y94">
            <v>0.01</v>
          </cell>
        </row>
        <row r="95">
          <cell r="A95" t="str">
            <v>FR-0004</v>
          </cell>
          <cell r="B95" t="str">
            <v>Fresadora de Pavim. 2100DC</v>
          </cell>
          <cell r="C95" t="str">
            <v>Wirtgen</v>
          </cell>
          <cell r="D95">
            <v>448</v>
          </cell>
          <cell r="E95">
            <v>1999</v>
          </cell>
          <cell r="F95">
            <v>10</v>
          </cell>
          <cell r="G95">
            <v>565945180</v>
          </cell>
          <cell r="H95">
            <v>14597509</v>
          </cell>
          <cell r="I95">
            <v>58390</v>
          </cell>
          <cell r="J95">
            <v>20</v>
          </cell>
          <cell r="K95">
            <v>15</v>
          </cell>
          <cell r="L95">
            <v>20</v>
          </cell>
          <cell r="M95">
            <v>2500000</v>
          </cell>
          <cell r="N95">
            <v>4</v>
          </cell>
          <cell r="O95">
            <v>10000000</v>
          </cell>
          <cell r="P95">
            <v>12</v>
          </cell>
          <cell r="Q95">
            <v>2500</v>
          </cell>
          <cell r="R95" t="str">
            <v>OFA</v>
          </cell>
          <cell r="S95">
            <v>1.25</v>
          </cell>
          <cell r="T95" t="str">
            <v>N/A</v>
          </cell>
          <cell r="U95">
            <v>6.3</v>
          </cell>
          <cell r="V95">
            <v>0.09</v>
          </cell>
          <cell r="W95">
            <v>0.08</v>
          </cell>
          <cell r="X95">
            <v>0.03</v>
          </cell>
          <cell r="Y95">
            <v>0.03</v>
          </cell>
        </row>
        <row r="96">
          <cell r="A96" t="str">
            <v>GT-0001</v>
          </cell>
          <cell r="B96" t="str">
            <v>Grua Telescopica R300B</v>
          </cell>
          <cell r="C96" t="str">
            <v>Hyster</v>
          </cell>
          <cell r="D96" t="str">
            <v>18Ton</v>
          </cell>
          <cell r="E96">
            <v>1975</v>
          </cell>
          <cell r="F96">
            <v>10</v>
          </cell>
          <cell r="G96">
            <v>92340000</v>
          </cell>
          <cell r="H96">
            <v>0</v>
          </cell>
          <cell r="I96">
            <v>0</v>
          </cell>
          <cell r="J96">
            <v>20</v>
          </cell>
          <cell r="K96">
            <v>15</v>
          </cell>
          <cell r="L96">
            <v>20</v>
          </cell>
          <cell r="M96">
            <v>3500000</v>
          </cell>
          <cell r="N96">
            <v>4</v>
          </cell>
          <cell r="O96">
            <v>14000000</v>
          </cell>
          <cell r="P96">
            <v>48</v>
          </cell>
          <cell r="Q96">
            <v>10000</v>
          </cell>
          <cell r="R96" t="str">
            <v>OGT</v>
          </cell>
          <cell r="S96">
            <v>1.25</v>
          </cell>
          <cell r="T96" t="str">
            <v>AYB</v>
          </cell>
          <cell r="U96">
            <v>3.03</v>
          </cell>
          <cell r="V96">
            <v>0.03</v>
          </cell>
          <cell r="W96">
            <v>0.02</v>
          </cell>
          <cell r="X96">
            <v>0.1</v>
          </cell>
          <cell r="Y96">
            <v>0.01</v>
          </cell>
        </row>
        <row r="97">
          <cell r="A97" t="str">
            <v>MC-0001</v>
          </cell>
          <cell r="B97" t="str">
            <v>Motocicleta Splendor</v>
          </cell>
          <cell r="C97" t="str">
            <v>Honda</v>
          </cell>
          <cell r="D97" t="str">
            <v>97C.C. o 2 Pasajeros</v>
          </cell>
          <cell r="E97">
            <v>2005</v>
          </cell>
          <cell r="F97">
            <v>3</v>
          </cell>
          <cell r="G97">
            <v>3850000</v>
          </cell>
          <cell r="H97">
            <v>0</v>
          </cell>
          <cell r="I97">
            <v>0</v>
          </cell>
          <cell r="J97">
            <v>10</v>
          </cell>
          <cell r="K97">
            <v>15</v>
          </cell>
          <cell r="L97">
            <v>20</v>
          </cell>
          <cell r="M97">
            <v>150000</v>
          </cell>
          <cell r="N97">
            <v>2</v>
          </cell>
          <cell r="O97">
            <v>300000</v>
          </cell>
          <cell r="P97">
            <v>12</v>
          </cell>
          <cell r="Q97">
            <v>2500</v>
          </cell>
          <cell r="R97" t="str">
            <v>N/A</v>
          </cell>
          <cell r="S97">
            <v>1.25</v>
          </cell>
          <cell r="T97" t="str">
            <v>N/A</v>
          </cell>
          <cell r="U97">
            <v>0.1</v>
          </cell>
          <cell r="V97">
            <v>1E-3</v>
          </cell>
          <cell r="W97">
            <v>0</v>
          </cell>
          <cell r="X97">
            <v>0</v>
          </cell>
          <cell r="Y97">
            <v>5.0000000000000001E-4</v>
          </cell>
        </row>
        <row r="98">
          <cell r="A98" t="str">
            <v>MC-0002</v>
          </cell>
          <cell r="B98" t="str">
            <v>Motocicleta Splendor</v>
          </cell>
          <cell r="C98" t="str">
            <v>Honda</v>
          </cell>
          <cell r="D98" t="str">
            <v>97C.C. o 2 Pasajeros</v>
          </cell>
          <cell r="E98">
            <v>2005</v>
          </cell>
          <cell r="F98">
            <v>3</v>
          </cell>
          <cell r="G98">
            <v>3850000</v>
          </cell>
          <cell r="H98">
            <v>0</v>
          </cell>
          <cell r="I98">
            <v>0</v>
          </cell>
          <cell r="J98">
            <v>10</v>
          </cell>
          <cell r="K98">
            <v>15</v>
          </cell>
          <cell r="L98">
            <v>20</v>
          </cell>
          <cell r="M98">
            <v>150000</v>
          </cell>
          <cell r="N98">
            <v>2</v>
          </cell>
          <cell r="O98">
            <v>300000</v>
          </cell>
          <cell r="P98">
            <v>12</v>
          </cell>
          <cell r="Q98">
            <v>2500</v>
          </cell>
          <cell r="R98" t="str">
            <v>N/A</v>
          </cell>
          <cell r="S98">
            <v>1.25</v>
          </cell>
          <cell r="T98" t="str">
            <v>N/A</v>
          </cell>
          <cell r="U98">
            <v>0.1</v>
          </cell>
          <cell r="V98">
            <v>1E-3</v>
          </cell>
          <cell r="W98">
            <v>0</v>
          </cell>
          <cell r="X98">
            <v>0</v>
          </cell>
          <cell r="Y98">
            <v>5.0000000000000001E-4</v>
          </cell>
        </row>
        <row r="99">
          <cell r="A99" t="str">
            <v>MC-0003</v>
          </cell>
          <cell r="B99" t="str">
            <v>Motocicleta Splendor</v>
          </cell>
          <cell r="C99" t="str">
            <v>Honda</v>
          </cell>
          <cell r="D99" t="str">
            <v>97C.C. o 2 Pasajeros</v>
          </cell>
          <cell r="E99">
            <v>2005</v>
          </cell>
          <cell r="F99">
            <v>3</v>
          </cell>
          <cell r="G99">
            <v>3850000</v>
          </cell>
          <cell r="H99">
            <v>0</v>
          </cell>
          <cell r="I99">
            <v>0</v>
          </cell>
          <cell r="J99">
            <v>10</v>
          </cell>
          <cell r="K99">
            <v>15</v>
          </cell>
          <cell r="L99">
            <v>20</v>
          </cell>
          <cell r="M99">
            <v>150000</v>
          </cell>
          <cell r="N99">
            <v>2</v>
          </cell>
          <cell r="O99">
            <v>300000</v>
          </cell>
          <cell r="P99">
            <v>12</v>
          </cell>
          <cell r="Q99">
            <v>2500</v>
          </cell>
          <cell r="R99" t="str">
            <v>N/A</v>
          </cell>
          <cell r="S99">
            <v>1.25</v>
          </cell>
          <cell r="T99" t="str">
            <v>N/A</v>
          </cell>
          <cell r="U99">
            <v>0.1</v>
          </cell>
          <cell r="V99">
            <v>1E-3</v>
          </cell>
          <cell r="W99">
            <v>0</v>
          </cell>
          <cell r="X99">
            <v>0</v>
          </cell>
          <cell r="Y99">
            <v>5.0000000000000001E-4</v>
          </cell>
        </row>
        <row r="100">
          <cell r="A100" t="str">
            <v>MC-0004</v>
          </cell>
          <cell r="B100" t="str">
            <v>Motocicleta Splendor</v>
          </cell>
          <cell r="C100" t="str">
            <v>Honda</v>
          </cell>
          <cell r="D100" t="str">
            <v>97C.C. o 2 Pasajeros</v>
          </cell>
          <cell r="E100">
            <v>2005</v>
          </cell>
          <cell r="F100">
            <v>3</v>
          </cell>
          <cell r="G100">
            <v>3850000</v>
          </cell>
          <cell r="H100">
            <v>0</v>
          </cell>
          <cell r="I100">
            <v>0</v>
          </cell>
          <cell r="J100">
            <v>10</v>
          </cell>
          <cell r="K100">
            <v>15</v>
          </cell>
          <cell r="L100">
            <v>20</v>
          </cell>
          <cell r="M100">
            <v>150000</v>
          </cell>
          <cell r="N100">
            <v>2</v>
          </cell>
          <cell r="O100">
            <v>300000</v>
          </cell>
          <cell r="P100">
            <v>12</v>
          </cell>
          <cell r="Q100">
            <v>2500</v>
          </cell>
          <cell r="R100" t="str">
            <v>N/A</v>
          </cell>
          <cell r="S100">
            <v>1.25</v>
          </cell>
          <cell r="T100" t="str">
            <v>N/A</v>
          </cell>
          <cell r="U100">
            <v>0.1</v>
          </cell>
          <cell r="V100">
            <v>1E-3</v>
          </cell>
          <cell r="W100">
            <v>0</v>
          </cell>
          <cell r="X100">
            <v>0</v>
          </cell>
          <cell r="Y100">
            <v>5.0000000000000001E-4</v>
          </cell>
        </row>
        <row r="101">
          <cell r="A101" t="str">
            <v>MC-0005</v>
          </cell>
          <cell r="B101" t="str">
            <v>Motocicleta Splendor</v>
          </cell>
          <cell r="C101" t="str">
            <v>Honda</v>
          </cell>
          <cell r="D101" t="str">
            <v>97C.C. o 2 Pasajeros</v>
          </cell>
          <cell r="E101">
            <v>2005</v>
          </cell>
          <cell r="F101">
            <v>3</v>
          </cell>
          <cell r="G101">
            <v>3850000</v>
          </cell>
          <cell r="H101">
            <v>0</v>
          </cell>
          <cell r="I101">
            <v>0</v>
          </cell>
          <cell r="J101">
            <v>10</v>
          </cell>
          <cell r="K101">
            <v>15</v>
          </cell>
          <cell r="L101">
            <v>20</v>
          </cell>
          <cell r="M101">
            <v>150000</v>
          </cell>
          <cell r="N101">
            <v>2</v>
          </cell>
          <cell r="O101">
            <v>300000</v>
          </cell>
          <cell r="P101">
            <v>12</v>
          </cell>
          <cell r="Q101">
            <v>2500</v>
          </cell>
          <cell r="R101" t="str">
            <v>N/A</v>
          </cell>
          <cell r="S101">
            <v>1.25</v>
          </cell>
          <cell r="T101" t="str">
            <v>N/A</v>
          </cell>
          <cell r="U101">
            <v>0.1</v>
          </cell>
          <cell r="V101">
            <v>1E-3</v>
          </cell>
          <cell r="W101">
            <v>0</v>
          </cell>
          <cell r="X101">
            <v>0</v>
          </cell>
          <cell r="Y101">
            <v>5.0000000000000001E-4</v>
          </cell>
        </row>
        <row r="102">
          <cell r="A102" t="str">
            <v>MC-0006</v>
          </cell>
          <cell r="B102" t="str">
            <v>Motocicleta Splendor</v>
          </cell>
          <cell r="C102" t="str">
            <v>Honda</v>
          </cell>
          <cell r="D102" t="str">
            <v>97C.C. o 2 Pasajeros</v>
          </cell>
          <cell r="E102">
            <v>2005</v>
          </cell>
          <cell r="F102">
            <v>3</v>
          </cell>
          <cell r="G102">
            <v>3850000</v>
          </cell>
          <cell r="H102">
            <v>0</v>
          </cell>
          <cell r="I102">
            <v>0</v>
          </cell>
          <cell r="J102">
            <v>10</v>
          </cell>
          <cell r="K102">
            <v>15</v>
          </cell>
          <cell r="L102">
            <v>20</v>
          </cell>
          <cell r="M102">
            <v>150000</v>
          </cell>
          <cell r="N102">
            <v>2</v>
          </cell>
          <cell r="O102">
            <v>300000</v>
          </cell>
          <cell r="P102">
            <v>12</v>
          </cell>
          <cell r="Q102">
            <v>2500</v>
          </cell>
          <cell r="R102" t="str">
            <v>N/A</v>
          </cell>
          <cell r="S102">
            <v>1.25</v>
          </cell>
          <cell r="T102" t="str">
            <v>N/A</v>
          </cell>
          <cell r="U102">
            <v>0.1</v>
          </cell>
          <cell r="V102">
            <v>1E-3</v>
          </cell>
          <cell r="W102">
            <v>0</v>
          </cell>
          <cell r="X102">
            <v>0</v>
          </cell>
          <cell r="Y102">
            <v>5.0000000000000001E-4</v>
          </cell>
        </row>
        <row r="103">
          <cell r="A103" t="str">
            <v>MH-0001</v>
          </cell>
          <cell r="B103" t="str">
            <v>Martillo Hidráulico THBB1600</v>
          </cell>
          <cell r="C103" t="str">
            <v>Toyo</v>
          </cell>
          <cell r="D103" t="str">
            <v>100-130kl/cm2</v>
          </cell>
          <cell r="E103">
            <v>1997</v>
          </cell>
          <cell r="F103">
            <v>10</v>
          </cell>
          <cell r="G103">
            <v>60000000</v>
          </cell>
          <cell r="H103">
            <v>0</v>
          </cell>
          <cell r="I103">
            <v>0</v>
          </cell>
          <cell r="J103">
            <v>20</v>
          </cell>
          <cell r="K103">
            <v>15</v>
          </cell>
          <cell r="L103">
            <v>20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 t="str">
            <v>N/A</v>
          </cell>
          <cell r="S103">
            <v>1.25</v>
          </cell>
          <cell r="T103" t="str">
            <v>N/A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0.25</v>
          </cell>
        </row>
        <row r="104">
          <cell r="A104" t="str">
            <v>MH-0002</v>
          </cell>
          <cell r="B104" t="str">
            <v>Martillo Hidráulico 3CX/4CX</v>
          </cell>
          <cell r="C104" t="str">
            <v>JCB</v>
          </cell>
          <cell r="D104" t="str">
            <v>730 JOUL o 130 BAR</v>
          </cell>
          <cell r="E104">
            <v>1984</v>
          </cell>
          <cell r="F104">
            <v>10</v>
          </cell>
          <cell r="G104">
            <v>40000000</v>
          </cell>
          <cell r="H104">
            <v>0</v>
          </cell>
          <cell r="I104">
            <v>0</v>
          </cell>
          <cell r="J104">
            <v>20</v>
          </cell>
          <cell r="K104">
            <v>15</v>
          </cell>
          <cell r="L104">
            <v>20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 t="str">
            <v>N/A</v>
          </cell>
          <cell r="S104">
            <v>1.25</v>
          </cell>
          <cell r="T104" t="str">
            <v>N/A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0.25</v>
          </cell>
        </row>
        <row r="105">
          <cell r="A105" t="str">
            <v>MH-0003</v>
          </cell>
          <cell r="B105" t="str">
            <v>Martillo Hidráulico THBB1600</v>
          </cell>
          <cell r="C105" t="str">
            <v>Toyo</v>
          </cell>
          <cell r="D105" t="str">
            <v>100-130kl/cm2</v>
          </cell>
          <cell r="E105">
            <v>0</v>
          </cell>
          <cell r="F105">
            <v>10</v>
          </cell>
          <cell r="G105">
            <v>60000000</v>
          </cell>
          <cell r="H105">
            <v>0</v>
          </cell>
          <cell r="I105">
            <v>0</v>
          </cell>
          <cell r="J105">
            <v>20</v>
          </cell>
          <cell r="K105">
            <v>15</v>
          </cell>
          <cell r="L105">
            <v>20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 t="str">
            <v>N/A</v>
          </cell>
          <cell r="S105">
            <v>1.25</v>
          </cell>
          <cell r="T105" t="str">
            <v>N/A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0.25</v>
          </cell>
        </row>
        <row r="106">
          <cell r="A106" t="str">
            <v>MH-0004</v>
          </cell>
          <cell r="B106" t="str">
            <v>Martillo Hidráulico THBB1600</v>
          </cell>
          <cell r="C106" t="str">
            <v>Toyo</v>
          </cell>
          <cell r="D106">
            <v>0</v>
          </cell>
          <cell r="E106">
            <v>0</v>
          </cell>
          <cell r="F106">
            <v>10</v>
          </cell>
          <cell r="G106">
            <v>60000000</v>
          </cell>
          <cell r="H106">
            <v>0</v>
          </cell>
          <cell r="I106">
            <v>0</v>
          </cell>
          <cell r="J106">
            <v>20</v>
          </cell>
          <cell r="K106">
            <v>15</v>
          </cell>
          <cell r="L106">
            <v>20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 t="str">
            <v>N/A</v>
          </cell>
          <cell r="S106">
            <v>1.25</v>
          </cell>
          <cell r="T106" t="str">
            <v>N/A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0.25</v>
          </cell>
        </row>
        <row r="107">
          <cell r="A107" t="str">
            <v>MH-0005</v>
          </cell>
          <cell r="B107" t="str">
            <v xml:space="preserve">Martillo Hidráulico </v>
          </cell>
          <cell r="C107" t="str">
            <v>Toyo</v>
          </cell>
          <cell r="D107">
            <v>0</v>
          </cell>
          <cell r="E107">
            <v>0</v>
          </cell>
          <cell r="F107">
            <v>10</v>
          </cell>
          <cell r="G107">
            <v>60000000</v>
          </cell>
          <cell r="H107">
            <v>0</v>
          </cell>
          <cell r="I107">
            <v>0</v>
          </cell>
          <cell r="J107">
            <v>20</v>
          </cell>
          <cell r="K107">
            <v>15</v>
          </cell>
          <cell r="L107">
            <v>20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 t="str">
            <v>N/A</v>
          </cell>
          <cell r="S107">
            <v>1.25</v>
          </cell>
          <cell r="T107" t="str">
            <v>N/A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0.25</v>
          </cell>
        </row>
        <row r="108">
          <cell r="A108" t="str">
            <v>MH-0006</v>
          </cell>
          <cell r="B108" t="str">
            <v>Martillo Hidráulico 685TLB</v>
          </cell>
          <cell r="C108" t="str">
            <v>Rockram</v>
          </cell>
          <cell r="D108">
            <v>0</v>
          </cell>
          <cell r="E108">
            <v>0</v>
          </cell>
          <cell r="F108">
            <v>10</v>
          </cell>
          <cell r="G108">
            <v>40000000</v>
          </cell>
          <cell r="H108">
            <v>0</v>
          </cell>
          <cell r="I108">
            <v>0</v>
          </cell>
          <cell r="J108">
            <v>20</v>
          </cell>
          <cell r="K108">
            <v>15</v>
          </cell>
          <cell r="L108">
            <v>20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 t="str">
            <v>N/A</v>
          </cell>
          <cell r="S108">
            <v>1.25</v>
          </cell>
          <cell r="T108" t="str">
            <v>N/A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0.25</v>
          </cell>
        </row>
        <row r="109">
          <cell r="A109" t="str">
            <v>MN-0001</v>
          </cell>
          <cell r="B109" t="str">
            <v>Motoniveladora 12F</v>
          </cell>
          <cell r="C109" t="str">
            <v>Caterpillar</v>
          </cell>
          <cell r="D109" t="str">
            <v>125 HP</v>
          </cell>
          <cell r="E109">
            <v>1969</v>
          </cell>
          <cell r="F109">
            <v>10</v>
          </cell>
          <cell r="G109">
            <v>99827027</v>
          </cell>
          <cell r="H109">
            <v>0</v>
          </cell>
          <cell r="I109">
            <v>0</v>
          </cell>
          <cell r="J109">
            <v>20</v>
          </cell>
          <cell r="K109">
            <v>15</v>
          </cell>
          <cell r="L109">
            <v>20</v>
          </cell>
          <cell r="M109">
            <v>750000</v>
          </cell>
          <cell r="N109">
            <v>6</v>
          </cell>
          <cell r="O109">
            <v>4500000</v>
          </cell>
          <cell r="P109">
            <v>12</v>
          </cell>
          <cell r="Q109">
            <v>2500</v>
          </cell>
          <cell r="R109" t="str">
            <v>MNA</v>
          </cell>
          <cell r="S109">
            <v>1.25</v>
          </cell>
          <cell r="T109" t="str">
            <v>N/A</v>
          </cell>
          <cell r="U109">
            <v>7</v>
          </cell>
          <cell r="V109">
            <v>0.06</v>
          </cell>
          <cell r="W109">
            <v>0.09</v>
          </cell>
          <cell r="X109">
            <v>0.04</v>
          </cell>
          <cell r="Y109">
            <v>7.0000000000000001E-3</v>
          </cell>
        </row>
        <row r="110">
          <cell r="A110" t="str">
            <v>MN-0002</v>
          </cell>
          <cell r="B110" t="str">
            <v>Motoniveladora 120G</v>
          </cell>
          <cell r="C110" t="str">
            <v>Caterpillar</v>
          </cell>
          <cell r="D110" t="str">
            <v>125 HP o 93 KV</v>
          </cell>
          <cell r="E110">
            <v>1994</v>
          </cell>
          <cell r="F110">
            <v>10</v>
          </cell>
          <cell r="G110">
            <v>265477500</v>
          </cell>
          <cell r="H110">
            <v>0</v>
          </cell>
          <cell r="I110">
            <v>0</v>
          </cell>
          <cell r="J110">
            <v>20</v>
          </cell>
          <cell r="K110">
            <v>15</v>
          </cell>
          <cell r="L110">
            <v>20</v>
          </cell>
          <cell r="M110">
            <v>750000</v>
          </cell>
          <cell r="N110">
            <v>6</v>
          </cell>
          <cell r="O110">
            <v>4500000</v>
          </cell>
          <cell r="P110">
            <v>12</v>
          </cell>
          <cell r="Q110">
            <v>2500</v>
          </cell>
          <cell r="R110" t="str">
            <v>MNA</v>
          </cell>
          <cell r="S110">
            <v>1.25</v>
          </cell>
          <cell r="T110" t="str">
            <v>N/A</v>
          </cell>
          <cell r="U110">
            <v>4.3499999999999996</v>
          </cell>
          <cell r="V110">
            <v>0.04</v>
          </cell>
          <cell r="W110">
            <v>0.08</v>
          </cell>
          <cell r="X110">
            <v>0.02</v>
          </cell>
          <cell r="Y110">
            <v>4.0000000000000001E-3</v>
          </cell>
        </row>
        <row r="111">
          <cell r="A111" t="str">
            <v>MN-0004</v>
          </cell>
          <cell r="B111" t="str">
            <v>Motoniveladora 120G</v>
          </cell>
          <cell r="C111" t="str">
            <v>Caterpillar</v>
          </cell>
          <cell r="D111" t="str">
            <v>125 HP o 93 KV</v>
          </cell>
          <cell r="E111">
            <v>1995</v>
          </cell>
          <cell r="F111">
            <v>10</v>
          </cell>
          <cell r="G111">
            <v>300105000</v>
          </cell>
          <cell r="H111">
            <v>0</v>
          </cell>
          <cell r="I111">
            <v>0</v>
          </cell>
          <cell r="J111">
            <v>20</v>
          </cell>
          <cell r="K111">
            <v>15</v>
          </cell>
          <cell r="L111">
            <v>20</v>
          </cell>
          <cell r="M111">
            <v>750000</v>
          </cell>
          <cell r="N111">
            <v>6</v>
          </cell>
          <cell r="O111">
            <v>4500000</v>
          </cell>
          <cell r="P111">
            <v>12</v>
          </cell>
          <cell r="Q111">
            <v>2500</v>
          </cell>
          <cell r="R111" t="str">
            <v>MNA</v>
          </cell>
          <cell r="S111">
            <v>1.25</v>
          </cell>
          <cell r="T111" t="str">
            <v>N/A</v>
          </cell>
          <cell r="U111">
            <v>4.3499999999999996</v>
          </cell>
          <cell r="V111">
            <v>0.04</v>
          </cell>
          <cell r="W111">
            <v>0.08</v>
          </cell>
          <cell r="X111">
            <v>0.02</v>
          </cell>
          <cell r="Y111">
            <v>4.0000000000000001E-3</v>
          </cell>
        </row>
        <row r="112">
          <cell r="A112" t="str">
            <v>MN-0005</v>
          </cell>
          <cell r="B112" t="str">
            <v>Motoniveladora T500C</v>
          </cell>
          <cell r="C112" t="str">
            <v>Gallion</v>
          </cell>
          <cell r="D112" t="str">
            <v>145 HP</v>
          </cell>
          <cell r="E112">
            <v>1981</v>
          </cell>
          <cell r="F112">
            <v>10</v>
          </cell>
          <cell r="G112">
            <v>108838080</v>
          </cell>
          <cell r="H112">
            <v>0</v>
          </cell>
          <cell r="I112">
            <v>0</v>
          </cell>
          <cell r="J112">
            <v>20</v>
          </cell>
          <cell r="K112">
            <v>15</v>
          </cell>
          <cell r="L112">
            <v>20</v>
          </cell>
          <cell r="M112">
            <v>750000</v>
          </cell>
          <cell r="N112">
            <v>6</v>
          </cell>
          <cell r="O112">
            <v>4500000</v>
          </cell>
          <cell r="P112">
            <v>12</v>
          </cell>
          <cell r="Q112">
            <v>2500</v>
          </cell>
          <cell r="R112" t="str">
            <v>MNA</v>
          </cell>
          <cell r="S112">
            <v>1.25</v>
          </cell>
          <cell r="T112" t="str">
            <v>N/A</v>
          </cell>
          <cell r="U112">
            <v>4.8499999999999996</v>
          </cell>
          <cell r="V112">
            <v>0.04</v>
          </cell>
          <cell r="W112">
            <v>7.0000000000000007E-2</v>
          </cell>
          <cell r="X112">
            <v>0.02</v>
          </cell>
          <cell r="Y112">
            <v>4.0000000000000001E-3</v>
          </cell>
        </row>
        <row r="113">
          <cell r="A113" t="str">
            <v>MN-0006</v>
          </cell>
          <cell r="B113" t="str">
            <v>Motoniveladora GD505R-2</v>
          </cell>
          <cell r="C113" t="str">
            <v>Komatsu</v>
          </cell>
          <cell r="D113" t="str">
            <v>157 HP</v>
          </cell>
          <cell r="E113">
            <v>0</v>
          </cell>
          <cell r="F113">
            <v>10</v>
          </cell>
          <cell r="G113">
            <v>180000000</v>
          </cell>
          <cell r="H113">
            <v>0</v>
          </cell>
          <cell r="I113">
            <v>0</v>
          </cell>
          <cell r="J113">
            <v>20</v>
          </cell>
          <cell r="K113">
            <v>15</v>
          </cell>
          <cell r="L113">
            <v>20</v>
          </cell>
          <cell r="M113">
            <v>750000</v>
          </cell>
          <cell r="N113">
            <v>6</v>
          </cell>
          <cell r="O113">
            <v>4500000</v>
          </cell>
          <cell r="P113">
            <v>12</v>
          </cell>
          <cell r="Q113">
            <v>2500</v>
          </cell>
          <cell r="R113" t="str">
            <v>MNA</v>
          </cell>
          <cell r="S113">
            <v>1.25</v>
          </cell>
          <cell r="T113" t="str">
            <v>N/A</v>
          </cell>
          <cell r="U113">
            <v>5.2</v>
          </cell>
          <cell r="V113">
            <v>0.05</v>
          </cell>
          <cell r="W113">
            <v>0.08</v>
          </cell>
          <cell r="X113">
            <v>0.02</v>
          </cell>
          <cell r="Y113">
            <v>4.0000000000000001E-3</v>
          </cell>
        </row>
        <row r="114">
          <cell r="A114" t="str">
            <v>MN-0007</v>
          </cell>
          <cell r="B114" t="str">
            <v>Motoniveladora Champion G710A</v>
          </cell>
          <cell r="C114" t="str">
            <v>Volvo</v>
          </cell>
          <cell r="D114" t="str">
            <v>140 HP o 8668 Kg</v>
          </cell>
          <cell r="E114">
            <v>2000</v>
          </cell>
          <cell r="F114">
            <v>10</v>
          </cell>
          <cell r="G114">
            <v>300000000</v>
          </cell>
          <cell r="H114">
            <v>10200000</v>
          </cell>
          <cell r="I114">
            <v>40800</v>
          </cell>
          <cell r="J114">
            <v>20</v>
          </cell>
          <cell r="K114">
            <v>15</v>
          </cell>
          <cell r="L114">
            <v>20</v>
          </cell>
          <cell r="M114">
            <v>750000</v>
          </cell>
          <cell r="N114">
            <v>6</v>
          </cell>
          <cell r="O114">
            <v>4500000</v>
          </cell>
          <cell r="P114">
            <v>12</v>
          </cell>
          <cell r="Q114">
            <v>2500</v>
          </cell>
          <cell r="R114" t="str">
            <v>MNA</v>
          </cell>
          <cell r="S114">
            <v>1.25</v>
          </cell>
          <cell r="T114" t="str">
            <v>N/A</v>
          </cell>
          <cell r="U114">
            <v>4.7</v>
          </cell>
          <cell r="V114">
            <v>0.04</v>
          </cell>
          <cell r="W114">
            <v>0.08</v>
          </cell>
          <cell r="X114">
            <v>0.02</v>
          </cell>
          <cell r="Y114">
            <v>4.0000000000000001E-3</v>
          </cell>
        </row>
        <row r="115">
          <cell r="A115" t="str">
            <v>PA-0001</v>
          </cell>
          <cell r="B115" t="str">
            <v>Planta de Asfalto Trockenanlage</v>
          </cell>
          <cell r="C115" t="str">
            <v>Alfeider Eisenwerke</v>
          </cell>
          <cell r="D115" t="str">
            <v>40 Ton/h</v>
          </cell>
          <cell r="E115">
            <v>1956</v>
          </cell>
          <cell r="F115">
            <v>10</v>
          </cell>
          <cell r="G115">
            <v>300000000</v>
          </cell>
          <cell r="H115">
            <v>0</v>
          </cell>
          <cell r="I115">
            <v>0</v>
          </cell>
          <cell r="J115">
            <v>20</v>
          </cell>
          <cell r="K115">
            <v>15</v>
          </cell>
          <cell r="L115">
            <v>20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 t="str">
            <v>PAA</v>
          </cell>
          <cell r="S115">
            <v>1.25</v>
          </cell>
          <cell r="T115" t="str">
            <v>AYB</v>
          </cell>
          <cell r="U115">
            <v>0.5</v>
          </cell>
          <cell r="V115">
            <v>0.01</v>
          </cell>
          <cell r="W115">
            <v>0</v>
          </cell>
          <cell r="X115">
            <v>0</v>
          </cell>
          <cell r="Y115">
            <v>0.08</v>
          </cell>
        </row>
        <row r="116">
          <cell r="A116" t="str">
            <v>PA-0002</v>
          </cell>
          <cell r="B116" t="str">
            <v>Planta de Asfalto AK50</v>
          </cell>
          <cell r="C116" t="str">
            <v>Barber Green</v>
          </cell>
          <cell r="D116" t="str">
            <v>60 Ton/h</v>
          </cell>
          <cell r="E116">
            <v>0</v>
          </cell>
          <cell r="F116">
            <v>10</v>
          </cell>
          <cell r="G116">
            <v>800000000</v>
          </cell>
          <cell r="H116">
            <v>0</v>
          </cell>
          <cell r="I116">
            <v>0</v>
          </cell>
          <cell r="J116">
            <v>20</v>
          </cell>
          <cell r="K116">
            <v>15</v>
          </cell>
          <cell r="L116">
            <v>20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 t="str">
            <v>PAA</v>
          </cell>
          <cell r="S116">
            <v>1.25</v>
          </cell>
          <cell r="T116" t="str">
            <v>AYB</v>
          </cell>
          <cell r="U116">
            <v>0.5</v>
          </cell>
          <cell r="V116">
            <v>0.01</v>
          </cell>
          <cell r="W116">
            <v>0</v>
          </cell>
          <cell r="X116">
            <v>0</v>
          </cell>
          <cell r="Y116">
            <v>0.08</v>
          </cell>
        </row>
        <row r="117">
          <cell r="A117" t="str">
            <v>PA-0003</v>
          </cell>
          <cell r="B117" t="str">
            <v>Planta de Asfalto 3M131V</v>
          </cell>
          <cell r="C117" t="str">
            <v>H&amp;B</v>
          </cell>
          <cell r="D117" t="str">
            <v>5 HP/440V o 60 Ton/h</v>
          </cell>
          <cell r="E117">
            <v>0</v>
          </cell>
          <cell r="F117">
            <v>10</v>
          </cell>
          <cell r="G117">
            <v>400000000</v>
          </cell>
          <cell r="H117">
            <v>0</v>
          </cell>
          <cell r="I117">
            <v>0</v>
          </cell>
          <cell r="J117">
            <v>20</v>
          </cell>
          <cell r="K117">
            <v>15</v>
          </cell>
          <cell r="L117">
            <v>20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 t="str">
            <v>PAA</v>
          </cell>
          <cell r="S117">
            <v>1.25</v>
          </cell>
          <cell r="T117" t="str">
            <v>AYB</v>
          </cell>
          <cell r="U117">
            <v>0.5</v>
          </cell>
          <cell r="V117">
            <v>0.01</v>
          </cell>
          <cell r="W117">
            <v>0</v>
          </cell>
          <cell r="X117">
            <v>0</v>
          </cell>
          <cell r="Y117">
            <v>0.08</v>
          </cell>
        </row>
        <row r="118">
          <cell r="A118" t="str">
            <v>PA-0004</v>
          </cell>
          <cell r="B118" t="str">
            <v>Planta de Asfalto BC-60</v>
          </cell>
          <cell r="C118" t="str">
            <v>Becomp</v>
          </cell>
          <cell r="D118">
            <v>0</v>
          </cell>
          <cell r="E118">
            <v>0</v>
          </cell>
          <cell r="F118">
            <v>10</v>
          </cell>
          <cell r="G118">
            <v>800000000</v>
          </cell>
          <cell r="H118">
            <v>0</v>
          </cell>
          <cell r="I118">
            <v>0</v>
          </cell>
          <cell r="J118">
            <v>20</v>
          </cell>
          <cell r="K118">
            <v>15</v>
          </cell>
          <cell r="L118">
            <v>20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 t="str">
            <v>PAA</v>
          </cell>
          <cell r="S118">
            <v>1.25</v>
          </cell>
          <cell r="T118" t="str">
            <v>AYB</v>
          </cell>
          <cell r="U118">
            <v>0.5</v>
          </cell>
          <cell r="V118">
            <v>0.01</v>
          </cell>
          <cell r="W118">
            <v>0</v>
          </cell>
          <cell r="X118">
            <v>0</v>
          </cell>
          <cell r="Y118">
            <v>0.08</v>
          </cell>
        </row>
        <row r="119">
          <cell r="A119" t="str">
            <v>PA-0005</v>
          </cell>
          <cell r="B119" t="str">
            <v>Planta de Asfalto Elva 120</v>
          </cell>
          <cell r="C119" t="str">
            <v>ABL</v>
          </cell>
          <cell r="D119" t="str">
            <v>120 Ton/h</v>
          </cell>
          <cell r="E119">
            <v>2006</v>
          </cell>
          <cell r="F119">
            <v>10</v>
          </cell>
          <cell r="G119">
            <v>1300000000</v>
          </cell>
          <cell r="H119">
            <v>40000000</v>
          </cell>
          <cell r="I119">
            <v>160000</v>
          </cell>
          <cell r="J119">
            <v>20</v>
          </cell>
          <cell r="K119">
            <v>15</v>
          </cell>
          <cell r="L119">
            <v>20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 t="str">
            <v>PAA</v>
          </cell>
          <cell r="S119">
            <v>1.25</v>
          </cell>
          <cell r="T119" t="str">
            <v>AYB</v>
          </cell>
          <cell r="U119">
            <v>0.5</v>
          </cell>
          <cell r="V119">
            <v>0.01</v>
          </cell>
          <cell r="W119">
            <v>0</v>
          </cell>
          <cell r="X119">
            <v>0</v>
          </cell>
          <cell r="Y119">
            <v>0.08</v>
          </cell>
        </row>
        <row r="120">
          <cell r="A120" t="str">
            <v>PE-0001</v>
          </cell>
          <cell r="B120" t="str">
            <v>Planta Electrica SR4</v>
          </cell>
          <cell r="C120" t="str">
            <v>Caterpillar</v>
          </cell>
          <cell r="D120" t="str">
            <v>225 KW/281 KVA</v>
          </cell>
          <cell r="E120">
            <v>0</v>
          </cell>
          <cell r="F120">
            <v>10</v>
          </cell>
          <cell r="G120">
            <v>60000000</v>
          </cell>
          <cell r="H120">
            <v>0</v>
          </cell>
          <cell r="I120">
            <v>0</v>
          </cell>
          <cell r="J120">
            <v>20</v>
          </cell>
          <cell r="K120">
            <v>15</v>
          </cell>
          <cell r="L120">
            <v>20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 t="str">
            <v>AYA</v>
          </cell>
          <cell r="S120">
            <v>1.25</v>
          </cell>
          <cell r="T120" t="str">
            <v>N/A</v>
          </cell>
          <cell r="U120">
            <v>5</v>
          </cell>
          <cell r="V120">
            <v>0.03</v>
          </cell>
          <cell r="W120">
            <v>0</v>
          </cell>
          <cell r="X120">
            <v>0</v>
          </cell>
          <cell r="Y120">
            <v>2E-3</v>
          </cell>
        </row>
        <row r="121">
          <cell r="A121" t="str">
            <v>PE-0002</v>
          </cell>
          <cell r="B121" t="str">
            <v>Planta Electrica SR4</v>
          </cell>
          <cell r="C121" t="str">
            <v>Caterpillar</v>
          </cell>
          <cell r="D121" t="str">
            <v>225 KW/281 KVA</v>
          </cell>
          <cell r="E121">
            <v>0</v>
          </cell>
          <cell r="F121">
            <v>10</v>
          </cell>
          <cell r="G121">
            <v>60000000</v>
          </cell>
          <cell r="H121">
            <v>0</v>
          </cell>
          <cell r="I121">
            <v>0</v>
          </cell>
          <cell r="J121">
            <v>20</v>
          </cell>
          <cell r="K121">
            <v>15</v>
          </cell>
          <cell r="L121">
            <v>20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 t="str">
            <v>AYA</v>
          </cell>
          <cell r="S121">
            <v>1.25</v>
          </cell>
          <cell r="T121" t="str">
            <v>N/A</v>
          </cell>
          <cell r="U121">
            <v>5</v>
          </cell>
          <cell r="V121">
            <v>0.03</v>
          </cell>
          <cell r="W121">
            <v>0</v>
          </cell>
          <cell r="X121">
            <v>0</v>
          </cell>
          <cell r="Y121">
            <v>2E-3</v>
          </cell>
        </row>
        <row r="122">
          <cell r="A122" t="str">
            <v>PE-0003</v>
          </cell>
          <cell r="B122" t="str">
            <v>Planta Electrica Gen.230DEBI</v>
          </cell>
          <cell r="C122" t="str">
            <v>Cummins</v>
          </cell>
          <cell r="D122" t="str">
            <v>230 KW/288 KVA</v>
          </cell>
          <cell r="E122">
            <v>0</v>
          </cell>
          <cell r="F122">
            <v>10</v>
          </cell>
          <cell r="G122">
            <v>100000000</v>
          </cell>
          <cell r="H122">
            <v>0</v>
          </cell>
          <cell r="I122">
            <v>0</v>
          </cell>
          <cell r="J122">
            <v>20</v>
          </cell>
          <cell r="K122">
            <v>15</v>
          </cell>
          <cell r="L122">
            <v>20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 t="str">
            <v>AYA</v>
          </cell>
          <cell r="S122">
            <v>1.25</v>
          </cell>
          <cell r="T122" t="str">
            <v>N/A</v>
          </cell>
          <cell r="U122">
            <v>4.5</v>
          </cell>
          <cell r="V122">
            <v>0.03</v>
          </cell>
          <cell r="W122">
            <v>0</v>
          </cell>
          <cell r="X122">
            <v>0</v>
          </cell>
          <cell r="Y122">
            <v>2E-3</v>
          </cell>
        </row>
        <row r="123">
          <cell r="A123" t="str">
            <v>PE-0004</v>
          </cell>
          <cell r="B123" t="str">
            <v>Planta Electrica SR4</v>
          </cell>
          <cell r="C123" t="str">
            <v>Caterpillar</v>
          </cell>
          <cell r="D123" t="str">
            <v>275 KW</v>
          </cell>
          <cell r="E123">
            <v>0</v>
          </cell>
          <cell r="F123">
            <v>10</v>
          </cell>
          <cell r="G123">
            <v>60000000</v>
          </cell>
          <cell r="H123">
            <v>0</v>
          </cell>
          <cell r="I123">
            <v>0</v>
          </cell>
          <cell r="J123">
            <v>20</v>
          </cell>
          <cell r="K123">
            <v>15</v>
          </cell>
          <cell r="L123">
            <v>20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 t="str">
            <v>AYA</v>
          </cell>
          <cell r="S123">
            <v>1.25</v>
          </cell>
          <cell r="T123" t="str">
            <v>N/A</v>
          </cell>
          <cell r="U123">
            <v>5</v>
          </cell>
          <cell r="V123">
            <v>0.03</v>
          </cell>
          <cell r="W123">
            <v>0</v>
          </cell>
          <cell r="X123">
            <v>0</v>
          </cell>
          <cell r="Y123">
            <v>2E-3</v>
          </cell>
        </row>
        <row r="124">
          <cell r="A124" t="str">
            <v>PE-0006</v>
          </cell>
          <cell r="B124" t="str">
            <v>Planta Electrica 30ROZ581</v>
          </cell>
          <cell r="C124" t="str">
            <v>Kholer</v>
          </cell>
          <cell r="D124" t="str">
            <v>33 KW/41 KVA</v>
          </cell>
          <cell r="E124">
            <v>0</v>
          </cell>
          <cell r="F124">
            <v>10</v>
          </cell>
          <cell r="G124">
            <v>10000000</v>
          </cell>
          <cell r="H124">
            <v>0</v>
          </cell>
          <cell r="I124">
            <v>0</v>
          </cell>
          <cell r="J124">
            <v>20</v>
          </cell>
          <cell r="K124">
            <v>15</v>
          </cell>
          <cell r="L124">
            <v>20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 t="str">
            <v>AYA</v>
          </cell>
          <cell r="S124">
            <v>1.25</v>
          </cell>
          <cell r="T124" t="str">
            <v>N/A</v>
          </cell>
          <cell r="U124">
            <v>3.5</v>
          </cell>
          <cell r="V124">
            <v>0.02</v>
          </cell>
          <cell r="W124">
            <v>0</v>
          </cell>
          <cell r="X124">
            <v>0</v>
          </cell>
          <cell r="Y124">
            <v>1E-3</v>
          </cell>
        </row>
        <row r="125">
          <cell r="A125" t="str">
            <v>PE-0007</v>
          </cell>
          <cell r="B125" t="str">
            <v>Planta Electrica SR4</v>
          </cell>
          <cell r="C125" t="str">
            <v>Caterpillar</v>
          </cell>
          <cell r="D125" t="str">
            <v>274 HP o 205 KW/256 KVA</v>
          </cell>
          <cell r="E125">
            <v>1994</v>
          </cell>
          <cell r="F125">
            <v>10</v>
          </cell>
          <cell r="G125">
            <v>70000000</v>
          </cell>
          <cell r="H125">
            <v>0</v>
          </cell>
          <cell r="I125">
            <v>0</v>
          </cell>
          <cell r="J125">
            <v>20</v>
          </cell>
          <cell r="K125">
            <v>15</v>
          </cell>
          <cell r="L125">
            <v>20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 t="str">
            <v>AYA</v>
          </cell>
          <cell r="S125">
            <v>1.25</v>
          </cell>
          <cell r="T125" t="str">
            <v>N/A</v>
          </cell>
          <cell r="U125">
            <v>5</v>
          </cell>
          <cell r="V125">
            <v>0.03</v>
          </cell>
          <cell r="W125">
            <v>0</v>
          </cell>
          <cell r="X125">
            <v>0</v>
          </cell>
          <cell r="Y125">
            <v>2E-3</v>
          </cell>
        </row>
        <row r="126">
          <cell r="A126" t="str">
            <v>PE-0008</v>
          </cell>
          <cell r="B126" t="str">
            <v>Planta Electrica SR4</v>
          </cell>
          <cell r="C126" t="str">
            <v>Caterpillar</v>
          </cell>
          <cell r="D126" t="str">
            <v>250KVA</v>
          </cell>
          <cell r="E126">
            <v>0</v>
          </cell>
          <cell r="F126">
            <v>10</v>
          </cell>
          <cell r="G126">
            <v>75000000</v>
          </cell>
          <cell r="H126">
            <v>0</v>
          </cell>
          <cell r="I126">
            <v>0</v>
          </cell>
          <cell r="J126">
            <v>20</v>
          </cell>
          <cell r="K126">
            <v>15</v>
          </cell>
          <cell r="L126">
            <v>20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 t="str">
            <v>AYA</v>
          </cell>
          <cell r="S126">
            <v>1.25</v>
          </cell>
          <cell r="T126" t="str">
            <v>N/A</v>
          </cell>
          <cell r="U126">
            <v>5</v>
          </cell>
          <cell r="V126">
            <v>0.03</v>
          </cell>
          <cell r="W126">
            <v>0</v>
          </cell>
          <cell r="X126">
            <v>0</v>
          </cell>
          <cell r="Y126">
            <v>2E-3</v>
          </cell>
        </row>
        <row r="127">
          <cell r="A127" t="str">
            <v>PE-0009</v>
          </cell>
          <cell r="B127" t="str">
            <v>Planta Electrica SR4</v>
          </cell>
          <cell r="C127" t="str">
            <v>Caterpillar</v>
          </cell>
          <cell r="D127" t="str">
            <v>1800RPM o 300KVA</v>
          </cell>
          <cell r="E127">
            <v>0</v>
          </cell>
          <cell r="F127">
            <v>10</v>
          </cell>
          <cell r="G127">
            <v>75000000</v>
          </cell>
          <cell r="H127">
            <v>0</v>
          </cell>
          <cell r="I127">
            <v>0</v>
          </cell>
          <cell r="J127">
            <v>20</v>
          </cell>
          <cell r="K127">
            <v>15</v>
          </cell>
          <cell r="L127">
            <v>20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 t="str">
            <v>AYA</v>
          </cell>
          <cell r="S127">
            <v>1.25</v>
          </cell>
          <cell r="T127" t="str">
            <v>N/A</v>
          </cell>
          <cell r="U127">
            <v>5</v>
          </cell>
          <cell r="V127">
            <v>0.03</v>
          </cell>
          <cell r="W127">
            <v>0</v>
          </cell>
          <cell r="X127">
            <v>0</v>
          </cell>
          <cell r="Y127">
            <v>2E-3</v>
          </cell>
        </row>
        <row r="128">
          <cell r="A128" t="str">
            <v>PE-0010</v>
          </cell>
          <cell r="B128" t="str">
            <v>Planta Electrica SR4B</v>
          </cell>
          <cell r="C128" t="str">
            <v>Caterpillar</v>
          </cell>
          <cell r="D128" t="str">
            <v>1800RPM o 275KW/344KVA</v>
          </cell>
          <cell r="E128">
            <v>2005</v>
          </cell>
          <cell r="F128">
            <v>10</v>
          </cell>
          <cell r="G128">
            <v>90000000</v>
          </cell>
          <cell r="H128">
            <v>0</v>
          </cell>
          <cell r="I128">
            <v>0</v>
          </cell>
          <cell r="J128">
            <v>20</v>
          </cell>
          <cell r="K128">
            <v>15</v>
          </cell>
          <cell r="L128">
            <v>20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 t="str">
            <v>AYA</v>
          </cell>
          <cell r="S128">
            <v>1.25</v>
          </cell>
          <cell r="T128" t="str">
            <v>N/A</v>
          </cell>
          <cell r="U128">
            <v>5</v>
          </cell>
          <cell r="V128">
            <v>0.03</v>
          </cell>
          <cell r="W128">
            <v>0</v>
          </cell>
          <cell r="X128">
            <v>0</v>
          </cell>
          <cell r="Y128">
            <v>2E-3</v>
          </cell>
        </row>
        <row r="129">
          <cell r="A129" t="str">
            <v>PE-0011</v>
          </cell>
          <cell r="B129" t="str">
            <v xml:space="preserve">Planta Electrica </v>
          </cell>
          <cell r="C129" t="str">
            <v>Lister</v>
          </cell>
          <cell r="D129" t="str">
            <v>10KVA</v>
          </cell>
          <cell r="E129">
            <v>0</v>
          </cell>
          <cell r="F129">
            <v>5</v>
          </cell>
          <cell r="G129">
            <v>6500000</v>
          </cell>
          <cell r="H129">
            <v>0</v>
          </cell>
          <cell r="I129">
            <v>0</v>
          </cell>
          <cell r="J129">
            <v>10</v>
          </cell>
          <cell r="K129">
            <v>15</v>
          </cell>
          <cell r="L129">
            <v>20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 t="str">
            <v>AYA</v>
          </cell>
          <cell r="S129">
            <v>1.25</v>
          </cell>
          <cell r="T129" t="str">
            <v>N/A</v>
          </cell>
          <cell r="U129">
            <v>1.2</v>
          </cell>
          <cell r="V129">
            <v>0.01</v>
          </cell>
          <cell r="W129">
            <v>0</v>
          </cell>
          <cell r="X129">
            <v>0</v>
          </cell>
          <cell r="Y129">
            <v>1E-3</v>
          </cell>
        </row>
        <row r="130">
          <cell r="A130" t="str">
            <v>PE-0012</v>
          </cell>
          <cell r="B130" t="str">
            <v>Planta Electrica GEP44-3</v>
          </cell>
          <cell r="C130" t="str">
            <v>Olimpian</v>
          </cell>
          <cell r="D130" t="str">
            <v>40KW</v>
          </cell>
          <cell r="E130">
            <v>2000</v>
          </cell>
          <cell r="F130">
            <v>8</v>
          </cell>
          <cell r="G130">
            <v>30000000</v>
          </cell>
          <cell r="H130">
            <v>0</v>
          </cell>
          <cell r="I130">
            <v>0</v>
          </cell>
          <cell r="J130">
            <v>10</v>
          </cell>
          <cell r="K130">
            <v>15</v>
          </cell>
          <cell r="L130">
            <v>20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 t="str">
            <v>AYA</v>
          </cell>
          <cell r="S130">
            <v>1.25</v>
          </cell>
          <cell r="T130" t="str">
            <v>N/A</v>
          </cell>
          <cell r="U130">
            <v>3.5</v>
          </cell>
          <cell r="V130">
            <v>0.02</v>
          </cell>
          <cell r="W130">
            <v>0</v>
          </cell>
          <cell r="X130">
            <v>0</v>
          </cell>
          <cell r="Y130">
            <v>1E-3</v>
          </cell>
        </row>
        <row r="131">
          <cell r="A131" t="str">
            <v>PE-0013</v>
          </cell>
          <cell r="B131" t="str">
            <v>Planta Electrica GEP44-3</v>
          </cell>
          <cell r="C131" t="str">
            <v>Olimpian</v>
          </cell>
          <cell r="D131" t="str">
            <v>40KW</v>
          </cell>
          <cell r="E131">
            <v>2000</v>
          </cell>
          <cell r="F131">
            <v>8</v>
          </cell>
          <cell r="G131">
            <v>30000000</v>
          </cell>
          <cell r="H131">
            <v>0</v>
          </cell>
          <cell r="I131">
            <v>0</v>
          </cell>
          <cell r="J131">
            <v>10</v>
          </cell>
          <cell r="K131">
            <v>15</v>
          </cell>
          <cell r="L131">
            <v>20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 t="str">
            <v>AYA</v>
          </cell>
          <cell r="S131">
            <v>1.25</v>
          </cell>
          <cell r="T131" t="str">
            <v>N/A</v>
          </cell>
          <cell r="U131">
            <v>3.5</v>
          </cell>
          <cell r="V131">
            <v>0.02</v>
          </cell>
          <cell r="W131">
            <v>0</v>
          </cell>
          <cell r="X131">
            <v>0</v>
          </cell>
          <cell r="Y131">
            <v>1E-3</v>
          </cell>
        </row>
        <row r="132">
          <cell r="A132" t="str">
            <v>PE-0014</v>
          </cell>
          <cell r="B132" t="str">
            <v>Planta Electrica SR4B</v>
          </cell>
          <cell r="C132" t="str">
            <v>Caterpillar</v>
          </cell>
          <cell r="D132" t="str">
            <v>1800RPM o 275KW/344KVA</v>
          </cell>
          <cell r="E132">
            <v>2006</v>
          </cell>
          <cell r="F132">
            <v>10</v>
          </cell>
          <cell r="G132">
            <v>97355088</v>
          </cell>
          <cell r="H132">
            <v>2609724</v>
          </cell>
          <cell r="I132">
            <v>10439</v>
          </cell>
          <cell r="J132">
            <v>20</v>
          </cell>
          <cell r="K132">
            <v>15</v>
          </cell>
          <cell r="L132">
            <v>20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 t="str">
            <v>AYA</v>
          </cell>
          <cell r="S132">
            <v>1.25</v>
          </cell>
          <cell r="T132" t="str">
            <v>N/A</v>
          </cell>
          <cell r="U132">
            <v>5</v>
          </cell>
          <cell r="V132">
            <v>0.03</v>
          </cell>
          <cell r="W132">
            <v>0</v>
          </cell>
          <cell r="X132">
            <v>0</v>
          </cell>
          <cell r="Y132">
            <v>2E-3</v>
          </cell>
        </row>
        <row r="133">
          <cell r="A133" t="str">
            <v>PI-0001</v>
          </cell>
          <cell r="B133" t="str">
            <v>Planta de Iluminación LT4</v>
          </cell>
          <cell r="C133" t="str">
            <v>Wacker</v>
          </cell>
          <cell r="D133" t="str">
            <v>22.2 KW o 6 KW</v>
          </cell>
          <cell r="E133">
            <v>1996</v>
          </cell>
          <cell r="F133">
            <v>8</v>
          </cell>
          <cell r="G133">
            <v>25000000</v>
          </cell>
          <cell r="H133">
            <v>0</v>
          </cell>
          <cell r="I133">
            <v>0</v>
          </cell>
          <cell r="J133">
            <v>10</v>
          </cell>
          <cell r="K133">
            <v>15</v>
          </cell>
          <cell r="L133">
            <v>20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 t="str">
            <v>AYA</v>
          </cell>
          <cell r="S133">
            <v>1.25</v>
          </cell>
          <cell r="T133" t="str">
            <v>N/A</v>
          </cell>
          <cell r="U133">
            <v>3</v>
          </cell>
          <cell r="V133">
            <v>0.02</v>
          </cell>
          <cell r="W133">
            <v>0</v>
          </cell>
          <cell r="X133">
            <v>0</v>
          </cell>
          <cell r="Y133">
            <v>1E-3</v>
          </cell>
        </row>
        <row r="134">
          <cell r="A134" t="str">
            <v>PI-0002</v>
          </cell>
          <cell r="B134" t="str">
            <v>Planta de Iluminación L6-4M1</v>
          </cell>
          <cell r="C134" t="str">
            <v>Ingersoll Rand</v>
          </cell>
          <cell r="D134" t="str">
            <v>6 KW</v>
          </cell>
          <cell r="E134">
            <v>1995</v>
          </cell>
          <cell r="F134">
            <v>8</v>
          </cell>
          <cell r="G134">
            <v>25000000</v>
          </cell>
          <cell r="H134">
            <v>0</v>
          </cell>
          <cell r="I134">
            <v>0</v>
          </cell>
          <cell r="J134">
            <v>10</v>
          </cell>
          <cell r="K134">
            <v>15</v>
          </cell>
          <cell r="L134">
            <v>20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 t="str">
            <v>AYA</v>
          </cell>
          <cell r="S134">
            <v>1.25</v>
          </cell>
          <cell r="T134" t="str">
            <v>N/A</v>
          </cell>
          <cell r="U134">
            <v>2.2999999999999998</v>
          </cell>
          <cell r="V134">
            <v>0.02</v>
          </cell>
          <cell r="W134">
            <v>0</v>
          </cell>
          <cell r="X134">
            <v>0</v>
          </cell>
          <cell r="Y134">
            <v>1E-3</v>
          </cell>
        </row>
        <row r="135">
          <cell r="A135" t="str">
            <v>PI-0003</v>
          </cell>
          <cell r="B135" t="str">
            <v>Planta de Iluminación LTC4L</v>
          </cell>
          <cell r="C135" t="str">
            <v>Wacker</v>
          </cell>
          <cell r="D135" t="str">
            <v>1800RPM o 6 KW</v>
          </cell>
          <cell r="E135">
            <v>0</v>
          </cell>
          <cell r="F135">
            <v>8</v>
          </cell>
          <cell r="G135">
            <v>10000000</v>
          </cell>
          <cell r="H135">
            <v>0</v>
          </cell>
          <cell r="I135">
            <v>0</v>
          </cell>
          <cell r="J135">
            <v>10</v>
          </cell>
          <cell r="K135">
            <v>15</v>
          </cell>
          <cell r="L135">
            <v>20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 t="str">
            <v>AYA</v>
          </cell>
          <cell r="S135">
            <v>1.25</v>
          </cell>
          <cell r="T135" t="str">
            <v>N/A</v>
          </cell>
          <cell r="U135">
            <v>2.2999999999999998</v>
          </cell>
          <cell r="V135">
            <v>0.02</v>
          </cell>
          <cell r="W135">
            <v>0</v>
          </cell>
          <cell r="X135">
            <v>0</v>
          </cell>
          <cell r="Y135">
            <v>1E-3</v>
          </cell>
        </row>
        <row r="136">
          <cell r="A136" t="str">
            <v>PT-0001</v>
          </cell>
          <cell r="B136" t="str">
            <v>Planta de Trituración 36S</v>
          </cell>
          <cell r="C136" t="str">
            <v>Telsmith</v>
          </cell>
          <cell r="D136" t="str">
            <v>80/120 Ton/h</v>
          </cell>
          <cell r="E136">
            <v>1984</v>
          </cell>
          <cell r="F136">
            <v>10</v>
          </cell>
          <cell r="G136">
            <v>300000000</v>
          </cell>
          <cell r="H136">
            <v>0</v>
          </cell>
          <cell r="I136">
            <v>0</v>
          </cell>
          <cell r="J136">
            <v>20</v>
          </cell>
          <cell r="K136">
            <v>15</v>
          </cell>
          <cell r="L136">
            <v>20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 t="str">
            <v>PTB</v>
          </cell>
          <cell r="S136">
            <v>1.25</v>
          </cell>
          <cell r="T136" t="str">
            <v>N/A</v>
          </cell>
          <cell r="U136">
            <v>0</v>
          </cell>
          <cell r="V136">
            <v>0</v>
          </cell>
          <cell r="W136">
            <v>0</v>
          </cell>
          <cell r="X136">
            <v>0.02</v>
          </cell>
          <cell r="Y136">
            <v>0.3</v>
          </cell>
        </row>
        <row r="137">
          <cell r="A137" t="str">
            <v>PT-0002</v>
          </cell>
          <cell r="B137" t="str">
            <v>Planta de Trituración 8050C</v>
          </cell>
          <cell r="C137" t="str">
            <v>Faco         -Primaria</v>
          </cell>
          <cell r="D137" t="str">
            <v>75 HP o 50/80 Ton/h</v>
          </cell>
          <cell r="E137">
            <v>0</v>
          </cell>
          <cell r="F137">
            <v>10</v>
          </cell>
          <cell r="G137">
            <v>300000000</v>
          </cell>
          <cell r="H137">
            <v>0</v>
          </cell>
          <cell r="I137">
            <v>0</v>
          </cell>
          <cell r="J137">
            <v>20</v>
          </cell>
          <cell r="K137">
            <v>15</v>
          </cell>
          <cell r="L137">
            <v>20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 t="str">
            <v>PTA</v>
          </cell>
          <cell r="S137">
            <v>1.25</v>
          </cell>
          <cell r="T137" t="str">
            <v>AYB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0.3</v>
          </cell>
        </row>
        <row r="138">
          <cell r="A138" t="str">
            <v>PT-0003</v>
          </cell>
          <cell r="B138" t="str">
            <v>Planta de Trituración 1110S</v>
          </cell>
          <cell r="C138" t="str">
            <v>Telsmith  -Secund.</v>
          </cell>
          <cell r="D138" t="str">
            <v>80/120 Ton/h</v>
          </cell>
          <cell r="E138">
            <v>0</v>
          </cell>
          <cell r="F138">
            <v>10</v>
          </cell>
          <cell r="G138">
            <v>450000000</v>
          </cell>
          <cell r="H138">
            <v>0</v>
          </cell>
          <cell r="I138">
            <v>0</v>
          </cell>
          <cell r="J138">
            <v>20</v>
          </cell>
          <cell r="K138">
            <v>15</v>
          </cell>
          <cell r="L138">
            <v>20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 t="str">
            <v>PTB</v>
          </cell>
          <cell r="S138">
            <v>1.25</v>
          </cell>
          <cell r="T138" t="str">
            <v>N/A</v>
          </cell>
          <cell r="U138">
            <v>0</v>
          </cell>
          <cell r="V138">
            <v>0</v>
          </cell>
          <cell r="W138">
            <v>0</v>
          </cell>
          <cell r="X138">
            <v>0.02</v>
          </cell>
          <cell r="Y138">
            <v>0.3</v>
          </cell>
        </row>
        <row r="139">
          <cell r="A139" t="str">
            <v>PT-0004</v>
          </cell>
          <cell r="B139" t="str">
            <v>Planta de Trituración 20X36</v>
          </cell>
          <cell r="C139" t="str">
            <v>Telsmith  -Primaria</v>
          </cell>
          <cell r="D139">
            <v>0</v>
          </cell>
          <cell r="E139">
            <v>0</v>
          </cell>
          <cell r="F139">
            <v>10</v>
          </cell>
          <cell r="G139">
            <v>250000000</v>
          </cell>
          <cell r="H139">
            <v>0</v>
          </cell>
          <cell r="I139">
            <v>0</v>
          </cell>
          <cell r="J139">
            <v>20</v>
          </cell>
          <cell r="K139">
            <v>15</v>
          </cell>
          <cell r="L139">
            <v>20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 t="str">
            <v>PTA</v>
          </cell>
          <cell r="S139">
            <v>1.25</v>
          </cell>
          <cell r="T139" t="str">
            <v>AYB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0.3</v>
          </cell>
        </row>
        <row r="140">
          <cell r="A140" t="str">
            <v>PT-0005</v>
          </cell>
          <cell r="B140" t="str">
            <v>Planta de Trituración TI100</v>
          </cell>
          <cell r="C140" t="str">
            <v>Astecnia  -Martillo</v>
          </cell>
          <cell r="D140" t="str">
            <v>50 HP o 12 Mts.3/h</v>
          </cell>
          <cell r="E140">
            <v>1985</v>
          </cell>
          <cell r="F140">
            <v>10</v>
          </cell>
          <cell r="G140">
            <v>50000000</v>
          </cell>
          <cell r="H140">
            <v>0</v>
          </cell>
          <cell r="I140">
            <v>0</v>
          </cell>
          <cell r="J140">
            <v>20</v>
          </cell>
          <cell r="K140">
            <v>15</v>
          </cell>
          <cell r="L140">
            <v>20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 t="str">
            <v>PTB</v>
          </cell>
          <cell r="S140">
            <v>1.25</v>
          </cell>
          <cell r="T140" t="str">
            <v>N/A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0.3</v>
          </cell>
        </row>
        <row r="141">
          <cell r="A141" t="str">
            <v>PT-0006</v>
          </cell>
          <cell r="B141" t="str">
            <v>Planta de Trituración 120TF</v>
          </cell>
          <cell r="C141" t="str">
            <v>Trituradora (Cono)</v>
          </cell>
          <cell r="D141">
            <v>0</v>
          </cell>
          <cell r="E141">
            <v>0</v>
          </cell>
          <cell r="F141">
            <v>10</v>
          </cell>
          <cell r="G141">
            <v>200000000</v>
          </cell>
          <cell r="H141">
            <v>0</v>
          </cell>
          <cell r="I141">
            <v>0</v>
          </cell>
          <cell r="J141">
            <v>20</v>
          </cell>
          <cell r="K141">
            <v>15</v>
          </cell>
          <cell r="L141">
            <v>20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 t="str">
            <v>PTB</v>
          </cell>
          <cell r="S141">
            <v>1.25</v>
          </cell>
          <cell r="T141" t="str">
            <v>N/A</v>
          </cell>
          <cell r="U141">
            <v>0</v>
          </cell>
          <cell r="V141">
            <v>0</v>
          </cell>
          <cell r="W141">
            <v>0</v>
          </cell>
          <cell r="X141">
            <v>0.02</v>
          </cell>
          <cell r="Y141">
            <v>0.3</v>
          </cell>
        </row>
        <row r="142">
          <cell r="A142" t="str">
            <v>PT-0007</v>
          </cell>
          <cell r="B142" t="str">
            <v xml:space="preserve">Planta de Trituración </v>
          </cell>
          <cell r="C142" t="str">
            <v xml:space="preserve">Univeral Cedarapids(primaria) </v>
          </cell>
          <cell r="D142">
            <v>0</v>
          </cell>
          <cell r="E142">
            <v>0</v>
          </cell>
          <cell r="F142">
            <v>10</v>
          </cell>
          <cell r="G142">
            <v>300000000</v>
          </cell>
          <cell r="H142">
            <v>0</v>
          </cell>
          <cell r="I142">
            <v>0</v>
          </cell>
          <cell r="J142">
            <v>20</v>
          </cell>
          <cell r="K142">
            <v>15</v>
          </cell>
          <cell r="L142">
            <v>20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 t="str">
            <v>PTA</v>
          </cell>
          <cell r="S142">
            <v>1.25</v>
          </cell>
          <cell r="T142" t="str">
            <v>AYB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0.3</v>
          </cell>
        </row>
        <row r="143">
          <cell r="A143" t="str">
            <v>PT-0008</v>
          </cell>
          <cell r="B143" t="str">
            <v xml:space="preserve">Planta de Trituración </v>
          </cell>
          <cell r="C143" t="str">
            <v>Symon (cono)</v>
          </cell>
          <cell r="D143">
            <v>0</v>
          </cell>
          <cell r="E143">
            <v>0</v>
          </cell>
          <cell r="F143">
            <v>10</v>
          </cell>
          <cell r="G143">
            <v>380000000</v>
          </cell>
          <cell r="H143">
            <v>0</v>
          </cell>
          <cell r="I143">
            <v>0</v>
          </cell>
          <cell r="J143">
            <v>20</v>
          </cell>
          <cell r="K143">
            <v>15</v>
          </cell>
          <cell r="L143">
            <v>20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 t="str">
            <v>PTB</v>
          </cell>
          <cell r="S143">
            <v>1.25</v>
          </cell>
          <cell r="T143" t="str">
            <v>N/A</v>
          </cell>
          <cell r="U143">
            <v>0</v>
          </cell>
          <cell r="V143">
            <v>0</v>
          </cell>
          <cell r="W143">
            <v>0</v>
          </cell>
          <cell r="X143">
            <v>0.02</v>
          </cell>
          <cell r="Y143">
            <v>0.3</v>
          </cell>
        </row>
        <row r="144">
          <cell r="A144" t="str">
            <v>RE-0001</v>
          </cell>
          <cell r="B144" t="str">
            <v>Retroexcavadora 214S</v>
          </cell>
          <cell r="C144" t="str">
            <v>JCB</v>
          </cell>
          <cell r="D144" t="str">
            <v>0.6 Yd3</v>
          </cell>
          <cell r="E144">
            <v>1993</v>
          </cell>
          <cell r="F144">
            <v>10</v>
          </cell>
          <cell r="G144">
            <v>97561607</v>
          </cell>
          <cell r="H144">
            <v>0</v>
          </cell>
          <cell r="I144">
            <v>0</v>
          </cell>
          <cell r="J144">
            <v>20</v>
          </cell>
          <cell r="K144">
            <v>15</v>
          </cell>
          <cell r="L144">
            <v>20</v>
          </cell>
          <cell r="M144">
            <v>1200000</v>
          </cell>
          <cell r="N144">
            <v>4</v>
          </cell>
          <cell r="O144">
            <v>4800000</v>
          </cell>
          <cell r="P144">
            <v>12</v>
          </cell>
          <cell r="Q144">
            <v>2500</v>
          </cell>
          <cell r="R144" t="str">
            <v>ROB</v>
          </cell>
          <cell r="S144">
            <v>1.25</v>
          </cell>
          <cell r="T144" t="str">
            <v>N/A</v>
          </cell>
          <cell r="U144">
            <v>2.58</v>
          </cell>
          <cell r="V144">
            <v>0.05</v>
          </cell>
          <cell r="W144">
            <v>0.02</v>
          </cell>
          <cell r="X144">
            <v>0.01</v>
          </cell>
          <cell r="Y144">
            <v>0.06</v>
          </cell>
        </row>
        <row r="145">
          <cell r="A145" t="str">
            <v>RE-0002</v>
          </cell>
          <cell r="B145" t="str">
            <v>Retroexcavadora EX200-2</v>
          </cell>
          <cell r="C145" t="str">
            <v>Hitachi</v>
          </cell>
          <cell r="D145" t="str">
            <v>119 HP o 1.20 Mts3</v>
          </cell>
          <cell r="E145">
            <v>1993</v>
          </cell>
          <cell r="F145">
            <v>10</v>
          </cell>
          <cell r="G145">
            <v>200000000</v>
          </cell>
          <cell r="H145">
            <v>0</v>
          </cell>
          <cell r="I145">
            <v>0</v>
          </cell>
          <cell r="J145">
            <v>20</v>
          </cell>
          <cell r="K145">
            <v>15</v>
          </cell>
          <cell r="L145">
            <v>20</v>
          </cell>
          <cell r="M145">
            <v>15000000</v>
          </cell>
          <cell r="N145">
            <v>2</v>
          </cell>
          <cell r="O145">
            <v>30000000</v>
          </cell>
          <cell r="P145">
            <v>24</v>
          </cell>
          <cell r="Q145">
            <v>5000</v>
          </cell>
          <cell r="R145" t="str">
            <v>ROA</v>
          </cell>
          <cell r="S145">
            <v>1.25</v>
          </cell>
          <cell r="T145" t="str">
            <v>N/A</v>
          </cell>
          <cell r="U145">
            <v>4.45</v>
          </cell>
          <cell r="V145">
            <v>0.04</v>
          </cell>
          <cell r="W145">
            <v>0.03</v>
          </cell>
          <cell r="X145">
            <v>0.02</v>
          </cell>
          <cell r="Y145">
            <v>7.0000000000000007E-2</v>
          </cell>
        </row>
        <row r="146">
          <cell r="A146" t="str">
            <v>RE-0003</v>
          </cell>
          <cell r="B146" t="str">
            <v>Retroexcavadora EX200-2 Sup.</v>
          </cell>
          <cell r="C146" t="str">
            <v>Hitachi</v>
          </cell>
          <cell r="D146" t="str">
            <v>119 HP o 1.20 Mts3</v>
          </cell>
          <cell r="E146">
            <v>1993</v>
          </cell>
          <cell r="F146">
            <v>10</v>
          </cell>
          <cell r="G146">
            <v>250000000</v>
          </cell>
          <cell r="H146">
            <v>0</v>
          </cell>
          <cell r="I146">
            <v>0</v>
          </cell>
          <cell r="J146">
            <v>20</v>
          </cell>
          <cell r="K146">
            <v>15</v>
          </cell>
          <cell r="L146">
            <v>20</v>
          </cell>
          <cell r="M146">
            <v>15000000</v>
          </cell>
          <cell r="N146">
            <v>2</v>
          </cell>
          <cell r="O146">
            <v>30000000</v>
          </cell>
          <cell r="P146">
            <v>24</v>
          </cell>
          <cell r="Q146">
            <v>5000</v>
          </cell>
          <cell r="R146" t="str">
            <v>ROA</v>
          </cell>
          <cell r="S146">
            <v>1.25</v>
          </cell>
          <cell r="T146" t="str">
            <v>N/A</v>
          </cell>
          <cell r="U146">
            <v>4.3499999999999996</v>
          </cell>
          <cell r="V146">
            <v>0.04</v>
          </cell>
          <cell r="W146">
            <v>0.03</v>
          </cell>
          <cell r="X146">
            <v>0.02</v>
          </cell>
          <cell r="Y146">
            <v>7.0000000000000007E-2</v>
          </cell>
        </row>
        <row r="147">
          <cell r="A147" t="str">
            <v>RE-0004</v>
          </cell>
          <cell r="B147" t="str">
            <v>Retroexcavadora EX200-5</v>
          </cell>
          <cell r="C147" t="str">
            <v>Hitachi</v>
          </cell>
          <cell r="D147" t="str">
            <v>1.20 Mts3</v>
          </cell>
          <cell r="E147">
            <v>1997</v>
          </cell>
          <cell r="F147">
            <v>10</v>
          </cell>
          <cell r="G147">
            <v>300000000</v>
          </cell>
          <cell r="H147">
            <v>0</v>
          </cell>
          <cell r="I147">
            <v>0</v>
          </cell>
          <cell r="J147">
            <v>20</v>
          </cell>
          <cell r="K147">
            <v>15</v>
          </cell>
          <cell r="L147">
            <v>20</v>
          </cell>
          <cell r="M147">
            <v>15000000</v>
          </cell>
          <cell r="N147">
            <v>2</v>
          </cell>
          <cell r="O147">
            <v>30000000</v>
          </cell>
          <cell r="P147">
            <v>24</v>
          </cell>
          <cell r="Q147">
            <v>5000</v>
          </cell>
          <cell r="R147" t="str">
            <v>ROA</v>
          </cell>
          <cell r="S147">
            <v>1.25</v>
          </cell>
          <cell r="T147" t="str">
            <v>N/A</v>
          </cell>
          <cell r="U147">
            <v>4.45</v>
          </cell>
          <cell r="V147">
            <v>0.04</v>
          </cell>
          <cell r="W147">
            <v>0.03</v>
          </cell>
          <cell r="X147">
            <v>0.02</v>
          </cell>
          <cell r="Y147">
            <v>7.0000000000000007E-2</v>
          </cell>
        </row>
        <row r="148">
          <cell r="A148" t="str">
            <v>RE-0005</v>
          </cell>
          <cell r="B148" t="str">
            <v>Retroexcavadora EX300-3C</v>
          </cell>
          <cell r="C148" t="str">
            <v>Hitachi</v>
          </cell>
          <cell r="D148" t="str">
            <v>1.67 Mts3</v>
          </cell>
          <cell r="E148">
            <v>1997</v>
          </cell>
          <cell r="F148">
            <v>10</v>
          </cell>
          <cell r="G148">
            <v>450000000</v>
          </cell>
          <cell r="H148">
            <v>0</v>
          </cell>
          <cell r="I148">
            <v>0</v>
          </cell>
          <cell r="J148">
            <v>20</v>
          </cell>
          <cell r="K148">
            <v>15</v>
          </cell>
          <cell r="L148">
            <v>20</v>
          </cell>
          <cell r="M148">
            <v>15000000</v>
          </cell>
          <cell r="N148">
            <v>2</v>
          </cell>
          <cell r="O148">
            <v>30000000</v>
          </cell>
          <cell r="P148">
            <v>24</v>
          </cell>
          <cell r="Q148">
            <v>5000</v>
          </cell>
          <cell r="R148" t="str">
            <v>ROA</v>
          </cell>
          <cell r="S148">
            <v>1.25</v>
          </cell>
          <cell r="T148" t="str">
            <v>N/A</v>
          </cell>
          <cell r="U148">
            <v>6.36</v>
          </cell>
          <cell r="V148">
            <v>0.06</v>
          </cell>
          <cell r="W148">
            <v>0.03</v>
          </cell>
          <cell r="X148">
            <v>0.02</v>
          </cell>
          <cell r="Y148">
            <v>0.09</v>
          </cell>
        </row>
        <row r="149">
          <cell r="A149" t="str">
            <v>RE-0006</v>
          </cell>
          <cell r="B149" t="str">
            <v>Retrocargador 580SK</v>
          </cell>
          <cell r="C149" t="str">
            <v>Case</v>
          </cell>
          <cell r="D149" t="str">
            <v>0.6 Yd3</v>
          </cell>
          <cell r="E149">
            <v>1996</v>
          </cell>
          <cell r="F149">
            <v>10</v>
          </cell>
          <cell r="G149">
            <v>120000000</v>
          </cell>
          <cell r="H149">
            <v>0</v>
          </cell>
          <cell r="I149">
            <v>0</v>
          </cell>
          <cell r="J149">
            <v>20</v>
          </cell>
          <cell r="K149">
            <v>15</v>
          </cell>
          <cell r="L149">
            <v>20</v>
          </cell>
          <cell r="M149">
            <v>1200000</v>
          </cell>
          <cell r="N149">
            <v>4</v>
          </cell>
          <cell r="O149">
            <v>4800000</v>
          </cell>
          <cell r="P149">
            <v>12</v>
          </cell>
          <cell r="Q149">
            <v>2500</v>
          </cell>
          <cell r="R149" t="str">
            <v>ROA</v>
          </cell>
          <cell r="S149">
            <v>1.25</v>
          </cell>
          <cell r="T149" t="str">
            <v>N/A</v>
          </cell>
          <cell r="U149">
            <v>2.58</v>
          </cell>
          <cell r="V149">
            <v>0.05</v>
          </cell>
          <cell r="W149">
            <v>0.02</v>
          </cell>
          <cell r="X149">
            <v>0.01</v>
          </cell>
          <cell r="Y149">
            <v>0.06</v>
          </cell>
        </row>
        <row r="150">
          <cell r="A150" t="str">
            <v>RE-0007</v>
          </cell>
          <cell r="B150" t="str">
            <v>Retrocargador 580M</v>
          </cell>
          <cell r="C150" t="str">
            <v>Case</v>
          </cell>
          <cell r="D150" t="str">
            <v>2200Rpm o 0,80Mts3</v>
          </cell>
          <cell r="E150">
            <v>2003</v>
          </cell>
          <cell r="F150">
            <v>10</v>
          </cell>
          <cell r="G150">
            <v>150000000</v>
          </cell>
          <cell r="H150">
            <v>0</v>
          </cell>
          <cell r="I150">
            <v>0</v>
          </cell>
          <cell r="J150">
            <v>20</v>
          </cell>
          <cell r="K150">
            <v>15</v>
          </cell>
          <cell r="L150">
            <v>20</v>
          </cell>
          <cell r="M150">
            <v>1200000</v>
          </cell>
          <cell r="N150">
            <v>4</v>
          </cell>
          <cell r="O150">
            <v>4800000</v>
          </cell>
          <cell r="P150">
            <v>12</v>
          </cell>
          <cell r="Q150">
            <v>2500</v>
          </cell>
          <cell r="R150" t="str">
            <v>ROB</v>
          </cell>
          <cell r="S150">
            <v>1.25</v>
          </cell>
          <cell r="T150" t="str">
            <v>N/A</v>
          </cell>
          <cell r="U150">
            <v>2.58</v>
          </cell>
          <cell r="V150">
            <v>0.05</v>
          </cell>
          <cell r="W150">
            <v>0.02</v>
          </cell>
          <cell r="X150">
            <v>0.01</v>
          </cell>
          <cell r="Y150">
            <v>0.06</v>
          </cell>
        </row>
        <row r="151">
          <cell r="A151" t="str">
            <v>RE-0008</v>
          </cell>
          <cell r="B151" t="str">
            <v>Retroexcavadora 320BL</v>
          </cell>
          <cell r="C151" t="str">
            <v>Caterpillar</v>
          </cell>
          <cell r="D151" t="str">
            <v>128 HP/1800RPM o 1.67 Mts3</v>
          </cell>
          <cell r="E151">
            <v>2001</v>
          </cell>
          <cell r="F151">
            <v>10</v>
          </cell>
          <cell r="G151">
            <v>300000000</v>
          </cell>
          <cell r="H151">
            <v>0</v>
          </cell>
          <cell r="I151">
            <v>0</v>
          </cell>
          <cell r="J151">
            <v>20</v>
          </cell>
          <cell r="K151">
            <v>15</v>
          </cell>
          <cell r="L151">
            <v>20</v>
          </cell>
          <cell r="M151">
            <v>18000000</v>
          </cell>
          <cell r="N151">
            <v>2</v>
          </cell>
          <cell r="O151">
            <v>36000000</v>
          </cell>
          <cell r="P151">
            <v>24</v>
          </cell>
          <cell r="Q151">
            <v>5000</v>
          </cell>
          <cell r="R151" t="str">
            <v>ROA</v>
          </cell>
          <cell r="S151">
            <v>1.25</v>
          </cell>
          <cell r="T151" t="str">
            <v>N/A</v>
          </cell>
          <cell r="U151">
            <v>5.01</v>
          </cell>
          <cell r="V151">
            <v>0.04</v>
          </cell>
          <cell r="W151">
            <v>0.03</v>
          </cell>
          <cell r="X151">
            <v>0.02</v>
          </cell>
          <cell r="Y151">
            <v>7.0000000000000007E-2</v>
          </cell>
        </row>
        <row r="152">
          <cell r="A152" t="str">
            <v>RE-0009</v>
          </cell>
          <cell r="B152" t="str">
            <v>Retrocargador 426C</v>
          </cell>
          <cell r="C152" t="str">
            <v>Caterpillar</v>
          </cell>
          <cell r="D152" t="str">
            <v>87 Hp o 0,80Mts3</v>
          </cell>
          <cell r="E152">
            <v>1998</v>
          </cell>
          <cell r="F152">
            <v>10</v>
          </cell>
          <cell r="G152">
            <v>120000000</v>
          </cell>
          <cell r="H152">
            <v>0</v>
          </cell>
          <cell r="I152">
            <v>0</v>
          </cell>
          <cell r="J152">
            <v>20</v>
          </cell>
          <cell r="K152">
            <v>15</v>
          </cell>
          <cell r="L152">
            <v>20</v>
          </cell>
          <cell r="M152">
            <v>1500000</v>
          </cell>
          <cell r="N152">
            <v>4</v>
          </cell>
          <cell r="O152">
            <v>6000000</v>
          </cell>
          <cell r="P152">
            <v>12</v>
          </cell>
          <cell r="Q152">
            <v>2500</v>
          </cell>
          <cell r="R152" t="str">
            <v>ROB</v>
          </cell>
          <cell r="S152">
            <v>1.25</v>
          </cell>
          <cell r="T152" t="str">
            <v>N/A</v>
          </cell>
          <cell r="U152">
            <v>2.58</v>
          </cell>
          <cell r="V152">
            <v>0.05</v>
          </cell>
          <cell r="W152">
            <v>0.02</v>
          </cell>
          <cell r="X152">
            <v>0.01</v>
          </cell>
          <cell r="Y152">
            <v>0.05</v>
          </cell>
        </row>
        <row r="153">
          <cell r="A153" t="str">
            <v>RE-0010</v>
          </cell>
          <cell r="B153" t="str">
            <v>Retrocargador 426C</v>
          </cell>
          <cell r="C153" t="str">
            <v>Caterpillar</v>
          </cell>
          <cell r="D153" t="str">
            <v>87HP o 0,80Mts3</v>
          </cell>
          <cell r="E153">
            <v>1998</v>
          </cell>
          <cell r="F153">
            <v>10</v>
          </cell>
          <cell r="G153">
            <v>120000000</v>
          </cell>
          <cell r="H153">
            <v>0</v>
          </cell>
          <cell r="I153">
            <v>0</v>
          </cell>
          <cell r="J153">
            <v>20</v>
          </cell>
          <cell r="K153">
            <v>15</v>
          </cell>
          <cell r="L153">
            <v>20</v>
          </cell>
          <cell r="M153">
            <v>1500000</v>
          </cell>
          <cell r="N153">
            <v>4</v>
          </cell>
          <cell r="O153">
            <v>6000000</v>
          </cell>
          <cell r="P153">
            <v>12</v>
          </cell>
          <cell r="Q153">
            <v>2500</v>
          </cell>
          <cell r="R153" t="str">
            <v>ROB</v>
          </cell>
          <cell r="S153">
            <v>1.25</v>
          </cell>
          <cell r="T153" t="str">
            <v>N/A</v>
          </cell>
          <cell r="U153">
            <v>2.58</v>
          </cell>
          <cell r="V153">
            <v>0.05</v>
          </cell>
          <cell r="W153">
            <v>0.02</v>
          </cell>
          <cell r="X153">
            <v>0.01</v>
          </cell>
          <cell r="Y153">
            <v>0.05</v>
          </cell>
        </row>
        <row r="154">
          <cell r="A154" t="str">
            <v>SE-0001</v>
          </cell>
          <cell r="B154" t="str">
            <v>Soldador Electrico SAE300</v>
          </cell>
          <cell r="C154" t="str">
            <v>Lincoln Welder</v>
          </cell>
          <cell r="D154">
            <v>0</v>
          </cell>
          <cell r="E154">
            <v>0</v>
          </cell>
          <cell r="F154">
            <v>10</v>
          </cell>
          <cell r="G154">
            <v>8000000</v>
          </cell>
          <cell r="H154">
            <v>0</v>
          </cell>
          <cell r="I154">
            <v>0</v>
          </cell>
          <cell r="J154">
            <v>20</v>
          </cell>
          <cell r="K154">
            <v>15</v>
          </cell>
          <cell r="L154">
            <v>20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 t="str">
            <v>SED</v>
          </cell>
          <cell r="S154">
            <v>1.25</v>
          </cell>
          <cell r="T154" t="str">
            <v>N/A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</row>
        <row r="155">
          <cell r="A155" t="str">
            <v>SE-0002</v>
          </cell>
          <cell r="B155" t="str">
            <v xml:space="preserve">Soldador Electrico Vontage 500 </v>
          </cell>
          <cell r="C155" t="str">
            <v xml:space="preserve">Lincoln </v>
          </cell>
          <cell r="D155">
            <v>0</v>
          </cell>
          <cell r="E155">
            <v>0</v>
          </cell>
          <cell r="F155">
            <v>10</v>
          </cell>
          <cell r="G155">
            <v>5000000</v>
          </cell>
          <cell r="H155">
            <v>0</v>
          </cell>
          <cell r="I155">
            <v>0</v>
          </cell>
          <cell r="J155">
            <v>20</v>
          </cell>
          <cell r="K155">
            <v>15</v>
          </cell>
          <cell r="L155">
            <v>20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 t="str">
            <v>SED</v>
          </cell>
          <cell r="S155">
            <v>1.25</v>
          </cell>
          <cell r="T155" t="str">
            <v>N/A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</row>
        <row r="156">
          <cell r="A156" t="str">
            <v>SE-0003</v>
          </cell>
          <cell r="B156" t="str">
            <v xml:space="preserve">Soldador Electrico </v>
          </cell>
          <cell r="C156" t="str">
            <v>Idealarc</v>
          </cell>
          <cell r="D156" t="str">
            <v>250 Amp.</v>
          </cell>
          <cell r="E156">
            <v>0</v>
          </cell>
          <cell r="F156">
            <v>10</v>
          </cell>
          <cell r="G156">
            <v>5000000</v>
          </cell>
          <cell r="H156">
            <v>0</v>
          </cell>
          <cell r="I156">
            <v>0</v>
          </cell>
          <cell r="J156">
            <v>20</v>
          </cell>
          <cell r="K156">
            <v>15</v>
          </cell>
          <cell r="L156">
            <v>20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 t="str">
            <v>SED</v>
          </cell>
          <cell r="S156">
            <v>1.25</v>
          </cell>
          <cell r="T156" t="str">
            <v>N/A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</row>
        <row r="157">
          <cell r="A157" t="str">
            <v>TA-0001</v>
          </cell>
          <cell r="B157" t="str">
            <v>Tractor Agricola 1200A</v>
          </cell>
          <cell r="C157" t="str">
            <v>David Brown</v>
          </cell>
          <cell r="D157">
            <v>0</v>
          </cell>
          <cell r="E157">
            <v>0</v>
          </cell>
          <cell r="F157">
            <v>10</v>
          </cell>
          <cell r="G157">
            <v>7935469</v>
          </cell>
          <cell r="H157">
            <v>0</v>
          </cell>
          <cell r="I157">
            <v>0</v>
          </cell>
          <cell r="J157">
            <v>20</v>
          </cell>
          <cell r="K157">
            <v>15</v>
          </cell>
          <cell r="L157">
            <v>20</v>
          </cell>
          <cell r="M157">
            <v>1200000</v>
          </cell>
          <cell r="N157">
            <v>4</v>
          </cell>
          <cell r="O157">
            <v>4800000</v>
          </cell>
          <cell r="P157">
            <v>24</v>
          </cell>
          <cell r="Q157">
            <v>5000</v>
          </cell>
          <cell r="R157" t="str">
            <v>OPT</v>
          </cell>
          <cell r="S157">
            <v>1.25</v>
          </cell>
          <cell r="T157" t="str">
            <v>N/A</v>
          </cell>
          <cell r="U157">
            <v>4.2</v>
          </cell>
          <cell r="V157">
            <v>0.03</v>
          </cell>
          <cell r="W157">
            <v>0.01</v>
          </cell>
          <cell r="X157">
            <v>0.01</v>
          </cell>
          <cell r="Y157">
            <v>3.0000000000000001E-3</v>
          </cell>
        </row>
        <row r="158">
          <cell r="A158" t="str">
            <v>TA-0002</v>
          </cell>
          <cell r="B158" t="str">
            <v>Tractor Agricola 1200</v>
          </cell>
          <cell r="C158" t="str">
            <v>David Brown</v>
          </cell>
          <cell r="D158">
            <v>0</v>
          </cell>
          <cell r="E158">
            <v>0</v>
          </cell>
          <cell r="F158">
            <v>10</v>
          </cell>
          <cell r="G158">
            <v>11764471</v>
          </cell>
          <cell r="H158">
            <v>0</v>
          </cell>
          <cell r="I158">
            <v>0</v>
          </cell>
          <cell r="J158">
            <v>20</v>
          </cell>
          <cell r="K158">
            <v>15</v>
          </cell>
          <cell r="L158">
            <v>20</v>
          </cell>
          <cell r="M158">
            <v>1200000</v>
          </cell>
          <cell r="N158">
            <v>4</v>
          </cell>
          <cell r="O158">
            <v>4800000</v>
          </cell>
          <cell r="P158">
            <v>24</v>
          </cell>
          <cell r="Q158">
            <v>5000</v>
          </cell>
          <cell r="R158" t="str">
            <v>OPT</v>
          </cell>
          <cell r="S158">
            <v>1.25</v>
          </cell>
          <cell r="T158" t="str">
            <v>N/A</v>
          </cell>
          <cell r="U158">
            <v>4.2</v>
          </cell>
          <cell r="V158">
            <v>0.03</v>
          </cell>
          <cell r="W158">
            <v>0.01</v>
          </cell>
          <cell r="X158">
            <v>0.01</v>
          </cell>
          <cell r="Y158">
            <v>3.0000000000000001E-3</v>
          </cell>
        </row>
        <row r="159">
          <cell r="A159" t="str">
            <v>TA-0004</v>
          </cell>
          <cell r="B159" t="str">
            <v>Tractor Agricola 272</v>
          </cell>
          <cell r="C159" t="str">
            <v>Leyland</v>
          </cell>
          <cell r="D159">
            <v>0</v>
          </cell>
          <cell r="E159">
            <v>0</v>
          </cell>
          <cell r="F159">
            <v>10</v>
          </cell>
          <cell r="G159">
            <v>8304970</v>
          </cell>
          <cell r="H159">
            <v>0</v>
          </cell>
          <cell r="I159">
            <v>0</v>
          </cell>
          <cell r="J159">
            <v>20</v>
          </cell>
          <cell r="K159">
            <v>15</v>
          </cell>
          <cell r="L159">
            <v>20</v>
          </cell>
          <cell r="M159">
            <v>1200000</v>
          </cell>
          <cell r="N159">
            <v>4</v>
          </cell>
          <cell r="O159">
            <v>4800000</v>
          </cell>
          <cell r="P159">
            <v>24</v>
          </cell>
          <cell r="Q159">
            <v>5000</v>
          </cell>
          <cell r="R159" t="str">
            <v>OPT</v>
          </cell>
          <cell r="S159">
            <v>1.25</v>
          </cell>
          <cell r="T159" t="str">
            <v>N/A</v>
          </cell>
          <cell r="U159">
            <v>4.5</v>
          </cell>
          <cell r="V159">
            <v>0.02</v>
          </cell>
          <cell r="W159">
            <v>0.02</v>
          </cell>
          <cell r="X159">
            <v>0.01</v>
          </cell>
          <cell r="Y159">
            <v>3.0000000000000001E-3</v>
          </cell>
        </row>
        <row r="160">
          <cell r="A160" t="str">
            <v>TA-0006</v>
          </cell>
          <cell r="B160" t="str">
            <v>Tractor Agricola LV5400E</v>
          </cell>
          <cell r="C160" t="str">
            <v>John Deere</v>
          </cell>
          <cell r="D160">
            <v>0</v>
          </cell>
          <cell r="E160">
            <v>1996</v>
          </cell>
          <cell r="F160">
            <v>10</v>
          </cell>
          <cell r="G160">
            <v>60000000</v>
          </cell>
          <cell r="H160">
            <v>0</v>
          </cell>
          <cell r="I160">
            <v>0</v>
          </cell>
          <cell r="J160">
            <v>20</v>
          </cell>
          <cell r="K160">
            <v>15</v>
          </cell>
          <cell r="L160">
            <v>20</v>
          </cell>
          <cell r="M160">
            <v>1200000</v>
          </cell>
          <cell r="N160">
            <v>4</v>
          </cell>
          <cell r="O160">
            <v>4800000</v>
          </cell>
          <cell r="P160">
            <v>24</v>
          </cell>
          <cell r="Q160">
            <v>5000</v>
          </cell>
          <cell r="R160" t="str">
            <v>OPT</v>
          </cell>
          <cell r="S160">
            <v>1.25</v>
          </cell>
          <cell r="T160" t="str">
            <v>N/A</v>
          </cell>
          <cell r="U160">
            <v>4.0999999999999996</v>
          </cell>
          <cell r="V160">
            <v>0.02</v>
          </cell>
          <cell r="W160">
            <v>0.02</v>
          </cell>
          <cell r="X160">
            <v>0.01</v>
          </cell>
          <cell r="Y160">
            <v>3.0000000000000001E-3</v>
          </cell>
        </row>
        <row r="161">
          <cell r="A161" t="str">
            <v>TO-0001</v>
          </cell>
          <cell r="B161" t="str">
            <v>Tractor s/Orugas D7E</v>
          </cell>
          <cell r="C161" t="str">
            <v>Caterpillar</v>
          </cell>
          <cell r="D161" t="str">
            <v>180 HP</v>
          </cell>
          <cell r="E161">
            <v>0</v>
          </cell>
          <cell r="F161">
            <v>10</v>
          </cell>
          <cell r="G161">
            <v>90000000</v>
          </cell>
          <cell r="H161">
            <v>0</v>
          </cell>
          <cell r="I161">
            <v>0</v>
          </cell>
          <cell r="J161">
            <v>20</v>
          </cell>
          <cell r="K161">
            <v>15</v>
          </cell>
          <cell r="L161">
            <v>20</v>
          </cell>
          <cell r="M161">
            <v>19000000</v>
          </cell>
          <cell r="N161">
            <v>2</v>
          </cell>
          <cell r="O161">
            <v>38000000</v>
          </cell>
          <cell r="P161">
            <v>24</v>
          </cell>
          <cell r="Q161">
            <v>5000</v>
          </cell>
          <cell r="R161" t="str">
            <v>BDA</v>
          </cell>
          <cell r="S161">
            <v>1.25</v>
          </cell>
          <cell r="T161" t="str">
            <v>AYB</v>
          </cell>
          <cell r="U161">
            <v>5.2</v>
          </cell>
          <cell r="V161">
            <v>0.05</v>
          </cell>
          <cell r="W161">
            <v>0.03</v>
          </cell>
          <cell r="X161">
            <v>0.02</v>
          </cell>
          <cell r="Y161">
            <v>5.0000000000000001E-3</v>
          </cell>
        </row>
        <row r="162">
          <cell r="A162" t="str">
            <v>TO-0002</v>
          </cell>
          <cell r="B162" t="str">
            <v>Tractor s/Orugas D8K</v>
          </cell>
          <cell r="C162" t="str">
            <v>Caterpillar</v>
          </cell>
          <cell r="D162" t="str">
            <v>300 HP</v>
          </cell>
          <cell r="E162">
            <v>1981</v>
          </cell>
          <cell r="F162">
            <v>10</v>
          </cell>
          <cell r="G162">
            <v>180000000</v>
          </cell>
          <cell r="H162">
            <v>0</v>
          </cell>
          <cell r="I162">
            <v>0</v>
          </cell>
          <cell r="J162">
            <v>20</v>
          </cell>
          <cell r="K162">
            <v>15</v>
          </cell>
          <cell r="L162">
            <v>20</v>
          </cell>
          <cell r="M162">
            <v>21000000</v>
          </cell>
          <cell r="N162">
            <v>2</v>
          </cell>
          <cell r="O162">
            <v>42000000</v>
          </cell>
          <cell r="P162">
            <v>24</v>
          </cell>
          <cell r="Q162">
            <v>5000</v>
          </cell>
          <cell r="R162" t="str">
            <v>BDA</v>
          </cell>
          <cell r="S162">
            <v>1.25</v>
          </cell>
          <cell r="T162" t="str">
            <v>AYB</v>
          </cell>
          <cell r="U162">
            <v>5.8</v>
          </cell>
          <cell r="V162">
            <v>0.06</v>
          </cell>
          <cell r="W162">
            <v>0.03</v>
          </cell>
          <cell r="X162">
            <v>0.02</v>
          </cell>
          <cell r="Y162">
            <v>5.0000000000000001E-3</v>
          </cell>
        </row>
        <row r="163">
          <cell r="A163" t="str">
            <v>TO-0004</v>
          </cell>
          <cell r="B163" t="str">
            <v>Tractor s/Orugas D9H</v>
          </cell>
          <cell r="C163" t="str">
            <v>Caterpillar</v>
          </cell>
          <cell r="D163" t="str">
            <v>410 HP</v>
          </cell>
          <cell r="E163">
            <v>0</v>
          </cell>
          <cell r="F163">
            <v>10</v>
          </cell>
          <cell r="G163">
            <v>350000000</v>
          </cell>
          <cell r="H163">
            <v>0</v>
          </cell>
          <cell r="I163">
            <v>0</v>
          </cell>
          <cell r="J163">
            <v>20</v>
          </cell>
          <cell r="K163">
            <v>15</v>
          </cell>
          <cell r="L163">
            <v>20</v>
          </cell>
          <cell r="M163">
            <v>25000000</v>
          </cell>
          <cell r="N163">
            <v>2</v>
          </cell>
          <cell r="O163">
            <v>50000000</v>
          </cell>
          <cell r="P163">
            <v>24</v>
          </cell>
          <cell r="Q163">
            <v>5000</v>
          </cell>
          <cell r="R163" t="str">
            <v>BDA</v>
          </cell>
          <cell r="S163">
            <v>1.25</v>
          </cell>
          <cell r="T163" t="str">
            <v>AYB</v>
          </cell>
          <cell r="U163">
            <v>6.79</v>
          </cell>
          <cell r="V163">
            <v>0.08</v>
          </cell>
          <cell r="W163">
            <v>0.04</v>
          </cell>
          <cell r="X163">
            <v>0.03</v>
          </cell>
          <cell r="Y163">
            <v>5.0000000000000001E-3</v>
          </cell>
        </row>
        <row r="164">
          <cell r="A164" t="str">
            <v>TO-0005</v>
          </cell>
          <cell r="B164" t="str">
            <v>Tractor s/Orugas D9H</v>
          </cell>
          <cell r="C164" t="str">
            <v>Caterpillar</v>
          </cell>
          <cell r="D164" t="str">
            <v>410 HP</v>
          </cell>
          <cell r="E164">
            <v>0</v>
          </cell>
          <cell r="F164">
            <v>10</v>
          </cell>
          <cell r="G164">
            <v>350000000</v>
          </cell>
          <cell r="H164">
            <v>0</v>
          </cell>
          <cell r="I164">
            <v>0</v>
          </cell>
          <cell r="J164">
            <v>20</v>
          </cell>
          <cell r="K164">
            <v>15</v>
          </cell>
          <cell r="L164">
            <v>20</v>
          </cell>
          <cell r="M164">
            <v>25000000</v>
          </cell>
          <cell r="N164">
            <v>2</v>
          </cell>
          <cell r="O164">
            <v>50000000</v>
          </cell>
          <cell r="P164">
            <v>24</v>
          </cell>
          <cell r="Q164">
            <v>5000</v>
          </cell>
          <cell r="R164" t="str">
            <v>BDA</v>
          </cell>
          <cell r="S164">
            <v>1.25</v>
          </cell>
          <cell r="T164" t="str">
            <v>AYB</v>
          </cell>
          <cell r="U164">
            <v>6.79</v>
          </cell>
          <cell r="V164">
            <v>0.08</v>
          </cell>
          <cell r="W164">
            <v>0.04</v>
          </cell>
          <cell r="X164">
            <v>0.03</v>
          </cell>
          <cell r="Y164">
            <v>5.0000000000000001E-3</v>
          </cell>
        </row>
        <row r="165">
          <cell r="A165" t="str">
            <v>TR-0001</v>
          </cell>
          <cell r="B165" t="str">
            <v>Tractomula RD688S</v>
          </cell>
          <cell r="C165" t="str">
            <v>Mack</v>
          </cell>
          <cell r="D165" t="str">
            <v>400 HP o 40.0 Ton.</v>
          </cell>
          <cell r="E165">
            <v>1993</v>
          </cell>
          <cell r="F165">
            <v>10</v>
          </cell>
          <cell r="G165">
            <v>250000000</v>
          </cell>
          <cell r="H165">
            <v>0</v>
          </cell>
          <cell r="I165">
            <v>0</v>
          </cell>
          <cell r="J165">
            <v>20</v>
          </cell>
          <cell r="K165">
            <v>15</v>
          </cell>
          <cell r="L165">
            <v>20</v>
          </cell>
          <cell r="M165">
            <v>750000</v>
          </cell>
          <cell r="N165">
            <v>10</v>
          </cell>
          <cell r="O165">
            <v>7500000</v>
          </cell>
          <cell r="P165">
            <v>9</v>
          </cell>
          <cell r="Q165">
            <v>1875</v>
          </cell>
          <cell r="R165" t="str">
            <v>OPM</v>
          </cell>
          <cell r="S165">
            <v>1.25</v>
          </cell>
          <cell r="T165" t="str">
            <v>N/A</v>
          </cell>
          <cell r="U165">
            <v>5.8</v>
          </cell>
          <cell r="V165">
            <v>7.0000000000000007E-2</v>
          </cell>
          <cell r="W165">
            <v>0.04</v>
          </cell>
          <cell r="X165">
            <v>0.03</v>
          </cell>
          <cell r="Y165">
            <v>0.02</v>
          </cell>
        </row>
        <row r="166">
          <cell r="A166" t="str">
            <v>TR-0002</v>
          </cell>
          <cell r="B166" t="str">
            <v>Tractomula CH613</v>
          </cell>
          <cell r="C166" t="str">
            <v>Mack</v>
          </cell>
          <cell r="D166" t="str">
            <v>400 HP o 40.0 Ton.</v>
          </cell>
          <cell r="E166">
            <v>1995</v>
          </cell>
          <cell r="F166">
            <v>10</v>
          </cell>
          <cell r="G166">
            <v>320000000</v>
          </cell>
          <cell r="H166">
            <v>0</v>
          </cell>
          <cell r="I166">
            <v>0</v>
          </cell>
          <cell r="J166">
            <v>20</v>
          </cell>
          <cell r="K166">
            <v>15</v>
          </cell>
          <cell r="L166">
            <v>20</v>
          </cell>
          <cell r="M166">
            <v>750000</v>
          </cell>
          <cell r="N166">
            <v>10</v>
          </cell>
          <cell r="O166">
            <v>7500000</v>
          </cell>
          <cell r="P166">
            <v>9</v>
          </cell>
          <cell r="Q166">
            <v>1875</v>
          </cell>
          <cell r="R166" t="str">
            <v>OPM</v>
          </cell>
          <cell r="S166">
            <v>1.25</v>
          </cell>
          <cell r="T166" t="str">
            <v>N/A</v>
          </cell>
          <cell r="U166">
            <v>5.8</v>
          </cell>
          <cell r="V166">
            <v>0.05</v>
          </cell>
          <cell r="W166">
            <v>0.04</v>
          </cell>
          <cell r="X166">
            <v>0.03</v>
          </cell>
          <cell r="Y166">
            <v>0.02</v>
          </cell>
        </row>
        <row r="167">
          <cell r="A167" t="str">
            <v>UM-0001</v>
          </cell>
          <cell r="B167" t="str">
            <v>Camión -Unid.Mmto. 1900</v>
          </cell>
          <cell r="C167" t="str">
            <v>International</v>
          </cell>
          <cell r="D167">
            <v>0</v>
          </cell>
          <cell r="E167">
            <v>1982</v>
          </cell>
          <cell r="F167">
            <v>10</v>
          </cell>
          <cell r="G167">
            <v>80000000</v>
          </cell>
          <cell r="H167">
            <v>0</v>
          </cell>
          <cell r="I167">
            <v>0</v>
          </cell>
          <cell r="J167">
            <v>20</v>
          </cell>
          <cell r="K167">
            <v>15</v>
          </cell>
          <cell r="L167">
            <v>20</v>
          </cell>
          <cell r="M167">
            <v>750000</v>
          </cell>
          <cell r="N167">
            <v>6</v>
          </cell>
          <cell r="O167">
            <v>4500000</v>
          </cell>
          <cell r="P167">
            <v>9</v>
          </cell>
          <cell r="Q167">
            <v>1875</v>
          </cell>
          <cell r="R167" t="str">
            <v>OVL</v>
          </cell>
          <cell r="S167">
            <v>1.25</v>
          </cell>
          <cell r="T167" t="str">
            <v>N/A</v>
          </cell>
          <cell r="U167">
            <v>3.5</v>
          </cell>
          <cell r="V167">
            <v>0.04</v>
          </cell>
          <cell r="W167">
            <v>0.02</v>
          </cell>
          <cell r="X167">
            <v>0.01</v>
          </cell>
          <cell r="Y167">
            <v>5.0000000000000001E-3</v>
          </cell>
        </row>
        <row r="168">
          <cell r="A168" t="str">
            <v>UM-0002</v>
          </cell>
          <cell r="B168" t="str">
            <v>Unidad de Mmto. LA-1313/42</v>
          </cell>
          <cell r="C168" t="str">
            <v>Mercedes Benz</v>
          </cell>
          <cell r="D168">
            <v>0</v>
          </cell>
          <cell r="E168">
            <v>1987</v>
          </cell>
          <cell r="F168">
            <v>10</v>
          </cell>
          <cell r="G168">
            <v>80000000</v>
          </cell>
          <cell r="H168">
            <v>0</v>
          </cell>
          <cell r="I168">
            <v>0</v>
          </cell>
          <cell r="J168">
            <v>20</v>
          </cell>
          <cell r="K168">
            <v>15</v>
          </cell>
          <cell r="L168">
            <v>20</v>
          </cell>
          <cell r="M168">
            <v>750000</v>
          </cell>
          <cell r="N168">
            <v>6</v>
          </cell>
          <cell r="O168">
            <v>4500000</v>
          </cell>
          <cell r="P168">
            <v>9</v>
          </cell>
          <cell r="Q168">
            <v>1875</v>
          </cell>
          <cell r="R168" t="str">
            <v>OVL</v>
          </cell>
          <cell r="S168">
            <v>1.25</v>
          </cell>
          <cell r="T168" t="str">
            <v>N/A</v>
          </cell>
          <cell r="U168">
            <v>4.0199999999999996</v>
          </cell>
          <cell r="V168">
            <v>0.04</v>
          </cell>
          <cell r="W168">
            <v>0.02</v>
          </cell>
          <cell r="X168">
            <v>0.01</v>
          </cell>
          <cell r="Y168">
            <v>5.0000000000000001E-3</v>
          </cell>
        </row>
        <row r="169">
          <cell r="A169" t="str">
            <v>VD-0001</v>
          </cell>
          <cell r="B169" t="str">
            <v>Volqueta Doble Troque R609SXV</v>
          </cell>
          <cell r="C169" t="str">
            <v>Mack</v>
          </cell>
          <cell r="D169" t="str">
            <v>260 HP o 25.0 Ton.</v>
          </cell>
          <cell r="E169">
            <v>1979</v>
          </cell>
          <cell r="F169">
            <v>10</v>
          </cell>
          <cell r="G169">
            <v>200000000</v>
          </cell>
          <cell r="H169">
            <v>0</v>
          </cell>
          <cell r="I169">
            <v>0</v>
          </cell>
          <cell r="J169">
            <v>20</v>
          </cell>
          <cell r="K169">
            <v>15</v>
          </cell>
          <cell r="L169">
            <v>20</v>
          </cell>
          <cell r="M169">
            <v>750000</v>
          </cell>
          <cell r="N169">
            <v>10</v>
          </cell>
          <cell r="O169">
            <v>7500000</v>
          </cell>
          <cell r="P169">
            <v>9</v>
          </cell>
          <cell r="Q169">
            <v>1875</v>
          </cell>
          <cell r="R169" t="str">
            <v>VD</v>
          </cell>
          <cell r="S169">
            <v>1.25</v>
          </cell>
          <cell r="T169" t="str">
            <v>N/A</v>
          </cell>
          <cell r="U169">
            <v>6.18</v>
          </cell>
          <cell r="V169">
            <v>7.0000000000000007E-2</v>
          </cell>
          <cell r="W169">
            <v>0.04</v>
          </cell>
          <cell r="X169">
            <v>0.03</v>
          </cell>
          <cell r="Y169">
            <v>0.02</v>
          </cell>
        </row>
        <row r="170">
          <cell r="A170" t="str">
            <v>VD-0002</v>
          </cell>
          <cell r="B170" t="str">
            <v>Volqueta Doble Troque R609SXV</v>
          </cell>
          <cell r="C170" t="str">
            <v>Mack</v>
          </cell>
          <cell r="D170" t="str">
            <v>260 HP o 25.0 Ton.</v>
          </cell>
          <cell r="E170">
            <v>1980</v>
          </cell>
          <cell r="F170">
            <v>10</v>
          </cell>
          <cell r="G170">
            <v>200000000</v>
          </cell>
          <cell r="H170">
            <v>0</v>
          </cell>
          <cell r="I170">
            <v>0</v>
          </cell>
          <cell r="J170">
            <v>20</v>
          </cell>
          <cell r="K170">
            <v>15</v>
          </cell>
          <cell r="L170">
            <v>20</v>
          </cell>
          <cell r="M170">
            <v>750000</v>
          </cell>
          <cell r="N170">
            <v>10</v>
          </cell>
          <cell r="O170">
            <v>7500000</v>
          </cell>
          <cell r="P170">
            <v>9</v>
          </cell>
          <cell r="Q170">
            <v>1875</v>
          </cell>
          <cell r="R170" t="str">
            <v>VD</v>
          </cell>
          <cell r="S170">
            <v>1.25</v>
          </cell>
          <cell r="T170" t="str">
            <v>N/A</v>
          </cell>
          <cell r="U170">
            <v>6.18</v>
          </cell>
          <cell r="V170">
            <v>7.0000000000000007E-2</v>
          </cell>
          <cell r="W170">
            <v>0.04</v>
          </cell>
          <cell r="X170">
            <v>0.03</v>
          </cell>
          <cell r="Y170">
            <v>0.02</v>
          </cell>
        </row>
        <row r="171">
          <cell r="A171" t="str">
            <v>VD-0003</v>
          </cell>
          <cell r="B171" t="str">
            <v>Volqueta Doble Troque R609SXV</v>
          </cell>
          <cell r="C171" t="str">
            <v>Mack</v>
          </cell>
          <cell r="D171" t="str">
            <v>260 HP o 25.0 Ton.</v>
          </cell>
          <cell r="E171">
            <v>1980</v>
          </cell>
          <cell r="F171">
            <v>10</v>
          </cell>
          <cell r="G171">
            <v>200000000</v>
          </cell>
          <cell r="H171">
            <v>0</v>
          </cell>
          <cell r="I171">
            <v>0</v>
          </cell>
          <cell r="J171">
            <v>20</v>
          </cell>
          <cell r="K171">
            <v>15</v>
          </cell>
          <cell r="L171">
            <v>20</v>
          </cell>
          <cell r="M171">
            <v>750000</v>
          </cell>
          <cell r="N171">
            <v>10</v>
          </cell>
          <cell r="O171">
            <v>7500000</v>
          </cell>
          <cell r="P171">
            <v>9</v>
          </cell>
          <cell r="Q171">
            <v>1875</v>
          </cell>
          <cell r="R171" t="str">
            <v>VD</v>
          </cell>
          <cell r="S171">
            <v>1.25</v>
          </cell>
          <cell r="T171" t="str">
            <v>N/A</v>
          </cell>
          <cell r="U171">
            <v>6.18</v>
          </cell>
          <cell r="V171">
            <v>7.0000000000000007E-2</v>
          </cell>
          <cell r="W171">
            <v>0.04</v>
          </cell>
          <cell r="X171">
            <v>0.03</v>
          </cell>
          <cell r="Y171">
            <v>0.02</v>
          </cell>
        </row>
        <row r="172">
          <cell r="A172" t="str">
            <v>VD-0004</v>
          </cell>
          <cell r="B172" t="str">
            <v>Volqueta Doble Troque R609SXV</v>
          </cell>
          <cell r="C172" t="str">
            <v>Mack</v>
          </cell>
          <cell r="D172" t="str">
            <v>260 HP o 25.0 Ton.</v>
          </cell>
          <cell r="E172">
            <v>1980</v>
          </cell>
          <cell r="F172">
            <v>10</v>
          </cell>
          <cell r="G172">
            <v>200000000</v>
          </cell>
          <cell r="H172">
            <v>0</v>
          </cell>
          <cell r="I172">
            <v>0</v>
          </cell>
          <cell r="J172">
            <v>20</v>
          </cell>
          <cell r="K172">
            <v>15</v>
          </cell>
          <cell r="L172">
            <v>20</v>
          </cell>
          <cell r="M172">
            <v>750000</v>
          </cell>
          <cell r="N172">
            <v>10</v>
          </cell>
          <cell r="O172">
            <v>7500000</v>
          </cell>
          <cell r="P172">
            <v>9</v>
          </cell>
          <cell r="Q172">
            <v>1875</v>
          </cell>
          <cell r="R172" t="str">
            <v>VD</v>
          </cell>
          <cell r="S172">
            <v>1.25</v>
          </cell>
          <cell r="T172" t="str">
            <v>N/A</v>
          </cell>
          <cell r="U172">
            <v>6.18</v>
          </cell>
          <cell r="V172">
            <v>7.0000000000000007E-2</v>
          </cell>
          <cell r="W172">
            <v>0.04</v>
          </cell>
          <cell r="X172">
            <v>0.03</v>
          </cell>
          <cell r="Y172">
            <v>0.02</v>
          </cell>
        </row>
        <row r="173">
          <cell r="A173" t="str">
            <v>VD-0005</v>
          </cell>
          <cell r="B173" t="str">
            <v>Volqueta Doble Troque RD690S</v>
          </cell>
          <cell r="C173" t="str">
            <v>Mack</v>
          </cell>
          <cell r="D173" t="str">
            <v>260 HP o 25.0 Ton.</v>
          </cell>
          <cell r="E173">
            <v>1995</v>
          </cell>
          <cell r="F173">
            <v>10</v>
          </cell>
          <cell r="G173">
            <v>280000000</v>
          </cell>
          <cell r="H173">
            <v>0</v>
          </cell>
          <cell r="I173">
            <v>0</v>
          </cell>
          <cell r="J173">
            <v>20</v>
          </cell>
          <cell r="K173">
            <v>15</v>
          </cell>
          <cell r="L173">
            <v>20</v>
          </cell>
          <cell r="M173">
            <v>750000</v>
          </cell>
          <cell r="N173">
            <v>10</v>
          </cell>
          <cell r="O173">
            <v>7500000</v>
          </cell>
          <cell r="P173">
            <v>9</v>
          </cell>
          <cell r="Q173">
            <v>1875</v>
          </cell>
          <cell r="R173" t="str">
            <v>VD</v>
          </cell>
          <cell r="S173">
            <v>1.25</v>
          </cell>
          <cell r="T173" t="str">
            <v>N/A</v>
          </cell>
          <cell r="U173">
            <v>6.18</v>
          </cell>
          <cell r="V173">
            <v>7.0000000000000007E-2</v>
          </cell>
          <cell r="W173">
            <v>0.04</v>
          </cell>
          <cell r="X173">
            <v>0.03</v>
          </cell>
          <cell r="Y173">
            <v>0.02</v>
          </cell>
        </row>
        <row r="174">
          <cell r="A174" t="str">
            <v>VD-0006</v>
          </cell>
          <cell r="B174" t="str">
            <v>Volqueta Doble Troque RD690S</v>
          </cell>
          <cell r="C174" t="str">
            <v>Mack</v>
          </cell>
          <cell r="D174" t="str">
            <v>260 HP o 25.0 Ton.</v>
          </cell>
          <cell r="E174">
            <v>1995</v>
          </cell>
          <cell r="F174">
            <v>10</v>
          </cell>
          <cell r="G174">
            <v>280000000</v>
          </cell>
          <cell r="H174">
            <v>0</v>
          </cell>
          <cell r="I174">
            <v>0</v>
          </cell>
          <cell r="J174">
            <v>20</v>
          </cell>
          <cell r="K174">
            <v>15</v>
          </cell>
          <cell r="L174">
            <v>20</v>
          </cell>
          <cell r="M174">
            <v>750000</v>
          </cell>
          <cell r="N174">
            <v>10</v>
          </cell>
          <cell r="O174">
            <v>7500000</v>
          </cell>
          <cell r="P174">
            <v>9</v>
          </cell>
          <cell r="Q174">
            <v>1875</v>
          </cell>
          <cell r="R174" t="str">
            <v>VD</v>
          </cell>
          <cell r="S174">
            <v>1.25</v>
          </cell>
          <cell r="T174" t="str">
            <v>N/A</v>
          </cell>
          <cell r="U174">
            <v>6.18</v>
          </cell>
          <cell r="V174">
            <v>7.0000000000000007E-2</v>
          </cell>
          <cell r="W174">
            <v>0.04</v>
          </cell>
          <cell r="X174">
            <v>0.03</v>
          </cell>
          <cell r="Y174">
            <v>0.02</v>
          </cell>
        </row>
        <row r="175">
          <cell r="A175" t="str">
            <v>VD-0007</v>
          </cell>
          <cell r="B175" t="str">
            <v>Volqueta Doble Troque RD690S</v>
          </cell>
          <cell r="C175" t="str">
            <v>Mack</v>
          </cell>
          <cell r="D175" t="str">
            <v>260 HP o 25.0 Ton.</v>
          </cell>
          <cell r="E175">
            <v>1996</v>
          </cell>
          <cell r="F175">
            <v>10</v>
          </cell>
          <cell r="G175">
            <v>280000000</v>
          </cell>
          <cell r="H175">
            <v>0</v>
          </cell>
          <cell r="I175">
            <v>0</v>
          </cell>
          <cell r="J175">
            <v>20</v>
          </cell>
          <cell r="K175">
            <v>15</v>
          </cell>
          <cell r="L175">
            <v>20</v>
          </cell>
          <cell r="M175">
            <v>750000</v>
          </cell>
          <cell r="N175">
            <v>10</v>
          </cell>
          <cell r="O175">
            <v>7500000</v>
          </cell>
          <cell r="P175">
            <v>9</v>
          </cell>
          <cell r="Q175">
            <v>1875</v>
          </cell>
          <cell r="R175" t="str">
            <v>VD</v>
          </cell>
          <cell r="S175">
            <v>1.25</v>
          </cell>
          <cell r="T175" t="str">
            <v>N/A</v>
          </cell>
          <cell r="U175">
            <v>6.18</v>
          </cell>
          <cell r="V175">
            <v>7.0000000000000007E-2</v>
          </cell>
          <cell r="W175">
            <v>0.04</v>
          </cell>
          <cell r="X175">
            <v>0.03</v>
          </cell>
          <cell r="Y175">
            <v>0.02</v>
          </cell>
        </row>
        <row r="176">
          <cell r="A176" t="str">
            <v>VD-0008</v>
          </cell>
          <cell r="B176" t="str">
            <v>Volqueta Doble Troque RD690S</v>
          </cell>
          <cell r="C176" t="str">
            <v>Mack</v>
          </cell>
          <cell r="D176" t="str">
            <v>260 HP o 25.0 Ton.</v>
          </cell>
          <cell r="E176">
            <v>1996</v>
          </cell>
          <cell r="F176">
            <v>10</v>
          </cell>
          <cell r="G176">
            <v>280000000</v>
          </cell>
          <cell r="H176">
            <v>0</v>
          </cell>
          <cell r="I176">
            <v>0</v>
          </cell>
          <cell r="J176">
            <v>20</v>
          </cell>
          <cell r="K176">
            <v>15</v>
          </cell>
          <cell r="L176">
            <v>20</v>
          </cell>
          <cell r="M176">
            <v>750000</v>
          </cell>
          <cell r="N176">
            <v>10</v>
          </cell>
          <cell r="O176">
            <v>7500000</v>
          </cell>
          <cell r="P176">
            <v>9</v>
          </cell>
          <cell r="Q176">
            <v>1875</v>
          </cell>
          <cell r="R176" t="str">
            <v>VD</v>
          </cell>
          <cell r="S176">
            <v>1.25</v>
          </cell>
          <cell r="T176" t="str">
            <v>N/A</v>
          </cell>
          <cell r="U176">
            <v>6.18</v>
          </cell>
          <cell r="V176">
            <v>7.0000000000000007E-2</v>
          </cell>
          <cell r="W176">
            <v>0.04</v>
          </cell>
          <cell r="X176">
            <v>0.03</v>
          </cell>
          <cell r="Y176">
            <v>0.02</v>
          </cell>
        </row>
        <row r="177">
          <cell r="A177" t="str">
            <v>VD-0009</v>
          </cell>
          <cell r="B177" t="str">
            <v>Volqueta Doble Troque RD690S</v>
          </cell>
          <cell r="C177" t="str">
            <v>Mack</v>
          </cell>
          <cell r="D177" t="str">
            <v>260 HP o 25.0 Ton.</v>
          </cell>
          <cell r="E177">
            <v>1997</v>
          </cell>
          <cell r="F177">
            <v>10</v>
          </cell>
          <cell r="G177">
            <v>280000000</v>
          </cell>
          <cell r="H177">
            <v>0</v>
          </cell>
          <cell r="I177">
            <v>0</v>
          </cell>
          <cell r="J177">
            <v>20</v>
          </cell>
          <cell r="K177">
            <v>15</v>
          </cell>
          <cell r="L177">
            <v>20</v>
          </cell>
          <cell r="M177">
            <v>750000</v>
          </cell>
          <cell r="N177">
            <v>10</v>
          </cell>
          <cell r="O177">
            <v>7500000</v>
          </cell>
          <cell r="P177">
            <v>9</v>
          </cell>
          <cell r="Q177">
            <v>1875</v>
          </cell>
          <cell r="R177" t="str">
            <v>VD</v>
          </cell>
          <cell r="S177">
            <v>1.25</v>
          </cell>
          <cell r="T177" t="str">
            <v>N/A</v>
          </cell>
          <cell r="U177">
            <v>6.18</v>
          </cell>
          <cell r="V177">
            <v>7.0000000000000007E-2</v>
          </cell>
          <cell r="W177">
            <v>0.04</v>
          </cell>
          <cell r="X177">
            <v>0.03</v>
          </cell>
          <cell r="Y177">
            <v>0.02</v>
          </cell>
        </row>
        <row r="178">
          <cell r="A178" t="str">
            <v>VD-0010</v>
          </cell>
          <cell r="B178" t="str">
            <v>Volqueta Doble Troque RD690S</v>
          </cell>
          <cell r="C178" t="str">
            <v>Mack</v>
          </cell>
          <cell r="D178" t="str">
            <v>300HP o 25.0 Ton.</v>
          </cell>
          <cell r="E178">
            <v>1997</v>
          </cell>
          <cell r="F178">
            <v>10</v>
          </cell>
          <cell r="G178">
            <v>280000000</v>
          </cell>
          <cell r="H178">
            <v>0</v>
          </cell>
          <cell r="I178">
            <v>0</v>
          </cell>
          <cell r="J178">
            <v>20</v>
          </cell>
          <cell r="K178">
            <v>15</v>
          </cell>
          <cell r="L178">
            <v>20</v>
          </cell>
          <cell r="M178">
            <v>750000</v>
          </cell>
          <cell r="N178">
            <v>10</v>
          </cell>
          <cell r="O178">
            <v>7500000</v>
          </cell>
          <cell r="P178">
            <v>9</v>
          </cell>
          <cell r="Q178">
            <v>1875</v>
          </cell>
          <cell r="R178" t="str">
            <v>VD</v>
          </cell>
          <cell r="S178">
            <v>1.25</v>
          </cell>
          <cell r="T178" t="str">
            <v>N/A</v>
          </cell>
          <cell r="U178">
            <v>6.18</v>
          </cell>
          <cell r="V178">
            <v>7.0000000000000007E-2</v>
          </cell>
          <cell r="W178">
            <v>0.04</v>
          </cell>
          <cell r="X178">
            <v>0.03</v>
          </cell>
          <cell r="Y178">
            <v>0.02</v>
          </cell>
        </row>
        <row r="179">
          <cell r="A179" t="str">
            <v>VD-0011</v>
          </cell>
          <cell r="B179" t="str">
            <v>Volqueta Doble Troque RD690S</v>
          </cell>
          <cell r="C179" t="str">
            <v>Mack</v>
          </cell>
          <cell r="D179" t="str">
            <v>260 HP o 25.0 Ton.</v>
          </cell>
          <cell r="E179">
            <v>1997</v>
          </cell>
          <cell r="F179">
            <v>10</v>
          </cell>
          <cell r="G179">
            <v>280000000</v>
          </cell>
          <cell r="H179">
            <v>0</v>
          </cell>
          <cell r="I179">
            <v>0</v>
          </cell>
          <cell r="J179">
            <v>20</v>
          </cell>
          <cell r="K179">
            <v>15</v>
          </cell>
          <cell r="L179">
            <v>20</v>
          </cell>
          <cell r="M179">
            <v>750000</v>
          </cell>
          <cell r="N179">
            <v>10</v>
          </cell>
          <cell r="O179">
            <v>7500000</v>
          </cell>
          <cell r="P179">
            <v>9</v>
          </cell>
          <cell r="Q179">
            <v>1875</v>
          </cell>
          <cell r="R179" t="str">
            <v>VD</v>
          </cell>
          <cell r="S179">
            <v>1.25</v>
          </cell>
          <cell r="T179" t="str">
            <v>N/A</v>
          </cell>
          <cell r="U179">
            <v>6.18</v>
          </cell>
          <cell r="V179">
            <v>7.0000000000000007E-2</v>
          </cell>
          <cell r="W179">
            <v>0.04</v>
          </cell>
          <cell r="X179">
            <v>0.03</v>
          </cell>
          <cell r="Y179">
            <v>0.02</v>
          </cell>
        </row>
        <row r="180">
          <cell r="A180" t="str">
            <v>VD-0014</v>
          </cell>
          <cell r="B180" t="str">
            <v>Volqueta Doble Troque 4900 DT466</v>
          </cell>
          <cell r="C180" t="str">
            <v>International</v>
          </cell>
          <cell r="D180" t="str">
            <v>250 HPx3300rpm o 18.0 Ton.</v>
          </cell>
          <cell r="E180">
            <v>1996</v>
          </cell>
          <cell r="F180">
            <v>10</v>
          </cell>
          <cell r="G180">
            <v>250000000</v>
          </cell>
          <cell r="H180">
            <v>0</v>
          </cell>
          <cell r="I180">
            <v>0</v>
          </cell>
          <cell r="J180">
            <v>20</v>
          </cell>
          <cell r="K180">
            <v>15</v>
          </cell>
          <cell r="L180">
            <v>20</v>
          </cell>
          <cell r="M180">
            <v>750000</v>
          </cell>
          <cell r="N180">
            <v>10</v>
          </cell>
          <cell r="O180">
            <v>7500000</v>
          </cell>
          <cell r="P180">
            <v>9</v>
          </cell>
          <cell r="Q180">
            <v>1875</v>
          </cell>
          <cell r="R180" t="str">
            <v>VD</v>
          </cell>
          <cell r="S180">
            <v>1.25</v>
          </cell>
          <cell r="T180" t="str">
            <v>N/A</v>
          </cell>
          <cell r="U180">
            <v>6.18</v>
          </cell>
          <cell r="V180">
            <v>7.0000000000000007E-2</v>
          </cell>
          <cell r="W180">
            <v>0.04</v>
          </cell>
          <cell r="X180">
            <v>0.03</v>
          </cell>
          <cell r="Y180">
            <v>0.02</v>
          </cell>
        </row>
        <row r="181">
          <cell r="A181" t="str">
            <v>VD-0015</v>
          </cell>
          <cell r="B181" t="str">
            <v>Volqueta Doble Troque 4900 DT466</v>
          </cell>
          <cell r="C181" t="str">
            <v>International</v>
          </cell>
          <cell r="D181" t="str">
            <v>250 HPx3300rpm o 18.0 Ton.</v>
          </cell>
          <cell r="E181">
            <v>1996</v>
          </cell>
          <cell r="F181">
            <v>10</v>
          </cell>
          <cell r="G181">
            <v>250000000</v>
          </cell>
          <cell r="H181">
            <v>0</v>
          </cell>
          <cell r="I181">
            <v>0</v>
          </cell>
          <cell r="J181">
            <v>20</v>
          </cell>
          <cell r="K181">
            <v>15</v>
          </cell>
          <cell r="L181">
            <v>20</v>
          </cell>
          <cell r="M181">
            <v>750000</v>
          </cell>
          <cell r="N181">
            <v>10</v>
          </cell>
          <cell r="O181">
            <v>7500000</v>
          </cell>
          <cell r="P181">
            <v>9</v>
          </cell>
          <cell r="Q181">
            <v>1875</v>
          </cell>
          <cell r="R181" t="str">
            <v>VD</v>
          </cell>
          <cell r="S181">
            <v>1.25</v>
          </cell>
          <cell r="T181" t="str">
            <v>N/A</v>
          </cell>
          <cell r="U181">
            <v>6.18</v>
          </cell>
          <cell r="V181">
            <v>7.0000000000000007E-2</v>
          </cell>
          <cell r="W181">
            <v>0.04</v>
          </cell>
          <cell r="X181">
            <v>0.03</v>
          </cell>
          <cell r="Y181">
            <v>0.02</v>
          </cell>
        </row>
        <row r="182">
          <cell r="A182" t="str">
            <v>VD-0016</v>
          </cell>
          <cell r="B182" t="str">
            <v>Volqueta Doble Troque 7400</v>
          </cell>
          <cell r="C182" t="str">
            <v>Dina</v>
          </cell>
          <cell r="D182" t="str">
            <v>175-190 HP o 26.0 Ton.</v>
          </cell>
          <cell r="E182">
            <v>1995</v>
          </cell>
          <cell r="F182">
            <v>10</v>
          </cell>
          <cell r="G182">
            <v>250000000</v>
          </cell>
          <cell r="H182">
            <v>0</v>
          </cell>
          <cell r="I182">
            <v>0</v>
          </cell>
          <cell r="J182">
            <v>20</v>
          </cell>
          <cell r="K182">
            <v>15</v>
          </cell>
          <cell r="L182">
            <v>20</v>
          </cell>
          <cell r="M182">
            <v>750000</v>
          </cell>
          <cell r="N182">
            <v>10</v>
          </cell>
          <cell r="O182">
            <v>7500000</v>
          </cell>
          <cell r="P182">
            <v>9</v>
          </cell>
          <cell r="Q182">
            <v>1875</v>
          </cell>
          <cell r="R182" t="str">
            <v>VD</v>
          </cell>
          <cell r="S182">
            <v>1.25</v>
          </cell>
          <cell r="T182" t="str">
            <v>N/A</v>
          </cell>
          <cell r="U182">
            <v>6.18</v>
          </cell>
          <cell r="V182">
            <v>7.0000000000000007E-2</v>
          </cell>
          <cell r="W182">
            <v>0.04</v>
          </cell>
          <cell r="X182">
            <v>0.03</v>
          </cell>
          <cell r="Y182">
            <v>0.02</v>
          </cell>
        </row>
        <row r="183">
          <cell r="A183" t="str">
            <v>VD-0017</v>
          </cell>
          <cell r="B183" t="str">
            <v>Volqueta Doble Troque RD690S</v>
          </cell>
          <cell r="C183" t="str">
            <v>Mack</v>
          </cell>
          <cell r="D183" t="str">
            <v>19.0 Ton</v>
          </cell>
          <cell r="E183">
            <v>1994</v>
          </cell>
          <cell r="F183">
            <v>10</v>
          </cell>
          <cell r="G183">
            <v>250000000</v>
          </cell>
          <cell r="H183">
            <v>0</v>
          </cell>
          <cell r="I183">
            <v>0</v>
          </cell>
          <cell r="J183">
            <v>20</v>
          </cell>
          <cell r="K183">
            <v>15</v>
          </cell>
          <cell r="L183">
            <v>20</v>
          </cell>
          <cell r="M183">
            <v>750000</v>
          </cell>
          <cell r="N183">
            <v>10</v>
          </cell>
          <cell r="O183">
            <v>7500000</v>
          </cell>
          <cell r="P183">
            <v>9</v>
          </cell>
          <cell r="Q183">
            <v>1875</v>
          </cell>
          <cell r="R183" t="str">
            <v>VD</v>
          </cell>
          <cell r="S183">
            <v>1.25</v>
          </cell>
          <cell r="T183" t="str">
            <v>N/A</v>
          </cell>
          <cell r="U183">
            <v>6.18</v>
          </cell>
          <cell r="V183">
            <v>7.0000000000000007E-2</v>
          </cell>
          <cell r="W183">
            <v>0.04</v>
          </cell>
          <cell r="X183">
            <v>0.03</v>
          </cell>
          <cell r="Y183">
            <v>0.02</v>
          </cell>
        </row>
        <row r="184">
          <cell r="A184" t="str">
            <v>VD-0018</v>
          </cell>
          <cell r="B184" t="str">
            <v>Volqueta Doble Troque RD688SXLD</v>
          </cell>
          <cell r="C184" t="str">
            <v>Mack</v>
          </cell>
          <cell r="D184" t="str">
            <v>400HP o 20.0 Ton.</v>
          </cell>
          <cell r="E184">
            <v>1994</v>
          </cell>
          <cell r="F184">
            <v>10</v>
          </cell>
          <cell r="G184">
            <v>280000000</v>
          </cell>
          <cell r="H184">
            <v>0</v>
          </cell>
          <cell r="I184">
            <v>0</v>
          </cell>
          <cell r="J184">
            <v>20</v>
          </cell>
          <cell r="K184">
            <v>15</v>
          </cell>
          <cell r="L184">
            <v>20</v>
          </cell>
          <cell r="M184">
            <v>750000</v>
          </cell>
          <cell r="N184">
            <v>10</v>
          </cell>
          <cell r="O184">
            <v>7500000</v>
          </cell>
          <cell r="P184">
            <v>9</v>
          </cell>
          <cell r="Q184">
            <v>1875</v>
          </cell>
          <cell r="R184" t="str">
            <v>VD</v>
          </cell>
          <cell r="S184">
            <v>1.25</v>
          </cell>
          <cell r="T184" t="str">
            <v>N/A</v>
          </cell>
          <cell r="U184">
            <v>6.18</v>
          </cell>
          <cell r="V184">
            <v>7.0000000000000007E-2</v>
          </cell>
          <cell r="W184">
            <v>0.04</v>
          </cell>
          <cell r="X184">
            <v>0.03</v>
          </cell>
          <cell r="Y184">
            <v>0.02</v>
          </cell>
        </row>
        <row r="185">
          <cell r="A185" t="str">
            <v>VD-0019</v>
          </cell>
          <cell r="B185" t="str">
            <v>Volqueta Doble Troque 7600 6X4</v>
          </cell>
          <cell r="C185" t="str">
            <v>International</v>
          </cell>
          <cell r="D185" t="str">
            <v>305 HP o 20.0 Ton.</v>
          </cell>
          <cell r="E185">
            <v>2006</v>
          </cell>
          <cell r="F185">
            <v>10</v>
          </cell>
          <cell r="G185">
            <v>246476177</v>
          </cell>
          <cell r="H185">
            <v>6418262</v>
          </cell>
          <cell r="I185">
            <v>25673</v>
          </cell>
          <cell r="J185">
            <v>20</v>
          </cell>
          <cell r="K185">
            <v>15</v>
          </cell>
          <cell r="L185">
            <v>20</v>
          </cell>
          <cell r="M185">
            <v>750000</v>
          </cell>
          <cell r="N185">
            <v>10</v>
          </cell>
          <cell r="O185">
            <v>7500000</v>
          </cell>
          <cell r="P185">
            <v>9</v>
          </cell>
          <cell r="Q185">
            <v>1875</v>
          </cell>
          <cell r="R185" t="str">
            <v>VD</v>
          </cell>
          <cell r="S185">
            <v>1.25</v>
          </cell>
          <cell r="T185" t="str">
            <v>N/A</v>
          </cell>
          <cell r="U185">
            <v>5.8</v>
          </cell>
          <cell r="V185">
            <v>0.06</v>
          </cell>
          <cell r="W185">
            <v>0.04</v>
          </cell>
          <cell r="X185">
            <v>0.03</v>
          </cell>
          <cell r="Y185">
            <v>0.02</v>
          </cell>
        </row>
        <row r="186">
          <cell r="A186" t="str">
            <v>VD-0020</v>
          </cell>
          <cell r="B186" t="str">
            <v>Volqueta Doble Troque 7600 6X4</v>
          </cell>
          <cell r="C186" t="str">
            <v>International</v>
          </cell>
          <cell r="D186" t="str">
            <v>305 HP o 20.0 Ton.</v>
          </cell>
          <cell r="E186">
            <v>2006</v>
          </cell>
          <cell r="F186">
            <v>10</v>
          </cell>
          <cell r="G186">
            <v>246476177</v>
          </cell>
          <cell r="H186">
            <v>6418262</v>
          </cell>
          <cell r="I186">
            <v>25673</v>
          </cell>
          <cell r="J186">
            <v>20</v>
          </cell>
          <cell r="K186">
            <v>15</v>
          </cell>
          <cell r="L186">
            <v>20</v>
          </cell>
          <cell r="M186">
            <v>750000</v>
          </cell>
          <cell r="N186">
            <v>10</v>
          </cell>
          <cell r="O186">
            <v>7500000</v>
          </cell>
          <cell r="P186">
            <v>9</v>
          </cell>
          <cell r="Q186">
            <v>1875</v>
          </cell>
          <cell r="R186" t="str">
            <v>VD</v>
          </cell>
          <cell r="S186">
            <v>1.25</v>
          </cell>
          <cell r="T186" t="str">
            <v>N/A</v>
          </cell>
          <cell r="U186">
            <v>5.8</v>
          </cell>
          <cell r="V186">
            <v>0.06</v>
          </cell>
          <cell r="W186">
            <v>0.04</v>
          </cell>
          <cell r="X186">
            <v>0.03</v>
          </cell>
          <cell r="Y186">
            <v>0.02</v>
          </cell>
        </row>
        <row r="187">
          <cell r="A187" t="str">
            <v>VD-0021</v>
          </cell>
          <cell r="B187" t="str">
            <v>Volqueta Doble Troque 7600 6X4</v>
          </cell>
          <cell r="C187" t="str">
            <v>International</v>
          </cell>
          <cell r="D187" t="str">
            <v>305 HP o 20.0 Ton.</v>
          </cell>
          <cell r="E187">
            <v>2006</v>
          </cell>
          <cell r="F187">
            <v>10</v>
          </cell>
          <cell r="G187">
            <v>246476177</v>
          </cell>
          <cell r="H187">
            <v>6418262</v>
          </cell>
          <cell r="I187">
            <v>25673</v>
          </cell>
          <cell r="J187">
            <v>20</v>
          </cell>
          <cell r="K187">
            <v>15</v>
          </cell>
          <cell r="L187">
            <v>20</v>
          </cell>
          <cell r="M187">
            <v>750000</v>
          </cell>
          <cell r="N187">
            <v>10</v>
          </cell>
          <cell r="O187">
            <v>7500000</v>
          </cell>
          <cell r="P187">
            <v>9</v>
          </cell>
          <cell r="Q187">
            <v>1875</v>
          </cell>
          <cell r="R187" t="str">
            <v>VD</v>
          </cell>
          <cell r="S187">
            <v>1.25</v>
          </cell>
          <cell r="T187" t="str">
            <v>N/A</v>
          </cell>
          <cell r="U187">
            <v>5.8</v>
          </cell>
          <cell r="V187">
            <v>0.06</v>
          </cell>
          <cell r="W187">
            <v>0.04</v>
          </cell>
          <cell r="X187">
            <v>0.03</v>
          </cell>
          <cell r="Y187">
            <v>0.02</v>
          </cell>
        </row>
        <row r="188">
          <cell r="A188" t="str">
            <v>VD-0022</v>
          </cell>
          <cell r="B188" t="str">
            <v>Volqueta Doble Troque 7600 6X4</v>
          </cell>
          <cell r="C188" t="str">
            <v>International</v>
          </cell>
          <cell r="D188" t="str">
            <v>305 HP o 20.0 Ton.</v>
          </cell>
          <cell r="E188">
            <v>2006</v>
          </cell>
          <cell r="F188">
            <v>10</v>
          </cell>
          <cell r="G188">
            <v>246476177</v>
          </cell>
          <cell r="H188">
            <v>6418262</v>
          </cell>
          <cell r="I188">
            <v>25673</v>
          </cell>
          <cell r="J188">
            <v>20</v>
          </cell>
          <cell r="K188">
            <v>15</v>
          </cell>
          <cell r="L188">
            <v>20</v>
          </cell>
          <cell r="M188">
            <v>750000</v>
          </cell>
          <cell r="N188">
            <v>10</v>
          </cell>
          <cell r="O188">
            <v>7500000</v>
          </cell>
          <cell r="P188">
            <v>9</v>
          </cell>
          <cell r="Q188">
            <v>1875</v>
          </cell>
          <cell r="R188" t="str">
            <v>VD</v>
          </cell>
          <cell r="S188">
            <v>1.25</v>
          </cell>
          <cell r="T188" t="str">
            <v>N/A</v>
          </cell>
          <cell r="U188">
            <v>5.8</v>
          </cell>
          <cell r="V188">
            <v>0.06</v>
          </cell>
          <cell r="W188">
            <v>0.04</v>
          </cell>
          <cell r="X188">
            <v>0.03</v>
          </cell>
          <cell r="Y188">
            <v>0.02</v>
          </cell>
        </row>
        <row r="189">
          <cell r="A189" t="str">
            <v>VD-0023</v>
          </cell>
          <cell r="B189" t="str">
            <v>Volqueta Doble Troque 7601 6X4</v>
          </cell>
          <cell r="C189" t="str">
            <v>International</v>
          </cell>
          <cell r="D189" t="str">
            <v>380 HP o 20.0 Ton.</v>
          </cell>
          <cell r="E189">
            <v>2006</v>
          </cell>
          <cell r="F189">
            <v>10</v>
          </cell>
          <cell r="G189">
            <v>253269987</v>
          </cell>
          <cell r="H189">
            <v>6589982</v>
          </cell>
          <cell r="I189">
            <v>26360</v>
          </cell>
          <cell r="J189">
            <v>20</v>
          </cell>
          <cell r="K189">
            <v>15</v>
          </cell>
          <cell r="L189">
            <v>20</v>
          </cell>
          <cell r="M189">
            <v>750000</v>
          </cell>
          <cell r="N189">
            <v>10</v>
          </cell>
          <cell r="O189">
            <v>7500000</v>
          </cell>
          <cell r="P189">
            <v>9</v>
          </cell>
          <cell r="Q189">
            <v>1875</v>
          </cell>
          <cell r="R189" t="str">
            <v>VD</v>
          </cell>
          <cell r="S189">
            <v>1.25</v>
          </cell>
          <cell r="T189" t="str">
            <v>N/A</v>
          </cell>
          <cell r="U189">
            <v>6</v>
          </cell>
          <cell r="V189">
            <v>7.0000000000000007E-2</v>
          </cell>
          <cell r="W189">
            <v>0.04</v>
          </cell>
          <cell r="X189">
            <v>0.03</v>
          </cell>
          <cell r="Y189">
            <v>0.02</v>
          </cell>
        </row>
        <row r="190">
          <cell r="A190" t="str">
            <v>VD-0024</v>
          </cell>
          <cell r="B190" t="str">
            <v>Volqueta Doble Troque 7602 6X4</v>
          </cell>
          <cell r="C190" t="str">
            <v>International</v>
          </cell>
          <cell r="D190" t="str">
            <v>380 HP o 20.0 Ton.</v>
          </cell>
          <cell r="E190">
            <v>2006</v>
          </cell>
          <cell r="F190">
            <v>10</v>
          </cell>
          <cell r="G190">
            <v>253269987</v>
          </cell>
          <cell r="H190">
            <v>6589982</v>
          </cell>
          <cell r="I190">
            <v>26360</v>
          </cell>
          <cell r="J190">
            <v>20</v>
          </cell>
          <cell r="K190">
            <v>15</v>
          </cell>
          <cell r="L190">
            <v>20</v>
          </cell>
          <cell r="M190">
            <v>750000</v>
          </cell>
          <cell r="N190">
            <v>10</v>
          </cell>
          <cell r="O190">
            <v>7500000</v>
          </cell>
          <cell r="P190">
            <v>9</v>
          </cell>
          <cell r="Q190">
            <v>1875</v>
          </cell>
          <cell r="R190" t="str">
            <v>VD</v>
          </cell>
          <cell r="S190">
            <v>1.25</v>
          </cell>
          <cell r="T190" t="str">
            <v>N/A</v>
          </cell>
          <cell r="U190">
            <v>6</v>
          </cell>
          <cell r="V190">
            <v>7.0000000000000007E-2</v>
          </cell>
          <cell r="W190">
            <v>0.04</v>
          </cell>
          <cell r="X190">
            <v>0.03</v>
          </cell>
          <cell r="Y190">
            <v>0.02</v>
          </cell>
        </row>
        <row r="191">
          <cell r="A191" t="str">
            <v>VD-0025</v>
          </cell>
          <cell r="B191" t="str">
            <v>Volqueta Doble Troque 7603 6X4</v>
          </cell>
          <cell r="C191" t="str">
            <v>International</v>
          </cell>
          <cell r="D191" t="str">
            <v>380 HP o 20.0 Ton.</v>
          </cell>
          <cell r="E191">
            <v>2006</v>
          </cell>
          <cell r="F191">
            <v>10</v>
          </cell>
          <cell r="G191">
            <v>253269987</v>
          </cell>
          <cell r="H191">
            <v>6589982</v>
          </cell>
          <cell r="I191">
            <v>26360</v>
          </cell>
          <cell r="J191">
            <v>20</v>
          </cell>
          <cell r="K191">
            <v>15</v>
          </cell>
          <cell r="L191">
            <v>20</v>
          </cell>
          <cell r="M191">
            <v>750000</v>
          </cell>
          <cell r="N191">
            <v>10</v>
          </cell>
          <cell r="O191">
            <v>7500000</v>
          </cell>
          <cell r="P191">
            <v>9</v>
          </cell>
          <cell r="Q191">
            <v>1875</v>
          </cell>
          <cell r="R191" t="str">
            <v>VD</v>
          </cell>
          <cell r="S191">
            <v>1.25</v>
          </cell>
          <cell r="T191" t="str">
            <v>N/A</v>
          </cell>
          <cell r="U191">
            <v>6</v>
          </cell>
          <cell r="V191">
            <v>7.0000000000000007E-2</v>
          </cell>
          <cell r="W191">
            <v>0.04</v>
          </cell>
          <cell r="X191">
            <v>0.03</v>
          </cell>
          <cell r="Y191">
            <v>0.02</v>
          </cell>
        </row>
        <row r="192">
          <cell r="A192" t="str">
            <v>VD-0026</v>
          </cell>
          <cell r="B192" t="str">
            <v>Volqueta Doble Troque 7604 6X4</v>
          </cell>
          <cell r="C192" t="str">
            <v>International</v>
          </cell>
          <cell r="D192" t="str">
            <v>380 HP o 20.0 Ton.</v>
          </cell>
          <cell r="E192">
            <v>2006</v>
          </cell>
          <cell r="F192">
            <v>10</v>
          </cell>
          <cell r="G192">
            <v>253269987</v>
          </cell>
          <cell r="H192">
            <v>6589982</v>
          </cell>
          <cell r="I192">
            <v>26360</v>
          </cell>
          <cell r="J192">
            <v>20</v>
          </cell>
          <cell r="K192">
            <v>15</v>
          </cell>
          <cell r="L192">
            <v>20</v>
          </cell>
          <cell r="M192">
            <v>750000</v>
          </cell>
          <cell r="N192">
            <v>10</v>
          </cell>
          <cell r="O192">
            <v>7500000</v>
          </cell>
          <cell r="P192">
            <v>9</v>
          </cell>
          <cell r="Q192">
            <v>1875</v>
          </cell>
          <cell r="R192" t="str">
            <v>VD</v>
          </cell>
          <cell r="S192">
            <v>1.25</v>
          </cell>
          <cell r="T192" t="str">
            <v>N/A</v>
          </cell>
          <cell r="U192">
            <v>6</v>
          </cell>
          <cell r="V192">
            <v>7.0000000000000007E-2</v>
          </cell>
          <cell r="W192">
            <v>0.04</v>
          </cell>
          <cell r="X192">
            <v>0.03</v>
          </cell>
          <cell r="Y192">
            <v>0.02</v>
          </cell>
        </row>
        <row r="193">
          <cell r="A193" t="str">
            <v>VD-0027</v>
          </cell>
          <cell r="B193" t="str">
            <v>Volqueta Doble Troque 7605 6X4</v>
          </cell>
          <cell r="C193" t="str">
            <v>International</v>
          </cell>
          <cell r="D193" t="str">
            <v>380 HP o 20.0 Ton.</v>
          </cell>
          <cell r="E193">
            <v>2006</v>
          </cell>
          <cell r="F193">
            <v>10</v>
          </cell>
          <cell r="G193">
            <v>253269987</v>
          </cell>
          <cell r="H193">
            <v>6589982</v>
          </cell>
          <cell r="I193">
            <v>26360</v>
          </cell>
          <cell r="J193">
            <v>20</v>
          </cell>
          <cell r="K193">
            <v>15</v>
          </cell>
          <cell r="L193">
            <v>20</v>
          </cell>
          <cell r="M193">
            <v>750000</v>
          </cell>
          <cell r="N193">
            <v>10</v>
          </cell>
          <cell r="O193">
            <v>7500000</v>
          </cell>
          <cell r="P193">
            <v>9</v>
          </cell>
          <cell r="Q193">
            <v>1875</v>
          </cell>
          <cell r="R193" t="str">
            <v>VD</v>
          </cell>
          <cell r="S193">
            <v>1.25</v>
          </cell>
          <cell r="T193" t="str">
            <v>N/A</v>
          </cell>
          <cell r="U193">
            <v>6</v>
          </cell>
          <cell r="V193">
            <v>7.0000000000000007E-2</v>
          </cell>
          <cell r="W193">
            <v>0.04</v>
          </cell>
          <cell r="X193">
            <v>0.03</v>
          </cell>
          <cell r="Y193">
            <v>0.02</v>
          </cell>
        </row>
        <row r="194">
          <cell r="A194" t="str">
            <v>VD-0028</v>
          </cell>
          <cell r="B194" t="str">
            <v>Volqueta Doble Troque 7606 6X4</v>
          </cell>
          <cell r="C194" t="str">
            <v>International</v>
          </cell>
          <cell r="D194" t="str">
            <v>380 HP o 20.0 Ton.</v>
          </cell>
          <cell r="E194">
            <v>2006</v>
          </cell>
          <cell r="F194">
            <v>10</v>
          </cell>
          <cell r="G194">
            <v>253269987</v>
          </cell>
          <cell r="H194">
            <v>6589982</v>
          </cell>
          <cell r="I194">
            <v>26360</v>
          </cell>
          <cell r="J194">
            <v>20</v>
          </cell>
          <cell r="K194">
            <v>15</v>
          </cell>
          <cell r="L194">
            <v>20</v>
          </cell>
          <cell r="M194">
            <v>750000</v>
          </cell>
          <cell r="N194">
            <v>10</v>
          </cell>
          <cell r="O194">
            <v>7500000</v>
          </cell>
          <cell r="P194">
            <v>9</v>
          </cell>
          <cell r="Q194">
            <v>1875</v>
          </cell>
          <cell r="R194" t="str">
            <v>VD</v>
          </cell>
          <cell r="S194">
            <v>1.25</v>
          </cell>
          <cell r="T194" t="str">
            <v>N/A</v>
          </cell>
          <cell r="U194">
            <v>6</v>
          </cell>
          <cell r="V194">
            <v>7.0000000000000007E-2</v>
          </cell>
          <cell r="W194">
            <v>0.04</v>
          </cell>
          <cell r="X194">
            <v>0.03</v>
          </cell>
          <cell r="Y194">
            <v>0.02</v>
          </cell>
        </row>
        <row r="195">
          <cell r="A195" t="str">
            <v>VF-0001</v>
          </cell>
          <cell r="B195" t="str">
            <v xml:space="preserve">Volqueta Fuera de Via </v>
          </cell>
          <cell r="C195" t="str">
            <v>Mack</v>
          </cell>
          <cell r="D195" t="str">
            <v>250 HP o 20.0 Ton.</v>
          </cell>
          <cell r="E195">
            <v>1968</v>
          </cell>
          <cell r="F195">
            <v>10</v>
          </cell>
          <cell r="G195">
            <v>150000000</v>
          </cell>
          <cell r="H195">
            <v>0</v>
          </cell>
          <cell r="I195">
            <v>0</v>
          </cell>
          <cell r="J195">
            <v>20</v>
          </cell>
          <cell r="K195">
            <v>15</v>
          </cell>
          <cell r="L195">
            <v>20</v>
          </cell>
          <cell r="M195">
            <v>1200000</v>
          </cell>
          <cell r="N195">
            <v>4</v>
          </cell>
          <cell r="O195">
            <v>4800000</v>
          </cell>
          <cell r="P195">
            <v>12</v>
          </cell>
          <cell r="Q195">
            <v>2500</v>
          </cell>
          <cell r="R195" t="str">
            <v>VD</v>
          </cell>
          <cell r="S195">
            <v>1.25</v>
          </cell>
          <cell r="T195" t="str">
            <v>N/A</v>
          </cell>
          <cell r="U195">
            <v>8.3000000000000007</v>
          </cell>
          <cell r="V195">
            <v>0.06</v>
          </cell>
          <cell r="W195">
            <v>0.05</v>
          </cell>
          <cell r="X195">
            <v>0.04</v>
          </cell>
          <cell r="Y195">
            <v>0.03</v>
          </cell>
        </row>
        <row r="196">
          <cell r="A196" t="str">
            <v>VF-0002</v>
          </cell>
          <cell r="B196" t="str">
            <v xml:space="preserve">Volqueta Fuera de Via </v>
          </cell>
          <cell r="C196" t="str">
            <v>Mack</v>
          </cell>
          <cell r="D196" t="str">
            <v>250 HP o 20.0 Ton.</v>
          </cell>
          <cell r="E196">
            <v>1968</v>
          </cell>
          <cell r="F196">
            <v>10</v>
          </cell>
          <cell r="G196">
            <v>150000000</v>
          </cell>
          <cell r="H196">
            <v>0</v>
          </cell>
          <cell r="I196">
            <v>0</v>
          </cell>
          <cell r="J196">
            <v>20</v>
          </cell>
          <cell r="K196">
            <v>15</v>
          </cell>
          <cell r="L196">
            <v>20</v>
          </cell>
          <cell r="M196">
            <v>1200000</v>
          </cell>
          <cell r="N196">
            <v>4</v>
          </cell>
          <cell r="O196">
            <v>4800000</v>
          </cell>
          <cell r="P196">
            <v>12</v>
          </cell>
          <cell r="Q196">
            <v>2500</v>
          </cell>
          <cell r="R196" t="str">
            <v>VD</v>
          </cell>
          <cell r="S196">
            <v>1.25</v>
          </cell>
          <cell r="T196" t="str">
            <v>N/A</v>
          </cell>
          <cell r="U196">
            <v>8.3000000000000007</v>
          </cell>
          <cell r="V196">
            <v>0.06</v>
          </cell>
          <cell r="W196">
            <v>0.05</v>
          </cell>
          <cell r="X196">
            <v>0.04</v>
          </cell>
          <cell r="Y196">
            <v>0.03</v>
          </cell>
        </row>
        <row r="197">
          <cell r="A197" t="str">
            <v>VL-0004</v>
          </cell>
          <cell r="B197" t="str">
            <v>Camioneta Estacas Luv 2300</v>
          </cell>
          <cell r="C197" t="str">
            <v>Chevrolet   4x4</v>
          </cell>
          <cell r="D197" t="str">
            <v>2300c.c o 1 Ton.</v>
          </cell>
          <cell r="E197">
            <v>1991</v>
          </cell>
          <cell r="F197">
            <v>5</v>
          </cell>
          <cell r="G197">
            <v>25000000</v>
          </cell>
          <cell r="H197">
            <v>0</v>
          </cell>
          <cell r="I197">
            <v>0</v>
          </cell>
          <cell r="J197">
            <v>10</v>
          </cell>
          <cell r="K197">
            <v>15</v>
          </cell>
          <cell r="L197">
            <v>20</v>
          </cell>
          <cell r="M197">
            <v>250000</v>
          </cell>
          <cell r="N197">
            <v>4</v>
          </cell>
          <cell r="O197">
            <v>1000000</v>
          </cell>
          <cell r="P197">
            <v>6</v>
          </cell>
          <cell r="Q197">
            <v>1250</v>
          </cell>
          <cell r="R197" t="str">
            <v>CE</v>
          </cell>
          <cell r="S197">
            <v>1.25</v>
          </cell>
          <cell r="T197" t="str">
            <v>N/A</v>
          </cell>
          <cell r="U197">
            <v>2.8</v>
          </cell>
          <cell r="V197">
            <v>4.0000000000000001E-3</v>
          </cell>
          <cell r="W197">
            <v>4.0000000000000001E-3</v>
          </cell>
          <cell r="X197">
            <v>2E-3</v>
          </cell>
          <cell r="Y197">
            <v>1E-3</v>
          </cell>
        </row>
        <row r="198">
          <cell r="A198" t="str">
            <v>VL-0005</v>
          </cell>
          <cell r="B198" t="str">
            <v>Campero Samurai</v>
          </cell>
          <cell r="C198" t="str">
            <v xml:space="preserve">Chevrolet </v>
          </cell>
          <cell r="D198">
            <v>0</v>
          </cell>
          <cell r="E198">
            <v>1993</v>
          </cell>
          <cell r="F198">
            <v>5</v>
          </cell>
          <cell r="G198">
            <v>25000000</v>
          </cell>
          <cell r="H198">
            <v>0</v>
          </cell>
          <cell r="I198">
            <v>0</v>
          </cell>
          <cell r="J198">
            <v>10</v>
          </cell>
          <cell r="K198">
            <v>15</v>
          </cell>
          <cell r="L198">
            <v>20</v>
          </cell>
          <cell r="M198">
            <v>250000</v>
          </cell>
          <cell r="N198">
            <v>4</v>
          </cell>
          <cell r="O198">
            <v>1000000</v>
          </cell>
          <cell r="P198">
            <v>6</v>
          </cell>
          <cell r="Q198">
            <v>1250</v>
          </cell>
          <cell r="R198" t="str">
            <v>CE</v>
          </cell>
          <cell r="S198">
            <v>1.25</v>
          </cell>
          <cell r="T198" t="str">
            <v>N/A</v>
          </cell>
          <cell r="U198">
            <v>2.8</v>
          </cell>
          <cell r="V198">
            <v>4.0000000000000001E-3</v>
          </cell>
          <cell r="W198">
            <v>4.0000000000000001E-3</v>
          </cell>
          <cell r="X198">
            <v>2E-3</v>
          </cell>
          <cell r="Y198">
            <v>1E-3</v>
          </cell>
        </row>
        <row r="199">
          <cell r="A199" t="str">
            <v>VL-0006</v>
          </cell>
          <cell r="B199" t="str">
            <v>Camioneta Doble C. Luv 2300</v>
          </cell>
          <cell r="C199" t="str">
            <v>Chevrolet   4x4</v>
          </cell>
          <cell r="D199">
            <v>0</v>
          </cell>
          <cell r="E199">
            <v>1993</v>
          </cell>
          <cell r="F199">
            <v>5</v>
          </cell>
          <cell r="G199">
            <v>20000000</v>
          </cell>
          <cell r="H199">
            <v>0</v>
          </cell>
          <cell r="I199">
            <v>0</v>
          </cell>
          <cell r="J199">
            <v>10</v>
          </cell>
          <cell r="K199">
            <v>15</v>
          </cell>
          <cell r="L199">
            <v>20</v>
          </cell>
          <cell r="M199">
            <v>250000</v>
          </cell>
          <cell r="N199">
            <v>4</v>
          </cell>
          <cell r="O199">
            <v>1000000</v>
          </cell>
          <cell r="P199">
            <v>6</v>
          </cell>
          <cell r="Q199">
            <v>1250</v>
          </cell>
          <cell r="R199" t="str">
            <v>CE</v>
          </cell>
          <cell r="S199">
            <v>1.25</v>
          </cell>
          <cell r="T199" t="str">
            <v>N/A</v>
          </cell>
          <cell r="U199">
            <v>2.8</v>
          </cell>
          <cell r="V199">
            <v>4.0000000000000001E-3</v>
          </cell>
          <cell r="W199">
            <v>4.0000000000000001E-3</v>
          </cell>
          <cell r="X199">
            <v>2E-3</v>
          </cell>
          <cell r="Y199">
            <v>1E-3</v>
          </cell>
        </row>
        <row r="200">
          <cell r="A200" t="str">
            <v>VL-0007</v>
          </cell>
          <cell r="B200" t="str">
            <v>Campero Samurai</v>
          </cell>
          <cell r="C200" t="str">
            <v xml:space="preserve">Chevrolet </v>
          </cell>
          <cell r="D200">
            <v>0</v>
          </cell>
          <cell r="E200">
            <v>1996</v>
          </cell>
          <cell r="F200">
            <v>5</v>
          </cell>
          <cell r="G200">
            <v>20000000</v>
          </cell>
          <cell r="H200">
            <v>0</v>
          </cell>
          <cell r="I200">
            <v>0</v>
          </cell>
          <cell r="J200">
            <v>10</v>
          </cell>
          <cell r="K200">
            <v>15</v>
          </cell>
          <cell r="L200">
            <v>20</v>
          </cell>
          <cell r="M200">
            <v>250000</v>
          </cell>
          <cell r="N200">
            <v>4</v>
          </cell>
          <cell r="O200">
            <v>1000000</v>
          </cell>
          <cell r="P200">
            <v>6</v>
          </cell>
          <cell r="Q200">
            <v>1250</v>
          </cell>
          <cell r="R200" t="str">
            <v>CE</v>
          </cell>
          <cell r="S200">
            <v>1.25</v>
          </cell>
          <cell r="T200" t="str">
            <v>N/A</v>
          </cell>
          <cell r="U200">
            <v>2.8</v>
          </cell>
          <cell r="V200">
            <v>4.0000000000000001E-3</v>
          </cell>
          <cell r="W200">
            <v>4.0000000000000001E-3</v>
          </cell>
          <cell r="X200">
            <v>2E-3</v>
          </cell>
          <cell r="Y200">
            <v>1E-3</v>
          </cell>
        </row>
        <row r="201">
          <cell r="A201" t="str">
            <v>VL-0009</v>
          </cell>
          <cell r="B201" t="str">
            <v>Camioneta Doble C. D21 2.4 Iny.</v>
          </cell>
          <cell r="C201" t="str">
            <v>Nissan        4x4</v>
          </cell>
          <cell r="D201" t="str">
            <v>2400c.c o 1 Ton.</v>
          </cell>
          <cell r="E201">
            <v>1998</v>
          </cell>
          <cell r="F201">
            <v>5</v>
          </cell>
          <cell r="G201">
            <v>35000000</v>
          </cell>
          <cell r="H201">
            <v>0</v>
          </cell>
          <cell r="I201">
            <v>0</v>
          </cell>
          <cell r="J201">
            <v>10</v>
          </cell>
          <cell r="K201">
            <v>15</v>
          </cell>
          <cell r="L201">
            <v>20</v>
          </cell>
          <cell r="M201">
            <v>250000</v>
          </cell>
          <cell r="N201">
            <v>4</v>
          </cell>
          <cell r="O201">
            <v>1000000</v>
          </cell>
          <cell r="P201">
            <v>6</v>
          </cell>
          <cell r="Q201">
            <v>1250</v>
          </cell>
          <cell r="R201" t="str">
            <v>CE</v>
          </cell>
          <cell r="S201">
            <v>1.25</v>
          </cell>
          <cell r="T201" t="str">
            <v>N/A</v>
          </cell>
          <cell r="U201">
            <v>1.5</v>
          </cell>
          <cell r="V201">
            <v>3.0000000000000001E-3</v>
          </cell>
          <cell r="W201">
            <v>3.0000000000000001E-3</v>
          </cell>
          <cell r="X201">
            <v>3.0000000000000001E-3</v>
          </cell>
          <cell r="Y201">
            <v>1E-3</v>
          </cell>
        </row>
        <row r="202">
          <cell r="A202" t="str">
            <v xml:space="preserve">VL-0010 </v>
          </cell>
          <cell r="B202" t="str">
            <v>Camioneta Estacas Hilux</v>
          </cell>
          <cell r="C202" t="str">
            <v>Toyota       4x2</v>
          </cell>
          <cell r="D202" t="str">
            <v>1 Ton.</v>
          </cell>
          <cell r="E202">
            <v>1996</v>
          </cell>
          <cell r="F202">
            <v>5</v>
          </cell>
          <cell r="G202">
            <v>25000000</v>
          </cell>
          <cell r="H202">
            <v>0</v>
          </cell>
          <cell r="I202">
            <v>0</v>
          </cell>
          <cell r="J202">
            <v>10</v>
          </cell>
          <cell r="K202">
            <v>15</v>
          </cell>
          <cell r="L202">
            <v>20</v>
          </cell>
          <cell r="M202">
            <v>250000</v>
          </cell>
          <cell r="N202">
            <v>4</v>
          </cell>
          <cell r="O202">
            <v>1000000</v>
          </cell>
          <cell r="P202">
            <v>6</v>
          </cell>
          <cell r="Q202">
            <v>1250</v>
          </cell>
          <cell r="R202" t="str">
            <v>CE</v>
          </cell>
          <cell r="S202">
            <v>1.25</v>
          </cell>
          <cell r="T202" t="str">
            <v>N/A</v>
          </cell>
          <cell r="U202">
            <v>2.8</v>
          </cell>
          <cell r="V202">
            <v>4.0000000000000001E-3</v>
          </cell>
          <cell r="W202">
            <v>4.0000000000000001E-3</v>
          </cell>
          <cell r="X202">
            <v>2E-3</v>
          </cell>
          <cell r="Y202">
            <v>1E-3</v>
          </cell>
        </row>
        <row r="203">
          <cell r="A203" t="str">
            <v>VL-0011</v>
          </cell>
          <cell r="B203" t="str">
            <v>Camioneta Doble C. Hilux</v>
          </cell>
          <cell r="C203" t="str">
            <v>Toyota       4x2</v>
          </cell>
          <cell r="D203" t="str">
            <v>1 Ton.</v>
          </cell>
          <cell r="E203">
            <v>1996</v>
          </cell>
          <cell r="F203">
            <v>5</v>
          </cell>
          <cell r="G203">
            <v>30000000</v>
          </cell>
          <cell r="H203">
            <v>0</v>
          </cell>
          <cell r="I203">
            <v>0</v>
          </cell>
          <cell r="J203">
            <v>10</v>
          </cell>
          <cell r="K203">
            <v>15</v>
          </cell>
          <cell r="L203">
            <v>20</v>
          </cell>
          <cell r="M203">
            <v>250000</v>
          </cell>
          <cell r="N203">
            <v>4</v>
          </cell>
          <cell r="O203">
            <v>1000000</v>
          </cell>
          <cell r="P203">
            <v>6</v>
          </cell>
          <cell r="Q203">
            <v>1250</v>
          </cell>
          <cell r="R203" t="str">
            <v>CE</v>
          </cell>
          <cell r="S203">
            <v>1.25</v>
          </cell>
          <cell r="T203" t="str">
            <v>N/A</v>
          </cell>
          <cell r="U203">
            <v>2.8</v>
          </cell>
          <cell r="V203">
            <v>4.0000000000000001E-3</v>
          </cell>
          <cell r="W203">
            <v>4.0000000000000001E-3</v>
          </cell>
          <cell r="X203">
            <v>2E-3</v>
          </cell>
          <cell r="Y203">
            <v>1E-3</v>
          </cell>
        </row>
        <row r="204">
          <cell r="A204" t="str">
            <v>VL-0012</v>
          </cell>
          <cell r="B204" t="str">
            <v>Camioneta Doble C. Luv 2300</v>
          </cell>
          <cell r="C204" t="str">
            <v>Chevrolet   4x4</v>
          </cell>
          <cell r="D204" t="str">
            <v>1 Ton.</v>
          </cell>
          <cell r="E204">
            <v>1995</v>
          </cell>
          <cell r="F204">
            <v>5</v>
          </cell>
          <cell r="G204">
            <v>25000000</v>
          </cell>
          <cell r="H204">
            <v>0</v>
          </cell>
          <cell r="I204">
            <v>0</v>
          </cell>
          <cell r="J204">
            <v>10</v>
          </cell>
          <cell r="K204">
            <v>15</v>
          </cell>
          <cell r="L204">
            <v>20</v>
          </cell>
          <cell r="M204">
            <v>250000</v>
          </cell>
          <cell r="N204">
            <v>4</v>
          </cell>
          <cell r="O204">
            <v>1000000</v>
          </cell>
          <cell r="P204">
            <v>6</v>
          </cell>
          <cell r="Q204">
            <v>1250</v>
          </cell>
          <cell r="R204" t="str">
            <v>CE</v>
          </cell>
          <cell r="S204">
            <v>1.25</v>
          </cell>
          <cell r="T204" t="str">
            <v>N/A</v>
          </cell>
          <cell r="U204">
            <v>2.8</v>
          </cell>
          <cell r="V204">
            <v>4.0000000000000001E-3</v>
          </cell>
          <cell r="W204">
            <v>4.0000000000000001E-3</v>
          </cell>
          <cell r="X204">
            <v>2E-3</v>
          </cell>
          <cell r="Y204">
            <v>1E-3</v>
          </cell>
        </row>
        <row r="205">
          <cell r="A205" t="str">
            <v>VL-0013</v>
          </cell>
          <cell r="B205" t="str">
            <v>Campero Montero</v>
          </cell>
          <cell r="C205" t="str">
            <v>Mitsubishi</v>
          </cell>
          <cell r="D205" t="str">
            <v>5 Pas</v>
          </cell>
          <cell r="E205">
            <v>1996</v>
          </cell>
          <cell r="F205">
            <v>5</v>
          </cell>
          <cell r="G205">
            <v>30000000</v>
          </cell>
          <cell r="H205">
            <v>0</v>
          </cell>
          <cell r="I205">
            <v>0</v>
          </cell>
          <cell r="J205">
            <v>10</v>
          </cell>
          <cell r="K205">
            <v>15</v>
          </cell>
          <cell r="L205">
            <v>20</v>
          </cell>
          <cell r="M205">
            <v>250000</v>
          </cell>
          <cell r="N205">
            <v>4</v>
          </cell>
          <cell r="O205">
            <v>1000000</v>
          </cell>
          <cell r="P205">
            <v>6</v>
          </cell>
          <cell r="Q205">
            <v>1250</v>
          </cell>
          <cell r="R205" t="str">
            <v>CE</v>
          </cell>
          <cell r="S205">
            <v>1.25</v>
          </cell>
          <cell r="T205" t="str">
            <v>N/A</v>
          </cell>
          <cell r="U205">
            <v>1.5</v>
          </cell>
          <cell r="V205">
            <v>3.0000000000000001E-3</v>
          </cell>
          <cell r="W205">
            <v>3.0000000000000001E-3</v>
          </cell>
          <cell r="X205">
            <v>3.0000000000000001E-3</v>
          </cell>
          <cell r="Y205">
            <v>1E-3</v>
          </cell>
        </row>
        <row r="206">
          <cell r="A206" t="str">
            <v>VL-0014</v>
          </cell>
          <cell r="B206" t="str">
            <v>Camioneta De Platon D-22 PICK-UP</v>
          </cell>
          <cell r="C206" t="str">
            <v>Nissan        4x4</v>
          </cell>
          <cell r="D206" t="str">
            <v>2400c.c o 1Ton.</v>
          </cell>
          <cell r="E206">
            <v>1998</v>
          </cell>
          <cell r="F206">
            <v>5</v>
          </cell>
          <cell r="G206">
            <v>32000000</v>
          </cell>
          <cell r="H206">
            <v>0</v>
          </cell>
          <cell r="I206">
            <v>0</v>
          </cell>
          <cell r="J206">
            <v>10</v>
          </cell>
          <cell r="K206">
            <v>15</v>
          </cell>
          <cell r="L206">
            <v>20</v>
          </cell>
          <cell r="M206">
            <v>250000</v>
          </cell>
          <cell r="N206">
            <v>4</v>
          </cell>
          <cell r="O206">
            <v>1000000</v>
          </cell>
          <cell r="P206">
            <v>6</v>
          </cell>
          <cell r="Q206">
            <v>1250</v>
          </cell>
          <cell r="R206" t="str">
            <v>CE</v>
          </cell>
          <cell r="S206">
            <v>1.25</v>
          </cell>
          <cell r="T206" t="str">
            <v>N/A</v>
          </cell>
          <cell r="U206">
            <v>1.5</v>
          </cell>
          <cell r="V206">
            <v>3.0000000000000001E-3</v>
          </cell>
          <cell r="W206">
            <v>3.0000000000000001E-3</v>
          </cell>
          <cell r="X206">
            <v>3.0000000000000001E-3</v>
          </cell>
          <cell r="Y206">
            <v>1E-3</v>
          </cell>
        </row>
        <row r="207">
          <cell r="A207" t="str">
            <v>VL-0015</v>
          </cell>
          <cell r="B207" t="str">
            <v>Campero Samurai Hard top</v>
          </cell>
          <cell r="C207" t="str">
            <v>Chevrolet</v>
          </cell>
          <cell r="D207" t="str">
            <v>1300c.c.</v>
          </cell>
          <cell r="E207">
            <v>1998</v>
          </cell>
          <cell r="F207">
            <v>5</v>
          </cell>
          <cell r="G207">
            <v>20000000</v>
          </cell>
          <cell r="H207">
            <v>0</v>
          </cell>
          <cell r="I207">
            <v>0</v>
          </cell>
          <cell r="J207">
            <v>10</v>
          </cell>
          <cell r="K207">
            <v>15</v>
          </cell>
          <cell r="L207">
            <v>20</v>
          </cell>
          <cell r="M207">
            <v>250000</v>
          </cell>
          <cell r="N207">
            <v>4</v>
          </cell>
          <cell r="O207">
            <v>1000000</v>
          </cell>
          <cell r="P207">
            <v>6</v>
          </cell>
          <cell r="Q207">
            <v>1250</v>
          </cell>
          <cell r="R207" t="str">
            <v>CE</v>
          </cell>
          <cell r="S207">
            <v>1.25</v>
          </cell>
          <cell r="T207" t="str">
            <v>N/A</v>
          </cell>
          <cell r="U207">
            <v>2.8</v>
          </cell>
          <cell r="V207">
            <v>4.0000000000000001E-3</v>
          </cell>
          <cell r="W207">
            <v>4.0000000000000001E-3</v>
          </cell>
          <cell r="X207">
            <v>2E-3</v>
          </cell>
          <cell r="Y207">
            <v>1E-3</v>
          </cell>
        </row>
        <row r="208">
          <cell r="A208" t="str">
            <v>VL-0016</v>
          </cell>
          <cell r="B208" t="str">
            <v>Campero Samurai  Long</v>
          </cell>
          <cell r="C208" t="str">
            <v>Chevrolet</v>
          </cell>
          <cell r="D208" t="str">
            <v>1300c.c.</v>
          </cell>
          <cell r="E208">
            <v>1997</v>
          </cell>
          <cell r="F208">
            <v>5</v>
          </cell>
          <cell r="G208">
            <v>15000000</v>
          </cell>
          <cell r="H208">
            <v>0</v>
          </cell>
          <cell r="I208">
            <v>0</v>
          </cell>
          <cell r="J208">
            <v>10</v>
          </cell>
          <cell r="K208">
            <v>15</v>
          </cell>
          <cell r="L208">
            <v>20</v>
          </cell>
          <cell r="M208">
            <v>250000</v>
          </cell>
          <cell r="N208">
            <v>4</v>
          </cell>
          <cell r="O208">
            <v>1000000</v>
          </cell>
          <cell r="P208">
            <v>6</v>
          </cell>
          <cell r="Q208">
            <v>1250</v>
          </cell>
          <cell r="R208" t="str">
            <v>CE</v>
          </cell>
          <cell r="S208">
            <v>1.25</v>
          </cell>
          <cell r="T208" t="str">
            <v>N/A</v>
          </cell>
          <cell r="U208">
            <v>2.8</v>
          </cell>
          <cell r="V208">
            <v>4.0000000000000001E-3</v>
          </cell>
          <cell r="W208">
            <v>4.0000000000000001E-3</v>
          </cell>
          <cell r="X208">
            <v>2E-3</v>
          </cell>
          <cell r="Y208">
            <v>1E-3</v>
          </cell>
        </row>
        <row r="209">
          <cell r="A209" t="str">
            <v>VL-0017</v>
          </cell>
          <cell r="B209" t="str">
            <v>Camioneta Estacas Luv 2300</v>
          </cell>
          <cell r="C209" t="str">
            <v>Chevrolet</v>
          </cell>
          <cell r="D209" t="str">
            <v>1300c.c. o 2 Ton</v>
          </cell>
          <cell r="E209">
            <v>1997</v>
          </cell>
          <cell r="F209">
            <v>5</v>
          </cell>
          <cell r="G209">
            <v>25000000</v>
          </cell>
          <cell r="H209">
            <v>0</v>
          </cell>
          <cell r="I209">
            <v>0</v>
          </cell>
          <cell r="J209">
            <v>10</v>
          </cell>
          <cell r="K209">
            <v>15</v>
          </cell>
          <cell r="L209">
            <v>20</v>
          </cell>
          <cell r="M209">
            <v>250000</v>
          </cell>
          <cell r="N209">
            <v>4</v>
          </cell>
          <cell r="O209">
            <v>1000000</v>
          </cell>
          <cell r="P209">
            <v>6</v>
          </cell>
          <cell r="Q209">
            <v>1250</v>
          </cell>
          <cell r="R209" t="str">
            <v>CE</v>
          </cell>
          <cell r="S209">
            <v>1.25</v>
          </cell>
          <cell r="T209" t="str">
            <v>N/A</v>
          </cell>
          <cell r="U209">
            <v>2.8</v>
          </cell>
          <cell r="V209">
            <v>4.0000000000000001E-3</v>
          </cell>
          <cell r="W209">
            <v>4.0000000000000001E-3</v>
          </cell>
          <cell r="X209">
            <v>2E-3</v>
          </cell>
          <cell r="Y209">
            <v>1E-3</v>
          </cell>
        </row>
        <row r="210">
          <cell r="A210" t="str">
            <v>VL-0018</v>
          </cell>
          <cell r="B210" t="str">
            <v>Camioneta Estacas Luv 2300</v>
          </cell>
          <cell r="C210" t="str">
            <v>Chevrolet</v>
          </cell>
          <cell r="D210" t="str">
            <v>1300c.c. o 2 Ton</v>
          </cell>
          <cell r="E210">
            <v>1997</v>
          </cell>
          <cell r="F210">
            <v>5</v>
          </cell>
          <cell r="G210">
            <v>25000000</v>
          </cell>
          <cell r="H210">
            <v>0</v>
          </cell>
          <cell r="I210">
            <v>0</v>
          </cell>
          <cell r="J210">
            <v>10</v>
          </cell>
          <cell r="K210">
            <v>15</v>
          </cell>
          <cell r="L210">
            <v>20</v>
          </cell>
          <cell r="M210">
            <v>250000</v>
          </cell>
          <cell r="N210">
            <v>4</v>
          </cell>
          <cell r="O210">
            <v>1000000</v>
          </cell>
          <cell r="P210">
            <v>6</v>
          </cell>
          <cell r="Q210">
            <v>1250</v>
          </cell>
          <cell r="R210" t="str">
            <v>CE</v>
          </cell>
          <cell r="S210">
            <v>1.25</v>
          </cell>
          <cell r="T210" t="str">
            <v>N/A</v>
          </cell>
          <cell r="U210">
            <v>2.8</v>
          </cell>
          <cell r="V210">
            <v>4.0000000000000001E-3</v>
          </cell>
          <cell r="W210">
            <v>4.0000000000000001E-3</v>
          </cell>
          <cell r="X210">
            <v>2E-3</v>
          </cell>
          <cell r="Y210">
            <v>1E-3</v>
          </cell>
        </row>
        <row r="211">
          <cell r="A211" t="str">
            <v>VL-0019</v>
          </cell>
          <cell r="B211" t="str">
            <v>Camioneta Furgon Luv 2300</v>
          </cell>
          <cell r="C211" t="str">
            <v>Chevrolet</v>
          </cell>
          <cell r="D211" t="str">
            <v>2300c.c. o 2 Ton</v>
          </cell>
          <cell r="E211">
            <v>1997</v>
          </cell>
          <cell r="F211">
            <v>5</v>
          </cell>
          <cell r="G211">
            <v>25000000</v>
          </cell>
          <cell r="H211">
            <v>0</v>
          </cell>
          <cell r="I211">
            <v>0</v>
          </cell>
          <cell r="J211">
            <v>10</v>
          </cell>
          <cell r="K211">
            <v>15</v>
          </cell>
          <cell r="L211">
            <v>20</v>
          </cell>
          <cell r="M211">
            <v>250000</v>
          </cell>
          <cell r="N211">
            <v>4</v>
          </cell>
          <cell r="O211">
            <v>1000000</v>
          </cell>
          <cell r="P211">
            <v>6</v>
          </cell>
          <cell r="Q211">
            <v>1250</v>
          </cell>
          <cell r="R211" t="str">
            <v>CE</v>
          </cell>
          <cell r="S211">
            <v>1.25</v>
          </cell>
          <cell r="T211" t="str">
            <v>N/A</v>
          </cell>
          <cell r="U211">
            <v>2.8</v>
          </cell>
          <cell r="V211">
            <v>4.0000000000000001E-3</v>
          </cell>
          <cell r="W211">
            <v>4.0000000000000001E-3</v>
          </cell>
          <cell r="X211">
            <v>2E-3</v>
          </cell>
          <cell r="Y211">
            <v>1E-3</v>
          </cell>
        </row>
        <row r="212">
          <cell r="A212" t="str">
            <v>VL-0020</v>
          </cell>
          <cell r="B212" t="str">
            <v>Campero Samurai Long</v>
          </cell>
          <cell r="C212" t="str">
            <v>Chevrolet</v>
          </cell>
          <cell r="D212" t="str">
            <v>1300c.c. o 2 Ton</v>
          </cell>
          <cell r="E212">
            <v>1997</v>
          </cell>
          <cell r="F212">
            <v>5</v>
          </cell>
          <cell r="G212">
            <v>18000000</v>
          </cell>
          <cell r="H212">
            <v>0</v>
          </cell>
          <cell r="I212">
            <v>0</v>
          </cell>
          <cell r="J212">
            <v>10</v>
          </cell>
          <cell r="K212">
            <v>15</v>
          </cell>
          <cell r="L212">
            <v>20</v>
          </cell>
          <cell r="M212">
            <v>250000</v>
          </cell>
          <cell r="N212">
            <v>4</v>
          </cell>
          <cell r="O212">
            <v>1000000</v>
          </cell>
          <cell r="P212">
            <v>6</v>
          </cell>
          <cell r="Q212">
            <v>1250</v>
          </cell>
          <cell r="R212" t="str">
            <v>CE</v>
          </cell>
          <cell r="S212">
            <v>1.25</v>
          </cell>
          <cell r="T212" t="str">
            <v>N/A</v>
          </cell>
          <cell r="U212">
            <v>2.8</v>
          </cell>
          <cell r="V212">
            <v>4.0000000000000001E-3</v>
          </cell>
          <cell r="W212">
            <v>4.0000000000000001E-3</v>
          </cell>
          <cell r="X212">
            <v>2E-3</v>
          </cell>
          <cell r="Y212">
            <v>1E-3</v>
          </cell>
        </row>
        <row r="213">
          <cell r="A213" t="str">
            <v>VL-0021</v>
          </cell>
          <cell r="B213" t="str">
            <v>Camioneta Furgon Luv 2300</v>
          </cell>
          <cell r="C213" t="str">
            <v>Chevrolet</v>
          </cell>
          <cell r="D213" t="str">
            <v>2300c.c. o 1 Ton.</v>
          </cell>
          <cell r="E213">
            <v>1993</v>
          </cell>
          <cell r="F213">
            <v>5</v>
          </cell>
          <cell r="G213">
            <v>25000000</v>
          </cell>
          <cell r="H213">
            <v>0</v>
          </cell>
          <cell r="I213">
            <v>0</v>
          </cell>
          <cell r="J213">
            <v>10</v>
          </cell>
          <cell r="K213">
            <v>15</v>
          </cell>
          <cell r="L213">
            <v>20</v>
          </cell>
          <cell r="M213">
            <v>250000</v>
          </cell>
          <cell r="N213">
            <v>4</v>
          </cell>
          <cell r="O213">
            <v>1000000</v>
          </cell>
          <cell r="P213">
            <v>6</v>
          </cell>
          <cell r="Q213">
            <v>1250</v>
          </cell>
          <cell r="R213" t="str">
            <v>CE</v>
          </cell>
          <cell r="S213">
            <v>1.25</v>
          </cell>
          <cell r="T213" t="str">
            <v>N/A</v>
          </cell>
          <cell r="U213">
            <v>2.8</v>
          </cell>
          <cell r="V213">
            <v>4.0000000000000001E-3</v>
          </cell>
          <cell r="W213">
            <v>4.0000000000000001E-3</v>
          </cell>
          <cell r="X213">
            <v>2E-3</v>
          </cell>
          <cell r="Y213">
            <v>1E-3</v>
          </cell>
        </row>
        <row r="214">
          <cell r="A214" t="str">
            <v>VL-0022</v>
          </cell>
          <cell r="B214" t="str">
            <v>Camioneta De Platon DD22-Pickup DC</v>
          </cell>
          <cell r="C214" t="str">
            <v xml:space="preserve">Nissan        </v>
          </cell>
          <cell r="D214" t="str">
            <v>2500c.c. o 1 Ton.</v>
          </cell>
          <cell r="E214">
            <v>2005</v>
          </cell>
          <cell r="F214">
            <v>5</v>
          </cell>
          <cell r="G214">
            <v>54000000</v>
          </cell>
          <cell r="H214">
            <v>2049853</v>
          </cell>
          <cell r="I214">
            <v>8199</v>
          </cell>
          <cell r="J214">
            <v>10</v>
          </cell>
          <cell r="K214">
            <v>15</v>
          </cell>
          <cell r="L214">
            <v>20</v>
          </cell>
          <cell r="M214">
            <v>250000</v>
          </cell>
          <cell r="N214">
            <v>4</v>
          </cell>
          <cell r="O214">
            <v>1000000</v>
          </cell>
          <cell r="P214">
            <v>6</v>
          </cell>
          <cell r="Q214">
            <v>1250</v>
          </cell>
          <cell r="R214" t="str">
            <v>CE</v>
          </cell>
          <cell r="S214">
            <v>1.25</v>
          </cell>
          <cell r="T214" t="str">
            <v>N/A</v>
          </cell>
          <cell r="U214">
            <v>1</v>
          </cell>
          <cell r="V214">
            <v>4.0000000000000001E-3</v>
          </cell>
          <cell r="W214">
            <v>4.0000000000000001E-3</v>
          </cell>
          <cell r="X214">
            <v>2E-3</v>
          </cell>
          <cell r="Y214">
            <v>1E-3</v>
          </cell>
        </row>
        <row r="215">
          <cell r="A215" t="str">
            <v>VL-0023</v>
          </cell>
          <cell r="B215" t="str">
            <v>Camioneta De Platon DD22-Pickup DC</v>
          </cell>
          <cell r="C215" t="str">
            <v xml:space="preserve">Nissan        </v>
          </cell>
          <cell r="D215" t="str">
            <v>3000c.c. o 1 Ton.</v>
          </cell>
          <cell r="E215">
            <v>2006</v>
          </cell>
          <cell r="F215">
            <v>5</v>
          </cell>
          <cell r="G215">
            <v>54000000</v>
          </cell>
          <cell r="H215">
            <v>2049853</v>
          </cell>
          <cell r="I215">
            <v>8199</v>
          </cell>
          <cell r="J215">
            <v>10</v>
          </cell>
          <cell r="K215">
            <v>15</v>
          </cell>
          <cell r="L215">
            <v>20</v>
          </cell>
          <cell r="M215">
            <v>250000</v>
          </cell>
          <cell r="N215">
            <v>4</v>
          </cell>
          <cell r="O215">
            <v>1000000</v>
          </cell>
          <cell r="P215">
            <v>6</v>
          </cell>
          <cell r="Q215">
            <v>1250</v>
          </cell>
          <cell r="R215" t="str">
            <v>CE</v>
          </cell>
          <cell r="S215">
            <v>1.25</v>
          </cell>
          <cell r="T215" t="str">
            <v>N/A</v>
          </cell>
          <cell r="U215">
            <v>1</v>
          </cell>
          <cell r="V215">
            <v>4.0000000000000001E-3</v>
          </cell>
          <cell r="W215">
            <v>4.0000000000000001E-3</v>
          </cell>
          <cell r="X215">
            <v>2E-3</v>
          </cell>
          <cell r="Y215">
            <v>1E-3</v>
          </cell>
        </row>
        <row r="216">
          <cell r="A216" t="str">
            <v>VL-0024</v>
          </cell>
          <cell r="B216" t="str">
            <v>Camioneta De Platon DD22-Pickup DC</v>
          </cell>
          <cell r="C216" t="str">
            <v xml:space="preserve">Nissan        </v>
          </cell>
          <cell r="D216" t="str">
            <v>2500c.c. o 1 Ton.</v>
          </cell>
          <cell r="E216">
            <v>2006</v>
          </cell>
          <cell r="F216">
            <v>5</v>
          </cell>
          <cell r="G216">
            <v>56138400</v>
          </cell>
          <cell r="H216">
            <v>1455815</v>
          </cell>
          <cell r="I216">
            <v>5823</v>
          </cell>
          <cell r="J216">
            <v>10</v>
          </cell>
          <cell r="K216">
            <v>15</v>
          </cell>
          <cell r="L216">
            <v>20</v>
          </cell>
          <cell r="M216">
            <v>250000</v>
          </cell>
          <cell r="N216">
            <v>4</v>
          </cell>
          <cell r="O216">
            <v>1000000</v>
          </cell>
          <cell r="P216">
            <v>6</v>
          </cell>
          <cell r="Q216">
            <v>1250</v>
          </cell>
          <cell r="R216" t="str">
            <v>CE</v>
          </cell>
          <cell r="S216">
            <v>1.25</v>
          </cell>
          <cell r="T216" t="str">
            <v>N/A</v>
          </cell>
          <cell r="U216">
            <v>1</v>
          </cell>
          <cell r="V216">
            <v>4.0000000000000001E-3</v>
          </cell>
          <cell r="W216">
            <v>4.0000000000000001E-3</v>
          </cell>
          <cell r="X216">
            <v>2E-3</v>
          </cell>
          <cell r="Y216">
            <v>1E-3</v>
          </cell>
        </row>
        <row r="217">
          <cell r="A217" t="str">
            <v>VL-0025</v>
          </cell>
          <cell r="B217" t="str">
            <v>Camioneta De Platon DD22-Pickup DC</v>
          </cell>
          <cell r="C217" t="str">
            <v xml:space="preserve">Nissan        </v>
          </cell>
          <cell r="D217" t="str">
            <v>2500c.c. o 1 Ton.</v>
          </cell>
          <cell r="E217">
            <v>2006</v>
          </cell>
          <cell r="F217">
            <v>5</v>
          </cell>
          <cell r="G217">
            <v>56138400</v>
          </cell>
          <cell r="H217">
            <v>1455815</v>
          </cell>
          <cell r="I217">
            <v>5823</v>
          </cell>
          <cell r="J217">
            <v>10</v>
          </cell>
          <cell r="K217">
            <v>15</v>
          </cell>
          <cell r="L217">
            <v>20</v>
          </cell>
          <cell r="M217">
            <v>250000</v>
          </cell>
          <cell r="N217">
            <v>4</v>
          </cell>
          <cell r="O217">
            <v>1000000</v>
          </cell>
          <cell r="P217">
            <v>6</v>
          </cell>
          <cell r="Q217">
            <v>1250</v>
          </cell>
          <cell r="R217" t="str">
            <v>CE</v>
          </cell>
          <cell r="S217">
            <v>1.25</v>
          </cell>
          <cell r="T217" t="str">
            <v>N/A</v>
          </cell>
          <cell r="U217">
            <v>1</v>
          </cell>
          <cell r="V217">
            <v>4.0000000000000001E-3</v>
          </cell>
          <cell r="W217">
            <v>4.0000000000000001E-3</v>
          </cell>
          <cell r="X217">
            <v>2E-3</v>
          </cell>
          <cell r="Y217">
            <v>1E-3</v>
          </cell>
        </row>
        <row r="218">
          <cell r="A218" t="str">
            <v>VR-0001</v>
          </cell>
          <cell r="B218" t="str">
            <v>Volco-Remolque GTVZ15-2</v>
          </cell>
          <cell r="C218" t="str">
            <v>Hidroamerica</v>
          </cell>
          <cell r="D218" t="str">
            <v>2 EJES</v>
          </cell>
          <cell r="E218">
            <v>2001</v>
          </cell>
          <cell r="F218">
            <v>10</v>
          </cell>
          <cell r="G218">
            <v>40000000</v>
          </cell>
          <cell r="H218">
            <v>0</v>
          </cell>
          <cell r="I218">
            <v>0</v>
          </cell>
          <cell r="J218">
            <v>20</v>
          </cell>
          <cell r="K218">
            <v>15</v>
          </cell>
          <cell r="L218">
            <v>20</v>
          </cell>
          <cell r="M218">
            <v>750000</v>
          </cell>
          <cell r="N218">
            <v>8</v>
          </cell>
          <cell r="O218">
            <v>6000000</v>
          </cell>
          <cell r="P218">
            <v>9</v>
          </cell>
          <cell r="Q218">
            <v>1875</v>
          </cell>
          <cell r="R218" t="str">
            <v>N/A</v>
          </cell>
          <cell r="S218">
            <v>1.25</v>
          </cell>
          <cell r="T218" t="str">
            <v>N/A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0.01</v>
          </cell>
        </row>
        <row r="219">
          <cell r="A219" t="str">
            <v>VR-0002</v>
          </cell>
          <cell r="B219" t="str">
            <v>Volco-Remolque RV-10-F1-F1</v>
          </cell>
          <cell r="C219" t="str">
            <v>Metalcont</v>
          </cell>
          <cell r="D219" t="str">
            <v>2 EJES o 16 Ton.</v>
          </cell>
          <cell r="E219">
            <v>2002</v>
          </cell>
          <cell r="F219">
            <v>10</v>
          </cell>
          <cell r="G219">
            <v>60000000</v>
          </cell>
          <cell r="H219">
            <v>0</v>
          </cell>
          <cell r="I219">
            <v>0</v>
          </cell>
          <cell r="J219">
            <v>20</v>
          </cell>
          <cell r="K219">
            <v>15</v>
          </cell>
          <cell r="L219">
            <v>20</v>
          </cell>
          <cell r="M219">
            <v>750000</v>
          </cell>
          <cell r="N219">
            <v>8</v>
          </cell>
          <cell r="O219">
            <v>6000000</v>
          </cell>
          <cell r="P219">
            <v>9</v>
          </cell>
          <cell r="Q219">
            <v>1875</v>
          </cell>
          <cell r="R219" t="str">
            <v>N/A</v>
          </cell>
          <cell r="S219">
            <v>1.25</v>
          </cell>
          <cell r="T219" t="str">
            <v>N/A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0.01</v>
          </cell>
        </row>
        <row r="220">
          <cell r="A220" t="str">
            <v>VR-0003</v>
          </cell>
          <cell r="B220" t="str">
            <v>Volco-Remolque RV-10-F1-F1</v>
          </cell>
          <cell r="C220" t="str">
            <v>Metalcont</v>
          </cell>
          <cell r="D220" t="str">
            <v>2 EJES o 16 Ton.</v>
          </cell>
          <cell r="E220">
            <v>2002</v>
          </cell>
          <cell r="F220">
            <v>10</v>
          </cell>
          <cell r="G220">
            <v>60000000</v>
          </cell>
          <cell r="H220">
            <v>0</v>
          </cell>
          <cell r="I220">
            <v>0</v>
          </cell>
          <cell r="J220">
            <v>20</v>
          </cell>
          <cell r="K220">
            <v>15</v>
          </cell>
          <cell r="L220">
            <v>20</v>
          </cell>
          <cell r="M220">
            <v>750000</v>
          </cell>
          <cell r="N220">
            <v>8</v>
          </cell>
          <cell r="O220">
            <v>6000000</v>
          </cell>
          <cell r="P220">
            <v>9</v>
          </cell>
          <cell r="Q220">
            <v>1875</v>
          </cell>
          <cell r="R220" t="str">
            <v>N/A</v>
          </cell>
          <cell r="S220">
            <v>1.25</v>
          </cell>
          <cell r="T220" t="str">
            <v>N/A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0.01</v>
          </cell>
        </row>
        <row r="221">
          <cell r="A221" t="str">
            <v>VR-0004</v>
          </cell>
          <cell r="B221" t="str">
            <v>Volco-Remolque RV-10-F1-F1</v>
          </cell>
          <cell r="C221" t="str">
            <v>Metalcont</v>
          </cell>
          <cell r="D221" t="str">
            <v>2 EJES o 16 Ton.</v>
          </cell>
          <cell r="E221">
            <v>2002</v>
          </cell>
          <cell r="F221">
            <v>10</v>
          </cell>
          <cell r="G221">
            <v>60000000</v>
          </cell>
          <cell r="H221">
            <v>0</v>
          </cell>
          <cell r="I221">
            <v>0</v>
          </cell>
          <cell r="J221">
            <v>20</v>
          </cell>
          <cell r="K221">
            <v>15</v>
          </cell>
          <cell r="L221">
            <v>20</v>
          </cell>
          <cell r="M221">
            <v>750000</v>
          </cell>
          <cell r="N221">
            <v>8</v>
          </cell>
          <cell r="O221">
            <v>6000000</v>
          </cell>
          <cell r="P221">
            <v>9</v>
          </cell>
          <cell r="Q221">
            <v>1875</v>
          </cell>
          <cell r="R221" t="str">
            <v>N/A</v>
          </cell>
          <cell r="S221">
            <v>1.25</v>
          </cell>
          <cell r="T221" t="str">
            <v>N/A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0.01</v>
          </cell>
        </row>
        <row r="222">
          <cell r="A222" t="str">
            <v>VR-0005</v>
          </cell>
          <cell r="B222" t="str">
            <v>Volco-Remolque HAVD35-2</v>
          </cell>
          <cell r="C222" t="str">
            <v>Hidroamerica</v>
          </cell>
          <cell r="D222" t="str">
            <v>2 EJES o 25 Ton.</v>
          </cell>
          <cell r="E222">
            <v>2005</v>
          </cell>
          <cell r="F222">
            <v>10</v>
          </cell>
          <cell r="G222">
            <v>90000000</v>
          </cell>
          <cell r="H222">
            <v>0</v>
          </cell>
          <cell r="I222">
            <v>0</v>
          </cell>
          <cell r="J222">
            <v>20</v>
          </cell>
          <cell r="K222">
            <v>15</v>
          </cell>
          <cell r="L222">
            <v>20</v>
          </cell>
          <cell r="M222">
            <v>750000</v>
          </cell>
          <cell r="N222">
            <v>12</v>
          </cell>
          <cell r="O222">
            <v>9000000</v>
          </cell>
          <cell r="P222">
            <v>9</v>
          </cell>
          <cell r="Q222">
            <v>1875</v>
          </cell>
          <cell r="R222" t="str">
            <v>N/A</v>
          </cell>
          <cell r="S222">
            <v>1.25</v>
          </cell>
          <cell r="T222" t="str">
            <v>N/A</v>
          </cell>
          <cell r="U222">
            <v>0</v>
          </cell>
          <cell r="V222">
            <v>0</v>
          </cell>
          <cell r="W222">
            <v>0</v>
          </cell>
          <cell r="X222">
            <v>0.02</v>
          </cell>
          <cell r="Y222">
            <v>0.01</v>
          </cell>
        </row>
        <row r="223">
          <cell r="A223" t="str">
            <v>VS-0002</v>
          </cell>
          <cell r="B223" t="str">
            <v>Volqueta Sencilla 600</v>
          </cell>
          <cell r="C223" t="str">
            <v>Dodge</v>
          </cell>
          <cell r="D223" t="str">
            <v>160HP o 6.0 Mts3</v>
          </cell>
          <cell r="E223">
            <v>1980</v>
          </cell>
          <cell r="F223">
            <v>10</v>
          </cell>
          <cell r="G223">
            <v>25000000</v>
          </cell>
          <cell r="H223">
            <v>0</v>
          </cell>
          <cell r="I223">
            <v>0</v>
          </cell>
          <cell r="J223">
            <v>20</v>
          </cell>
          <cell r="K223">
            <v>15</v>
          </cell>
          <cell r="L223">
            <v>20</v>
          </cell>
          <cell r="M223">
            <v>750000</v>
          </cell>
          <cell r="N223">
            <v>6</v>
          </cell>
          <cell r="O223">
            <v>4500000</v>
          </cell>
          <cell r="P223">
            <v>9</v>
          </cell>
          <cell r="Q223">
            <v>1875</v>
          </cell>
          <cell r="R223" t="str">
            <v>VS</v>
          </cell>
          <cell r="S223">
            <v>1.25</v>
          </cell>
          <cell r="T223" t="str">
            <v>N/A</v>
          </cell>
          <cell r="U223">
            <v>3.5</v>
          </cell>
          <cell r="V223">
            <v>0.04</v>
          </cell>
          <cell r="W223">
            <v>0.02</v>
          </cell>
          <cell r="X223">
            <v>0.01</v>
          </cell>
          <cell r="Y223">
            <v>5.0000000000000001E-3</v>
          </cell>
        </row>
        <row r="224">
          <cell r="A224" t="str">
            <v>VS-0003</v>
          </cell>
          <cell r="B224" t="str">
            <v>Volqueta Sencilla Kodiak</v>
          </cell>
          <cell r="C224" t="str">
            <v>Chevrolet</v>
          </cell>
          <cell r="D224" t="str">
            <v>160HP o 6.0 Mts3</v>
          </cell>
          <cell r="E224">
            <v>1994</v>
          </cell>
          <cell r="F224">
            <v>10</v>
          </cell>
          <cell r="G224">
            <v>70000000</v>
          </cell>
          <cell r="H224">
            <v>0</v>
          </cell>
          <cell r="I224">
            <v>0</v>
          </cell>
          <cell r="J224">
            <v>20</v>
          </cell>
          <cell r="K224">
            <v>15</v>
          </cell>
          <cell r="L224">
            <v>20</v>
          </cell>
          <cell r="M224">
            <v>750000</v>
          </cell>
          <cell r="N224">
            <v>6</v>
          </cell>
          <cell r="O224">
            <v>4500000</v>
          </cell>
          <cell r="P224">
            <v>9</v>
          </cell>
          <cell r="Q224">
            <v>1875</v>
          </cell>
          <cell r="R224" t="str">
            <v>VS</v>
          </cell>
          <cell r="S224">
            <v>1.25</v>
          </cell>
          <cell r="T224" t="str">
            <v>N/A</v>
          </cell>
          <cell r="U224">
            <v>3.5</v>
          </cell>
          <cell r="V224">
            <v>0.04</v>
          </cell>
          <cell r="W224">
            <v>0.02</v>
          </cell>
          <cell r="X224">
            <v>0.01</v>
          </cell>
          <cell r="Y224">
            <v>5.0000000000000001E-3</v>
          </cell>
        </row>
        <row r="225">
          <cell r="A225" t="str">
            <v>VS-0004</v>
          </cell>
          <cell r="B225" t="str">
            <v>Volqueta Sencilla 4700 DT466</v>
          </cell>
          <cell r="C225" t="str">
            <v>International</v>
          </cell>
          <cell r="D225" t="str">
            <v>150HP o 8.0 Ton.</v>
          </cell>
          <cell r="E225">
            <v>1997</v>
          </cell>
          <cell r="F225">
            <v>10</v>
          </cell>
          <cell r="G225">
            <v>92142857</v>
          </cell>
          <cell r="H225">
            <v>0</v>
          </cell>
          <cell r="I225">
            <v>0</v>
          </cell>
          <cell r="J225">
            <v>20</v>
          </cell>
          <cell r="K225">
            <v>15</v>
          </cell>
          <cell r="L225">
            <v>20</v>
          </cell>
          <cell r="M225">
            <v>750000</v>
          </cell>
          <cell r="N225">
            <v>6</v>
          </cell>
          <cell r="O225">
            <v>4500000</v>
          </cell>
          <cell r="P225">
            <v>9</v>
          </cell>
          <cell r="Q225">
            <v>1875</v>
          </cell>
          <cell r="R225" t="str">
            <v>VS</v>
          </cell>
          <cell r="S225">
            <v>1.25</v>
          </cell>
          <cell r="T225" t="str">
            <v>N/A</v>
          </cell>
          <cell r="U225">
            <v>3.5</v>
          </cell>
          <cell r="V225">
            <v>0.04</v>
          </cell>
          <cell r="W225">
            <v>0.02</v>
          </cell>
          <cell r="X225">
            <v>0.01</v>
          </cell>
          <cell r="Y225">
            <v>5.0000000000000001E-3</v>
          </cell>
        </row>
        <row r="226">
          <cell r="A226" t="str">
            <v>VS-0005</v>
          </cell>
          <cell r="B226" t="str">
            <v>Volqueta Sencilla 4700 DT466</v>
          </cell>
          <cell r="C226" t="str">
            <v>International</v>
          </cell>
          <cell r="D226" t="str">
            <v>150HP o 8.0 Ton.</v>
          </cell>
          <cell r="E226">
            <v>1997</v>
          </cell>
          <cell r="F226">
            <v>10</v>
          </cell>
          <cell r="G226">
            <v>92142857</v>
          </cell>
          <cell r="H226">
            <v>0</v>
          </cell>
          <cell r="I226">
            <v>0</v>
          </cell>
          <cell r="J226">
            <v>20</v>
          </cell>
          <cell r="K226">
            <v>15</v>
          </cell>
          <cell r="L226">
            <v>20</v>
          </cell>
          <cell r="M226">
            <v>750000</v>
          </cell>
          <cell r="N226">
            <v>6</v>
          </cell>
          <cell r="O226">
            <v>4500000</v>
          </cell>
          <cell r="P226">
            <v>9</v>
          </cell>
          <cell r="Q226">
            <v>1875</v>
          </cell>
          <cell r="R226" t="str">
            <v>VS</v>
          </cell>
          <cell r="S226">
            <v>1.25</v>
          </cell>
          <cell r="T226" t="str">
            <v>N/A</v>
          </cell>
          <cell r="U226">
            <v>3.5</v>
          </cell>
          <cell r="V226">
            <v>0.04</v>
          </cell>
          <cell r="W226">
            <v>0.02</v>
          </cell>
          <cell r="X226">
            <v>0.01</v>
          </cell>
          <cell r="Y226">
            <v>5.0000000000000001E-3</v>
          </cell>
        </row>
        <row r="227">
          <cell r="A227" t="str">
            <v>VS-0006</v>
          </cell>
          <cell r="B227" t="str">
            <v>Volqueta Sencilla C-70</v>
          </cell>
          <cell r="C227" t="str">
            <v>Chevrolet</v>
          </cell>
          <cell r="D227" t="str">
            <v>160HP o 6.0 Mts3</v>
          </cell>
          <cell r="E227">
            <v>1988</v>
          </cell>
          <cell r="F227">
            <v>10</v>
          </cell>
          <cell r="G227">
            <v>60000000</v>
          </cell>
          <cell r="H227">
            <v>0</v>
          </cell>
          <cell r="I227">
            <v>0</v>
          </cell>
          <cell r="J227">
            <v>20</v>
          </cell>
          <cell r="K227">
            <v>15</v>
          </cell>
          <cell r="L227">
            <v>20</v>
          </cell>
          <cell r="M227">
            <v>750000</v>
          </cell>
          <cell r="N227">
            <v>6</v>
          </cell>
          <cell r="O227">
            <v>4500000</v>
          </cell>
          <cell r="P227">
            <v>9</v>
          </cell>
          <cell r="Q227">
            <v>1875</v>
          </cell>
          <cell r="R227" t="str">
            <v>VS</v>
          </cell>
          <cell r="S227">
            <v>1.25</v>
          </cell>
          <cell r="T227" t="str">
            <v>N/A</v>
          </cell>
          <cell r="U227">
            <v>3.5</v>
          </cell>
          <cell r="V227">
            <v>0.04</v>
          </cell>
          <cell r="W227">
            <v>0.02</v>
          </cell>
          <cell r="X227">
            <v>0.01</v>
          </cell>
          <cell r="Y227">
            <v>5.0000000000000001E-3</v>
          </cell>
        </row>
        <row r="228">
          <cell r="A228" t="str">
            <v>VS-0007</v>
          </cell>
          <cell r="B228" t="str">
            <v>Volqueta Sencilla F7000</v>
          </cell>
          <cell r="C228" t="str">
            <v>Ford</v>
          </cell>
          <cell r="D228" t="str">
            <v>160HP o 6.0 Mts3</v>
          </cell>
          <cell r="E228">
            <v>1994</v>
          </cell>
          <cell r="F228">
            <v>10</v>
          </cell>
          <cell r="G228">
            <v>80000000</v>
          </cell>
          <cell r="H228">
            <v>0</v>
          </cell>
          <cell r="I228">
            <v>0</v>
          </cell>
          <cell r="J228">
            <v>20</v>
          </cell>
          <cell r="K228">
            <v>15</v>
          </cell>
          <cell r="L228">
            <v>20</v>
          </cell>
          <cell r="M228">
            <v>750000</v>
          </cell>
          <cell r="N228">
            <v>6</v>
          </cell>
          <cell r="O228">
            <v>4500000</v>
          </cell>
          <cell r="P228">
            <v>9</v>
          </cell>
          <cell r="Q228">
            <v>1875</v>
          </cell>
          <cell r="R228" t="str">
            <v>VS</v>
          </cell>
          <cell r="S228">
            <v>1.25</v>
          </cell>
          <cell r="T228" t="str">
            <v>N/A</v>
          </cell>
          <cell r="U228">
            <v>3.5</v>
          </cell>
          <cell r="V228">
            <v>0.04</v>
          </cell>
          <cell r="W228">
            <v>0.02</v>
          </cell>
          <cell r="X228">
            <v>0.01</v>
          </cell>
          <cell r="Y228">
            <v>5.0000000000000001E-3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  <sheetName val="mc sf gaviones"/>
      <sheetName val="Info Ejec"/>
    </sheetNames>
    <sheetDataSet>
      <sheetData sheetId="0">
        <row r="7">
          <cell r="A7" t="str">
            <v>Aspersor manual</v>
          </cell>
        </row>
      </sheetData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6">
          <cell r="A6" t="str">
            <v>ADMINISTRACION</v>
          </cell>
        </row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PENDIENTES_X_COBRAR"/>
      <sheetName val="Info Ejec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2"/>
      <sheetName val="TIPO_P32"/>
      <sheetName val="INF_DIARIO2"/>
      <sheetName val="INF_SAGA2"/>
      <sheetName val="C-3_ACTAS2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Hoja1"/>
      <sheetName val="210.2.2"/>
      <sheetName val="PREACTA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6"/>
      <sheetName val="Cantidades_de_Obra6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_Renovación1"/>
      <sheetName val="SUB_APU5"/>
      <sheetName val="Cantidades_de_Obra5"/>
      <sheetName val="Itemes_Renovación"/>
      <sheetName val="Jul-Ago"/>
      <sheetName val="May-Jun"/>
      <sheetName val="Sep-Oct"/>
      <sheetName val="Itemes Renovació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base de diseño"/>
      <sheetName val="CIC-NOV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>
        <row r="2">
          <cell r="A2" t="str">
            <v>MUNICIPIO DE SONSON ANTIOQUIA</v>
          </cell>
        </row>
      </sheetData>
      <sheetData sheetId="12"/>
      <sheetData sheetId="13"/>
      <sheetData sheetId="14">
        <row r="2">
          <cell r="A2" t="str">
            <v>MUNICIPIO DE SONSON ANTIOQUIA</v>
          </cell>
        </row>
      </sheetData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 t="str">
            <v>INVÍAS - TERRITORIAL CORDOBA - GRUPO 3</v>
          </cell>
        </row>
      </sheetData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>
        <row r="2">
          <cell r="A2" t="str">
            <v>INVÍAS - TERRITORIAL CORDOBA - GRUPO 3</v>
          </cell>
        </row>
      </sheetData>
      <sheetData sheetId="149">
        <row r="2">
          <cell r="A2" t="str">
            <v>INVÍAS - TERRITORIAL CORDOBA - GRUPO 3</v>
          </cell>
        </row>
      </sheetData>
      <sheetData sheetId="150">
        <row r="2">
          <cell r="A2" t="str">
            <v>INVÍAS - TERRITORIAL CORDOBA - GRUPO 3</v>
          </cell>
        </row>
      </sheetData>
      <sheetData sheetId="151">
        <row r="2">
          <cell r="A2" t="str">
            <v>INVÍAS - TERRITORIAL CORDOBA - GRUPO 3</v>
          </cell>
        </row>
      </sheetData>
      <sheetData sheetId="152"/>
      <sheetData sheetId="153">
        <row r="2">
          <cell r="A2" t="str">
            <v>INVÍAS - TERRITORIAL CORDOBA - GRUPO 3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2">
          <cell r="A2" t="str">
            <v>INVÍAS - TERRITORIAL CORDOBA - GRUPO 3</v>
          </cell>
        </row>
      </sheetData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>
        <row r="2">
          <cell r="A2" t="str">
            <v>INVÍAS - TERRITORIAL CORDOBA - GRUPO 3</v>
          </cell>
        </row>
      </sheetData>
      <sheetData sheetId="192">
        <row r="2">
          <cell r="A2" t="str">
            <v>INVÍAS - TERRITORIAL CORDOBA - GRUPO 3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>
        <row r="2">
          <cell r="A2" t="str">
            <v>INVÍAS - TERRITORIAL CORDOBA - GRUPO 3</v>
          </cell>
        </row>
      </sheetData>
      <sheetData sheetId="200">
        <row r="2">
          <cell r="A2" t="str">
            <v>INVÍAS - TERRITORIAL CORDOBA - GRUPO 3</v>
          </cell>
        </row>
      </sheetData>
      <sheetData sheetId="201">
        <row r="2">
          <cell r="A2" t="str">
            <v>INVÍAS - TERRITORIAL CORDOBA - GRUPO 3</v>
          </cell>
        </row>
      </sheetData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>
        <row r="2">
          <cell r="A2" t="str">
            <v>INVÍAS - TERRITORIAL CORDOBA - GRUPO 3</v>
          </cell>
        </row>
      </sheetData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2">
          <cell r="A2" t="str">
            <v>INVÍAS - TERRITORIAL CORDOBA - GRUPO 3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>
        <row r="2">
          <cell r="A2" t="str">
            <v>INVÍAS - TERRITORIAL CORDOBA - GRUPO 3</v>
          </cell>
        </row>
      </sheetData>
      <sheetData sheetId="306"/>
      <sheetData sheetId="307"/>
      <sheetData sheetId="308">
        <row r="2">
          <cell r="A2" t="str">
            <v>INVÍAS - TERRITORIAL CORDOBA - GRUPO 3</v>
          </cell>
        </row>
      </sheetData>
      <sheetData sheetId="309"/>
      <sheetData sheetId="310"/>
      <sheetData sheetId="311">
        <row r="2">
          <cell r="A2" t="str">
            <v>INVÍAS - TERRITORIAL CORDOBA - GRUPO 3</v>
          </cell>
        </row>
      </sheetData>
      <sheetData sheetId="312">
        <row r="2">
          <cell r="A2" t="str">
            <v>INVÍAS - TERRITORIAL CORDOBA - GRUPO 3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2">
          <cell r="A2" t="str">
            <v>INVÍAS - TERRITORIAL CORDOBA - GRUPO 3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>
        <row r="2">
          <cell r="A2" t="str">
            <v>INVÍAS - TERRITORIAL CORDOBA - GRUPO 3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Form5 _Pág_ 2"/>
      <sheetName val="Form5 _Pág_ 1"/>
      <sheetName val="todos"/>
      <sheetName val="Desmonte_y_Limpieza"/>
      <sheetName val="Reprograma_4"/>
      <sheetName val="PR_1"/>
      <sheetName val="5_2"/>
      <sheetName val="MC_SF_GAVIONE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"/>
    </sheetNames>
    <sheetDataSet>
      <sheetData sheetId="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  <sheetName val="[Acta No 4.xlsx]__cceficient_14"/>
      <sheetName val="[Acta No 4.xlsx]__cceficient_15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  <sheetName val="_Cronograma_descansos____Tra_14"/>
      <sheetName val="_Cronograma_descansos____Tra_1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#REF"/>
      <sheetName val="Datos"/>
      <sheetName val="Jornal"/>
      <sheetName val="PRESUP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\\Pc2\amv1-real\MANTENIMIENTO R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CALC PROD MENSUAL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  <sheetName val="F- 10 Exp harol d mendoza"/>
      <sheetName val="F-10 Exp jaime e garzon"/>
      <sheetName val="F-10 Exp Angel A Guachavez"/>
      <sheetName val="Formato 11 Experiencia"/>
      <sheetName val="Formato 12 - P Economica"/>
      <sheetName val="Formato 17 - Discrim AIU"/>
      <sheetName val="Formato 14 - certif de cont"/>
      <sheetName val="Formato 15 - Cap tec"/>
      <sheetName val="Formato 16 - Ctos en ejec"/>
      <sheetName val="Formato 18 - Cap Organización"/>
      <sheetName val="Formato 13-AP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inpermeabOTRO"/>
      <sheetName val="Formato 10 Exp pers DIREC"/>
      <sheetName val="Formato 10 Exp pers RESID"/>
      <sheetName val="Formato 10 Exp pers INSP"/>
      <sheetName val="Formato 10 Exp pers HESQ"/>
      <sheetName val="Formato 14 - certif de cont ROF"/>
      <sheetName val="Formato 14 - certif de cont PEP"/>
      <sheetName val="Formato 15 - Cap tec AHAN"/>
      <sheetName val="Formato 15 - Cap tec ROF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>
        <row r="2">
          <cell r="B2" t="str">
            <v>INFORME SEMANAL DE ACTIVIDADES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>
        <row r="2">
          <cell r="BZ2" t="str">
            <v xml:space="preserve">          ACERIA   M.C.C.</v>
          </cell>
        </row>
      </sheetData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UNITARIOS_GENERALES"/>
      <sheetName val="Insum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quipos"/>
      <sheetName val="Analissis ICEIN"/>
      <sheetName val="MATERIALES"/>
      <sheetName val="SALARIOS"/>
      <sheetName val="PRESOC"/>
      <sheetName val="Listado de Equipos"/>
      <sheetName val="Módulo1"/>
      <sheetName val="Módulo2"/>
      <sheetName val="Módulo3"/>
    </sheetNames>
    <sheetDataSet>
      <sheetData sheetId="0"/>
      <sheetData sheetId="1">
        <row r="5">
          <cell r="A5">
            <v>1</v>
          </cell>
          <cell r="B5" t="str">
            <v>DATOS GENERALES</v>
          </cell>
          <cell r="D5" t="str">
            <v>CODIGO MAQUINARIA</v>
          </cell>
          <cell r="G5" t="str">
            <v>AP-0001</v>
          </cell>
          <cell r="H5" t="str">
            <v>AP-0002</v>
          </cell>
          <cell r="I5" t="str">
            <v>CB-0001</v>
          </cell>
          <cell r="J5" t="str">
            <v>CB-0002</v>
          </cell>
          <cell r="K5" t="str">
            <v>CB-0003</v>
          </cell>
          <cell r="L5" t="str">
            <v>CE-0001</v>
          </cell>
          <cell r="M5" t="str">
            <v>CE-0002</v>
          </cell>
          <cell r="N5" t="str">
            <v>CG-0001</v>
          </cell>
          <cell r="O5" t="str">
            <v>CG-0002</v>
          </cell>
          <cell r="P5" t="str">
            <v>CG-0003</v>
          </cell>
          <cell r="Q5" t="str">
            <v>CG-0005</v>
          </cell>
          <cell r="R5" t="str">
            <v>CG-0006</v>
          </cell>
          <cell r="S5" t="str">
            <v>CG-0008</v>
          </cell>
          <cell r="T5" t="str">
            <v>CG-0010</v>
          </cell>
          <cell r="U5" t="str">
            <v>CG-0011</v>
          </cell>
          <cell r="V5" t="str">
            <v>CG-0012</v>
          </cell>
          <cell r="W5" t="str">
            <v>CG-0013</v>
          </cell>
          <cell r="X5" t="str">
            <v>CG-0014</v>
          </cell>
          <cell r="Y5" t="str">
            <v>CG-0015</v>
          </cell>
          <cell r="Z5" t="str">
            <v>CG-0016</v>
          </cell>
          <cell r="AA5" t="str">
            <v>CG-0017</v>
          </cell>
          <cell r="AB5" t="str">
            <v>CG-0018</v>
          </cell>
          <cell r="AC5" t="str">
            <v>CG-0019</v>
          </cell>
          <cell r="AD5" t="str">
            <v>CI-0001</v>
          </cell>
          <cell r="AE5" t="str">
            <v>CI-0002</v>
          </cell>
          <cell r="AF5" t="str">
            <v>CI-0003</v>
          </cell>
          <cell r="AG5" t="str">
            <v>CL-0003</v>
          </cell>
          <cell r="AH5" t="str">
            <v>CL-0004</v>
          </cell>
          <cell r="AI5" t="str">
            <v>CL-0005</v>
          </cell>
          <cell r="AJ5" t="str">
            <v>CL-0006</v>
          </cell>
          <cell r="AK5" t="str">
            <v>CM-0004</v>
          </cell>
          <cell r="AL5" t="str">
            <v>CM-0005</v>
          </cell>
          <cell r="AM5" t="str">
            <v>CM-0006</v>
          </cell>
          <cell r="AN5" t="str">
            <v>CM-0007</v>
          </cell>
          <cell r="AO5" t="str">
            <v>CM-0008</v>
          </cell>
          <cell r="AP5" t="str">
            <v>CM-0009</v>
          </cell>
          <cell r="AQ5" t="str">
            <v>CM-0010</v>
          </cell>
          <cell r="AR5" t="str">
            <v>CM-0011</v>
          </cell>
          <cell r="AS5" t="str">
            <v>CM-0012</v>
          </cell>
          <cell r="AT5" t="str">
            <v>CM-0013</v>
          </cell>
          <cell r="AU5" t="str">
            <v>CM-0014</v>
          </cell>
          <cell r="AV5" t="str">
            <v>CP-0001</v>
          </cell>
          <cell r="AW5" t="str">
            <v>CP-0002</v>
          </cell>
          <cell r="AX5" t="str">
            <v>CP-0003</v>
          </cell>
          <cell r="AY5" t="str">
            <v>CP-0004</v>
          </cell>
          <cell r="AZ5" t="str">
            <v>CP-0005</v>
          </cell>
          <cell r="BA5" t="str">
            <v>CP-0006</v>
          </cell>
          <cell r="BB5" t="str">
            <v>CQ-0001</v>
          </cell>
          <cell r="BC5" t="str">
            <v>CQ-0002</v>
          </cell>
          <cell r="BD5" t="str">
            <v>CQ-0003</v>
          </cell>
          <cell r="BE5" t="str">
            <v>CQ-0004</v>
          </cell>
          <cell r="BF5" t="str">
            <v>CQ-0005</v>
          </cell>
          <cell r="BG5" t="str">
            <v>CT-0002</v>
          </cell>
          <cell r="BH5" t="str">
            <v>CT-0003</v>
          </cell>
          <cell r="BI5" t="str">
            <v>CT-0004</v>
          </cell>
          <cell r="BJ5" t="str">
            <v>CT-0005</v>
          </cell>
          <cell r="BK5" t="str">
            <v>CV-0002</v>
          </cell>
          <cell r="BL5" t="str">
            <v>CV-0004</v>
          </cell>
          <cell r="BM5" t="str">
            <v>CV-0006</v>
          </cell>
          <cell r="BN5" t="str">
            <v>CV-0007</v>
          </cell>
          <cell r="BO5" t="str">
            <v>CV-0008</v>
          </cell>
          <cell r="BP5" t="str">
            <v>CV-0009</v>
          </cell>
          <cell r="BQ5" t="str">
            <v>CV-0010</v>
          </cell>
          <cell r="BR5" t="str">
            <v>CV-0011</v>
          </cell>
          <cell r="BS5" t="str">
            <v>CV-0012</v>
          </cell>
          <cell r="BT5" t="str">
            <v>CV-0013</v>
          </cell>
          <cell r="BU5" t="str">
            <v>CV-0014</v>
          </cell>
          <cell r="BV5" t="str">
            <v>CV-0015</v>
          </cell>
          <cell r="BW5" t="str">
            <v>CV-0016</v>
          </cell>
          <cell r="BX5" t="str">
            <v>CV-0017</v>
          </cell>
          <cell r="BY5" t="str">
            <v>CV-0018</v>
          </cell>
          <cell r="BZ5" t="str">
            <v>CV-0019</v>
          </cell>
          <cell r="CA5" t="str">
            <v>CV-0020</v>
          </cell>
          <cell r="CB5" t="str">
            <v>CV-0021</v>
          </cell>
          <cell r="CC5" t="str">
            <v>CV-0022</v>
          </cell>
          <cell r="CD5" t="str">
            <v>CV-0023</v>
          </cell>
          <cell r="CE5" t="str">
            <v>CV-0024</v>
          </cell>
          <cell r="CF5" t="str">
            <v>CV-0025</v>
          </cell>
          <cell r="CG5" t="str">
            <v>CV-0026</v>
          </cell>
          <cell r="CH5" t="str">
            <v>CV-0027</v>
          </cell>
          <cell r="CI5" t="str">
            <v>ES-0002</v>
          </cell>
          <cell r="CJ5" t="str">
            <v>ES-0003</v>
          </cell>
          <cell r="CK5" t="str">
            <v>ES-0004</v>
          </cell>
          <cell r="CL5" t="str">
            <v>ES-0005</v>
          </cell>
          <cell r="CM5" t="str">
            <v>ES-0006</v>
          </cell>
          <cell r="CN5" t="str">
            <v>FI-0003</v>
          </cell>
          <cell r="CO5" t="str">
            <v>FI-0004</v>
          </cell>
          <cell r="CP5" t="str">
            <v>FI-0005</v>
          </cell>
          <cell r="CQ5" t="str">
            <v>FI-0006</v>
          </cell>
          <cell r="CR5" t="str">
            <v>FI-0007</v>
          </cell>
          <cell r="CS5" t="str">
            <v>FR-0001</v>
          </cell>
          <cell r="CT5" t="str">
            <v>FR-0002</v>
          </cell>
          <cell r="CU5" t="str">
            <v>FR-0003</v>
          </cell>
          <cell r="CV5" t="str">
            <v>FR-0004</v>
          </cell>
          <cell r="CW5" t="str">
            <v>GT-0001</v>
          </cell>
          <cell r="CX5" t="str">
            <v>MC-0001</v>
          </cell>
          <cell r="CY5" t="str">
            <v>MC-0002</v>
          </cell>
          <cell r="CZ5" t="str">
            <v>MC-0003</v>
          </cell>
          <cell r="DA5" t="str">
            <v>MC-0004</v>
          </cell>
          <cell r="DB5" t="str">
            <v>MC-0005</v>
          </cell>
          <cell r="DC5" t="str">
            <v>MC-0006</v>
          </cell>
          <cell r="DD5" t="str">
            <v>MH-0001</v>
          </cell>
          <cell r="DE5" t="str">
            <v>MH-0002</v>
          </cell>
          <cell r="DF5" t="str">
            <v>MH-0003</v>
          </cell>
          <cell r="DG5" t="str">
            <v>MH-0004</v>
          </cell>
          <cell r="DH5" t="str">
            <v>MH-0005</v>
          </cell>
          <cell r="DI5" t="str">
            <v>MH-0006</v>
          </cell>
          <cell r="DJ5" t="str">
            <v>MN-0001</v>
          </cell>
          <cell r="DK5" t="str">
            <v>MN-0002</v>
          </cell>
          <cell r="DL5" t="str">
            <v>MN-0004</v>
          </cell>
          <cell r="DM5" t="str">
            <v>MN-0005</v>
          </cell>
          <cell r="DN5" t="str">
            <v>MN-0006</v>
          </cell>
          <cell r="DO5" t="str">
            <v>MN-0007</v>
          </cell>
          <cell r="DP5" t="str">
            <v>PA-0001</v>
          </cell>
          <cell r="DQ5" t="str">
            <v>PA-0002</v>
          </cell>
          <cell r="DR5" t="str">
            <v>PA-0003</v>
          </cell>
          <cell r="DS5" t="str">
            <v>PA-0004</v>
          </cell>
          <cell r="DT5" t="str">
            <v>PA-0005</v>
          </cell>
          <cell r="DU5" t="str">
            <v>PE-0001</v>
          </cell>
          <cell r="DV5" t="str">
            <v>PE-0002</v>
          </cell>
          <cell r="DW5" t="str">
            <v>PE-0003</v>
          </cell>
          <cell r="DX5" t="str">
            <v>PE-0004</v>
          </cell>
          <cell r="DY5" t="str">
            <v>PE-0006</v>
          </cell>
          <cell r="DZ5" t="str">
            <v>PE-0007</v>
          </cell>
          <cell r="EA5" t="str">
            <v>PE-0008</v>
          </cell>
          <cell r="EB5" t="str">
            <v>PE-0009</v>
          </cell>
          <cell r="EC5" t="str">
            <v>PE-0010</v>
          </cell>
          <cell r="ED5" t="str">
            <v>PE-0011</v>
          </cell>
          <cell r="EE5" t="str">
            <v>PE-0012</v>
          </cell>
          <cell r="EF5" t="str">
            <v>PE-0013</v>
          </cell>
          <cell r="EG5" t="str">
            <v>PE-0014</v>
          </cell>
          <cell r="EH5" t="str">
            <v>PE-0015</v>
          </cell>
          <cell r="EI5" t="str">
            <v>PE-0016</v>
          </cell>
          <cell r="EJ5" t="str">
            <v>PE-0017</v>
          </cell>
          <cell r="EK5" t="str">
            <v>PI-0001</v>
          </cell>
          <cell r="EL5" t="str">
            <v>PI-0002</v>
          </cell>
          <cell r="EM5" t="str">
            <v>PI-0003</v>
          </cell>
          <cell r="EN5" t="str">
            <v>PT-0001</v>
          </cell>
          <cell r="EO5" t="str">
            <v>PT-0002</v>
          </cell>
          <cell r="EP5" t="str">
            <v>PT-0003</v>
          </cell>
          <cell r="EQ5" t="str">
            <v>PT-0004</v>
          </cell>
          <cell r="ER5" t="str">
            <v>PT-0005</v>
          </cell>
          <cell r="ES5" t="str">
            <v>PT-0006</v>
          </cell>
          <cell r="ET5" t="str">
            <v>PT-0007</v>
          </cell>
          <cell r="EU5" t="str">
            <v>PT-0008</v>
          </cell>
          <cell r="EV5" t="str">
            <v>PT-0009</v>
          </cell>
          <cell r="EW5" t="str">
            <v>PT-0010</v>
          </cell>
          <cell r="EX5" t="str">
            <v>PT-0011</v>
          </cell>
          <cell r="EY5" t="str">
            <v>RE-0001</v>
          </cell>
          <cell r="EZ5" t="str">
            <v>RE-0002</v>
          </cell>
          <cell r="FA5" t="str">
            <v>RE-0003</v>
          </cell>
          <cell r="FB5" t="str">
            <v>RE-0004</v>
          </cell>
          <cell r="FC5" t="str">
            <v>RE-0005</v>
          </cell>
          <cell r="FD5" t="str">
            <v>RE-0006</v>
          </cell>
          <cell r="FE5" t="str">
            <v>RE-0007</v>
          </cell>
          <cell r="FF5" t="str">
            <v>RE-0008</v>
          </cell>
          <cell r="FG5" t="str">
            <v>RE-0009</v>
          </cell>
          <cell r="FH5" t="str">
            <v>RE-0010</v>
          </cell>
          <cell r="FI5" t="str">
            <v>RE-0011</v>
          </cell>
          <cell r="FJ5" t="str">
            <v>RE-0012</v>
          </cell>
          <cell r="FL5" t="str">
            <v>SE-0001</v>
          </cell>
          <cell r="FM5" t="str">
            <v>SE-0002</v>
          </cell>
          <cell r="FN5" t="str">
            <v>SE-0003</v>
          </cell>
          <cell r="FO5" t="str">
            <v>TA-0001</v>
          </cell>
          <cell r="FP5" t="str">
            <v>TA-0002</v>
          </cell>
          <cell r="FQ5" t="str">
            <v>TA-0004</v>
          </cell>
          <cell r="FR5" t="str">
            <v>TA-0006</v>
          </cell>
          <cell r="FS5" t="str">
            <v>TO-0001</v>
          </cell>
          <cell r="FT5" t="str">
            <v>TO-0002</v>
          </cell>
          <cell r="FU5" t="str">
            <v>TO-0004</v>
          </cell>
          <cell r="FV5" t="str">
            <v>TO-0005</v>
          </cell>
          <cell r="FW5" t="str">
            <v>TR-0001</v>
          </cell>
          <cell r="FX5" t="str">
            <v>TR-0002</v>
          </cell>
          <cell r="FY5" t="str">
            <v>UM-0001</v>
          </cell>
          <cell r="FZ5" t="str">
            <v>UM-0002</v>
          </cell>
          <cell r="GA5" t="str">
            <v>VD-0001</v>
          </cell>
          <cell r="GB5" t="str">
            <v>VD-0002</v>
          </cell>
          <cell r="GC5" t="str">
            <v>VD-0003</v>
          </cell>
          <cell r="GD5" t="str">
            <v>VD-0004</v>
          </cell>
          <cell r="GE5" t="str">
            <v>VD-0005</v>
          </cell>
          <cell r="GF5" t="str">
            <v>VD-0006</v>
          </cell>
          <cell r="GG5" t="str">
            <v>VD-0007</v>
          </cell>
          <cell r="GH5" t="str">
            <v>VD-0008</v>
          </cell>
          <cell r="GI5" t="str">
            <v>VD-0009</v>
          </cell>
          <cell r="GJ5" t="str">
            <v>VD-0010</v>
          </cell>
          <cell r="GK5" t="str">
            <v>VD-0011</v>
          </cell>
          <cell r="GL5" t="str">
            <v>VD-0014</v>
          </cell>
          <cell r="GM5" t="str">
            <v>VD-0015</v>
          </cell>
          <cell r="GN5" t="str">
            <v>VD-0016</v>
          </cell>
          <cell r="GO5" t="str">
            <v>VD-0017</v>
          </cell>
          <cell r="GP5" t="str">
            <v>VD-0018</v>
          </cell>
          <cell r="GQ5" t="str">
            <v>VD-0019</v>
          </cell>
          <cell r="GR5" t="str">
            <v>VD-0020</v>
          </cell>
          <cell r="GS5" t="str">
            <v>VD-0021</v>
          </cell>
          <cell r="GT5" t="str">
            <v>VD-0022</v>
          </cell>
          <cell r="GU5" t="str">
            <v>VD-0023</v>
          </cell>
          <cell r="GV5" t="str">
            <v>VD-0024</v>
          </cell>
          <cell r="GW5" t="str">
            <v>VD-0025</v>
          </cell>
          <cell r="GX5" t="str">
            <v>VD-0026</v>
          </cell>
          <cell r="GY5" t="str">
            <v>VD-0027</v>
          </cell>
          <cell r="GZ5" t="str">
            <v>VD-0028</v>
          </cell>
          <cell r="HA5" t="str">
            <v>VF-0001</v>
          </cell>
          <cell r="HB5" t="str">
            <v>VF-0002</v>
          </cell>
          <cell r="HC5" t="str">
            <v>VL-0004</v>
          </cell>
          <cell r="HD5" t="str">
            <v>VL-0005</v>
          </cell>
          <cell r="HE5" t="str">
            <v>VL-0006</v>
          </cell>
          <cell r="HF5" t="str">
            <v>VL-0007</v>
          </cell>
          <cell r="HG5" t="str">
            <v>VL-0009</v>
          </cell>
          <cell r="HH5" t="str">
            <v xml:space="preserve">VL-0010 </v>
          </cell>
          <cell r="HI5" t="str">
            <v>VL-0011</v>
          </cell>
          <cell r="HJ5" t="str">
            <v>VL-0012</v>
          </cell>
          <cell r="HK5" t="str">
            <v>VL-0013</v>
          </cell>
          <cell r="HL5" t="str">
            <v>VL-0014</v>
          </cell>
          <cell r="HM5" t="str">
            <v>VL-0015</v>
          </cell>
          <cell r="HN5" t="str">
            <v>VL-0016</v>
          </cell>
          <cell r="HO5" t="str">
            <v>VL-0017</v>
          </cell>
          <cell r="HP5" t="str">
            <v>VL-0018</v>
          </cell>
          <cell r="HQ5" t="str">
            <v>VL-0019</v>
          </cell>
          <cell r="HR5" t="str">
            <v>VL-0020</v>
          </cell>
          <cell r="HS5" t="str">
            <v>VL-0021</v>
          </cell>
          <cell r="HT5" t="str">
            <v>VL-0022</v>
          </cell>
          <cell r="HU5" t="str">
            <v>VL-0023</v>
          </cell>
          <cell r="HV5" t="str">
            <v>VL-0024</v>
          </cell>
          <cell r="HW5" t="str">
            <v>VL-0025</v>
          </cell>
          <cell r="HX5" t="str">
            <v>VR-0001</v>
          </cell>
          <cell r="HY5" t="str">
            <v>VR-0002</v>
          </cell>
          <cell r="HZ5" t="str">
            <v>VR-0003</v>
          </cell>
          <cell r="IA5" t="str">
            <v>VR-0004</v>
          </cell>
          <cell r="IB5" t="str">
            <v>VR-0005</v>
          </cell>
          <cell r="IC5" t="str">
            <v>VS-0002</v>
          </cell>
          <cell r="ID5" t="str">
            <v>VS-0003</v>
          </cell>
          <cell r="IE5" t="str">
            <v>VS-0004</v>
          </cell>
          <cell r="IF5" t="str">
            <v>VS-0005</v>
          </cell>
          <cell r="IG5" t="str">
            <v>VS-0006</v>
          </cell>
          <cell r="IH5" t="str">
            <v>VS-0007</v>
          </cell>
        </row>
        <row r="6">
          <cell r="A6">
            <v>2</v>
          </cell>
          <cell r="D6" t="str">
            <v>CLASE Y TIPO DE MAQUINA</v>
          </cell>
          <cell r="G6" t="str">
            <v xml:space="preserve">Apisonadodor a Gaolina </v>
          </cell>
          <cell r="H6" t="str">
            <v xml:space="preserve">Apisonadodor a Gaolina </v>
          </cell>
          <cell r="I6" t="str">
            <v>Cama Baja X11/70</v>
          </cell>
          <cell r="J6" t="str">
            <v>Cama Baja GTPB60-3</v>
          </cell>
          <cell r="K6" t="str">
            <v>Cama Baja HACB80-3</v>
          </cell>
          <cell r="L6" t="str">
            <v>Camion De Estacas NKR</v>
          </cell>
          <cell r="M6" t="str">
            <v>Camion De Estacas NKR</v>
          </cell>
          <cell r="N6" t="str">
            <v>Cargador s/llantas 920</v>
          </cell>
          <cell r="O6" t="str">
            <v>Cargador s/llantas 920</v>
          </cell>
          <cell r="P6" t="str">
            <v>Cargador s/llantas 930</v>
          </cell>
          <cell r="Q6" t="str">
            <v>Cargador s/llantas 930</v>
          </cell>
          <cell r="R6" t="str">
            <v>Cargador s/llantas 924F</v>
          </cell>
          <cell r="S6" t="str">
            <v>Cargador s/llantas 966C</v>
          </cell>
          <cell r="T6" t="str">
            <v>Cargador s/llantas 966C</v>
          </cell>
          <cell r="U6" t="str">
            <v>Minicargador 863</v>
          </cell>
          <cell r="V6" t="str">
            <v>Cargador s/llantas IBH-72-31B</v>
          </cell>
          <cell r="W6" t="str">
            <v>Minicargador 853</v>
          </cell>
          <cell r="X6" t="str">
            <v>Minicargador 60XT</v>
          </cell>
          <cell r="Y6" t="str">
            <v>Minicargador 60XT</v>
          </cell>
          <cell r="Z6" t="str">
            <v>Minicargador 853</v>
          </cell>
          <cell r="AA6" t="str">
            <v>Cargador s/llantas 950G</v>
          </cell>
          <cell r="AB6" t="str">
            <v>Cargador s/llantas 938F</v>
          </cell>
          <cell r="AC6" t="str">
            <v>Cargador s/llantas L70</v>
          </cell>
          <cell r="AD6" t="str">
            <v xml:space="preserve">Carrotanque Irrigador </v>
          </cell>
          <cell r="AE6" t="str">
            <v>Carrotanque Irrigador 700</v>
          </cell>
          <cell r="AF6" t="str">
            <v>Carrotanque Irrigador Frehilander</v>
          </cell>
          <cell r="AG6" t="str">
            <v>Compac.s/Llantas 7E6247</v>
          </cell>
          <cell r="AH6" t="str">
            <v>Compac. s/Llantas PT125R</v>
          </cell>
          <cell r="AI6" t="str">
            <v>Compac. s/Llantas PS200B</v>
          </cell>
          <cell r="AJ6" t="str">
            <v>Compac. s/Llantas PT125R</v>
          </cell>
          <cell r="AK6" t="str">
            <v>Compresor P250WJD</v>
          </cell>
          <cell r="AL6" t="str">
            <v>Compresor 250DP PE72W</v>
          </cell>
          <cell r="AM6" t="str">
            <v>Compresor 185CFM</v>
          </cell>
          <cell r="AN6" t="str">
            <v>Compresor 185CFM</v>
          </cell>
          <cell r="AO6" t="str">
            <v>Compresor XAS-90DD</v>
          </cell>
          <cell r="AP6" t="str">
            <v>Compresor A219-221-4</v>
          </cell>
          <cell r="AQ6" t="str">
            <v>Compresor A219-221-4</v>
          </cell>
          <cell r="AR6" t="str">
            <v>Compresor D375Q6CA</v>
          </cell>
          <cell r="AS6" t="str">
            <v>Compresor 185PDQJD</v>
          </cell>
          <cell r="AT6" t="str">
            <v>Compresor P-250WJD</v>
          </cell>
          <cell r="AU6" t="str">
            <v>Compresor P-250WJD</v>
          </cell>
          <cell r="AV6" t="str">
            <v xml:space="preserve">Cortadora Pavimento </v>
          </cell>
          <cell r="AW6" t="str">
            <v>Cortadora De Pavimento PRO6511126</v>
          </cell>
          <cell r="AX6" t="str">
            <v>Cortadora De Pavimento PRO6511126</v>
          </cell>
          <cell r="AY6" t="str">
            <v>Cortadora De Pavimento PRO6511126</v>
          </cell>
          <cell r="AZ6" t="str">
            <v xml:space="preserve">Cortadora De Pavimento </v>
          </cell>
          <cell r="BA6" t="str">
            <v xml:space="preserve">Cortadora De Pavimento </v>
          </cell>
          <cell r="BB6" t="str">
            <v>Carro Tanque 1900</v>
          </cell>
          <cell r="BC6" t="str">
            <v>Carro Tanque 600</v>
          </cell>
          <cell r="BD6" t="str">
            <v>Carro Tanque C70</v>
          </cell>
          <cell r="BE6" t="str">
            <v>Carro Tanque C70</v>
          </cell>
          <cell r="BF6" t="str">
            <v>Carro Tanque 600</v>
          </cell>
          <cell r="BG6" t="str">
            <v>Compac. Tandem T810</v>
          </cell>
          <cell r="BH6" t="str">
            <v xml:space="preserve">Compac. Tandem </v>
          </cell>
          <cell r="BI6" t="str">
            <v>Compac. Tandem E-1012</v>
          </cell>
          <cell r="BJ6" t="str">
            <v>Compac. Tandem ST-105</v>
          </cell>
          <cell r="BK6" t="str">
            <v>Compac.Vibratorio BW172AD2</v>
          </cell>
          <cell r="BL6" t="str">
            <v>Compac.Vibratorio SD70DA</v>
          </cell>
          <cell r="BM6" t="str">
            <v>Compac.Vibratorio SP700</v>
          </cell>
          <cell r="BN6" t="str">
            <v>Compac.Vibratorio SP700</v>
          </cell>
          <cell r="BO6" t="str">
            <v>Compactador de Tiro RV30AH</v>
          </cell>
          <cell r="BP6" t="str">
            <v>Compactador de Tiro RV30AH</v>
          </cell>
          <cell r="BQ6" t="str">
            <v>Compactador de Tiro RV90AH</v>
          </cell>
          <cell r="BR6" t="str">
            <v>Compac.Vibratorio VAP70L</v>
          </cell>
          <cell r="BS6" t="str">
            <v>Compac.Vibratorio DTV325</v>
          </cell>
          <cell r="BT6" t="str">
            <v>Compac.Vibratorio SD100D</v>
          </cell>
          <cell r="BU6" t="str">
            <v>Comp.Vibrat. -Benitin CC11</v>
          </cell>
          <cell r="BV6" t="str">
            <v>Comp.Vibrat. -Benitin CC10</v>
          </cell>
          <cell r="BW6" t="str">
            <v>Compac.Vibratorio SP48DD</v>
          </cell>
          <cell r="BX6" t="str">
            <v>Compac.Vibratorio SP48DD</v>
          </cell>
          <cell r="BY6" t="str">
            <v>Compac.Vibratorio Ghibli C100</v>
          </cell>
          <cell r="BZ6" t="str">
            <v>Compac.Vibratorio Ghibli C100</v>
          </cell>
          <cell r="CA6" t="str">
            <v>Compac.Vibratorio DTV-310S</v>
          </cell>
          <cell r="CB6" t="str">
            <v>Compac.Vibratorio DD24</v>
          </cell>
          <cell r="CC6" t="str">
            <v>Compac.Vibratorio DD22</v>
          </cell>
          <cell r="CD6" t="str">
            <v>Compac.Vibratorio SD77DA TF</v>
          </cell>
          <cell r="CE6" t="str">
            <v>Compac.Vibratorio SD70DA</v>
          </cell>
          <cell r="CF6" t="str">
            <v>Compac.Vibratorio DD12S</v>
          </cell>
          <cell r="CG6" t="str">
            <v>Compac.Vibratorio DD22</v>
          </cell>
          <cell r="CH6" t="str">
            <v>Compac.Vibratorio DD24</v>
          </cell>
          <cell r="CI6" t="str">
            <v>Equipo Soldadura Taller</v>
          </cell>
          <cell r="CJ6" t="str">
            <v>Equipo Soldadura SA400</v>
          </cell>
          <cell r="CK6" t="str">
            <v>Equipo Soldadura K2405-1 Vantage 500</v>
          </cell>
          <cell r="CL6" t="str">
            <v>Equipo Soldadura K2405-1 Vantage 500</v>
          </cell>
          <cell r="CM6" t="str">
            <v>Equipo Soldadura K2405-1 Vantage 500</v>
          </cell>
          <cell r="CN6" t="str">
            <v>Finisher SA-41</v>
          </cell>
          <cell r="CO6" t="str">
            <v>Finisher SB140X</v>
          </cell>
          <cell r="CP6" t="str">
            <v>Finisher 11011K</v>
          </cell>
          <cell r="CQ6" t="str">
            <v>Finisher SB140X</v>
          </cell>
          <cell r="CR6" t="str">
            <v>Finisher BG260B</v>
          </cell>
          <cell r="CS6" t="str">
            <v>Fresadora de Pavim. PR-450C</v>
          </cell>
          <cell r="CT6" t="str">
            <v>Fresadora de Pavim. W1000</v>
          </cell>
          <cell r="CU6" t="str">
            <v>Fresadora de Pavim. W1000</v>
          </cell>
          <cell r="CV6" t="str">
            <v>Fresadora de Pavim. 2100DC</v>
          </cell>
          <cell r="CW6" t="str">
            <v>Grua Telescopica R300B</v>
          </cell>
          <cell r="CX6" t="str">
            <v>Motocicleta Splendor</v>
          </cell>
          <cell r="CY6" t="str">
            <v>Motocicleta Splendor</v>
          </cell>
          <cell r="CZ6" t="str">
            <v>Motocicleta Splendor</v>
          </cell>
          <cell r="DA6" t="str">
            <v>Motocicleta Splendor</v>
          </cell>
          <cell r="DB6" t="str">
            <v>Motocicleta Splendor</v>
          </cell>
          <cell r="DC6" t="str">
            <v>Motocicleta Splendor</v>
          </cell>
          <cell r="DD6" t="str">
            <v>Martillo Hidráulico THBB1600</v>
          </cell>
          <cell r="DE6" t="str">
            <v>Martillo Hidráulico 3CX/4CX</v>
          </cell>
          <cell r="DF6" t="str">
            <v>Martillo Hidráulico THBB1600</v>
          </cell>
          <cell r="DG6" t="str">
            <v>Martillo Hidráulico THBB1600</v>
          </cell>
          <cell r="DH6" t="str">
            <v xml:space="preserve">Martillo Hidráulico </v>
          </cell>
          <cell r="DI6" t="str">
            <v>Martillo Hidráulico 685TLB</v>
          </cell>
          <cell r="DJ6" t="str">
            <v>Motoniveladora 12F</v>
          </cell>
          <cell r="DK6" t="str">
            <v>Motoniveladora 120G</v>
          </cell>
          <cell r="DL6" t="str">
            <v>Motoniveladora 120G</v>
          </cell>
          <cell r="DM6" t="str">
            <v>Motoniveladora T500C</v>
          </cell>
          <cell r="DN6" t="str">
            <v>Motoniveladora GD505R-2</v>
          </cell>
          <cell r="DO6" t="str">
            <v>Motoniveladora Champion G710A</v>
          </cell>
          <cell r="DP6" t="str">
            <v>Planta de Asfalto Trockenanlage</v>
          </cell>
          <cell r="DQ6" t="str">
            <v>Planta de Asfalto AK50</v>
          </cell>
          <cell r="DR6" t="str">
            <v>Planta de Asfalto 3M131V</v>
          </cell>
          <cell r="DS6" t="str">
            <v>Planta de Asfalto BC-60</v>
          </cell>
          <cell r="DT6" t="str">
            <v>Planta de Asfalto Elva 120</v>
          </cell>
          <cell r="DU6" t="str">
            <v>Planta Electrica SR4</v>
          </cell>
          <cell r="DV6" t="str">
            <v>Planta Electrica SR4</v>
          </cell>
          <cell r="DW6" t="str">
            <v>Planta Electrica Gen.230DEBI</v>
          </cell>
          <cell r="DX6" t="str">
            <v>Planta Electrica SR4</v>
          </cell>
          <cell r="DY6" t="str">
            <v>Planta Electrica 30ROZ581</v>
          </cell>
          <cell r="DZ6" t="str">
            <v>Planta Electrica SR4</v>
          </cell>
          <cell r="EA6" t="str">
            <v>Planta Electrica SR4</v>
          </cell>
          <cell r="EB6" t="str">
            <v>Planta Electrica SR4</v>
          </cell>
          <cell r="EC6" t="str">
            <v>Planta Electrica SR4B</v>
          </cell>
          <cell r="ED6" t="str">
            <v xml:space="preserve">Planta Electrica </v>
          </cell>
          <cell r="EE6" t="str">
            <v>Planta Electrica GEP44-3</v>
          </cell>
          <cell r="EF6" t="str">
            <v>Planta Electrica GEP44-3</v>
          </cell>
          <cell r="EG6" t="str">
            <v>Planta Electrica SR4B</v>
          </cell>
          <cell r="EH6" t="str">
            <v>Planta Electrica 3406</v>
          </cell>
          <cell r="EI6" t="str">
            <v>Planta Electrica 3406T</v>
          </cell>
          <cell r="EJ6" t="str">
            <v>Planta Electrica 3406TA</v>
          </cell>
          <cell r="EK6" t="str">
            <v>Planta de Iluminación LT4</v>
          </cell>
          <cell r="EL6" t="str">
            <v>Planta de Iluminación L6-4M1</v>
          </cell>
          <cell r="EM6" t="str">
            <v>Planta de Iluminación LTC4L</v>
          </cell>
          <cell r="EN6" t="str">
            <v>Planta de Trituración 36S</v>
          </cell>
          <cell r="EO6" t="str">
            <v>Planta de Trituración 8050C</v>
          </cell>
          <cell r="EP6" t="str">
            <v>Planta de Trituración 1110S</v>
          </cell>
          <cell r="EQ6" t="str">
            <v>Planta de Trituración 20X36</v>
          </cell>
          <cell r="ER6" t="str">
            <v>Planta de Trituración TI100</v>
          </cell>
          <cell r="ES6" t="str">
            <v>Planta de Trituración 120TF</v>
          </cell>
          <cell r="ET6" t="str">
            <v xml:space="preserve">Planta de Trituración </v>
          </cell>
          <cell r="EU6" t="str">
            <v xml:space="preserve">Planta de Trituración </v>
          </cell>
          <cell r="EV6" t="str">
            <v>Planta de Trituración TI-200</v>
          </cell>
          <cell r="EW6" t="str">
            <v>Planta de Trituración 30X26</v>
          </cell>
          <cell r="EX6" t="str">
            <v>Planta de Trituración SR300</v>
          </cell>
          <cell r="EY6" t="str">
            <v>Retroexcavadora 214S</v>
          </cell>
          <cell r="EZ6" t="str">
            <v>Retroexcavadora EX200-2</v>
          </cell>
          <cell r="FA6" t="str">
            <v>Retroexcavadora EX200-2 Sup.</v>
          </cell>
          <cell r="FB6" t="str">
            <v>Retroexcavadora EX200-5</v>
          </cell>
          <cell r="FC6" t="str">
            <v>Retroexcavadora EX300-3C</v>
          </cell>
          <cell r="FD6" t="str">
            <v>Retrocargador 580SK</v>
          </cell>
          <cell r="FE6" t="str">
            <v>Retrocargador 580M</v>
          </cell>
          <cell r="FF6" t="str">
            <v>Retroexcavadora 320BL</v>
          </cell>
          <cell r="FG6" t="str">
            <v>Retrocargador 426C</v>
          </cell>
          <cell r="FH6" t="str">
            <v>Retrocargador 426C</v>
          </cell>
          <cell r="FI6" t="str">
            <v>Retrocargador BL-60</v>
          </cell>
          <cell r="FJ6" t="str">
            <v>Retroexcavadora PC-200-7</v>
          </cell>
          <cell r="FL6" t="str">
            <v>Soldador Electrico SAE300</v>
          </cell>
          <cell r="FM6" t="str">
            <v xml:space="preserve">Soldador Electrico Vontage 500 </v>
          </cell>
          <cell r="FN6" t="str">
            <v xml:space="preserve">Soldador Electrico </v>
          </cell>
          <cell r="FO6" t="str">
            <v>Tractor Agricola 1200A</v>
          </cell>
          <cell r="FP6" t="str">
            <v>Tractor Agricola 1200</v>
          </cell>
          <cell r="FQ6" t="str">
            <v>Tractor Agricola 272</v>
          </cell>
          <cell r="FR6" t="str">
            <v>Tractor Agricola LV5400E</v>
          </cell>
          <cell r="FS6" t="str">
            <v>Tractor s/Orugas D7E</v>
          </cell>
          <cell r="FT6" t="str">
            <v>Tractor s/Orugas D8K</v>
          </cell>
          <cell r="FU6" t="str">
            <v>Tractor s/Orugas D9H</v>
          </cell>
          <cell r="FV6" t="str">
            <v>Tractor s/Orugas D9H</v>
          </cell>
          <cell r="FW6" t="str">
            <v>Tractomula RD688S</v>
          </cell>
          <cell r="FX6" t="str">
            <v>Tractomula CH613</v>
          </cell>
          <cell r="FY6" t="str">
            <v>Camión -Unid.Mmto. 1900</v>
          </cell>
          <cell r="FZ6" t="str">
            <v>Unidad de Mmto. LA-1313/42</v>
          </cell>
          <cell r="GA6" t="str">
            <v>Volqueta Doble Troque R609SXV</v>
          </cell>
          <cell r="GB6" t="str">
            <v>Volqueta Doble Troque R609SXV</v>
          </cell>
          <cell r="GC6" t="str">
            <v>Volqueta Doble Troque R609SXV</v>
          </cell>
          <cell r="GD6" t="str">
            <v>Volqueta Doble Troque R609SXV</v>
          </cell>
          <cell r="GE6" t="str">
            <v>Volqueta Doble Troque RD690S</v>
          </cell>
          <cell r="GF6" t="str">
            <v>Volqueta Doble Troque RD690S</v>
          </cell>
          <cell r="GG6" t="str">
            <v>Volqueta Doble Troque RD690S</v>
          </cell>
          <cell r="GH6" t="str">
            <v>Volqueta Doble Troque RD690S</v>
          </cell>
          <cell r="GI6" t="str">
            <v>Volqueta Doble Troque RD690S</v>
          </cell>
          <cell r="GJ6" t="str">
            <v>Volqueta Doble Troque RD690S</v>
          </cell>
          <cell r="GK6" t="str">
            <v>Volqueta Doble Troque RD690S</v>
          </cell>
          <cell r="GL6" t="str">
            <v>Volqueta Doble Troque 4900 DT466</v>
          </cell>
          <cell r="GM6" t="str">
            <v>Volqueta Doble Troque 4900 DT466</v>
          </cell>
          <cell r="GN6" t="str">
            <v>Volqueta Doble Troque 7400</v>
          </cell>
          <cell r="GO6" t="str">
            <v>Volqueta Doble Troque RD690S</v>
          </cell>
          <cell r="GP6" t="str">
            <v>Volqueta Doble Troque RD688SXLD</v>
          </cell>
          <cell r="GQ6" t="str">
            <v>Volqueta Doble Troque 7600 6X4</v>
          </cell>
          <cell r="GR6" t="str">
            <v>Volqueta Doble Troque 7600 6X4</v>
          </cell>
          <cell r="GS6" t="str">
            <v>Volqueta Doble Troque 7600 6X4</v>
          </cell>
          <cell r="GT6" t="str">
            <v>Volqueta Doble Troque 7600 6X4</v>
          </cell>
          <cell r="GU6" t="str">
            <v>Volqueta Doble Troque 7601 6X4</v>
          </cell>
          <cell r="GV6" t="str">
            <v>Volqueta Doble Troque 7602 6X4</v>
          </cell>
          <cell r="GW6" t="str">
            <v>Volqueta Doble Troque 7603 6X4</v>
          </cell>
          <cell r="GX6" t="str">
            <v>Volqueta Doble Troque 7604 6X4</v>
          </cell>
          <cell r="GY6" t="str">
            <v>Volqueta Doble Troque 7605 6X4</v>
          </cell>
          <cell r="GZ6" t="str">
            <v>Volqueta Doble Troque 7606 6X4</v>
          </cell>
          <cell r="HA6" t="str">
            <v xml:space="preserve">Volqueta Fuera de Via </v>
          </cell>
          <cell r="HB6" t="str">
            <v xml:space="preserve">Volqueta Fuera de Via </v>
          </cell>
          <cell r="HC6" t="str">
            <v>Camioneta Estacas Luv 2300</v>
          </cell>
          <cell r="HD6" t="str">
            <v>Campero Samurai</v>
          </cell>
          <cell r="HE6" t="str">
            <v>Camioneta Doble C. Luv 2300</v>
          </cell>
          <cell r="HF6" t="str">
            <v>Campero Samurai</v>
          </cell>
          <cell r="HG6" t="str">
            <v>Camioneta Doble C. D21 2.4 Iny.</v>
          </cell>
          <cell r="HH6" t="str">
            <v>Camioneta Estacas Hilux</v>
          </cell>
          <cell r="HI6" t="str">
            <v>Camioneta Doble C. Hilux</v>
          </cell>
          <cell r="HJ6" t="str">
            <v>Camioneta Doble C. Luv 2300</v>
          </cell>
          <cell r="HK6" t="str">
            <v>Campero Montero</v>
          </cell>
          <cell r="HL6" t="str">
            <v>Camioneta De Platon D-22 PICK-UP</v>
          </cell>
          <cell r="HM6" t="str">
            <v>Campero Samurai Hard top</v>
          </cell>
          <cell r="HN6" t="str">
            <v>Campero Samurai  Long</v>
          </cell>
          <cell r="HO6" t="str">
            <v>Camioneta Estacas Luv 2300</v>
          </cell>
          <cell r="HP6" t="str">
            <v>Camioneta Estacas Luv 2300</v>
          </cell>
          <cell r="HQ6" t="str">
            <v>Camioneta Furgon Luv 2300</v>
          </cell>
          <cell r="HR6" t="str">
            <v>Campero Samurai Long</v>
          </cell>
          <cell r="HS6" t="str">
            <v>Camioneta Furgon Luv 2300</v>
          </cell>
          <cell r="HT6" t="str">
            <v>Camioneta De Platon DD22-Pickup DC</v>
          </cell>
          <cell r="HU6" t="str">
            <v>Camioneta De Platon DD22-Pickup DC</v>
          </cell>
          <cell r="HV6" t="str">
            <v>Camioneta De Platon DD22-Pickup DC</v>
          </cell>
          <cell r="HW6" t="str">
            <v>Camioneta De Platon DD22-Pickup DC</v>
          </cell>
          <cell r="HX6" t="str">
            <v>Volco-Remolque GTVZ15-2</v>
          </cell>
          <cell r="HY6" t="str">
            <v>Volco-Remolque RV-10-F1-F1</v>
          </cell>
          <cell r="HZ6" t="str">
            <v>Volco-Remolque RV-10-F1-F1</v>
          </cell>
          <cell r="IA6" t="str">
            <v>Volco-Remolque RV-10-F1-F1</v>
          </cell>
          <cell r="IB6" t="str">
            <v>Volco-Remolque HAVD35-2</v>
          </cell>
          <cell r="IC6" t="str">
            <v>Volqueta Sencilla 600</v>
          </cell>
          <cell r="ID6" t="str">
            <v>Volqueta Sencilla Kodiak</v>
          </cell>
          <cell r="IE6" t="str">
            <v>Volqueta Sencilla 4700 DT466</v>
          </cell>
          <cell r="IF6" t="str">
            <v>Volqueta Sencilla 4700 DT466</v>
          </cell>
          <cell r="IG6" t="str">
            <v>Volqueta Sencilla C-70</v>
          </cell>
          <cell r="IH6" t="str">
            <v>Volqueta Sencilla F7000</v>
          </cell>
        </row>
        <row r="7">
          <cell r="A7">
            <v>3</v>
          </cell>
          <cell r="D7" t="str">
            <v>MARCA</v>
          </cell>
          <cell r="G7" t="str">
            <v>Honda</v>
          </cell>
          <cell r="H7" t="str">
            <v>Honda</v>
          </cell>
          <cell r="I7" t="str">
            <v>Marcautor</v>
          </cell>
          <cell r="J7" t="str">
            <v>Hidroamerica</v>
          </cell>
          <cell r="K7" t="str">
            <v>Hidroamerica</v>
          </cell>
          <cell r="L7" t="str">
            <v>Chevrolet</v>
          </cell>
          <cell r="M7" t="str">
            <v>Chevrolet</v>
          </cell>
          <cell r="N7" t="str">
            <v>Caterpillar</v>
          </cell>
          <cell r="O7" t="str">
            <v>Caterpillar</v>
          </cell>
          <cell r="P7" t="str">
            <v>Caterpillar</v>
          </cell>
          <cell r="Q7" t="str">
            <v>Caterpillar</v>
          </cell>
          <cell r="R7" t="str">
            <v>Caterpillar</v>
          </cell>
          <cell r="S7" t="str">
            <v>Caterpillar</v>
          </cell>
          <cell r="T7" t="str">
            <v>Caterpillar</v>
          </cell>
          <cell r="U7" t="str">
            <v>Bobcat</v>
          </cell>
          <cell r="V7" t="str">
            <v>Terex</v>
          </cell>
          <cell r="W7" t="str">
            <v>Bobcat</v>
          </cell>
          <cell r="X7" t="str">
            <v>Case</v>
          </cell>
          <cell r="Y7" t="str">
            <v>Case</v>
          </cell>
          <cell r="Z7" t="str">
            <v>Bobcat</v>
          </cell>
          <cell r="AA7" t="str">
            <v>Caterpillar</v>
          </cell>
          <cell r="AB7" t="str">
            <v>Caterpillar</v>
          </cell>
          <cell r="AC7" t="str">
            <v>Volvo</v>
          </cell>
          <cell r="AD7" t="str">
            <v>International</v>
          </cell>
          <cell r="AE7" t="str">
            <v>Ford</v>
          </cell>
          <cell r="AF7" t="str">
            <v>Maximicer III</v>
          </cell>
          <cell r="AG7" t="str">
            <v>Hamm Stavostroj</v>
          </cell>
          <cell r="AH7" t="str">
            <v>Ingersoll Rand</v>
          </cell>
          <cell r="AI7" t="str">
            <v>Caterpillar</v>
          </cell>
          <cell r="AJ7" t="str">
            <v>Ingersoll Rand</v>
          </cell>
          <cell r="AK7" t="str">
            <v>Ingersoll Rand</v>
          </cell>
          <cell r="AL7" t="str">
            <v>Sullair</v>
          </cell>
          <cell r="AM7" t="str">
            <v>Ingersoll Rand</v>
          </cell>
          <cell r="AN7" t="str">
            <v>Ingersoll Rand</v>
          </cell>
          <cell r="AO7" t="str">
            <v>Atlas Copco</v>
          </cell>
          <cell r="AP7" t="str">
            <v>Leroi</v>
          </cell>
          <cell r="AQ7" t="str">
            <v>Leroi</v>
          </cell>
          <cell r="AR7" t="str">
            <v>Sullair</v>
          </cell>
          <cell r="AS7" t="str">
            <v>Sullair</v>
          </cell>
          <cell r="AT7" t="str">
            <v>Ingersoll Rand</v>
          </cell>
          <cell r="AU7" t="str">
            <v>Ingersoll Rand</v>
          </cell>
          <cell r="AV7" t="str">
            <v>Ingersoll Rand</v>
          </cell>
          <cell r="AW7" t="str">
            <v>Target</v>
          </cell>
          <cell r="AX7" t="str">
            <v>Target</v>
          </cell>
          <cell r="AY7" t="str">
            <v>Target</v>
          </cell>
          <cell r="AZ7" t="str">
            <v>Honda</v>
          </cell>
          <cell r="BA7" t="str">
            <v>Honda</v>
          </cell>
          <cell r="BB7" t="str">
            <v>International</v>
          </cell>
          <cell r="BC7" t="str">
            <v>Ford</v>
          </cell>
          <cell r="BD7" t="str">
            <v>Chevrolet</v>
          </cell>
          <cell r="BE7" t="str">
            <v>Chevrolet</v>
          </cell>
          <cell r="BF7" t="str">
            <v xml:space="preserve">Dodge </v>
          </cell>
          <cell r="BG7" t="str">
            <v>Huber</v>
          </cell>
          <cell r="BH7" t="str">
            <v>Stragesport</v>
          </cell>
          <cell r="BI7" t="str">
            <v>Huber</v>
          </cell>
          <cell r="BJ7" t="str">
            <v>Ingersoll Rand</v>
          </cell>
          <cell r="BK7" t="str">
            <v>Bomag</v>
          </cell>
          <cell r="BL7" t="str">
            <v>Ingersoll Rand</v>
          </cell>
          <cell r="BM7" t="str">
            <v>Rex</v>
          </cell>
          <cell r="BN7" t="str">
            <v>Rex</v>
          </cell>
          <cell r="BO7" t="str">
            <v>Semco</v>
          </cell>
          <cell r="BP7" t="str">
            <v>Semco</v>
          </cell>
          <cell r="BQ7" t="str">
            <v>Semco</v>
          </cell>
          <cell r="BR7" t="str">
            <v>Muller</v>
          </cell>
          <cell r="BS7" t="str">
            <v>Bitelli</v>
          </cell>
          <cell r="BT7" t="str">
            <v>Ingersoll Rand</v>
          </cell>
          <cell r="BU7" t="str">
            <v>Dynapac</v>
          </cell>
          <cell r="BV7" t="str">
            <v>Dynapac</v>
          </cell>
          <cell r="BW7" t="str">
            <v>Ingersoll Rand</v>
          </cell>
          <cell r="BX7" t="str">
            <v>Ingersoll Rand</v>
          </cell>
          <cell r="BY7" t="str">
            <v>Bitelli</v>
          </cell>
          <cell r="BZ7" t="str">
            <v>Bitelli</v>
          </cell>
          <cell r="CA7" t="str">
            <v>Bitelli</v>
          </cell>
          <cell r="CB7" t="str">
            <v>Ingersoll Rand</v>
          </cell>
          <cell r="CC7" t="str">
            <v>Ingersoll Rand</v>
          </cell>
          <cell r="CD7" t="str">
            <v>Ingersoll Rand</v>
          </cell>
          <cell r="CE7" t="str">
            <v>Ingersoll Rand</v>
          </cell>
          <cell r="CF7" t="str">
            <v>Ingersoll Rand</v>
          </cell>
          <cell r="CG7" t="str">
            <v>Ingersoll Rand</v>
          </cell>
          <cell r="CH7" t="str">
            <v>Ingersoll Rand</v>
          </cell>
          <cell r="CI7" t="str">
            <v>P&amp;H</v>
          </cell>
          <cell r="CJ7" t="str">
            <v>Lincoln Electric</v>
          </cell>
          <cell r="CK7" t="str">
            <v>Lincoln Electric</v>
          </cell>
          <cell r="CL7" t="str">
            <v>Lincoln Electric</v>
          </cell>
          <cell r="CM7" t="str">
            <v>Lincoln Electric</v>
          </cell>
          <cell r="CN7" t="str">
            <v>Barber Green</v>
          </cell>
          <cell r="CO7" t="str">
            <v>Barber Green</v>
          </cell>
          <cell r="CP7" t="str">
            <v>Dynapac</v>
          </cell>
          <cell r="CQ7" t="str">
            <v>Barber Green</v>
          </cell>
          <cell r="CR7" t="str">
            <v>Barber Green</v>
          </cell>
          <cell r="CS7" t="str">
            <v>Caterpillar</v>
          </cell>
          <cell r="CT7" t="str">
            <v>Wirtgen</v>
          </cell>
          <cell r="CU7" t="str">
            <v>Wirtgen</v>
          </cell>
          <cell r="CV7" t="str">
            <v>Wirtgen</v>
          </cell>
          <cell r="CW7" t="str">
            <v>Hyster</v>
          </cell>
          <cell r="CX7" t="str">
            <v>Honda</v>
          </cell>
          <cell r="CY7" t="str">
            <v>Honda</v>
          </cell>
          <cell r="CZ7" t="str">
            <v>Honda</v>
          </cell>
          <cell r="DA7" t="str">
            <v>Honda</v>
          </cell>
          <cell r="DB7" t="str">
            <v>Honda</v>
          </cell>
          <cell r="DC7" t="str">
            <v>Honda</v>
          </cell>
          <cell r="DD7" t="str">
            <v>Toyo</v>
          </cell>
          <cell r="DE7" t="str">
            <v>JCB</v>
          </cell>
          <cell r="DF7" t="str">
            <v>Toyo</v>
          </cell>
          <cell r="DG7" t="str">
            <v>Toyo</v>
          </cell>
          <cell r="DH7" t="str">
            <v>Toyo</v>
          </cell>
          <cell r="DI7" t="str">
            <v>Rockram</v>
          </cell>
          <cell r="DJ7" t="str">
            <v>Caterpillar</v>
          </cell>
          <cell r="DK7" t="str">
            <v>Caterpillar</v>
          </cell>
          <cell r="DL7" t="str">
            <v>Caterpillar</v>
          </cell>
          <cell r="DM7" t="str">
            <v>Gallion</v>
          </cell>
          <cell r="DN7" t="str">
            <v>Komatsu</v>
          </cell>
          <cell r="DO7" t="str">
            <v>Volvo</v>
          </cell>
          <cell r="DP7" t="str">
            <v>Alfeider Eisenwerke</v>
          </cell>
          <cell r="DQ7" t="str">
            <v>Barber Green</v>
          </cell>
          <cell r="DR7" t="str">
            <v>H&amp;B</v>
          </cell>
          <cell r="DS7" t="str">
            <v>Becomp</v>
          </cell>
          <cell r="DT7" t="str">
            <v>ABL</v>
          </cell>
          <cell r="DU7" t="str">
            <v>Caterpillar</v>
          </cell>
          <cell r="DV7" t="str">
            <v>Caterpillar</v>
          </cell>
          <cell r="DW7" t="str">
            <v>Cummins</v>
          </cell>
          <cell r="DX7" t="str">
            <v>Caterpillar</v>
          </cell>
          <cell r="DY7" t="str">
            <v>Kholer</v>
          </cell>
          <cell r="DZ7" t="str">
            <v>Caterpillar</v>
          </cell>
          <cell r="EA7" t="str">
            <v>Caterpillar</v>
          </cell>
          <cell r="EB7" t="str">
            <v>Caterpillar</v>
          </cell>
          <cell r="EC7" t="str">
            <v>Caterpillar</v>
          </cell>
          <cell r="ED7" t="str">
            <v>Lister</v>
          </cell>
          <cell r="EE7" t="str">
            <v>Olimpian</v>
          </cell>
          <cell r="EF7" t="str">
            <v>Olimpian</v>
          </cell>
          <cell r="EG7" t="str">
            <v>Caterpillar</v>
          </cell>
          <cell r="EH7" t="str">
            <v>Caterpillar</v>
          </cell>
          <cell r="EI7" t="str">
            <v>Caterpillar</v>
          </cell>
          <cell r="EJ7" t="str">
            <v>Caterpillar</v>
          </cell>
          <cell r="EK7" t="str">
            <v>Wacker</v>
          </cell>
          <cell r="EL7" t="str">
            <v>Ingersoll Rand</v>
          </cell>
          <cell r="EM7" t="str">
            <v>Wacker</v>
          </cell>
          <cell r="EN7" t="str">
            <v>Telsmith</v>
          </cell>
          <cell r="EO7" t="str">
            <v>Faco         -Primaria</v>
          </cell>
          <cell r="EP7" t="str">
            <v>Telsmith  -Secund.</v>
          </cell>
          <cell r="EQ7" t="str">
            <v>Telsmith  -Primaria</v>
          </cell>
          <cell r="ER7" t="str">
            <v>Astecnia  -Martillo</v>
          </cell>
          <cell r="ES7" t="str">
            <v>Trituradora (Cono)</v>
          </cell>
          <cell r="ET7" t="str">
            <v xml:space="preserve">Univeral Cedarapids(primaria) </v>
          </cell>
          <cell r="EU7" t="str">
            <v>Symon (cono)</v>
          </cell>
          <cell r="EV7" t="str">
            <v>Astecnia  -Martillo</v>
          </cell>
          <cell r="EW7" t="str">
            <v>Astecnia Mandibulas</v>
          </cell>
          <cell r="EX7" t="str">
            <v>Becomp- Cono</v>
          </cell>
          <cell r="EY7" t="str">
            <v>JCB</v>
          </cell>
          <cell r="EZ7" t="str">
            <v>Hitachi</v>
          </cell>
          <cell r="FA7" t="str">
            <v>Hitachi</v>
          </cell>
          <cell r="FB7" t="str">
            <v>Hitachi</v>
          </cell>
          <cell r="FC7" t="str">
            <v>Hitachi</v>
          </cell>
          <cell r="FD7" t="str">
            <v>Case</v>
          </cell>
          <cell r="FE7" t="str">
            <v>Case</v>
          </cell>
          <cell r="FF7" t="str">
            <v>Caterpillar</v>
          </cell>
          <cell r="FG7" t="str">
            <v>Caterpillar</v>
          </cell>
          <cell r="FH7" t="str">
            <v>Caterpillar</v>
          </cell>
          <cell r="FI7" t="str">
            <v>Volvo</v>
          </cell>
          <cell r="FJ7" t="str">
            <v>Komatsu</v>
          </cell>
          <cell r="FL7" t="str">
            <v>Lincoln Welder</v>
          </cell>
          <cell r="FM7" t="str">
            <v xml:space="preserve">Lincoln </v>
          </cell>
          <cell r="FN7" t="str">
            <v>Idealarc</v>
          </cell>
          <cell r="FO7" t="str">
            <v>David Brown</v>
          </cell>
          <cell r="FP7" t="str">
            <v>David Brown</v>
          </cell>
          <cell r="FQ7" t="str">
            <v>Leyland</v>
          </cell>
          <cell r="FR7" t="str">
            <v>John Deere</v>
          </cell>
          <cell r="FS7" t="str">
            <v>Caterpillar</v>
          </cell>
          <cell r="FT7" t="str">
            <v>Caterpillar</v>
          </cell>
          <cell r="FU7" t="str">
            <v>Caterpillar</v>
          </cell>
          <cell r="FV7" t="str">
            <v>Caterpillar</v>
          </cell>
          <cell r="FW7" t="str">
            <v>Mack</v>
          </cell>
          <cell r="FX7" t="str">
            <v>Mack</v>
          </cell>
          <cell r="FY7" t="str">
            <v>International</v>
          </cell>
          <cell r="FZ7" t="str">
            <v>Mercedes Benz</v>
          </cell>
          <cell r="GA7" t="str">
            <v>Mack</v>
          </cell>
          <cell r="GB7" t="str">
            <v>Mack</v>
          </cell>
          <cell r="GC7" t="str">
            <v>Mack</v>
          </cell>
          <cell r="GD7" t="str">
            <v>Mack</v>
          </cell>
          <cell r="GE7" t="str">
            <v>Mack</v>
          </cell>
          <cell r="GF7" t="str">
            <v>Mack</v>
          </cell>
          <cell r="GG7" t="str">
            <v>Mack</v>
          </cell>
          <cell r="GH7" t="str">
            <v>Mack</v>
          </cell>
          <cell r="GI7" t="str">
            <v>Mack</v>
          </cell>
          <cell r="GJ7" t="str">
            <v>Mack</v>
          </cell>
          <cell r="GK7" t="str">
            <v>Mack</v>
          </cell>
          <cell r="GL7" t="str">
            <v>International</v>
          </cell>
          <cell r="GM7" t="str">
            <v>International</v>
          </cell>
          <cell r="GN7" t="str">
            <v>Dina</v>
          </cell>
          <cell r="GO7" t="str">
            <v>Mack</v>
          </cell>
          <cell r="GP7" t="str">
            <v>Mack</v>
          </cell>
          <cell r="GQ7" t="str">
            <v>International</v>
          </cell>
          <cell r="GR7" t="str">
            <v>International</v>
          </cell>
          <cell r="GS7" t="str">
            <v>International</v>
          </cell>
          <cell r="GT7" t="str">
            <v>International</v>
          </cell>
          <cell r="GU7" t="str">
            <v>International</v>
          </cell>
          <cell r="GV7" t="str">
            <v>International</v>
          </cell>
          <cell r="GW7" t="str">
            <v>International</v>
          </cell>
          <cell r="GX7" t="str">
            <v>International</v>
          </cell>
          <cell r="GY7" t="str">
            <v>International</v>
          </cell>
          <cell r="GZ7" t="str">
            <v>International</v>
          </cell>
          <cell r="HA7" t="str">
            <v>Mack</v>
          </cell>
          <cell r="HB7" t="str">
            <v>Mack</v>
          </cell>
          <cell r="HC7" t="str">
            <v>Chevrolet   4x4</v>
          </cell>
          <cell r="HD7" t="str">
            <v xml:space="preserve">Chevrolet </v>
          </cell>
          <cell r="HE7" t="str">
            <v>Chevrolet   4x4</v>
          </cell>
          <cell r="HF7" t="str">
            <v xml:space="preserve">Chevrolet </v>
          </cell>
          <cell r="HG7" t="str">
            <v>Nissan        4x4</v>
          </cell>
          <cell r="HH7" t="str">
            <v>Toyota       4x2</v>
          </cell>
          <cell r="HI7" t="str">
            <v>Toyota       4x2</v>
          </cell>
          <cell r="HJ7" t="str">
            <v>Chevrolet   4x4</v>
          </cell>
          <cell r="HK7" t="str">
            <v>Mitsubishi</v>
          </cell>
          <cell r="HL7" t="str">
            <v>Nissan        4x4</v>
          </cell>
          <cell r="HM7" t="str">
            <v>Chevrolet</v>
          </cell>
          <cell r="HN7" t="str">
            <v>Chevrolet</v>
          </cell>
          <cell r="HO7" t="str">
            <v>Chevrolet</v>
          </cell>
          <cell r="HP7" t="str">
            <v>Chevrolet</v>
          </cell>
          <cell r="HQ7" t="str">
            <v>Chevrolet</v>
          </cell>
          <cell r="HR7" t="str">
            <v>Chevrolet</v>
          </cell>
          <cell r="HS7" t="str">
            <v>Chevrolet</v>
          </cell>
          <cell r="HT7" t="str">
            <v xml:space="preserve">Nissan        </v>
          </cell>
          <cell r="HU7" t="str">
            <v xml:space="preserve">Nissan        </v>
          </cell>
          <cell r="HV7" t="str">
            <v xml:space="preserve">Nissan        </v>
          </cell>
          <cell r="HW7" t="str">
            <v xml:space="preserve">Nissan        </v>
          </cell>
          <cell r="HX7" t="str">
            <v>Hidroamerica</v>
          </cell>
          <cell r="HY7" t="str">
            <v>Metalcont</v>
          </cell>
          <cell r="HZ7" t="str">
            <v>Metalcont</v>
          </cell>
          <cell r="IA7" t="str">
            <v>Metalcont</v>
          </cell>
          <cell r="IB7" t="str">
            <v>Hidroamerica</v>
          </cell>
          <cell r="IC7" t="str">
            <v>Dodge</v>
          </cell>
          <cell r="ID7" t="str">
            <v>Chevrolet</v>
          </cell>
          <cell r="IE7" t="str">
            <v>International</v>
          </cell>
          <cell r="IF7" t="str">
            <v>International</v>
          </cell>
          <cell r="IG7" t="str">
            <v>Chevrolet</v>
          </cell>
          <cell r="IH7" t="str">
            <v>Ford</v>
          </cell>
        </row>
        <row r="8">
          <cell r="A8">
            <v>4</v>
          </cell>
          <cell r="D8" t="str">
            <v>POTENCIA O CAPACIDAD</v>
          </cell>
          <cell r="G8" t="str">
            <v>3HP</v>
          </cell>
          <cell r="H8" t="str">
            <v>3HP</v>
          </cell>
          <cell r="I8" t="str">
            <v>2 EJES o 36.0 Ton.</v>
          </cell>
          <cell r="J8" t="str">
            <v>3 EJES o 52.0 Ton.</v>
          </cell>
          <cell r="K8" t="str">
            <v>3 EJES o 52.0 Ton.</v>
          </cell>
          <cell r="L8" t="str">
            <v>2771C.C. o 2,7Ton</v>
          </cell>
          <cell r="M8" t="str">
            <v>2771C.C. o 2,7Ton</v>
          </cell>
          <cell r="N8" t="str">
            <v>80 HP o 1.50 Mts3</v>
          </cell>
          <cell r="O8" t="str">
            <v>80 HP o 1.50 Mts3</v>
          </cell>
          <cell r="P8" t="str">
            <v>100 HP o 1.50 Mts3</v>
          </cell>
          <cell r="Q8" t="str">
            <v>100 HP o 1.50 Mts3</v>
          </cell>
          <cell r="R8" t="str">
            <v>1.72 Mts3</v>
          </cell>
          <cell r="S8" t="str">
            <v>170 HP o 3.30 Mts3</v>
          </cell>
          <cell r="T8" t="str">
            <v>170 HP o 3.30 Mts3</v>
          </cell>
          <cell r="U8" t="str">
            <v>73.5 o 0.50 Mts3</v>
          </cell>
          <cell r="V8">
            <v>0</v>
          </cell>
          <cell r="W8" t="str">
            <v>75,5HP o 0,40Mts3</v>
          </cell>
          <cell r="X8" t="str">
            <v>2200Rpm o 0.50Mts3</v>
          </cell>
          <cell r="Y8" t="str">
            <v>2200Rpm o 0.50Mts3</v>
          </cell>
          <cell r="Z8" t="str">
            <v>75,5HP o 0,40Mts3</v>
          </cell>
          <cell r="AA8">
            <v>0</v>
          </cell>
          <cell r="AB8">
            <v>0</v>
          </cell>
          <cell r="AC8">
            <v>0</v>
          </cell>
          <cell r="AD8" t="str">
            <v>7.0 Ton.</v>
          </cell>
          <cell r="AE8">
            <v>0</v>
          </cell>
          <cell r="AF8">
            <v>0</v>
          </cell>
          <cell r="AG8" t="str">
            <v>87HP o 8,0 Ton.</v>
          </cell>
          <cell r="AH8" t="str">
            <v>92 HP o 11.0 Ton.</v>
          </cell>
          <cell r="AI8" t="str">
            <v>87 Hp o 8.0 Ton.</v>
          </cell>
          <cell r="AJ8" t="str">
            <v>80 HP o 11.0 Ton.</v>
          </cell>
          <cell r="AK8" t="str">
            <v>74HP o 250PCM</v>
          </cell>
          <cell r="AL8" t="str">
            <v>250 PCM</v>
          </cell>
          <cell r="AM8" t="str">
            <v>185 PCM</v>
          </cell>
          <cell r="AN8" t="str">
            <v>185 PCM</v>
          </cell>
          <cell r="AO8" t="str">
            <v>185 PCM</v>
          </cell>
          <cell r="AP8" t="str">
            <v>375CFM</v>
          </cell>
          <cell r="AQ8" t="str">
            <v>375CFM</v>
          </cell>
          <cell r="AR8" t="str">
            <v>108HP o 100PSI</v>
          </cell>
          <cell r="AS8" t="str">
            <v>80HP o 2800RPM</v>
          </cell>
          <cell r="AT8">
            <v>0</v>
          </cell>
          <cell r="AU8">
            <v>0</v>
          </cell>
          <cell r="AV8" t="str">
            <v>242 cm3</v>
          </cell>
          <cell r="AW8">
            <v>0</v>
          </cell>
          <cell r="AX8">
            <v>0</v>
          </cell>
          <cell r="AY8">
            <v>0</v>
          </cell>
          <cell r="AZ8" t="str">
            <v>13HP</v>
          </cell>
          <cell r="BA8" t="str">
            <v>13HP</v>
          </cell>
          <cell r="BB8" t="str">
            <v>1500 Gal.</v>
          </cell>
          <cell r="BC8">
            <v>0</v>
          </cell>
          <cell r="BD8" t="str">
            <v>170 HP o 6.5 Ton.</v>
          </cell>
          <cell r="BE8" t="str">
            <v>170 HP o 6.5 Ton.</v>
          </cell>
          <cell r="BF8" t="str">
            <v>6.0 Ton.</v>
          </cell>
          <cell r="BG8" t="str">
            <v>6.0 Ton.</v>
          </cell>
          <cell r="BH8" t="str">
            <v>6.0 Ton.</v>
          </cell>
          <cell r="BI8" t="str">
            <v>6.5 Ton.</v>
          </cell>
          <cell r="BJ8" t="str">
            <v>2100Rpm</v>
          </cell>
          <cell r="BK8" t="str">
            <v>51 HP o 6.5 Ton.</v>
          </cell>
          <cell r="BL8" t="str">
            <v>82HP o 6,5 Ton.</v>
          </cell>
          <cell r="BM8" t="str">
            <v>75 HP o 7.0 Ton.</v>
          </cell>
          <cell r="BN8" t="str">
            <v>75 HP o 7.0 Ton.</v>
          </cell>
          <cell r="BO8" t="str">
            <v>16 HP o 2.5 Ton.</v>
          </cell>
          <cell r="BP8" t="str">
            <v>16 HP o 2.5 Ton.</v>
          </cell>
          <cell r="BQ8" t="str">
            <v>16 HP o 2.5 Ton.</v>
          </cell>
          <cell r="BR8" t="str">
            <v>127 HP o 10.0 Ton.</v>
          </cell>
          <cell r="BS8" t="str">
            <v>32,6 HP o 2,5 Ton.</v>
          </cell>
          <cell r="BT8" t="str">
            <v>112 HP o 10.5 Ton.</v>
          </cell>
          <cell r="BU8" t="str">
            <v>2600 rpm o 2.0 Ton.</v>
          </cell>
          <cell r="BV8" t="str">
            <v>34 HP o 2.5 Ton.</v>
          </cell>
          <cell r="BW8" t="str">
            <v>94HP o 6,0 Ton.</v>
          </cell>
          <cell r="BX8" t="str">
            <v>94 HP o 6.0 Ton.</v>
          </cell>
          <cell r="BY8" t="str">
            <v>105 HP o 10.0 Ton.</v>
          </cell>
          <cell r="BZ8" t="str">
            <v>105 HP o 10.0 Ton.</v>
          </cell>
          <cell r="CA8" t="str">
            <v>10,5 rpm o 10,60Ton.</v>
          </cell>
          <cell r="CB8" t="str">
            <v>31HP o 10,500Lbs</v>
          </cell>
          <cell r="CC8" t="str">
            <v>31HP o 10,500Lbs</v>
          </cell>
          <cell r="CD8" t="str">
            <v>90HP o 2200 RPM</v>
          </cell>
          <cell r="CE8" t="str">
            <v>92HP o 2200 RPM</v>
          </cell>
          <cell r="CF8" t="str">
            <v>18HP</v>
          </cell>
          <cell r="CG8" t="str">
            <v>31HP o 10,500Lbs</v>
          </cell>
          <cell r="CH8" t="str">
            <v>31HP o 10,500 Lbs</v>
          </cell>
          <cell r="CI8" t="str">
            <v>225 Amp.</v>
          </cell>
          <cell r="CJ8" t="str">
            <v>63 HP o 80-575 Amp.</v>
          </cell>
          <cell r="CK8" t="str">
            <v>30-575 Amp.</v>
          </cell>
          <cell r="CL8" t="str">
            <v>48 HP o 30-575 Amp.</v>
          </cell>
          <cell r="CM8" t="str">
            <v>48 HP o 30-575 Amp.</v>
          </cell>
          <cell r="CN8" t="str">
            <v>78 HP o 4.40 Mts3</v>
          </cell>
          <cell r="CO8" t="str">
            <v>130HP o 5,8 Mts3</v>
          </cell>
          <cell r="CP8" t="str">
            <v>110 HP o 6.40 Mts3</v>
          </cell>
          <cell r="CQ8" t="str">
            <v>130 HP o 5.80 Mts3</v>
          </cell>
          <cell r="CR8" t="str">
            <v>6,20 Mts3</v>
          </cell>
          <cell r="CS8" t="str">
            <v>450HP</v>
          </cell>
          <cell r="CT8" t="str">
            <v>199 HP</v>
          </cell>
          <cell r="CU8" t="str">
            <v>200HP</v>
          </cell>
          <cell r="CV8">
            <v>448</v>
          </cell>
          <cell r="CW8" t="str">
            <v>18Ton</v>
          </cell>
          <cell r="CX8" t="str">
            <v>97C.C. o 2 Pasajeros</v>
          </cell>
          <cell r="CY8" t="str">
            <v>97C.C. o 2 Pasajeros</v>
          </cell>
          <cell r="CZ8" t="str">
            <v>97C.C. o 2 Pasajeros</v>
          </cell>
          <cell r="DA8" t="str">
            <v>97C.C. o 2 Pasajeros</v>
          </cell>
          <cell r="DB8" t="str">
            <v>97C.C. o 2 Pasajeros</v>
          </cell>
          <cell r="DC8" t="str">
            <v>97C.C. o 2 Pasajeros</v>
          </cell>
          <cell r="DD8" t="str">
            <v>100-130kl/cm2</v>
          </cell>
          <cell r="DE8" t="str">
            <v>730 JOUL o 130 BAR</v>
          </cell>
          <cell r="DF8" t="str">
            <v>100-130kl/cm2</v>
          </cell>
          <cell r="DG8">
            <v>0</v>
          </cell>
          <cell r="DH8">
            <v>0</v>
          </cell>
          <cell r="DI8">
            <v>0</v>
          </cell>
          <cell r="DJ8" t="str">
            <v>125 HP</v>
          </cell>
          <cell r="DK8" t="str">
            <v>125 HP o 93 KV</v>
          </cell>
          <cell r="DL8" t="str">
            <v>125 HP o 93 KV</v>
          </cell>
          <cell r="DM8" t="str">
            <v>145 HP</v>
          </cell>
          <cell r="DN8" t="str">
            <v>157 HP</v>
          </cell>
          <cell r="DO8" t="str">
            <v>140 HP o 8668 Kg</v>
          </cell>
          <cell r="DP8" t="str">
            <v>40 Ton/h</v>
          </cell>
          <cell r="DQ8" t="str">
            <v>60 Ton/h</v>
          </cell>
          <cell r="DR8" t="str">
            <v>5 HP/440V o 60 Ton/h</v>
          </cell>
          <cell r="DS8">
            <v>0</v>
          </cell>
          <cell r="DT8" t="str">
            <v>120 Ton/h</v>
          </cell>
          <cell r="DU8" t="str">
            <v>225 KW/281 KVA</v>
          </cell>
          <cell r="DV8" t="str">
            <v>225 KW/281 KVA</v>
          </cell>
          <cell r="DW8" t="str">
            <v>230 KW/288 KVA</v>
          </cell>
          <cell r="DX8" t="str">
            <v>275 KW</v>
          </cell>
          <cell r="DY8" t="str">
            <v>33 KW/41 KVA</v>
          </cell>
          <cell r="DZ8" t="str">
            <v>274 HP o 205 KW/256 KVA</v>
          </cell>
          <cell r="EA8" t="str">
            <v>250KVA</v>
          </cell>
          <cell r="EB8" t="str">
            <v>1800RPM o 300KVA</v>
          </cell>
          <cell r="EC8" t="str">
            <v>1800RPM o 275KW/344KVA</v>
          </cell>
          <cell r="ED8" t="str">
            <v>10KVA</v>
          </cell>
          <cell r="EE8" t="str">
            <v>40KW</v>
          </cell>
          <cell r="EF8" t="str">
            <v>40KW</v>
          </cell>
          <cell r="EG8" t="str">
            <v>1800RPM o 275KW/344KVA</v>
          </cell>
          <cell r="EH8" t="str">
            <v>300kva</v>
          </cell>
          <cell r="EI8" t="str">
            <v>340kva</v>
          </cell>
          <cell r="EJ8" t="str">
            <v>365kva</v>
          </cell>
          <cell r="EK8" t="str">
            <v>22.2 KW o 6 KW</v>
          </cell>
          <cell r="EL8" t="str">
            <v>6 KW</v>
          </cell>
          <cell r="EM8" t="str">
            <v>1800RPM o 6 KW</v>
          </cell>
          <cell r="EN8" t="str">
            <v>80/120 Ton/h</v>
          </cell>
          <cell r="EO8" t="str">
            <v>75 HP o 50/80 Ton/h</v>
          </cell>
          <cell r="EP8" t="str">
            <v>80/120 Ton/h</v>
          </cell>
          <cell r="EQ8">
            <v>0</v>
          </cell>
          <cell r="ER8" t="str">
            <v>50 HP o 12 Mts.3/h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 t="str">
            <v>120T/H</v>
          </cell>
          <cell r="EX8" t="str">
            <v>120T/H</v>
          </cell>
          <cell r="EY8" t="str">
            <v>0.6 Yd3</v>
          </cell>
          <cell r="EZ8" t="str">
            <v>119 HP o 1.20 Mts3</v>
          </cell>
          <cell r="FA8" t="str">
            <v>119 HP o 1.20 Mts3</v>
          </cell>
          <cell r="FB8" t="str">
            <v>1.20 Mts3</v>
          </cell>
          <cell r="FC8" t="str">
            <v>1.67 Mts3</v>
          </cell>
          <cell r="FD8" t="str">
            <v>0.6 Yd3</v>
          </cell>
          <cell r="FE8" t="str">
            <v>2200Rpm o 0,80Mts3</v>
          </cell>
          <cell r="FF8" t="str">
            <v>128 HP/1800RPM o 1.67 Mts3</v>
          </cell>
          <cell r="FG8" t="str">
            <v>87 Hp o 0,80Mts3</v>
          </cell>
          <cell r="FH8" t="str">
            <v>87HP o 0,80Mts3</v>
          </cell>
          <cell r="FI8" t="str">
            <v xml:space="preserve">86HP/64KW o 1 Mts3 </v>
          </cell>
          <cell r="FJ8" t="str">
            <v>120HP o 1.20 Mts3</v>
          </cell>
          <cell r="FL8">
            <v>0</v>
          </cell>
          <cell r="FM8">
            <v>0</v>
          </cell>
          <cell r="FN8" t="str">
            <v>250 Amp.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 t="str">
            <v>180 HP</v>
          </cell>
          <cell r="FT8" t="str">
            <v>300 HP</v>
          </cell>
          <cell r="FU8" t="str">
            <v>410 HP</v>
          </cell>
          <cell r="FV8" t="str">
            <v>410 HP</v>
          </cell>
          <cell r="FW8" t="str">
            <v>400 HP o 40.0 Ton.</v>
          </cell>
          <cell r="FX8" t="str">
            <v>400 HP o 40.0 Ton.</v>
          </cell>
          <cell r="FY8">
            <v>0</v>
          </cell>
          <cell r="FZ8">
            <v>0</v>
          </cell>
          <cell r="GA8" t="str">
            <v>260 HP o 25.0 Ton.</v>
          </cell>
          <cell r="GB8" t="str">
            <v>260 HP o 25.0 Ton.</v>
          </cell>
          <cell r="GC8" t="str">
            <v>260 HP o 25.0 Ton.</v>
          </cell>
          <cell r="GD8" t="str">
            <v>260 HP o 25.0 Ton.</v>
          </cell>
          <cell r="GE8" t="str">
            <v>260 HP o 25.0 Ton.</v>
          </cell>
          <cell r="GF8" t="str">
            <v>260 HP o 25.0 Ton.</v>
          </cell>
          <cell r="GG8" t="str">
            <v>260 HP o 25.0 Ton.</v>
          </cell>
          <cell r="GH8" t="str">
            <v>260 HP o 25.0 Ton.</v>
          </cell>
          <cell r="GI8" t="str">
            <v>260 HP o 25.0 Ton.</v>
          </cell>
          <cell r="GJ8" t="str">
            <v>300HP o 25.0 Ton.</v>
          </cell>
          <cell r="GK8" t="str">
            <v>260 HP o 25.0 Ton.</v>
          </cell>
          <cell r="GL8" t="str">
            <v>250 HPx3300rpm o 18.0 Ton.</v>
          </cell>
          <cell r="GM8" t="str">
            <v>250 HPx3300rpm o 18.0 Ton.</v>
          </cell>
          <cell r="GN8" t="str">
            <v>175-190 HP o 26.0 Ton.</v>
          </cell>
          <cell r="GO8" t="str">
            <v>19.0 Ton</v>
          </cell>
          <cell r="GP8" t="str">
            <v>400HP o 20.0 Ton.</v>
          </cell>
          <cell r="GQ8" t="str">
            <v>305 HP o 20.0 Ton.</v>
          </cell>
          <cell r="GR8" t="str">
            <v>305 HP o 20.0 Ton.</v>
          </cell>
          <cell r="GS8" t="str">
            <v>305 HP o 20.0 Ton.</v>
          </cell>
          <cell r="GT8" t="str">
            <v>305 HP o 20.0 Ton.</v>
          </cell>
          <cell r="GU8" t="str">
            <v>380 HP o 20.0 Ton.</v>
          </cell>
          <cell r="GV8" t="str">
            <v>380 HP o 20.0 Ton.</v>
          </cell>
          <cell r="GW8" t="str">
            <v>380 HP o 20.0 Ton.</v>
          </cell>
          <cell r="GX8" t="str">
            <v>380 HP o 20.0 Ton.</v>
          </cell>
          <cell r="GY8" t="str">
            <v>380 HP o 20.0 Ton.</v>
          </cell>
          <cell r="GZ8" t="str">
            <v>380 HP o 20.0 Ton.</v>
          </cell>
          <cell r="HA8" t="str">
            <v>250 HP o 20.0 Ton.</v>
          </cell>
          <cell r="HB8" t="str">
            <v>250 HP o 20.0 Ton.</v>
          </cell>
          <cell r="HC8" t="str">
            <v>2300c.c o 1 Ton.</v>
          </cell>
          <cell r="HD8">
            <v>0</v>
          </cell>
          <cell r="HE8">
            <v>0</v>
          </cell>
          <cell r="HF8">
            <v>0</v>
          </cell>
          <cell r="HG8" t="str">
            <v>2400c.c o 1 Ton.</v>
          </cell>
          <cell r="HH8" t="str">
            <v>1 Ton.</v>
          </cell>
          <cell r="HI8" t="str">
            <v>1 Ton.</v>
          </cell>
          <cell r="HJ8" t="str">
            <v>1 Ton.</v>
          </cell>
          <cell r="HK8" t="str">
            <v>5 Pas</v>
          </cell>
          <cell r="HL8" t="str">
            <v>2400c.c o 1Ton.</v>
          </cell>
          <cell r="HM8" t="str">
            <v>1300c.c.</v>
          </cell>
          <cell r="HN8" t="str">
            <v>1300c.c.</v>
          </cell>
          <cell r="HO8" t="str">
            <v>1300c.c. o 2 Ton</v>
          </cell>
          <cell r="HP8" t="str">
            <v>1300c.c. o 2 Ton</v>
          </cell>
          <cell r="HQ8" t="str">
            <v>2300c.c. o 2 Ton</v>
          </cell>
          <cell r="HR8" t="str">
            <v>1300c.c. o 2 Ton</v>
          </cell>
          <cell r="HS8" t="str">
            <v>2300c.c. o 1 Ton.</v>
          </cell>
          <cell r="HT8" t="str">
            <v>2500c.c. o 1 Ton.</v>
          </cell>
          <cell r="HU8" t="str">
            <v>3000c.c. o 1 Ton.</v>
          </cell>
          <cell r="HV8" t="str">
            <v>2500c.c. o 1 Ton.</v>
          </cell>
          <cell r="HW8" t="str">
            <v>2500c.c. o 1 Ton.</v>
          </cell>
          <cell r="HX8" t="str">
            <v>2 EJES</v>
          </cell>
          <cell r="HY8" t="str">
            <v>2 EJES o 16 Ton.</v>
          </cell>
          <cell r="HZ8" t="str">
            <v>2 EJES o 16 Ton.</v>
          </cell>
          <cell r="IA8" t="str">
            <v>2 EJES o 16 Ton.</v>
          </cell>
          <cell r="IB8" t="str">
            <v>2 EJES o 25 Ton.</v>
          </cell>
          <cell r="IC8" t="str">
            <v>160HP o 6.0 Mts3</v>
          </cell>
          <cell r="ID8" t="str">
            <v>160HP o 6.0 Mts3</v>
          </cell>
          <cell r="IE8" t="str">
            <v>150HP o 8.0 Ton.</v>
          </cell>
          <cell r="IF8" t="str">
            <v>150HP o 8.0 Ton.</v>
          </cell>
          <cell r="IG8" t="str">
            <v>160HP o 6.0 Mts3</v>
          </cell>
          <cell r="IH8" t="str">
            <v>160HP o 6.0 Mts3</v>
          </cell>
        </row>
        <row r="9">
          <cell r="A9">
            <v>5</v>
          </cell>
          <cell r="D9" t="str">
            <v>VIDA UTIL</v>
          </cell>
          <cell r="E9" t="str">
            <v>N=AÑOS</v>
          </cell>
          <cell r="G9">
            <v>5</v>
          </cell>
          <cell r="H9">
            <v>5</v>
          </cell>
          <cell r="I9">
            <v>15</v>
          </cell>
          <cell r="J9">
            <v>15</v>
          </cell>
          <cell r="K9">
            <v>15</v>
          </cell>
          <cell r="L9">
            <v>8</v>
          </cell>
          <cell r="M9">
            <v>8</v>
          </cell>
          <cell r="N9">
            <v>10</v>
          </cell>
          <cell r="O9">
            <v>10</v>
          </cell>
          <cell r="P9">
            <v>10</v>
          </cell>
          <cell r="Q9">
            <v>10</v>
          </cell>
          <cell r="R9">
            <v>10</v>
          </cell>
          <cell r="S9">
            <v>10</v>
          </cell>
          <cell r="T9">
            <v>10</v>
          </cell>
          <cell r="U9">
            <v>8</v>
          </cell>
          <cell r="V9">
            <v>10</v>
          </cell>
          <cell r="W9">
            <v>8</v>
          </cell>
          <cell r="X9">
            <v>8</v>
          </cell>
          <cell r="Y9">
            <v>8</v>
          </cell>
          <cell r="Z9">
            <v>8</v>
          </cell>
          <cell r="AA9">
            <v>10</v>
          </cell>
          <cell r="AB9">
            <v>10</v>
          </cell>
          <cell r="AC9">
            <v>10</v>
          </cell>
          <cell r="AD9">
            <v>10</v>
          </cell>
          <cell r="AE9">
            <v>10</v>
          </cell>
          <cell r="AF9">
            <v>10</v>
          </cell>
          <cell r="AG9">
            <v>10</v>
          </cell>
          <cell r="AH9">
            <v>10</v>
          </cell>
          <cell r="AI9">
            <v>10</v>
          </cell>
          <cell r="AJ9">
            <v>10</v>
          </cell>
          <cell r="AK9">
            <v>8</v>
          </cell>
          <cell r="AL9">
            <v>8</v>
          </cell>
          <cell r="AM9">
            <v>8</v>
          </cell>
          <cell r="AN9">
            <v>8</v>
          </cell>
          <cell r="AO9">
            <v>8</v>
          </cell>
          <cell r="AP9">
            <v>8</v>
          </cell>
          <cell r="AQ9">
            <v>8</v>
          </cell>
          <cell r="AR9">
            <v>8</v>
          </cell>
          <cell r="AS9">
            <v>8</v>
          </cell>
          <cell r="AT9">
            <v>8</v>
          </cell>
          <cell r="AU9">
            <v>8</v>
          </cell>
          <cell r="AV9">
            <v>5</v>
          </cell>
          <cell r="AW9">
            <v>8</v>
          </cell>
          <cell r="AX9">
            <v>8</v>
          </cell>
          <cell r="AY9">
            <v>8</v>
          </cell>
          <cell r="AZ9">
            <v>5</v>
          </cell>
          <cell r="BA9">
            <v>5</v>
          </cell>
          <cell r="BB9">
            <v>10</v>
          </cell>
          <cell r="BC9">
            <v>10</v>
          </cell>
          <cell r="BD9">
            <v>10</v>
          </cell>
          <cell r="BE9">
            <v>10</v>
          </cell>
          <cell r="BF9">
            <v>10</v>
          </cell>
          <cell r="BG9">
            <v>10</v>
          </cell>
          <cell r="BH9">
            <v>10</v>
          </cell>
          <cell r="BI9">
            <v>10</v>
          </cell>
          <cell r="BJ9">
            <v>10</v>
          </cell>
          <cell r="BK9">
            <v>10</v>
          </cell>
          <cell r="BL9">
            <v>10</v>
          </cell>
          <cell r="BM9">
            <v>10</v>
          </cell>
          <cell r="BN9">
            <v>10</v>
          </cell>
          <cell r="BO9">
            <v>10</v>
          </cell>
          <cell r="BP9">
            <v>10</v>
          </cell>
          <cell r="BQ9">
            <v>10</v>
          </cell>
          <cell r="BR9">
            <v>10</v>
          </cell>
          <cell r="BS9">
            <v>10</v>
          </cell>
          <cell r="BT9">
            <v>10</v>
          </cell>
          <cell r="BU9">
            <v>8</v>
          </cell>
          <cell r="BV9">
            <v>8</v>
          </cell>
          <cell r="BW9">
            <v>10</v>
          </cell>
          <cell r="BX9">
            <v>10</v>
          </cell>
          <cell r="BY9">
            <v>10</v>
          </cell>
          <cell r="BZ9">
            <v>10</v>
          </cell>
          <cell r="CA9">
            <v>8</v>
          </cell>
          <cell r="CB9">
            <v>8</v>
          </cell>
          <cell r="CC9">
            <v>8</v>
          </cell>
          <cell r="CD9">
            <v>10</v>
          </cell>
          <cell r="CE9">
            <v>10</v>
          </cell>
          <cell r="CF9">
            <v>8</v>
          </cell>
          <cell r="CG9">
            <v>8</v>
          </cell>
          <cell r="CH9">
            <v>8</v>
          </cell>
          <cell r="CI9">
            <v>8</v>
          </cell>
          <cell r="CJ9">
            <v>8</v>
          </cell>
          <cell r="CK9">
            <v>8</v>
          </cell>
          <cell r="CL9">
            <v>8</v>
          </cell>
          <cell r="CM9">
            <v>8</v>
          </cell>
          <cell r="CN9">
            <v>10</v>
          </cell>
          <cell r="CO9">
            <v>10</v>
          </cell>
          <cell r="CP9">
            <v>10</v>
          </cell>
          <cell r="CQ9">
            <v>10</v>
          </cell>
          <cell r="CR9">
            <v>10</v>
          </cell>
          <cell r="CS9">
            <v>10</v>
          </cell>
          <cell r="CT9">
            <v>10</v>
          </cell>
          <cell r="CU9">
            <v>10</v>
          </cell>
          <cell r="CV9">
            <v>10</v>
          </cell>
          <cell r="CW9">
            <v>10</v>
          </cell>
          <cell r="CX9">
            <v>3</v>
          </cell>
          <cell r="CY9">
            <v>3</v>
          </cell>
          <cell r="CZ9">
            <v>3</v>
          </cell>
          <cell r="DA9">
            <v>3</v>
          </cell>
          <cell r="DB9">
            <v>3</v>
          </cell>
          <cell r="DC9">
            <v>3</v>
          </cell>
          <cell r="DD9">
            <v>10</v>
          </cell>
          <cell r="DE9">
            <v>10</v>
          </cell>
          <cell r="DF9">
            <v>10</v>
          </cell>
          <cell r="DG9">
            <v>10</v>
          </cell>
          <cell r="DH9">
            <v>10</v>
          </cell>
          <cell r="DI9">
            <v>10</v>
          </cell>
          <cell r="DJ9">
            <v>10</v>
          </cell>
          <cell r="DK9">
            <v>10</v>
          </cell>
          <cell r="DL9">
            <v>10</v>
          </cell>
          <cell r="DM9">
            <v>10</v>
          </cell>
          <cell r="DN9">
            <v>10</v>
          </cell>
          <cell r="DO9">
            <v>10</v>
          </cell>
          <cell r="DP9">
            <v>10</v>
          </cell>
          <cell r="DQ9">
            <v>10</v>
          </cell>
          <cell r="DR9">
            <v>10</v>
          </cell>
          <cell r="DS9">
            <v>10</v>
          </cell>
          <cell r="DT9">
            <v>10</v>
          </cell>
          <cell r="DU9">
            <v>10</v>
          </cell>
          <cell r="DV9">
            <v>10</v>
          </cell>
          <cell r="DW9">
            <v>10</v>
          </cell>
          <cell r="DX9">
            <v>10</v>
          </cell>
          <cell r="DY9">
            <v>10</v>
          </cell>
          <cell r="DZ9">
            <v>10</v>
          </cell>
          <cell r="EA9">
            <v>10</v>
          </cell>
          <cell r="EB9">
            <v>10</v>
          </cell>
          <cell r="EC9">
            <v>10</v>
          </cell>
          <cell r="ED9">
            <v>5</v>
          </cell>
          <cell r="EE9">
            <v>8</v>
          </cell>
          <cell r="EF9">
            <v>8</v>
          </cell>
          <cell r="EG9">
            <v>10</v>
          </cell>
          <cell r="EH9">
            <v>10</v>
          </cell>
          <cell r="EI9">
            <v>10</v>
          </cell>
          <cell r="EJ9">
            <v>10</v>
          </cell>
          <cell r="EK9">
            <v>8</v>
          </cell>
          <cell r="EL9">
            <v>8</v>
          </cell>
          <cell r="EM9">
            <v>8</v>
          </cell>
          <cell r="EN9">
            <v>10</v>
          </cell>
          <cell r="EO9">
            <v>10</v>
          </cell>
          <cell r="EP9">
            <v>10</v>
          </cell>
          <cell r="EQ9">
            <v>10</v>
          </cell>
          <cell r="ER9">
            <v>10</v>
          </cell>
          <cell r="ES9">
            <v>10</v>
          </cell>
          <cell r="ET9">
            <v>10</v>
          </cell>
          <cell r="EU9">
            <v>10</v>
          </cell>
          <cell r="EV9">
            <v>10</v>
          </cell>
          <cell r="EW9">
            <v>10</v>
          </cell>
          <cell r="EX9">
            <v>10</v>
          </cell>
          <cell r="EY9">
            <v>10</v>
          </cell>
          <cell r="EZ9">
            <v>10</v>
          </cell>
          <cell r="FA9">
            <v>10</v>
          </cell>
          <cell r="FB9">
            <v>10</v>
          </cell>
          <cell r="FC9">
            <v>10</v>
          </cell>
          <cell r="FD9">
            <v>10</v>
          </cell>
          <cell r="FE9">
            <v>10</v>
          </cell>
          <cell r="FF9">
            <v>10</v>
          </cell>
          <cell r="FG9">
            <v>10</v>
          </cell>
          <cell r="FH9">
            <v>10</v>
          </cell>
          <cell r="FI9">
            <v>10</v>
          </cell>
          <cell r="FJ9">
            <v>10</v>
          </cell>
          <cell r="FL9">
            <v>10</v>
          </cell>
          <cell r="FM9">
            <v>10</v>
          </cell>
          <cell r="FN9">
            <v>10</v>
          </cell>
          <cell r="FO9">
            <v>10</v>
          </cell>
          <cell r="FP9">
            <v>10</v>
          </cell>
          <cell r="FQ9">
            <v>10</v>
          </cell>
          <cell r="FR9">
            <v>10</v>
          </cell>
          <cell r="FS9">
            <v>10</v>
          </cell>
          <cell r="FT9">
            <v>10</v>
          </cell>
          <cell r="FU9">
            <v>10</v>
          </cell>
          <cell r="FV9">
            <v>10</v>
          </cell>
          <cell r="FW9">
            <v>10</v>
          </cell>
          <cell r="FX9">
            <v>10</v>
          </cell>
          <cell r="FY9">
            <v>10</v>
          </cell>
          <cell r="FZ9">
            <v>10</v>
          </cell>
          <cell r="GA9">
            <v>10</v>
          </cell>
          <cell r="GB9">
            <v>10</v>
          </cell>
          <cell r="GC9">
            <v>10</v>
          </cell>
          <cell r="GD9">
            <v>10</v>
          </cell>
          <cell r="GE9">
            <v>10</v>
          </cell>
          <cell r="GF9">
            <v>10</v>
          </cell>
          <cell r="GG9">
            <v>10</v>
          </cell>
          <cell r="GH9">
            <v>10</v>
          </cell>
          <cell r="GI9">
            <v>10</v>
          </cell>
          <cell r="GJ9">
            <v>10</v>
          </cell>
          <cell r="GK9">
            <v>10</v>
          </cell>
          <cell r="GL9">
            <v>10</v>
          </cell>
          <cell r="GM9">
            <v>10</v>
          </cell>
          <cell r="GN9">
            <v>10</v>
          </cell>
          <cell r="GO9">
            <v>10</v>
          </cell>
          <cell r="GP9">
            <v>10</v>
          </cell>
          <cell r="GQ9">
            <v>10</v>
          </cell>
          <cell r="GR9">
            <v>10</v>
          </cell>
          <cell r="GS9">
            <v>10</v>
          </cell>
          <cell r="GT9">
            <v>10</v>
          </cell>
          <cell r="GU9">
            <v>10</v>
          </cell>
          <cell r="GV9">
            <v>10</v>
          </cell>
          <cell r="GW9">
            <v>10</v>
          </cell>
          <cell r="GX9">
            <v>10</v>
          </cell>
          <cell r="GY9">
            <v>10</v>
          </cell>
          <cell r="GZ9">
            <v>10</v>
          </cell>
          <cell r="HA9">
            <v>10</v>
          </cell>
          <cell r="HB9">
            <v>10</v>
          </cell>
          <cell r="HC9">
            <v>5</v>
          </cell>
          <cell r="HD9">
            <v>5</v>
          </cell>
          <cell r="HE9">
            <v>5</v>
          </cell>
          <cell r="HF9">
            <v>5</v>
          </cell>
          <cell r="HG9">
            <v>5</v>
          </cell>
          <cell r="HH9">
            <v>5</v>
          </cell>
          <cell r="HI9">
            <v>5</v>
          </cell>
          <cell r="HJ9">
            <v>5</v>
          </cell>
          <cell r="HK9">
            <v>5</v>
          </cell>
          <cell r="HL9">
            <v>5</v>
          </cell>
          <cell r="HM9">
            <v>5</v>
          </cell>
          <cell r="HN9">
            <v>5</v>
          </cell>
          <cell r="HO9">
            <v>5</v>
          </cell>
          <cell r="HP9">
            <v>5</v>
          </cell>
          <cell r="HQ9">
            <v>5</v>
          </cell>
          <cell r="HR9">
            <v>5</v>
          </cell>
          <cell r="HS9">
            <v>5</v>
          </cell>
          <cell r="HT9">
            <v>5</v>
          </cell>
          <cell r="HU9">
            <v>5</v>
          </cell>
          <cell r="HV9">
            <v>5</v>
          </cell>
          <cell r="HW9">
            <v>5</v>
          </cell>
          <cell r="HX9">
            <v>10</v>
          </cell>
          <cell r="HY9">
            <v>10</v>
          </cell>
          <cell r="HZ9">
            <v>10</v>
          </cell>
          <cell r="IA9">
            <v>10</v>
          </cell>
          <cell r="IB9">
            <v>10</v>
          </cell>
          <cell r="IC9">
            <v>10</v>
          </cell>
          <cell r="ID9">
            <v>10</v>
          </cell>
          <cell r="IE9">
            <v>10</v>
          </cell>
          <cell r="IF9">
            <v>10</v>
          </cell>
          <cell r="IG9">
            <v>10</v>
          </cell>
          <cell r="IH9">
            <v>10</v>
          </cell>
        </row>
        <row r="10">
          <cell r="A10">
            <v>6</v>
          </cell>
          <cell r="E10" t="str">
            <v>H=HORAS</v>
          </cell>
          <cell r="G10">
            <v>12500</v>
          </cell>
          <cell r="H10">
            <v>12500</v>
          </cell>
          <cell r="I10">
            <v>37500</v>
          </cell>
          <cell r="J10">
            <v>37500</v>
          </cell>
          <cell r="K10">
            <v>37500</v>
          </cell>
          <cell r="L10">
            <v>20000</v>
          </cell>
          <cell r="M10">
            <v>20000</v>
          </cell>
          <cell r="N10">
            <v>25000</v>
          </cell>
          <cell r="O10">
            <v>25000</v>
          </cell>
          <cell r="P10">
            <v>25000</v>
          </cell>
          <cell r="Q10">
            <v>25000</v>
          </cell>
          <cell r="R10">
            <v>25000</v>
          </cell>
          <cell r="S10">
            <v>25000</v>
          </cell>
          <cell r="T10">
            <v>25000</v>
          </cell>
          <cell r="U10">
            <v>20000</v>
          </cell>
          <cell r="V10">
            <v>25000</v>
          </cell>
          <cell r="W10">
            <v>20000</v>
          </cell>
          <cell r="X10">
            <v>20000</v>
          </cell>
          <cell r="Y10">
            <v>20000</v>
          </cell>
          <cell r="Z10">
            <v>20000</v>
          </cell>
          <cell r="AA10">
            <v>25000</v>
          </cell>
          <cell r="AB10">
            <v>25000</v>
          </cell>
          <cell r="AC10">
            <v>25000</v>
          </cell>
          <cell r="AD10">
            <v>25000</v>
          </cell>
          <cell r="AE10">
            <v>25000</v>
          </cell>
          <cell r="AF10">
            <v>25000</v>
          </cell>
          <cell r="AG10">
            <v>25000</v>
          </cell>
          <cell r="AH10">
            <v>25000</v>
          </cell>
          <cell r="AI10">
            <v>25000</v>
          </cell>
          <cell r="AJ10">
            <v>25000</v>
          </cell>
          <cell r="AK10">
            <v>20000</v>
          </cell>
          <cell r="AL10">
            <v>20000</v>
          </cell>
          <cell r="AM10">
            <v>20000</v>
          </cell>
          <cell r="AN10">
            <v>20000</v>
          </cell>
          <cell r="AO10">
            <v>20000</v>
          </cell>
          <cell r="AP10">
            <v>20000</v>
          </cell>
          <cell r="AQ10">
            <v>20000</v>
          </cell>
          <cell r="AR10">
            <v>20000</v>
          </cell>
          <cell r="AS10">
            <v>20000</v>
          </cell>
          <cell r="AT10">
            <v>20000</v>
          </cell>
          <cell r="AU10">
            <v>20000</v>
          </cell>
          <cell r="AV10">
            <v>12500</v>
          </cell>
          <cell r="AW10">
            <v>20000</v>
          </cell>
          <cell r="AX10">
            <v>20000</v>
          </cell>
          <cell r="AY10">
            <v>20000</v>
          </cell>
          <cell r="AZ10">
            <v>12500</v>
          </cell>
          <cell r="BA10">
            <v>12500</v>
          </cell>
          <cell r="BB10">
            <v>25000</v>
          </cell>
          <cell r="BC10">
            <v>25000</v>
          </cell>
          <cell r="BD10">
            <v>25000</v>
          </cell>
          <cell r="BE10">
            <v>25000</v>
          </cell>
          <cell r="BF10">
            <v>25000</v>
          </cell>
          <cell r="BG10">
            <v>25000</v>
          </cell>
          <cell r="BH10">
            <v>25000</v>
          </cell>
          <cell r="BI10">
            <v>25000</v>
          </cell>
          <cell r="BJ10">
            <v>25000</v>
          </cell>
          <cell r="BK10">
            <v>25000</v>
          </cell>
          <cell r="BL10">
            <v>25000</v>
          </cell>
          <cell r="BM10">
            <v>25000</v>
          </cell>
          <cell r="BN10">
            <v>25000</v>
          </cell>
          <cell r="BO10">
            <v>25000</v>
          </cell>
          <cell r="BP10">
            <v>25000</v>
          </cell>
          <cell r="BQ10">
            <v>25000</v>
          </cell>
          <cell r="BR10">
            <v>25000</v>
          </cell>
          <cell r="BS10">
            <v>25000</v>
          </cell>
          <cell r="BT10">
            <v>25000</v>
          </cell>
          <cell r="BU10">
            <v>20000</v>
          </cell>
          <cell r="BV10">
            <v>20000</v>
          </cell>
          <cell r="BW10">
            <v>25000</v>
          </cell>
          <cell r="BX10">
            <v>25000</v>
          </cell>
          <cell r="BY10">
            <v>25000</v>
          </cell>
          <cell r="BZ10">
            <v>25000</v>
          </cell>
          <cell r="CA10">
            <v>20000</v>
          </cell>
          <cell r="CB10">
            <v>20000</v>
          </cell>
          <cell r="CC10">
            <v>20000</v>
          </cell>
          <cell r="CD10">
            <v>25000</v>
          </cell>
          <cell r="CE10">
            <v>25000</v>
          </cell>
          <cell r="CF10">
            <v>20000</v>
          </cell>
          <cell r="CG10">
            <v>20000</v>
          </cell>
          <cell r="CH10">
            <v>20000</v>
          </cell>
          <cell r="CI10">
            <v>20000</v>
          </cell>
          <cell r="CJ10">
            <v>20000</v>
          </cell>
          <cell r="CK10">
            <v>20000</v>
          </cell>
          <cell r="CL10">
            <v>20000</v>
          </cell>
          <cell r="CM10">
            <v>20000</v>
          </cell>
          <cell r="CN10">
            <v>25000</v>
          </cell>
          <cell r="CO10">
            <v>25000</v>
          </cell>
          <cell r="CP10">
            <v>25000</v>
          </cell>
          <cell r="CQ10">
            <v>25000</v>
          </cell>
          <cell r="CR10">
            <v>25000</v>
          </cell>
          <cell r="CS10">
            <v>25000</v>
          </cell>
          <cell r="CT10">
            <v>25000</v>
          </cell>
          <cell r="CU10">
            <v>25000</v>
          </cell>
          <cell r="CV10">
            <v>25000</v>
          </cell>
          <cell r="CW10">
            <v>25000</v>
          </cell>
          <cell r="CX10">
            <v>7500</v>
          </cell>
          <cell r="CY10">
            <v>7500</v>
          </cell>
          <cell r="CZ10">
            <v>7500</v>
          </cell>
          <cell r="DA10">
            <v>7500</v>
          </cell>
          <cell r="DB10">
            <v>7500</v>
          </cell>
          <cell r="DC10">
            <v>7500</v>
          </cell>
          <cell r="DD10">
            <v>25000</v>
          </cell>
          <cell r="DE10">
            <v>25000</v>
          </cell>
          <cell r="DF10">
            <v>25000</v>
          </cell>
          <cell r="DG10">
            <v>25000</v>
          </cell>
          <cell r="DH10">
            <v>25000</v>
          </cell>
          <cell r="DI10">
            <v>25000</v>
          </cell>
          <cell r="DJ10">
            <v>25000</v>
          </cell>
          <cell r="DK10">
            <v>25000</v>
          </cell>
          <cell r="DL10">
            <v>25000</v>
          </cell>
          <cell r="DM10">
            <v>25000</v>
          </cell>
          <cell r="DN10">
            <v>25000</v>
          </cell>
          <cell r="DO10">
            <v>25000</v>
          </cell>
          <cell r="DP10">
            <v>25000</v>
          </cell>
          <cell r="DQ10">
            <v>25000</v>
          </cell>
          <cell r="DR10">
            <v>25000</v>
          </cell>
          <cell r="DS10">
            <v>25000</v>
          </cell>
          <cell r="DT10">
            <v>25000</v>
          </cell>
          <cell r="DU10">
            <v>25000</v>
          </cell>
          <cell r="DV10">
            <v>25000</v>
          </cell>
          <cell r="DW10">
            <v>25000</v>
          </cell>
          <cell r="DX10">
            <v>25000</v>
          </cell>
          <cell r="DY10">
            <v>25000</v>
          </cell>
          <cell r="DZ10">
            <v>25000</v>
          </cell>
          <cell r="EA10">
            <v>25000</v>
          </cell>
          <cell r="EB10">
            <v>25000</v>
          </cell>
          <cell r="EC10">
            <v>25000</v>
          </cell>
          <cell r="ED10">
            <v>12500</v>
          </cell>
          <cell r="EE10">
            <v>20000</v>
          </cell>
          <cell r="EF10">
            <v>20000</v>
          </cell>
          <cell r="EG10">
            <v>25000</v>
          </cell>
          <cell r="EH10">
            <v>25000</v>
          </cell>
          <cell r="EI10">
            <v>25000</v>
          </cell>
          <cell r="EJ10">
            <v>25000</v>
          </cell>
          <cell r="EK10">
            <v>20000</v>
          </cell>
          <cell r="EL10">
            <v>20000</v>
          </cell>
          <cell r="EM10">
            <v>20000</v>
          </cell>
          <cell r="EN10">
            <v>25000</v>
          </cell>
          <cell r="EO10">
            <v>25000</v>
          </cell>
          <cell r="EP10">
            <v>25000</v>
          </cell>
          <cell r="EQ10">
            <v>25000</v>
          </cell>
          <cell r="ER10">
            <v>25000</v>
          </cell>
          <cell r="ES10">
            <v>25000</v>
          </cell>
          <cell r="ET10">
            <v>25000</v>
          </cell>
          <cell r="EU10">
            <v>25000</v>
          </cell>
          <cell r="EV10">
            <v>25000</v>
          </cell>
          <cell r="EW10">
            <v>25000</v>
          </cell>
          <cell r="EX10">
            <v>25000</v>
          </cell>
          <cell r="EY10">
            <v>25000</v>
          </cell>
          <cell r="EZ10">
            <v>25000</v>
          </cell>
          <cell r="FA10">
            <v>25000</v>
          </cell>
          <cell r="FB10">
            <v>25000</v>
          </cell>
          <cell r="FC10">
            <v>25000</v>
          </cell>
          <cell r="FD10">
            <v>25000</v>
          </cell>
          <cell r="FE10">
            <v>25000</v>
          </cell>
          <cell r="FF10">
            <v>25000</v>
          </cell>
          <cell r="FG10">
            <v>25000</v>
          </cell>
          <cell r="FH10">
            <v>25000</v>
          </cell>
          <cell r="FI10">
            <v>25000</v>
          </cell>
          <cell r="FJ10">
            <v>25000</v>
          </cell>
          <cell r="FL10">
            <v>25000</v>
          </cell>
          <cell r="FM10">
            <v>25000</v>
          </cell>
          <cell r="FN10">
            <v>25000</v>
          </cell>
          <cell r="FO10">
            <v>25000</v>
          </cell>
          <cell r="FP10">
            <v>25000</v>
          </cell>
          <cell r="FQ10">
            <v>25000</v>
          </cell>
          <cell r="FR10">
            <v>25000</v>
          </cell>
          <cell r="FS10">
            <v>25000</v>
          </cell>
          <cell r="FT10">
            <v>25000</v>
          </cell>
          <cell r="FU10">
            <v>25000</v>
          </cell>
          <cell r="FV10">
            <v>25000</v>
          </cell>
          <cell r="FW10">
            <v>25000</v>
          </cell>
          <cell r="FX10">
            <v>25000</v>
          </cell>
          <cell r="FY10">
            <v>25000</v>
          </cell>
          <cell r="FZ10">
            <v>25000</v>
          </cell>
          <cell r="GA10">
            <v>25000</v>
          </cell>
          <cell r="GB10">
            <v>25000</v>
          </cell>
          <cell r="GC10">
            <v>25000</v>
          </cell>
          <cell r="GD10">
            <v>25000</v>
          </cell>
          <cell r="GE10">
            <v>25000</v>
          </cell>
          <cell r="GF10">
            <v>25000</v>
          </cell>
          <cell r="GG10">
            <v>25000</v>
          </cell>
          <cell r="GH10">
            <v>25000</v>
          </cell>
          <cell r="GI10">
            <v>25000</v>
          </cell>
          <cell r="GJ10">
            <v>25000</v>
          </cell>
          <cell r="GK10">
            <v>25000</v>
          </cell>
          <cell r="GL10">
            <v>25000</v>
          </cell>
          <cell r="GM10">
            <v>25000</v>
          </cell>
          <cell r="GN10">
            <v>25000</v>
          </cell>
          <cell r="GO10">
            <v>25000</v>
          </cell>
          <cell r="GP10">
            <v>25000</v>
          </cell>
          <cell r="GQ10">
            <v>25000</v>
          </cell>
          <cell r="GR10">
            <v>25000</v>
          </cell>
          <cell r="GS10">
            <v>25000</v>
          </cell>
          <cell r="GT10">
            <v>25000</v>
          </cell>
          <cell r="GU10">
            <v>25000</v>
          </cell>
          <cell r="GV10">
            <v>25000</v>
          </cell>
          <cell r="GW10">
            <v>25000</v>
          </cell>
          <cell r="GX10">
            <v>25000</v>
          </cell>
          <cell r="GY10">
            <v>25000</v>
          </cell>
          <cell r="GZ10">
            <v>25000</v>
          </cell>
          <cell r="HA10">
            <v>25000</v>
          </cell>
          <cell r="HB10">
            <v>25000</v>
          </cell>
          <cell r="HC10">
            <v>12500</v>
          </cell>
          <cell r="HD10">
            <v>12500</v>
          </cell>
          <cell r="HE10">
            <v>12500</v>
          </cell>
          <cell r="HF10">
            <v>12500</v>
          </cell>
          <cell r="HG10">
            <v>12500</v>
          </cell>
          <cell r="HH10">
            <v>12500</v>
          </cell>
          <cell r="HI10">
            <v>12500</v>
          </cell>
          <cell r="HJ10">
            <v>12500</v>
          </cell>
          <cell r="HK10">
            <v>12500</v>
          </cell>
          <cell r="HL10">
            <v>12500</v>
          </cell>
          <cell r="HM10">
            <v>12500</v>
          </cell>
          <cell r="HN10">
            <v>12500</v>
          </cell>
          <cell r="HO10">
            <v>12500</v>
          </cell>
          <cell r="HP10">
            <v>12500</v>
          </cell>
          <cell r="HQ10">
            <v>12500</v>
          </cell>
          <cell r="HR10">
            <v>12500</v>
          </cell>
          <cell r="HS10">
            <v>12500</v>
          </cell>
          <cell r="HT10">
            <v>12500</v>
          </cell>
          <cell r="HU10">
            <v>12500</v>
          </cell>
          <cell r="HV10">
            <v>12500</v>
          </cell>
          <cell r="HW10">
            <v>12500</v>
          </cell>
          <cell r="HX10">
            <v>25000</v>
          </cell>
          <cell r="HY10">
            <v>25000</v>
          </cell>
          <cell r="HZ10">
            <v>25000</v>
          </cell>
          <cell r="IA10">
            <v>25000</v>
          </cell>
          <cell r="IB10">
            <v>25000</v>
          </cell>
          <cell r="IC10">
            <v>25000</v>
          </cell>
          <cell r="ID10">
            <v>25000</v>
          </cell>
          <cell r="IE10">
            <v>25000</v>
          </cell>
          <cell r="IF10">
            <v>25000</v>
          </cell>
          <cell r="IG10">
            <v>25000</v>
          </cell>
          <cell r="IH10">
            <v>25000</v>
          </cell>
        </row>
        <row r="11">
          <cell r="A11">
            <v>7</v>
          </cell>
          <cell r="D11" t="str">
            <v>VALOR ACTUAL</v>
          </cell>
          <cell r="E11" t="str">
            <v>Va</v>
          </cell>
          <cell r="F11" t="str">
            <v>$</v>
          </cell>
          <cell r="G11">
            <v>7500000</v>
          </cell>
          <cell r="H11">
            <v>7500000</v>
          </cell>
          <cell r="I11">
            <v>25000000</v>
          </cell>
          <cell r="J11">
            <v>56000000</v>
          </cell>
          <cell r="K11">
            <v>65000000</v>
          </cell>
          <cell r="L11">
            <v>75000000</v>
          </cell>
          <cell r="M11">
            <v>75000000</v>
          </cell>
          <cell r="N11">
            <v>40000000</v>
          </cell>
          <cell r="O11">
            <v>40000000</v>
          </cell>
          <cell r="P11">
            <v>70000000</v>
          </cell>
          <cell r="Q11">
            <v>70000000</v>
          </cell>
          <cell r="R11">
            <v>200000000</v>
          </cell>
          <cell r="S11">
            <v>220000000</v>
          </cell>
          <cell r="T11">
            <v>220000000</v>
          </cell>
          <cell r="U11">
            <v>45246600</v>
          </cell>
          <cell r="V11">
            <v>66946500</v>
          </cell>
          <cell r="W11">
            <v>45000000</v>
          </cell>
          <cell r="X11">
            <v>72000000</v>
          </cell>
          <cell r="Y11">
            <v>72000000</v>
          </cell>
          <cell r="Z11">
            <v>68000000</v>
          </cell>
          <cell r="AA11">
            <v>503962800</v>
          </cell>
          <cell r="AB11">
            <v>230000000</v>
          </cell>
          <cell r="AC11">
            <v>352644447</v>
          </cell>
          <cell r="AD11">
            <v>70000000</v>
          </cell>
          <cell r="AE11">
            <v>45000000</v>
          </cell>
          <cell r="AF11">
            <v>351685298</v>
          </cell>
          <cell r="AG11">
            <v>170000000</v>
          </cell>
          <cell r="AH11">
            <v>150000000</v>
          </cell>
          <cell r="AI11">
            <v>160000000</v>
          </cell>
          <cell r="AJ11">
            <v>230000000</v>
          </cell>
          <cell r="AK11">
            <v>60000000</v>
          </cell>
          <cell r="AL11">
            <v>30000000</v>
          </cell>
          <cell r="AM11">
            <v>30000000</v>
          </cell>
          <cell r="AN11">
            <v>30000000</v>
          </cell>
          <cell r="AO11">
            <v>25000000</v>
          </cell>
          <cell r="AP11">
            <v>25000000</v>
          </cell>
          <cell r="AQ11">
            <v>25000000</v>
          </cell>
          <cell r="AR11">
            <v>32000000</v>
          </cell>
          <cell r="AS11">
            <v>22000000</v>
          </cell>
          <cell r="AT11">
            <v>52000000</v>
          </cell>
          <cell r="AU11">
            <v>52000000</v>
          </cell>
          <cell r="AV11">
            <v>7000000</v>
          </cell>
          <cell r="AW11">
            <v>45000000</v>
          </cell>
          <cell r="AX11">
            <v>45000000</v>
          </cell>
          <cell r="AY11">
            <v>30000000</v>
          </cell>
          <cell r="AZ11">
            <v>6500000</v>
          </cell>
          <cell r="BA11">
            <v>6500000</v>
          </cell>
          <cell r="BB11">
            <v>90000000</v>
          </cell>
          <cell r="BC11">
            <v>50000000</v>
          </cell>
          <cell r="BD11">
            <v>120000000</v>
          </cell>
          <cell r="BE11">
            <v>120000000</v>
          </cell>
          <cell r="BF11">
            <v>80000000</v>
          </cell>
          <cell r="BG11">
            <v>24046875</v>
          </cell>
          <cell r="BH11">
            <v>25249219</v>
          </cell>
          <cell r="BI11">
            <v>24046875</v>
          </cell>
          <cell r="BJ11">
            <v>40000000</v>
          </cell>
          <cell r="BK11">
            <v>140000000</v>
          </cell>
          <cell r="BL11">
            <v>200000000</v>
          </cell>
          <cell r="BM11">
            <v>60000000</v>
          </cell>
          <cell r="BN11">
            <v>80000000</v>
          </cell>
          <cell r="BO11">
            <v>16000000</v>
          </cell>
          <cell r="BP11">
            <v>15000000</v>
          </cell>
          <cell r="BQ11">
            <v>16000000</v>
          </cell>
          <cell r="BR11">
            <v>120000000</v>
          </cell>
          <cell r="BS11">
            <v>60000000</v>
          </cell>
          <cell r="BT11">
            <v>250000000</v>
          </cell>
          <cell r="BU11">
            <v>25000000</v>
          </cell>
          <cell r="BV11">
            <v>25000000</v>
          </cell>
          <cell r="BW11">
            <v>140000000</v>
          </cell>
          <cell r="BX11">
            <v>120000000</v>
          </cell>
          <cell r="BY11">
            <v>250000000</v>
          </cell>
          <cell r="BZ11">
            <v>250000000</v>
          </cell>
          <cell r="CA11">
            <v>60000000</v>
          </cell>
          <cell r="CB11">
            <v>57000000</v>
          </cell>
          <cell r="CC11">
            <v>40000000</v>
          </cell>
          <cell r="CD11">
            <v>200000000</v>
          </cell>
          <cell r="CE11">
            <v>180000000</v>
          </cell>
          <cell r="CF11">
            <v>35000000</v>
          </cell>
          <cell r="CG11">
            <v>40000000</v>
          </cell>
          <cell r="CH11">
            <v>56000000</v>
          </cell>
          <cell r="CI11">
            <v>15000000</v>
          </cell>
          <cell r="CJ11">
            <v>18000000</v>
          </cell>
          <cell r="CK11">
            <v>15000000</v>
          </cell>
          <cell r="CL11">
            <v>35000000</v>
          </cell>
          <cell r="CM11">
            <v>35000000</v>
          </cell>
          <cell r="CN11">
            <v>65973309</v>
          </cell>
          <cell r="CO11">
            <v>250000000</v>
          </cell>
          <cell r="CP11">
            <v>220000000</v>
          </cell>
          <cell r="CQ11">
            <v>250000000</v>
          </cell>
          <cell r="CR11">
            <v>350000000</v>
          </cell>
          <cell r="CS11">
            <v>850000000</v>
          </cell>
          <cell r="CT11">
            <v>350000000</v>
          </cell>
          <cell r="CU11">
            <v>344230366</v>
          </cell>
          <cell r="CV11">
            <v>565945180</v>
          </cell>
          <cell r="CW11">
            <v>92340000</v>
          </cell>
          <cell r="CX11">
            <v>3850000</v>
          </cell>
          <cell r="CY11">
            <v>3850000</v>
          </cell>
          <cell r="CZ11">
            <v>3850000</v>
          </cell>
          <cell r="DA11">
            <v>3850000</v>
          </cell>
          <cell r="DB11">
            <v>3850000</v>
          </cell>
          <cell r="DC11">
            <v>3850000</v>
          </cell>
          <cell r="DD11">
            <v>60000000</v>
          </cell>
          <cell r="DE11">
            <v>40000000</v>
          </cell>
          <cell r="DF11">
            <v>60000000</v>
          </cell>
          <cell r="DG11">
            <v>60000000</v>
          </cell>
          <cell r="DH11">
            <v>60000000</v>
          </cell>
          <cell r="DI11">
            <v>40000000</v>
          </cell>
          <cell r="DJ11">
            <v>99827027</v>
          </cell>
          <cell r="DK11">
            <v>265477500</v>
          </cell>
          <cell r="DL11">
            <v>300105000</v>
          </cell>
          <cell r="DM11">
            <v>108838080</v>
          </cell>
          <cell r="DN11">
            <v>180000000</v>
          </cell>
          <cell r="DO11">
            <v>300000000</v>
          </cell>
          <cell r="DP11">
            <v>300000000</v>
          </cell>
          <cell r="DQ11">
            <v>800000000</v>
          </cell>
          <cell r="DR11">
            <v>400000000</v>
          </cell>
          <cell r="DS11">
            <v>800000000</v>
          </cell>
          <cell r="DT11">
            <v>1300000000</v>
          </cell>
          <cell r="DU11">
            <v>60000000</v>
          </cell>
          <cell r="DV11">
            <v>60000000</v>
          </cell>
          <cell r="DW11">
            <v>100000000</v>
          </cell>
          <cell r="DX11">
            <v>60000000</v>
          </cell>
          <cell r="DY11">
            <v>10000000</v>
          </cell>
          <cell r="DZ11">
            <v>70000000</v>
          </cell>
          <cell r="EA11">
            <v>75000000</v>
          </cell>
          <cell r="EB11">
            <v>75000000</v>
          </cell>
          <cell r="EC11">
            <v>90000000</v>
          </cell>
          <cell r="ED11">
            <v>6500000</v>
          </cell>
          <cell r="EE11">
            <v>30000000</v>
          </cell>
          <cell r="EF11">
            <v>30000000</v>
          </cell>
          <cell r="EG11">
            <v>97355088</v>
          </cell>
          <cell r="EH11">
            <v>97000000</v>
          </cell>
          <cell r="EI11">
            <v>120000000</v>
          </cell>
          <cell r="EJ11">
            <v>139000000</v>
          </cell>
          <cell r="EK11">
            <v>25000000</v>
          </cell>
          <cell r="EL11">
            <v>25000000</v>
          </cell>
          <cell r="EM11">
            <v>10000000</v>
          </cell>
          <cell r="EN11">
            <v>300000000</v>
          </cell>
          <cell r="EO11">
            <v>300000000</v>
          </cell>
          <cell r="EP11">
            <v>450000000</v>
          </cell>
          <cell r="EQ11">
            <v>250000000</v>
          </cell>
          <cell r="ER11">
            <v>50000000</v>
          </cell>
          <cell r="ES11">
            <v>200000000</v>
          </cell>
          <cell r="ET11">
            <v>300000000</v>
          </cell>
          <cell r="EU11">
            <v>380000000</v>
          </cell>
          <cell r="EV11">
            <v>120000000</v>
          </cell>
          <cell r="EW11">
            <v>840000000</v>
          </cell>
          <cell r="EX11">
            <v>450000000</v>
          </cell>
          <cell r="EY11">
            <v>97561607</v>
          </cell>
          <cell r="EZ11">
            <v>200000000</v>
          </cell>
          <cell r="FA11">
            <v>250000000</v>
          </cell>
          <cell r="FB11">
            <v>300000000</v>
          </cell>
          <cell r="FC11">
            <v>450000000</v>
          </cell>
          <cell r="FD11">
            <v>120000000</v>
          </cell>
          <cell r="FE11">
            <v>150000000</v>
          </cell>
          <cell r="FF11">
            <v>300000000</v>
          </cell>
          <cell r="FG11">
            <v>120000000</v>
          </cell>
          <cell r="FH11">
            <v>120000000</v>
          </cell>
          <cell r="FI11">
            <v>175000000</v>
          </cell>
          <cell r="FJ11">
            <v>375000000</v>
          </cell>
          <cell r="FL11">
            <v>8000000</v>
          </cell>
          <cell r="FM11">
            <v>5000000</v>
          </cell>
          <cell r="FN11">
            <v>5000000</v>
          </cell>
          <cell r="FO11">
            <v>7935469</v>
          </cell>
          <cell r="FP11">
            <v>11764471</v>
          </cell>
          <cell r="FQ11">
            <v>8304970</v>
          </cell>
          <cell r="FR11">
            <v>60000000</v>
          </cell>
          <cell r="FS11">
            <v>90000000</v>
          </cell>
          <cell r="FT11">
            <v>180000000</v>
          </cell>
          <cell r="FU11">
            <v>350000000</v>
          </cell>
          <cell r="FV11">
            <v>350000000</v>
          </cell>
          <cell r="FW11">
            <v>250000000</v>
          </cell>
          <cell r="FX11">
            <v>320000000</v>
          </cell>
          <cell r="FY11">
            <v>80000000</v>
          </cell>
          <cell r="FZ11">
            <v>80000000</v>
          </cell>
          <cell r="GA11">
            <v>200000000</v>
          </cell>
          <cell r="GB11">
            <v>200000000</v>
          </cell>
          <cell r="GC11">
            <v>200000000</v>
          </cell>
          <cell r="GD11">
            <v>200000000</v>
          </cell>
          <cell r="GE11">
            <v>280000000</v>
          </cell>
          <cell r="GF11">
            <v>280000000</v>
          </cell>
          <cell r="GG11">
            <v>280000000</v>
          </cell>
          <cell r="GH11">
            <v>280000000</v>
          </cell>
          <cell r="GI11">
            <v>280000000</v>
          </cell>
          <cell r="GJ11">
            <v>280000000</v>
          </cell>
          <cell r="GK11">
            <v>280000000</v>
          </cell>
          <cell r="GL11">
            <v>250000000</v>
          </cell>
          <cell r="GM11">
            <v>250000000</v>
          </cell>
          <cell r="GN11">
            <v>250000000</v>
          </cell>
          <cell r="GO11">
            <v>250000000</v>
          </cell>
          <cell r="GP11">
            <v>280000000</v>
          </cell>
          <cell r="GQ11">
            <v>246476177</v>
          </cell>
          <cell r="GR11">
            <v>246476177</v>
          </cell>
          <cell r="GS11">
            <v>246476177</v>
          </cell>
          <cell r="GT11">
            <v>246476177</v>
          </cell>
          <cell r="GU11">
            <v>253269987</v>
          </cell>
          <cell r="GV11">
            <v>253269987</v>
          </cell>
          <cell r="GW11">
            <v>253269987</v>
          </cell>
          <cell r="GX11">
            <v>253269987</v>
          </cell>
          <cell r="GY11">
            <v>253269987</v>
          </cell>
          <cell r="GZ11">
            <v>253269987</v>
          </cell>
          <cell r="HA11">
            <v>150000000</v>
          </cell>
          <cell r="HB11">
            <v>150000000</v>
          </cell>
          <cell r="HC11">
            <v>25000000</v>
          </cell>
          <cell r="HD11">
            <v>25000000</v>
          </cell>
          <cell r="HE11">
            <v>20000000</v>
          </cell>
          <cell r="HF11">
            <v>20000000</v>
          </cell>
          <cell r="HG11">
            <v>35000000</v>
          </cell>
          <cell r="HH11">
            <v>25000000</v>
          </cell>
          <cell r="HI11">
            <v>30000000</v>
          </cell>
          <cell r="HJ11">
            <v>25000000</v>
          </cell>
          <cell r="HK11">
            <v>30000000</v>
          </cell>
          <cell r="HL11">
            <v>32000000</v>
          </cell>
          <cell r="HM11">
            <v>20000000</v>
          </cell>
          <cell r="HN11">
            <v>15000000</v>
          </cell>
          <cell r="HO11">
            <v>25000000</v>
          </cell>
          <cell r="HP11">
            <v>25000000</v>
          </cell>
          <cell r="HQ11">
            <v>25000000</v>
          </cell>
          <cell r="HR11">
            <v>18000000</v>
          </cell>
          <cell r="HS11">
            <v>25000000</v>
          </cell>
          <cell r="HT11">
            <v>54000000</v>
          </cell>
          <cell r="HU11">
            <v>54000000</v>
          </cell>
          <cell r="HV11">
            <v>56138400</v>
          </cell>
          <cell r="HW11">
            <v>56138400</v>
          </cell>
          <cell r="HX11">
            <v>40000000</v>
          </cell>
          <cell r="HY11">
            <v>60000000</v>
          </cell>
          <cell r="HZ11">
            <v>60000000</v>
          </cell>
          <cell r="IA11">
            <v>60000000</v>
          </cell>
          <cell r="IB11">
            <v>90000000</v>
          </cell>
          <cell r="IC11">
            <v>25000000</v>
          </cell>
          <cell r="ID11">
            <v>70000000</v>
          </cell>
          <cell r="IE11">
            <v>92142857</v>
          </cell>
          <cell r="IF11">
            <v>92142857</v>
          </cell>
          <cell r="IG11">
            <v>60000000</v>
          </cell>
          <cell r="IH11">
            <v>80000000</v>
          </cell>
        </row>
        <row r="12">
          <cell r="A12">
            <v>8</v>
          </cell>
          <cell r="D12" t="str">
            <v>SALVAMENTO</v>
          </cell>
          <cell r="E12" t="str">
            <v xml:space="preserve"> S= (%   x   Va) / 100</v>
          </cell>
          <cell r="F12" t="str">
            <v>%</v>
          </cell>
          <cell r="G12">
            <v>10</v>
          </cell>
          <cell r="H12">
            <v>10</v>
          </cell>
          <cell r="I12">
            <v>20</v>
          </cell>
          <cell r="J12">
            <v>20</v>
          </cell>
          <cell r="K12">
            <v>20</v>
          </cell>
          <cell r="L12">
            <v>10</v>
          </cell>
          <cell r="M12">
            <v>10</v>
          </cell>
          <cell r="N12">
            <v>20</v>
          </cell>
          <cell r="O12">
            <v>20</v>
          </cell>
          <cell r="P12">
            <v>20</v>
          </cell>
          <cell r="Q12">
            <v>20</v>
          </cell>
          <cell r="R12">
            <v>20</v>
          </cell>
          <cell r="S12">
            <v>20</v>
          </cell>
          <cell r="T12">
            <v>20</v>
          </cell>
          <cell r="U12">
            <v>10</v>
          </cell>
          <cell r="V12">
            <v>20</v>
          </cell>
          <cell r="W12">
            <v>10</v>
          </cell>
          <cell r="X12">
            <v>10</v>
          </cell>
          <cell r="Y12">
            <v>10</v>
          </cell>
          <cell r="Z12">
            <v>10</v>
          </cell>
          <cell r="AA12">
            <v>20</v>
          </cell>
          <cell r="AB12">
            <v>20</v>
          </cell>
          <cell r="AC12">
            <v>20</v>
          </cell>
          <cell r="AD12">
            <v>20</v>
          </cell>
          <cell r="AE12">
            <v>20</v>
          </cell>
          <cell r="AF12">
            <v>20</v>
          </cell>
          <cell r="AG12">
            <v>20</v>
          </cell>
          <cell r="AH12">
            <v>20</v>
          </cell>
          <cell r="AI12">
            <v>20</v>
          </cell>
          <cell r="AJ12">
            <v>20</v>
          </cell>
          <cell r="AK12">
            <v>10</v>
          </cell>
          <cell r="AL12">
            <v>10</v>
          </cell>
          <cell r="AM12">
            <v>10</v>
          </cell>
          <cell r="AN12">
            <v>10</v>
          </cell>
          <cell r="AO12">
            <v>10</v>
          </cell>
          <cell r="AP12">
            <v>10</v>
          </cell>
          <cell r="AQ12">
            <v>10</v>
          </cell>
          <cell r="AR12">
            <v>10</v>
          </cell>
          <cell r="AS12">
            <v>10</v>
          </cell>
          <cell r="AT12">
            <v>10</v>
          </cell>
          <cell r="AU12">
            <v>10</v>
          </cell>
          <cell r="AV12">
            <v>10</v>
          </cell>
          <cell r="AW12">
            <v>10</v>
          </cell>
          <cell r="AX12">
            <v>10</v>
          </cell>
          <cell r="AY12">
            <v>10</v>
          </cell>
          <cell r="AZ12">
            <v>10</v>
          </cell>
          <cell r="BA12">
            <v>10</v>
          </cell>
          <cell r="BB12">
            <v>20</v>
          </cell>
          <cell r="BC12">
            <v>20</v>
          </cell>
          <cell r="BD12">
            <v>20</v>
          </cell>
          <cell r="BE12">
            <v>20</v>
          </cell>
          <cell r="BF12">
            <v>20</v>
          </cell>
          <cell r="BG12">
            <v>20</v>
          </cell>
          <cell r="BH12">
            <v>20</v>
          </cell>
          <cell r="BI12">
            <v>20</v>
          </cell>
          <cell r="BJ12">
            <v>20</v>
          </cell>
          <cell r="BK12">
            <v>20</v>
          </cell>
          <cell r="BL12">
            <v>20</v>
          </cell>
          <cell r="BM12">
            <v>20</v>
          </cell>
          <cell r="BN12">
            <v>20</v>
          </cell>
          <cell r="BO12">
            <v>20</v>
          </cell>
          <cell r="BP12">
            <v>20</v>
          </cell>
          <cell r="BQ12">
            <v>20</v>
          </cell>
          <cell r="BR12">
            <v>20</v>
          </cell>
          <cell r="BS12">
            <v>20</v>
          </cell>
          <cell r="BT12">
            <v>20</v>
          </cell>
          <cell r="BU12">
            <v>10</v>
          </cell>
          <cell r="BV12">
            <v>10</v>
          </cell>
          <cell r="BW12">
            <v>20</v>
          </cell>
          <cell r="BX12">
            <v>20</v>
          </cell>
          <cell r="BY12">
            <v>20</v>
          </cell>
          <cell r="BZ12">
            <v>20</v>
          </cell>
          <cell r="CA12">
            <v>10</v>
          </cell>
          <cell r="CB12">
            <v>10</v>
          </cell>
          <cell r="CC12">
            <v>10</v>
          </cell>
          <cell r="CD12">
            <v>20</v>
          </cell>
          <cell r="CE12">
            <v>20</v>
          </cell>
          <cell r="CF12">
            <v>10</v>
          </cell>
          <cell r="CG12">
            <v>10</v>
          </cell>
          <cell r="CH12">
            <v>10</v>
          </cell>
          <cell r="CI12">
            <v>10</v>
          </cell>
          <cell r="CJ12">
            <v>10</v>
          </cell>
          <cell r="CK12">
            <v>10</v>
          </cell>
          <cell r="CL12">
            <v>10</v>
          </cell>
          <cell r="CM12">
            <v>10</v>
          </cell>
          <cell r="CN12">
            <v>20</v>
          </cell>
          <cell r="CO12">
            <v>20</v>
          </cell>
          <cell r="CP12">
            <v>20</v>
          </cell>
          <cell r="CQ12">
            <v>20</v>
          </cell>
          <cell r="CR12">
            <v>20</v>
          </cell>
          <cell r="CS12">
            <v>20</v>
          </cell>
          <cell r="CT12">
            <v>20</v>
          </cell>
          <cell r="CU12">
            <v>20</v>
          </cell>
          <cell r="CV12">
            <v>20</v>
          </cell>
          <cell r="CW12">
            <v>20</v>
          </cell>
          <cell r="CX12">
            <v>10</v>
          </cell>
          <cell r="CY12">
            <v>10</v>
          </cell>
          <cell r="CZ12">
            <v>10</v>
          </cell>
          <cell r="DA12">
            <v>10</v>
          </cell>
          <cell r="DB12">
            <v>10</v>
          </cell>
          <cell r="DC12">
            <v>10</v>
          </cell>
          <cell r="DD12">
            <v>20</v>
          </cell>
          <cell r="DE12">
            <v>20</v>
          </cell>
          <cell r="DF12">
            <v>20</v>
          </cell>
          <cell r="DG12">
            <v>20</v>
          </cell>
          <cell r="DH12">
            <v>20</v>
          </cell>
          <cell r="DI12">
            <v>20</v>
          </cell>
          <cell r="DJ12">
            <v>20</v>
          </cell>
          <cell r="DK12">
            <v>20</v>
          </cell>
          <cell r="DL12">
            <v>20</v>
          </cell>
          <cell r="DM12">
            <v>20</v>
          </cell>
          <cell r="DN12">
            <v>20</v>
          </cell>
          <cell r="DO12">
            <v>20</v>
          </cell>
          <cell r="DP12">
            <v>20</v>
          </cell>
          <cell r="DQ12">
            <v>20</v>
          </cell>
          <cell r="DR12">
            <v>20</v>
          </cell>
          <cell r="DS12">
            <v>20</v>
          </cell>
          <cell r="DT12">
            <v>20</v>
          </cell>
          <cell r="DU12">
            <v>20</v>
          </cell>
          <cell r="DV12">
            <v>20</v>
          </cell>
          <cell r="DW12">
            <v>20</v>
          </cell>
          <cell r="DX12">
            <v>20</v>
          </cell>
          <cell r="DY12">
            <v>20</v>
          </cell>
          <cell r="DZ12">
            <v>20</v>
          </cell>
          <cell r="EA12">
            <v>20</v>
          </cell>
          <cell r="EB12">
            <v>20</v>
          </cell>
          <cell r="EC12">
            <v>20</v>
          </cell>
          <cell r="ED12">
            <v>10</v>
          </cell>
          <cell r="EE12">
            <v>10</v>
          </cell>
          <cell r="EF12">
            <v>10</v>
          </cell>
          <cell r="EG12">
            <v>20</v>
          </cell>
          <cell r="EH12">
            <v>20</v>
          </cell>
          <cell r="EI12">
            <v>20</v>
          </cell>
          <cell r="EJ12">
            <v>20</v>
          </cell>
          <cell r="EK12">
            <v>10</v>
          </cell>
          <cell r="EL12">
            <v>10</v>
          </cell>
          <cell r="EM12">
            <v>10</v>
          </cell>
          <cell r="EN12">
            <v>20</v>
          </cell>
          <cell r="EO12">
            <v>20</v>
          </cell>
          <cell r="EP12">
            <v>20</v>
          </cell>
          <cell r="EQ12">
            <v>20</v>
          </cell>
          <cell r="ER12">
            <v>20</v>
          </cell>
          <cell r="ES12">
            <v>20</v>
          </cell>
          <cell r="ET12">
            <v>20</v>
          </cell>
          <cell r="EU12">
            <v>20</v>
          </cell>
          <cell r="EV12">
            <v>20</v>
          </cell>
          <cell r="EW12">
            <v>20</v>
          </cell>
          <cell r="EX12">
            <v>20</v>
          </cell>
          <cell r="EY12">
            <v>20</v>
          </cell>
          <cell r="EZ12">
            <v>20</v>
          </cell>
          <cell r="FA12">
            <v>20</v>
          </cell>
          <cell r="FB12">
            <v>20</v>
          </cell>
          <cell r="FC12">
            <v>20</v>
          </cell>
          <cell r="FD12">
            <v>20</v>
          </cell>
          <cell r="FE12">
            <v>20</v>
          </cell>
          <cell r="FF12">
            <v>20</v>
          </cell>
          <cell r="FG12">
            <v>20</v>
          </cell>
          <cell r="FH12">
            <v>20</v>
          </cell>
          <cell r="FI12">
            <v>20</v>
          </cell>
          <cell r="FJ12">
            <v>20</v>
          </cell>
          <cell r="FL12">
            <v>20</v>
          </cell>
          <cell r="FM12">
            <v>20</v>
          </cell>
          <cell r="FN12">
            <v>20</v>
          </cell>
          <cell r="FO12">
            <v>20</v>
          </cell>
          <cell r="FP12">
            <v>20</v>
          </cell>
          <cell r="FQ12">
            <v>20</v>
          </cell>
          <cell r="FR12">
            <v>20</v>
          </cell>
          <cell r="FS12">
            <v>20</v>
          </cell>
          <cell r="FT12">
            <v>20</v>
          </cell>
          <cell r="FU12">
            <v>20</v>
          </cell>
          <cell r="FV12">
            <v>20</v>
          </cell>
          <cell r="FW12">
            <v>20</v>
          </cell>
          <cell r="FX12">
            <v>20</v>
          </cell>
          <cell r="FY12">
            <v>20</v>
          </cell>
          <cell r="FZ12">
            <v>20</v>
          </cell>
          <cell r="GA12">
            <v>20</v>
          </cell>
          <cell r="GB12">
            <v>20</v>
          </cell>
          <cell r="GC12">
            <v>20</v>
          </cell>
          <cell r="GD12">
            <v>20</v>
          </cell>
          <cell r="GE12">
            <v>20</v>
          </cell>
          <cell r="GF12">
            <v>20</v>
          </cell>
          <cell r="GG12">
            <v>20</v>
          </cell>
          <cell r="GH12">
            <v>20</v>
          </cell>
          <cell r="GI12">
            <v>20</v>
          </cell>
          <cell r="GJ12">
            <v>20</v>
          </cell>
          <cell r="GK12">
            <v>20</v>
          </cell>
          <cell r="GL12">
            <v>20</v>
          </cell>
          <cell r="GM12">
            <v>20</v>
          </cell>
          <cell r="GN12">
            <v>20</v>
          </cell>
          <cell r="GO12">
            <v>20</v>
          </cell>
          <cell r="GP12">
            <v>20</v>
          </cell>
          <cell r="GQ12">
            <v>20</v>
          </cell>
          <cell r="GR12">
            <v>20</v>
          </cell>
          <cell r="GS12">
            <v>20</v>
          </cell>
          <cell r="GT12">
            <v>20</v>
          </cell>
          <cell r="GU12">
            <v>20</v>
          </cell>
          <cell r="GV12">
            <v>20</v>
          </cell>
          <cell r="GW12">
            <v>20</v>
          </cell>
          <cell r="GX12">
            <v>20</v>
          </cell>
          <cell r="GY12">
            <v>20</v>
          </cell>
          <cell r="GZ12">
            <v>20</v>
          </cell>
          <cell r="HA12">
            <v>20</v>
          </cell>
          <cell r="HB12">
            <v>20</v>
          </cell>
          <cell r="HC12">
            <v>10</v>
          </cell>
          <cell r="HD12">
            <v>10</v>
          </cell>
          <cell r="HE12">
            <v>10</v>
          </cell>
          <cell r="HF12">
            <v>10</v>
          </cell>
          <cell r="HG12">
            <v>10</v>
          </cell>
          <cell r="HH12">
            <v>10</v>
          </cell>
          <cell r="HI12">
            <v>10</v>
          </cell>
          <cell r="HJ12">
            <v>10</v>
          </cell>
          <cell r="HK12">
            <v>10</v>
          </cell>
          <cell r="HL12">
            <v>10</v>
          </cell>
          <cell r="HM12">
            <v>10</v>
          </cell>
          <cell r="HN12">
            <v>10</v>
          </cell>
          <cell r="HO12">
            <v>10</v>
          </cell>
          <cell r="HP12">
            <v>10</v>
          </cell>
          <cell r="HQ12">
            <v>10</v>
          </cell>
          <cell r="HR12">
            <v>10</v>
          </cell>
          <cell r="HS12">
            <v>10</v>
          </cell>
          <cell r="HT12">
            <v>10</v>
          </cell>
          <cell r="HU12">
            <v>10</v>
          </cell>
          <cell r="HV12">
            <v>10</v>
          </cell>
          <cell r="HW12">
            <v>10</v>
          </cell>
          <cell r="HX12">
            <v>20</v>
          </cell>
          <cell r="HY12">
            <v>20</v>
          </cell>
          <cell r="HZ12">
            <v>20</v>
          </cell>
          <cell r="IA12">
            <v>20</v>
          </cell>
          <cell r="IB12">
            <v>20</v>
          </cell>
          <cell r="IC12">
            <v>20</v>
          </cell>
          <cell r="ID12">
            <v>20</v>
          </cell>
          <cell r="IE12">
            <v>20</v>
          </cell>
          <cell r="IF12">
            <v>20</v>
          </cell>
          <cell r="IG12">
            <v>20</v>
          </cell>
          <cell r="IH12">
            <v>20</v>
          </cell>
        </row>
        <row r="13">
          <cell r="A13">
            <v>9</v>
          </cell>
          <cell r="F13" t="str">
            <v>$</v>
          </cell>
          <cell r="G13">
            <v>750000</v>
          </cell>
          <cell r="H13">
            <v>750000</v>
          </cell>
          <cell r="I13">
            <v>5000000</v>
          </cell>
          <cell r="J13">
            <v>11200000</v>
          </cell>
          <cell r="K13">
            <v>13000000</v>
          </cell>
          <cell r="L13">
            <v>7500000</v>
          </cell>
          <cell r="M13">
            <v>7500000</v>
          </cell>
          <cell r="N13">
            <v>8000000</v>
          </cell>
          <cell r="O13">
            <v>8000000</v>
          </cell>
          <cell r="P13">
            <v>14000000</v>
          </cell>
          <cell r="Q13">
            <v>14000000</v>
          </cell>
          <cell r="R13">
            <v>40000000</v>
          </cell>
          <cell r="S13">
            <v>44000000</v>
          </cell>
          <cell r="T13">
            <v>44000000</v>
          </cell>
          <cell r="U13">
            <v>4524660</v>
          </cell>
          <cell r="V13">
            <v>13389300</v>
          </cell>
          <cell r="W13">
            <v>4500000</v>
          </cell>
          <cell r="X13">
            <v>7200000</v>
          </cell>
          <cell r="Y13">
            <v>7200000</v>
          </cell>
          <cell r="Z13">
            <v>6800000</v>
          </cell>
          <cell r="AA13">
            <v>100792560</v>
          </cell>
          <cell r="AB13">
            <v>46000000</v>
          </cell>
          <cell r="AC13">
            <v>70528889.400000006</v>
          </cell>
          <cell r="AD13">
            <v>14000000</v>
          </cell>
          <cell r="AE13">
            <v>9000000</v>
          </cell>
          <cell r="AF13">
            <v>70337059.599999994</v>
          </cell>
          <cell r="AG13">
            <v>34000000</v>
          </cell>
          <cell r="AH13">
            <v>30000000</v>
          </cell>
          <cell r="AI13">
            <v>32000000</v>
          </cell>
          <cell r="AJ13">
            <v>46000000</v>
          </cell>
          <cell r="AK13">
            <v>6000000</v>
          </cell>
          <cell r="AL13">
            <v>3000000</v>
          </cell>
          <cell r="AM13">
            <v>3000000</v>
          </cell>
          <cell r="AN13">
            <v>3000000</v>
          </cell>
          <cell r="AO13">
            <v>2500000</v>
          </cell>
          <cell r="AP13">
            <v>2500000</v>
          </cell>
          <cell r="AQ13">
            <v>2500000</v>
          </cell>
          <cell r="AR13">
            <v>3200000</v>
          </cell>
          <cell r="AS13">
            <v>2200000</v>
          </cell>
          <cell r="AT13">
            <v>5200000</v>
          </cell>
          <cell r="AU13">
            <v>5200000</v>
          </cell>
          <cell r="AV13">
            <v>700000</v>
          </cell>
          <cell r="AW13">
            <v>4500000</v>
          </cell>
          <cell r="AX13">
            <v>4500000</v>
          </cell>
          <cell r="AY13">
            <v>3000000</v>
          </cell>
          <cell r="AZ13">
            <v>650000</v>
          </cell>
          <cell r="BA13">
            <v>650000</v>
          </cell>
          <cell r="BB13">
            <v>18000000</v>
          </cell>
          <cell r="BC13">
            <v>10000000</v>
          </cell>
          <cell r="BD13">
            <v>24000000</v>
          </cell>
          <cell r="BE13">
            <v>24000000</v>
          </cell>
          <cell r="BF13">
            <v>16000000</v>
          </cell>
          <cell r="BG13">
            <v>4809375</v>
          </cell>
          <cell r="BH13">
            <v>5049843.8</v>
          </cell>
          <cell r="BI13">
            <v>4809375</v>
          </cell>
          <cell r="BJ13">
            <v>8000000</v>
          </cell>
          <cell r="BK13">
            <v>28000000</v>
          </cell>
          <cell r="BL13">
            <v>40000000</v>
          </cell>
          <cell r="BM13">
            <v>12000000</v>
          </cell>
          <cell r="BN13">
            <v>16000000</v>
          </cell>
          <cell r="BO13">
            <v>3200000</v>
          </cell>
          <cell r="BP13">
            <v>3000000</v>
          </cell>
          <cell r="BQ13">
            <v>3200000</v>
          </cell>
          <cell r="BR13">
            <v>24000000</v>
          </cell>
          <cell r="BS13">
            <v>12000000</v>
          </cell>
          <cell r="BT13">
            <v>50000000</v>
          </cell>
          <cell r="BU13">
            <v>2500000</v>
          </cell>
          <cell r="BV13">
            <v>2500000</v>
          </cell>
          <cell r="BW13">
            <v>28000000</v>
          </cell>
          <cell r="BX13">
            <v>24000000</v>
          </cell>
          <cell r="BY13">
            <v>50000000</v>
          </cell>
          <cell r="BZ13">
            <v>50000000</v>
          </cell>
          <cell r="CA13">
            <v>6000000</v>
          </cell>
          <cell r="CB13">
            <v>5700000</v>
          </cell>
          <cell r="CC13">
            <v>4000000</v>
          </cell>
          <cell r="CD13">
            <v>40000000</v>
          </cell>
          <cell r="CE13">
            <v>36000000</v>
          </cell>
          <cell r="CF13">
            <v>3500000</v>
          </cell>
          <cell r="CG13">
            <v>4000000</v>
          </cell>
          <cell r="CH13">
            <v>5600000</v>
          </cell>
          <cell r="CI13">
            <v>1500000</v>
          </cell>
          <cell r="CJ13">
            <v>1800000</v>
          </cell>
          <cell r="CK13">
            <v>1500000</v>
          </cell>
          <cell r="CL13">
            <v>3500000</v>
          </cell>
          <cell r="CM13">
            <v>3500000</v>
          </cell>
          <cell r="CN13">
            <v>13194661.800000001</v>
          </cell>
          <cell r="CO13">
            <v>50000000</v>
          </cell>
          <cell r="CP13">
            <v>44000000</v>
          </cell>
          <cell r="CQ13">
            <v>50000000</v>
          </cell>
          <cell r="CR13">
            <v>70000000</v>
          </cell>
          <cell r="CS13">
            <v>170000000</v>
          </cell>
          <cell r="CT13">
            <v>70000000</v>
          </cell>
          <cell r="CU13">
            <v>68846073.200000003</v>
          </cell>
          <cell r="CV13">
            <v>113189036</v>
          </cell>
          <cell r="CW13">
            <v>18468000</v>
          </cell>
          <cell r="CX13">
            <v>385000</v>
          </cell>
          <cell r="CY13">
            <v>385000</v>
          </cell>
          <cell r="CZ13">
            <v>385000</v>
          </cell>
          <cell r="DA13">
            <v>385000</v>
          </cell>
          <cell r="DB13">
            <v>385000</v>
          </cell>
          <cell r="DC13">
            <v>385000</v>
          </cell>
          <cell r="DD13">
            <v>12000000</v>
          </cell>
          <cell r="DE13">
            <v>8000000</v>
          </cell>
          <cell r="DF13">
            <v>12000000</v>
          </cell>
          <cell r="DG13">
            <v>12000000</v>
          </cell>
          <cell r="DH13">
            <v>12000000</v>
          </cell>
          <cell r="DI13">
            <v>8000000</v>
          </cell>
          <cell r="DJ13">
            <v>19965405.399999999</v>
          </cell>
          <cell r="DK13">
            <v>53095500</v>
          </cell>
          <cell r="DL13">
            <v>60021000</v>
          </cell>
          <cell r="DM13">
            <v>21767616</v>
          </cell>
          <cell r="DN13">
            <v>36000000</v>
          </cell>
          <cell r="DO13">
            <v>60000000</v>
          </cell>
          <cell r="DP13">
            <v>60000000</v>
          </cell>
          <cell r="DQ13">
            <v>160000000</v>
          </cell>
          <cell r="DR13">
            <v>80000000</v>
          </cell>
          <cell r="DS13">
            <v>160000000</v>
          </cell>
          <cell r="DT13">
            <v>260000000</v>
          </cell>
          <cell r="DU13">
            <v>12000000</v>
          </cell>
          <cell r="DV13">
            <v>12000000</v>
          </cell>
          <cell r="DW13">
            <v>20000000</v>
          </cell>
          <cell r="DX13">
            <v>12000000</v>
          </cell>
          <cell r="DY13">
            <v>2000000</v>
          </cell>
          <cell r="DZ13">
            <v>14000000</v>
          </cell>
          <cell r="EA13">
            <v>15000000</v>
          </cell>
          <cell r="EB13">
            <v>15000000</v>
          </cell>
          <cell r="EC13">
            <v>18000000</v>
          </cell>
          <cell r="ED13">
            <v>650000</v>
          </cell>
          <cell r="EE13">
            <v>3000000</v>
          </cell>
          <cell r="EF13">
            <v>3000000</v>
          </cell>
          <cell r="EG13">
            <v>19471017.600000001</v>
          </cell>
          <cell r="EH13">
            <v>19400000</v>
          </cell>
          <cell r="EI13">
            <v>24000000</v>
          </cell>
          <cell r="EJ13">
            <v>27800000</v>
          </cell>
          <cell r="EK13">
            <v>2500000</v>
          </cell>
          <cell r="EL13">
            <v>2500000</v>
          </cell>
          <cell r="EM13">
            <v>1000000</v>
          </cell>
          <cell r="EN13">
            <v>60000000</v>
          </cell>
          <cell r="EO13">
            <v>60000000</v>
          </cell>
          <cell r="EP13">
            <v>90000000</v>
          </cell>
          <cell r="EQ13">
            <v>50000000</v>
          </cell>
          <cell r="ER13">
            <v>10000000</v>
          </cell>
          <cell r="ES13">
            <v>40000000</v>
          </cell>
          <cell r="ET13">
            <v>60000000</v>
          </cell>
          <cell r="EU13">
            <v>76000000</v>
          </cell>
          <cell r="EV13">
            <v>24000000</v>
          </cell>
          <cell r="EW13">
            <v>168000000</v>
          </cell>
          <cell r="EX13">
            <v>90000000</v>
          </cell>
          <cell r="EY13">
            <v>19512321.399999999</v>
          </cell>
          <cell r="EZ13">
            <v>40000000</v>
          </cell>
          <cell r="FA13">
            <v>50000000</v>
          </cell>
          <cell r="FB13">
            <v>60000000</v>
          </cell>
          <cell r="FC13">
            <v>90000000</v>
          </cell>
          <cell r="FD13">
            <v>24000000</v>
          </cell>
          <cell r="FE13">
            <v>30000000</v>
          </cell>
          <cell r="FF13">
            <v>60000000</v>
          </cell>
          <cell r="FG13">
            <v>24000000</v>
          </cell>
          <cell r="FH13">
            <v>24000000</v>
          </cell>
          <cell r="FI13">
            <v>35000000</v>
          </cell>
          <cell r="FJ13">
            <v>75000000</v>
          </cell>
          <cell r="FL13">
            <v>1600000</v>
          </cell>
          <cell r="FM13">
            <v>1000000</v>
          </cell>
          <cell r="FN13">
            <v>1000000</v>
          </cell>
          <cell r="FO13">
            <v>1587093.8</v>
          </cell>
          <cell r="FP13">
            <v>2352894.2000000002</v>
          </cell>
          <cell r="FQ13">
            <v>1660994</v>
          </cell>
          <cell r="FR13">
            <v>12000000</v>
          </cell>
          <cell r="FS13">
            <v>18000000</v>
          </cell>
          <cell r="FT13">
            <v>36000000</v>
          </cell>
          <cell r="FU13">
            <v>70000000</v>
          </cell>
          <cell r="FV13">
            <v>70000000</v>
          </cell>
          <cell r="FW13">
            <v>50000000</v>
          </cell>
          <cell r="FX13">
            <v>64000000</v>
          </cell>
          <cell r="FY13">
            <v>16000000</v>
          </cell>
          <cell r="FZ13">
            <v>16000000</v>
          </cell>
          <cell r="GA13">
            <v>40000000</v>
          </cell>
          <cell r="GB13">
            <v>40000000</v>
          </cell>
          <cell r="GC13">
            <v>40000000</v>
          </cell>
          <cell r="GD13">
            <v>40000000</v>
          </cell>
          <cell r="GE13">
            <v>56000000</v>
          </cell>
          <cell r="GF13">
            <v>56000000</v>
          </cell>
          <cell r="GG13">
            <v>56000000</v>
          </cell>
          <cell r="GH13">
            <v>56000000</v>
          </cell>
          <cell r="GI13">
            <v>56000000</v>
          </cell>
          <cell r="GJ13">
            <v>56000000</v>
          </cell>
          <cell r="GK13">
            <v>56000000</v>
          </cell>
          <cell r="GL13">
            <v>50000000</v>
          </cell>
          <cell r="GM13">
            <v>50000000</v>
          </cell>
          <cell r="GN13">
            <v>50000000</v>
          </cell>
          <cell r="GO13">
            <v>50000000</v>
          </cell>
          <cell r="GP13">
            <v>56000000</v>
          </cell>
          <cell r="GQ13">
            <v>49295235.399999999</v>
          </cell>
          <cell r="GR13">
            <v>49295235.399999999</v>
          </cell>
          <cell r="GS13">
            <v>49295235.399999999</v>
          </cell>
          <cell r="GT13">
            <v>49295235.399999999</v>
          </cell>
          <cell r="GU13">
            <v>50653997.399999999</v>
          </cell>
          <cell r="GV13">
            <v>50653997.399999999</v>
          </cell>
          <cell r="GW13">
            <v>50653997.399999999</v>
          </cell>
          <cell r="GX13">
            <v>50653997.399999999</v>
          </cell>
          <cell r="GY13">
            <v>50653997.399999999</v>
          </cell>
          <cell r="GZ13">
            <v>50653997.399999999</v>
          </cell>
          <cell r="HA13">
            <v>30000000</v>
          </cell>
          <cell r="HB13">
            <v>30000000</v>
          </cell>
          <cell r="HC13">
            <v>2500000</v>
          </cell>
          <cell r="HD13">
            <v>2500000</v>
          </cell>
          <cell r="HE13">
            <v>2000000</v>
          </cell>
          <cell r="HF13">
            <v>2000000</v>
          </cell>
          <cell r="HG13">
            <v>3500000</v>
          </cell>
          <cell r="HH13">
            <v>2500000</v>
          </cell>
          <cell r="HI13">
            <v>3000000</v>
          </cell>
          <cell r="HJ13">
            <v>2500000</v>
          </cell>
          <cell r="HK13">
            <v>3000000</v>
          </cell>
          <cell r="HL13">
            <v>3200000</v>
          </cell>
          <cell r="HM13">
            <v>2000000</v>
          </cell>
          <cell r="HN13">
            <v>1500000</v>
          </cell>
          <cell r="HO13">
            <v>2500000</v>
          </cell>
          <cell r="HP13">
            <v>2500000</v>
          </cell>
          <cell r="HQ13">
            <v>2500000</v>
          </cell>
          <cell r="HR13">
            <v>1800000</v>
          </cell>
          <cell r="HS13">
            <v>2500000</v>
          </cell>
          <cell r="HT13">
            <v>5400000</v>
          </cell>
          <cell r="HU13">
            <v>5400000</v>
          </cell>
          <cell r="HV13">
            <v>5613840</v>
          </cell>
          <cell r="HW13">
            <v>5613840</v>
          </cell>
          <cell r="HX13">
            <v>8000000</v>
          </cell>
          <cell r="HY13">
            <v>12000000</v>
          </cell>
          <cell r="HZ13">
            <v>12000000</v>
          </cell>
          <cell r="IA13">
            <v>12000000</v>
          </cell>
          <cell r="IB13">
            <v>18000000</v>
          </cell>
          <cell r="IC13">
            <v>5000000</v>
          </cell>
          <cell r="ID13">
            <v>14000000</v>
          </cell>
          <cell r="IE13">
            <v>18428571.399999999</v>
          </cell>
          <cell r="IF13">
            <v>18428571.399999999</v>
          </cell>
          <cell r="IG13">
            <v>12000000</v>
          </cell>
          <cell r="IH13">
            <v>16000000</v>
          </cell>
        </row>
        <row r="14">
          <cell r="A14">
            <v>10</v>
          </cell>
          <cell r="D14" t="str">
            <v>VALOR MEDIO HORARIO</v>
          </cell>
          <cell r="E14" t="str">
            <v>Vm={Va(N+1)+S(N-1)}/(2*N*2000)</v>
          </cell>
          <cell r="F14" t="str">
            <v>$</v>
          </cell>
          <cell r="G14">
            <v>2400</v>
          </cell>
          <cell r="H14">
            <v>2400</v>
          </cell>
          <cell r="I14">
            <v>7833.33</v>
          </cell>
          <cell r="J14">
            <v>17546.669999999998</v>
          </cell>
          <cell r="K14">
            <v>20366.669999999998</v>
          </cell>
          <cell r="L14">
            <v>22734.38</v>
          </cell>
          <cell r="M14">
            <v>22734.38</v>
          </cell>
          <cell r="N14">
            <v>12800</v>
          </cell>
          <cell r="O14">
            <v>12800</v>
          </cell>
          <cell r="P14">
            <v>22400</v>
          </cell>
          <cell r="Q14">
            <v>22400</v>
          </cell>
          <cell r="R14">
            <v>64000</v>
          </cell>
          <cell r="S14">
            <v>70400</v>
          </cell>
          <cell r="T14">
            <v>70400</v>
          </cell>
          <cell r="U14">
            <v>13715.38</v>
          </cell>
          <cell r="V14">
            <v>21422.880000000001</v>
          </cell>
          <cell r="W14">
            <v>13640.63</v>
          </cell>
          <cell r="X14">
            <v>21825</v>
          </cell>
          <cell r="Y14">
            <v>21825</v>
          </cell>
          <cell r="Z14">
            <v>20612.5</v>
          </cell>
          <cell r="AA14">
            <v>161268.1</v>
          </cell>
          <cell r="AB14">
            <v>73600</v>
          </cell>
          <cell r="AC14">
            <v>112846.22</v>
          </cell>
          <cell r="AD14">
            <v>22400</v>
          </cell>
          <cell r="AE14">
            <v>14400</v>
          </cell>
          <cell r="AF14">
            <v>112539.3</v>
          </cell>
          <cell r="AG14">
            <v>54400</v>
          </cell>
          <cell r="AH14">
            <v>48000</v>
          </cell>
          <cell r="AI14">
            <v>51200</v>
          </cell>
          <cell r="AJ14">
            <v>73600</v>
          </cell>
          <cell r="AK14">
            <v>18187.5</v>
          </cell>
          <cell r="AL14">
            <v>9093.75</v>
          </cell>
          <cell r="AM14">
            <v>9093.75</v>
          </cell>
          <cell r="AN14">
            <v>9093.75</v>
          </cell>
          <cell r="AO14">
            <v>7578.13</v>
          </cell>
          <cell r="AP14">
            <v>7578.13</v>
          </cell>
          <cell r="AQ14">
            <v>7578.13</v>
          </cell>
          <cell r="AR14">
            <v>9700</v>
          </cell>
          <cell r="AS14">
            <v>6668.75</v>
          </cell>
          <cell r="AT14">
            <v>15762.5</v>
          </cell>
          <cell r="AU14">
            <v>15762.5</v>
          </cell>
          <cell r="AV14">
            <v>2240</v>
          </cell>
          <cell r="AW14">
            <v>13640.63</v>
          </cell>
          <cell r="AX14">
            <v>13640.63</v>
          </cell>
          <cell r="AY14">
            <v>9093.75</v>
          </cell>
          <cell r="AZ14">
            <v>2080</v>
          </cell>
          <cell r="BA14">
            <v>2080</v>
          </cell>
          <cell r="BB14">
            <v>28800</v>
          </cell>
          <cell r="BC14">
            <v>16000</v>
          </cell>
          <cell r="BD14">
            <v>38400</v>
          </cell>
          <cell r="BE14">
            <v>38400</v>
          </cell>
          <cell r="BF14">
            <v>25600</v>
          </cell>
          <cell r="BG14">
            <v>7695</v>
          </cell>
          <cell r="BH14">
            <v>8079.75</v>
          </cell>
          <cell r="BI14">
            <v>7695</v>
          </cell>
          <cell r="BJ14">
            <v>12800</v>
          </cell>
          <cell r="BK14">
            <v>44800</v>
          </cell>
          <cell r="BL14">
            <v>64000</v>
          </cell>
          <cell r="BM14">
            <v>19200</v>
          </cell>
          <cell r="BN14">
            <v>25600</v>
          </cell>
          <cell r="BO14">
            <v>5120</v>
          </cell>
          <cell r="BP14">
            <v>4800</v>
          </cell>
          <cell r="BQ14">
            <v>5120</v>
          </cell>
          <cell r="BR14">
            <v>38400</v>
          </cell>
          <cell r="BS14">
            <v>19200</v>
          </cell>
          <cell r="BT14">
            <v>80000</v>
          </cell>
          <cell r="BU14">
            <v>7578.13</v>
          </cell>
          <cell r="BV14">
            <v>7578.13</v>
          </cell>
          <cell r="BW14">
            <v>44800</v>
          </cell>
          <cell r="BX14">
            <v>38400</v>
          </cell>
          <cell r="BY14">
            <v>80000</v>
          </cell>
          <cell r="BZ14">
            <v>80000</v>
          </cell>
          <cell r="CA14">
            <v>18187.5</v>
          </cell>
          <cell r="CB14">
            <v>17278.13</v>
          </cell>
          <cell r="CC14">
            <v>12125</v>
          </cell>
          <cell r="CD14">
            <v>64000</v>
          </cell>
          <cell r="CE14">
            <v>57600</v>
          </cell>
          <cell r="CF14">
            <v>10609.38</v>
          </cell>
          <cell r="CG14">
            <v>12125</v>
          </cell>
          <cell r="CH14">
            <v>16975</v>
          </cell>
          <cell r="CI14">
            <v>4546.88</v>
          </cell>
          <cell r="CJ14">
            <v>5456.25</v>
          </cell>
          <cell r="CK14">
            <v>4546.88</v>
          </cell>
          <cell r="CL14">
            <v>10609.38</v>
          </cell>
          <cell r="CM14">
            <v>10609.38</v>
          </cell>
          <cell r="CN14">
            <v>21111.46</v>
          </cell>
          <cell r="CO14">
            <v>80000</v>
          </cell>
          <cell r="CP14">
            <v>70400</v>
          </cell>
          <cell r="CQ14">
            <v>80000</v>
          </cell>
          <cell r="CR14">
            <v>112000</v>
          </cell>
          <cell r="CS14">
            <v>272000</v>
          </cell>
          <cell r="CT14">
            <v>112000</v>
          </cell>
          <cell r="CU14">
            <v>110153.72</v>
          </cell>
          <cell r="CV14">
            <v>181102.46</v>
          </cell>
          <cell r="CW14">
            <v>29548.799999999999</v>
          </cell>
          <cell r="CX14">
            <v>1347.5</v>
          </cell>
          <cell r="CY14">
            <v>1347.5</v>
          </cell>
          <cell r="CZ14">
            <v>1347.5</v>
          </cell>
          <cell r="DA14">
            <v>1347.5</v>
          </cell>
          <cell r="DB14">
            <v>1347.5</v>
          </cell>
          <cell r="DC14">
            <v>1347.5</v>
          </cell>
          <cell r="DD14">
            <v>19200</v>
          </cell>
          <cell r="DE14">
            <v>12800</v>
          </cell>
          <cell r="DF14">
            <v>19200</v>
          </cell>
          <cell r="DG14">
            <v>19200</v>
          </cell>
          <cell r="DH14">
            <v>19200</v>
          </cell>
          <cell r="DI14">
            <v>12800</v>
          </cell>
          <cell r="DJ14">
            <v>31944.65</v>
          </cell>
          <cell r="DK14">
            <v>84952.8</v>
          </cell>
          <cell r="DL14">
            <v>96033.600000000006</v>
          </cell>
          <cell r="DM14">
            <v>34828.19</v>
          </cell>
          <cell r="DN14">
            <v>57600</v>
          </cell>
          <cell r="DO14">
            <v>96000</v>
          </cell>
          <cell r="DP14">
            <v>96000</v>
          </cell>
          <cell r="DQ14">
            <v>256000</v>
          </cell>
          <cell r="DR14">
            <v>128000</v>
          </cell>
          <cell r="DS14">
            <v>256000</v>
          </cell>
          <cell r="DT14">
            <v>416000</v>
          </cell>
          <cell r="DU14">
            <v>19200</v>
          </cell>
          <cell r="DV14">
            <v>19200</v>
          </cell>
          <cell r="DW14">
            <v>32000</v>
          </cell>
          <cell r="DX14">
            <v>19200</v>
          </cell>
          <cell r="DY14">
            <v>3200</v>
          </cell>
          <cell r="DZ14">
            <v>22400</v>
          </cell>
          <cell r="EA14">
            <v>24000</v>
          </cell>
          <cell r="EB14">
            <v>24000</v>
          </cell>
          <cell r="EC14">
            <v>28800</v>
          </cell>
          <cell r="ED14">
            <v>2080</v>
          </cell>
          <cell r="EE14">
            <v>9093.75</v>
          </cell>
          <cell r="EF14">
            <v>9093.75</v>
          </cell>
          <cell r="EG14">
            <v>31153.63</v>
          </cell>
          <cell r="EH14">
            <v>31040</v>
          </cell>
          <cell r="EI14">
            <v>38400</v>
          </cell>
          <cell r="EJ14">
            <v>44480</v>
          </cell>
          <cell r="EK14">
            <v>7578.13</v>
          </cell>
          <cell r="EL14">
            <v>7578.13</v>
          </cell>
          <cell r="EM14">
            <v>3031.25</v>
          </cell>
          <cell r="EN14">
            <v>96000</v>
          </cell>
          <cell r="EO14">
            <v>96000</v>
          </cell>
          <cell r="EP14">
            <v>144000</v>
          </cell>
          <cell r="EQ14">
            <v>80000</v>
          </cell>
          <cell r="ER14">
            <v>16000</v>
          </cell>
          <cell r="ES14">
            <v>64000</v>
          </cell>
          <cell r="ET14">
            <v>96000</v>
          </cell>
          <cell r="EU14">
            <v>121600</v>
          </cell>
          <cell r="EV14">
            <v>38400</v>
          </cell>
          <cell r="EW14">
            <v>268800</v>
          </cell>
          <cell r="EX14">
            <v>144000</v>
          </cell>
          <cell r="EY14">
            <v>31219.71</v>
          </cell>
          <cell r="EZ14">
            <v>64000</v>
          </cell>
          <cell r="FA14">
            <v>80000</v>
          </cell>
          <cell r="FB14">
            <v>96000</v>
          </cell>
          <cell r="FC14">
            <v>144000</v>
          </cell>
          <cell r="FD14">
            <v>38400</v>
          </cell>
          <cell r="FE14">
            <v>48000</v>
          </cell>
          <cell r="FF14">
            <v>96000</v>
          </cell>
          <cell r="FG14">
            <v>38400</v>
          </cell>
          <cell r="FH14">
            <v>38400</v>
          </cell>
          <cell r="FI14">
            <v>56000</v>
          </cell>
          <cell r="FJ14">
            <v>120000</v>
          </cell>
          <cell r="FL14">
            <v>2560</v>
          </cell>
          <cell r="FM14">
            <v>1600</v>
          </cell>
          <cell r="FN14">
            <v>1600</v>
          </cell>
          <cell r="FO14">
            <v>2539.35</v>
          </cell>
          <cell r="FP14">
            <v>3764.63</v>
          </cell>
          <cell r="FQ14">
            <v>2657.59</v>
          </cell>
          <cell r="FR14">
            <v>19200</v>
          </cell>
          <cell r="FS14">
            <v>28800</v>
          </cell>
          <cell r="FT14">
            <v>57600</v>
          </cell>
          <cell r="FU14">
            <v>112000</v>
          </cell>
          <cell r="FV14">
            <v>112000</v>
          </cell>
          <cell r="FW14">
            <v>80000</v>
          </cell>
          <cell r="FX14">
            <v>102400</v>
          </cell>
          <cell r="FY14">
            <v>25600</v>
          </cell>
          <cell r="FZ14">
            <v>25600</v>
          </cell>
          <cell r="GA14">
            <v>64000</v>
          </cell>
          <cell r="GB14">
            <v>64000</v>
          </cell>
          <cell r="GC14">
            <v>64000</v>
          </cell>
          <cell r="GD14">
            <v>64000</v>
          </cell>
          <cell r="GE14">
            <v>89600</v>
          </cell>
          <cell r="GF14">
            <v>89600</v>
          </cell>
          <cell r="GG14">
            <v>89600</v>
          </cell>
          <cell r="GH14">
            <v>89600</v>
          </cell>
          <cell r="GI14">
            <v>89600</v>
          </cell>
          <cell r="GJ14">
            <v>89600</v>
          </cell>
          <cell r="GK14">
            <v>89600</v>
          </cell>
          <cell r="GL14">
            <v>80000</v>
          </cell>
          <cell r="GM14">
            <v>80000</v>
          </cell>
          <cell r="GN14">
            <v>80000</v>
          </cell>
          <cell r="GO14">
            <v>80000</v>
          </cell>
          <cell r="GP14">
            <v>89600</v>
          </cell>
          <cell r="GQ14">
            <v>78872.38</v>
          </cell>
          <cell r="GR14">
            <v>78872.38</v>
          </cell>
          <cell r="GS14">
            <v>78872.38</v>
          </cell>
          <cell r="GT14">
            <v>78872.38</v>
          </cell>
          <cell r="GU14">
            <v>81046.399999999994</v>
          </cell>
          <cell r="GV14">
            <v>81046.399999999994</v>
          </cell>
          <cell r="GW14">
            <v>81046.399999999994</v>
          </cell>
          <cell r="GX14">
            <v>81046.399999999994</v>
          </cell>
          <cell r="GY14">
            <v>81046.399999999994</v>
          </cell>
          <cell r="GZ14">
            <v>81046.399999999994</v>
          </cell>
          <cell r="HA14">
            <v>48000</v>
          </cell>
          <cell r="HB14">
            <v>48000</v>
          </cell>
          <cell r="HC14">
            <v>8000</v>
          </cell>
          <cell r="HD14">
            <v>8000</v>
          </cell>
          <cell r="HE14">
            <v>6400</v>
          </cell>
          <cell r="HF14">
            <v>6400</v>
          </cell>
          <cell r="HG14">
            <v>11200</v>
          </cell>
          <cell r="HH14">
            <v>8000</v>
          </cell>
          <cell r="HI14">
            <v>9600</v>
          </cell>
          <cell r="HJ14">
            <v>8000</v>
          </cell>
          <cell r="HK14">
            <v>9600</v>
          </cell>
          <cell r="HL14">
            <v>10240</v>
          </cell>
          <cell r="HM14">
            <v>6400</v>
          </cell>
          <cell r="HN14">
            <v>4800</v>
          </cell>
          <cell r="HO14">
            <v>8000</v>
          </cell>
          <cell r="HP14">
            <v>8000</v>
          </cell>
          <cell r="HQ14">
            <v>8000</v>
          </cell>
          <cell r="HR14">
            <v>5760</v>
          </cell>
          <cell r="HS14">
            <v>8000</v>
          </cell>
          <cell r="HT14">
            <v>17280</v>
          </cell>
          <cell r="HU14">
            <v>17280</v>
          </cell>
          <cell r="HV14">
            <v>17964.29</v>
          </cell>
          <cell r="HW14">
            <v>17964.29</v>
          </cell>
          <cell r="HX14">
            <v>12800</v>
          </cell>
          <cell r="HY14">
            <v>19200</v>
          </cell>
          <cell r="HZ14">
            <v>19200</v>
          </cell>
          <cell r="IA14">
            <v>19200</v>
          </cell>
          <cell r="IB14">
            <v>28800</v>
          </cell>
          <cell r="IC14">
            <v>8000</v>
          </cell>
          <cell r="ID14">
            <v>22400</v>
          </cell>
          <cell r="IE14">
            <v>29485.71</v>
          </cell>
          <cell r="IF14">
            <v>29485.71</v>
          </cell>
          <cell r="IG14">
            <v>19200</v>
          </cell>
          <cell r="IH14">
            <v>25600</v>
          </cell>
        </row>
        <row r="15">
          <cell r="A15">
            <v>11</v>
          </cell>
          <cell r="D15" t="str">
            <v>VALOR DEPRECIABLE</v>
          </cell>
          <cell r="E15" t="str">
            <v>Vd=Va-S</v>
          </cell>
          <cell r="F15" t="str">
            <v>$</v>
          </cell>
          <cell r="G15">
            <v>6750000</v>
          </cell>
          <cell r="H15">
            <v>6750000</v>
          </cell>
          <cell r="I15">
            <v>20000000</v>
          </cell>
          <cell r="J15">
            <v>44800000</v>
          </cell>
          <cell r="K15">
            <v>52000000</v>
          </cell>
          <cell r="L15">
            <v>67500000</v>
          </cell>
          <cell r="M15">
            <v>67500000</v>
          </cell>
          <cell r="N15">
            <v>32000000</v>
          </cell>
          <cell r="O15">
            <v>32000000</v>
          </cell>
          <cell r="P15">
            <v>56000000</v>
          </cell>
          <cell r="Q15">
            <v>56000000</v>
          </cell>
          <cell r="R15">
            <v>160000000</v>
          </cell>
          <cell r="S15">
            <v>176000000</v>
          </cell>
          <cell r="T15">
            <v>176000000</v>
          </cell>
          <cell r="U15">
            <v>40721940</v>
          </cell>
          <cell r="V15">
            <v>53557200</v>
          </cell>
          <cell r="W15">
            <v>40500000</v>
          </cell>
          <cell r="X15">
            <v>64800000</v>
          </cell>
          <cell r="Y15">
            <v>64800000</v>
          </cell>
          <cell r="Z15">
            <v>61200000</v>
          </cell>
          <cell r="AA15">
            <v>403170240</v>
          </cell>
          <cell r="AB15">
            <v>184000000</v>
          </cell>
          <cell r="AC15">
            <v>282115557.60000002</v>
          </cell>
          <cell r="AD15">
            <v>56000000</v>
          </cell>
          <cell r="AE15">
            <v>36000000</v>
          </cell>
          <cell r="AF15">
            <v>281348238.39999998</v>
          </cell>
          <cell r="AG15">
            <v>136000000</v>
          </cell>
          <cell r="AH15">
            <v>120000000</v>
          </cell>
          <cell r="AI15">
            <v>128000000</v>
          </cell>
          <cell r="AJ15">
            <v>184000000</v>
          </cell>
          <cell r="AK15">
            <v>54000000</v>
          </cell>
          <cell r="AL15">
            <v>27000000</v>
          </cell>
          <cell r="AM15">
            <v>27000000</v>
          </cell>
          <cell r="AN15">
            <v>27000000</v>
          </cell>
          <cell r="AO15">
            <v>22500000</v>
          </cell>
          <cell r="AP15">
            <v>22500000</v>
          </cell>
          <cell r="AQ15">
            <v>22500000</v>
          </cell>
          <cell r="AR15">
            <v>28800000</v>
          </cell>
          <cell r="AS15">
            <v>19800000</v>
          </cell>
          <cell r="AT15">
            <v>46800000</v>
          </cell>
          <cell r="AU15">
            <v>46800000</v>
          </cell>
          <cell r="AV15">
            <v>6300000</v>
          </cell>
          <cell r="AW15">
            <v>40500000</v>
          </cell>
          <cell r="AX15">
            <v>40500000</v>
          </cell>
          <cell r="AY15">
            <v>27000000</v>
          </cell>
          <cell r="AZ15">
            <v>5850000</v>
          </cell>
          <cell r="BA15">
            <v>5850000</v>
          </cell>
          <cell r="BB15">
            <v>72000000</v>
          </cell>
          <cell r="BC15">
            <v>40000000</v>
          </cell>
          <cell r="BD15">
            <v>96000000</v>
          </cell>
          <cell r="BE15">
            <v>96000000</v>
          </cell>
          <cell r="BF15">
            <v>64000000</v>
          </cell>
          <cell r="BG15">
            <v>19237500</v>
          </cell>
          <cell r="BH15">
            <v>20199375.199999999</v>
          </cell>
          <cell r="BI15">
            <v>19237500</v>
          </cell>
          <cell r="BJ15">
            <v>32000000</v>
          </cell>
          <cell r="BK15">
            <v>112000000</v>
          </cell>
          <cell r="BL15">
            <v>160000000</v>
          </cell>
          <cell r="BM15">
            <v>48000000</v>
          </cell>
          <cell r="BN15">
            <v>64000000</v>
          </cell>
          <cell r="BO15">
            <v>12800000</v>
          </cell>
          <cell r="BP15">
            <v>12000000</v>
          </cell>
          <cell r="BQ15">
            <v>12800000</v>
          </cell>
          <cell r="BR15">
            <v>96000000</v>
          </cell>
          <cell r="BS15">
            <v>48000000</v>
          </cell>
          <cell r="BT15">
            <v>200000000</v>
          </cell>
          <cell r="BU15">
            <v>22500000</v>
          </cell>
          <cell r="BV15">
            <v>22500000</v>
          </cell>
          <cell r="BW15">
            <v>112000000</v>
          </cell>
          <cell r="BX15">
            <v>96000000</v>
          </cell>
          <cell r="BY15">
            <v>200000000</v>
          </cell>
          <cell r="BZ15">
            <v>200000000</v>
          </cell>
          <cell r="CA15">
            <v>54000000</v>
          </cell>
          <cell r="CB15">
            <v>51300000</v>
          </cell>
          <cell r="CC15">
            <v>36000000</v>
          </cell>
          <cell r="CD15">
            <v>160000000</v>
          </cell>
          <cell r="CE15">
            <v>144000000</v>
          </cell>
          <cell r="CF15">
            <v>31500000</v>
          </cell>
          <cell r="CG15">
            <v>36000000</v>
          </cell>
          <cell r="CH15">
            <v>50400000</v>
          </cell>
          <cell r="CI15">
            <v>13500000</v>
          </cell>
          <cell r="CJ15">
            <v>16200000</v>
          </cell>
          <cell r="CK15">
            <v>13500000</v>
          </cell>
          <cell r="CL15">
            <v>31500000</v>
          </cell>
          <cell r="CM15">
            <v>31500000</v>
          </cell>
          <cell r="CN15">
            <v>52778647.200000003</v>
          </cell>
          <cell r="CO15">
            <v>200000000</v>
          </cell>
          <cell r="CP15">
            <v>176000000</v>
          </cell>
          <cell r="CQ15">
            <v>200000000</v>
          </cell>
          <cell r="CR15">
            <v>280000000</v>
          </cell>
          <cell r="CS15">
            <v>680000000</v>
          </cell>
          <cell r="CT15">
            <v>280000000</v>
          </cell>
          <cell r="CU15">
            <v>275384292.80000001</v>
          </cell>
          <cell r="CV15">
            <v>452756144</v>
          </cell>
          <cell r="CW15">
            <v>73872000</v>
          </cell>
          <cell r="CX15">
            <v>3465000</v>
          </cell>
          <cell r="CY15">
            <v>3465000</v>
          </cell>
          <cell r="CZ15">
            <v>3465000</v>
          </cell>
          <cell r="DA15">
            <v>3465000</v>
          </cell>
          <cell r="DB15">
            <v>3465000</v>
          </cell>
          <cell r="DC15">
            <v>3465000</v>
          </cell>
          <cell r="DD15">
            <v>48000000</v>
          </cell>
          <cell r="DE15">
            <v>32000000</v>
          </cell>
          <cell r="DF15">
            <v>48000000</v>
          </cell>
          <cell r="DG15">
            <v>48000000</v>
          </cell>
          <cell r="DH15">
            <v>48000000</v>
          </cell>
          <cell r="DI15">
            <v>32000000</v>
          </cell>
          <cell r="DJ15">
            <v>79861621.599999994</v>
          </cell>
          <cell r="DK15">
            <v>212382000</v>
          </cell>
          <cell r="DL15">
            <v>240084000</v>
          </cell>
          <cell r="DM15">
            <v>87070464</v>
          </cell>
          <cell r="DN15">
            <v>144000000</v>
          </cell>
          <cell r="DO15">
            <v>240000000</v>
          </cell>
          <cell r="DP15">
            <v>240000000</v>
          </cell>
          <cell r="DQ15">
            <v>640000000</v>
          </cell>
          <cell r="DR15">
            <v>320000000</v>
          </cell>
          <cell r="DS15">
            <v>640000000</v>
          </cell>
          <cell r="DT15">
            <v>1040000000</v>
          </cell>
          <cell r="DU15">
            <v>48000000</v>
          </cell>
          <cell r="DV15">
            <v>48000000</v>
          </cell>
          <cell r="DW15">
            <v>80000000</v>
          </cell>
          <cell r="DX15">
            <v>48000000</v>
          </cell>
          <cell r="DY15">
            <v>8000000</v>
          </cell>
          <cell r="DZ15">
            <v>56000000</v>
          </cell>
          <cell r="EA15">
            <v>60000000</v>
          </cell>
          <cell r="EB15">
            <v>60000000</v>
          </cell>
          <cell r="EC15">
            <v>72000000</v>
          </cell>
          <cell r="ED15">
            <v>5850000</v>
          </cell>
          <cell r="EE15">
            <v>27000000</v>
          </cell>
          <cell r="EF15">
            <v>27000000</v>
          </cell>
          <cell r="EG15">
            <v>77884070.400000006</v>
          </cell>
          <cell r="EH15">
            <v>77600000</v>
          </cell>
          <cell r="EI15">
            <v>96000000</v>
          </cell>
          <cell r="EJ15">
            <v>111200000</v>
          </cell>
          <cell r="EK15">
            <v>22500000</v>
          </cell>
          <cell r="EL15">
            <v>22500000</v>
          </cell>
          <cell r="EM15">
            <v>9000000</v>
          </cell>
          <cell r="EN15">
            <v>240000000</v>
          </cell>
          <cell r="EO15">
            <v>240000000</v>
          </cell>
          <cell r="EP15">
            <v>360000000</v>
          </cell>
          <cell r="EQ15">
            <v>200000000</v>
          </cell>
          <cell r="ER15">
            <v>40000000</v>
          </cell>
          <cell r="ES15">
            <v>160000000</v>
          </cell>
          <cell r="ET15">
            <v>240000000</v>
          </cell>
          <cell r="EU15">
            <v>304000000</v>
          </cell>
          <cell r="EV15">
            <v>96000000</v>
          </cell>
          <cell r="EW15">
            <v>672000000</v>
          </cell>
          <cell r="EX15">
            <v>360000000</v>
          </cell>
          <cell r="EY15">
            <v>78049285.599999994</v>
          </cell>
          <cell r="EZ15">
            <v>160000000</v>
          </cell>
          <cell r="FA15">
            <v>200000000</v>
          </cell>
          <cell r="FB15">
            <v>240000000</v>
          </cell>
          <cell r="FC15">
            <v>360000000</v>
          </cell>
          <cell r="FD15">
            <v>96000000</v>
          </cell>
          <cell r="FE15">
            <v>120000000</v>
          </cell>
          <cell r="FF15">
            <v>240000000</v>
          </cell>
          <cell r="FG15">
            <v>96000000</v>
          </cell>
          <cell r="FH15">
            <v>96000000</v>
          </cell>
          <cell r="FI15">
            <v>140000000</v>
          </cell>
          <cell r="FJ15">
            <v>300000000</v>
          </cell>
          <cell r="FL15">
            <v>6400000</v>
          </cell>
          <cell r="FM15">
            <v>4000000</v>
          </cell>
          <cell r="FN15">
            <v>4000000</v>
          </cell>
          <cell r="FO15">
            <v>6348375.2000000002</v>
          </cell>
          <cell r="FP15">
            <v>9411576.8000000007</v>
          </cell>
          <cell r="FQ15">
            <v>6643976</v>
          </cell>
          <cell r="FR15">
            <v>48000000</v>
          </cell>
          <cell r="FS15">
            <v>72000000</v>
          </cell>
          <cell r="FT15">
            <v>144000000</v>
          </cell>
          <cell r="FU15">
            <v>280000000</v>
          </cell>
          <cell r="FV15">
            <v>280000000</v>
          </cell>
          <cell r="FW15">
            <v>200000000</v>
          </cell>
          <cell r="FX15">
            <v>256000000</v>
          </cell>
          <cell r="FY15">
            <v>64000000</v>
          </cell>
          <cell r="FZ15">
            <v>64000000</v>
          </cell>
          <cell r="GA15">
            <v>160000000</v>
          </cell>
          <cell r="GB15">
            <v>160000000</v>
          </cell>
          <cell r="GC15">
            <v>160000000</v>
          </cell>
          <cell r="GD15">
            <v>160000000</v>
          </cell>
          <cell r="GE15">
            <v>224000000</v>
          </cell>
          <cell r="GF15">
            <v>224000000</v>
          </cell>
          <cell r="GG15">
            <v>224000000</v>
          </cell>
          <cell r="GH15">
            <v>224000000</v>
          </cell>
          <cell r="GI15">
            <v>224000000</v>
          </cell>
          <cell r="GJ15">
            <v>224000000</v>
          </cell>
          <cell r="GK15">
            <v>224000000</v>
          </cell>
          <cell r="GL15">
            <v>200000000</v>
          </cell>
          <cell r="GM15">
            <v>200000000</v>
          </cell>
          <cell r="GN15">
            <v>200000000</v>
          </cell>
          <cell r="GO15">
            <v>200000000</v>
          </cell>
          <cell r="GP15">
            <v>224000000</v>
          </cell>
          <cell r="GQ15">
            <v>197180941.59999999</v>
          </cell>
          <cell r="GR15">
            <v>197180941.59999999</v>
          </cell>
          <cell r="GS15">
            <v>197180941.59999999</v>
          </cell>
          <cell r="GT15">
            <v>197180941.59999999</v>
          </cell>
          <cell r="GU15">
            <v>202615989.59999999</v>
          </cell>
          <cell r="GV15">
            <v>202615989.59999999</v>
          </cell>
          <cell r="GW15">
            <v>202615989.59999999</v>
          </cell>
          <cell r="GX15">
            <v>202615989.59999999</v>
          </cell>
          <cell r="GY15">
            <v>202615989.59999999</v>
          </cell>
          <cell r="GZ15">
            <v>202615989.59999999</v>
          </cell>
          <cell r="HA15">
            <v>120000000</v>
          </cell>
          <cell r="HB15">
            <v>120000000</v>
          </cell>
          <cell r="HC15">
            <v>22500000</v>
          </cell>
          <cell r="HD15">
            <v>22500000</v>
          </cell>
          <cell r="HE15">
            <v>18000000</v>
          </cell>
          <cell r="HF15">
            <v>18000000</v>
          </cell>
          <cell r="HG15">
            <v>31500000</v>
          </cell>
          <cell r="HH15">
            <v>22500000</v>
          </cell>
          <cell r="HI15">
            <v>27000000</v>
          </cell>
          <cell r="HJ15">
            <v>22500000</v>
          </cell>
          <cell r="HK15">
            <v>27000000</v>
          </cell>
          <cell r="HL15">
            <v>28800000</v>
          </cell>
          <cell r="HM15">
            <v>18000000</v>
          </cell>
          <cell r="HN15">
            <v>13500000</v>
          </cell>
          <cell r="HO15">
            <v>22500000</v>
          </cell>
          <cell r="HP15">
            <v>22500000</v>
          </cell>
          <cell r="HQ15">
            <v>22500000</v>
          </cell>
          <cell r="HR15">
            <v>16200000</v>
          </cell>
          <cell r="HS15">
            <v>22500000</v>
          </cell>
          <cell r="HT15">
            <v>48600000</v>
          </cell>
          <cell r="HU15">
            <v>48600000</v>
          </cell>
          <cell r="HV15">
            <v>50524560</v>
          </cell>
          <cell r="HW15">
            <v>50524560</v>
          </cell>
          <cell r="HX15">
            <v>32000000</v>
          </cell>
          <cell r="HY15">
            <v>48000000</v>
          </cell>
          <cell r="HZ15">
            <v>48000000</v>
          </cell>
          <cell r="IA15">
            <v>48000000</v>
          </cell>
          <cell r="IB15">
            <v>72000000</v>
          </cell>
          <cell r="IC15">
            <v>20000000</v>
          </cell>
          <cell r="ID15">
            <v>56000000</v>
          </cell>
          <cell r="IE15">
            <v>73714285.599999994</v>
          </cell>
          <cell r="IF15">
            <v>73714285.599999994</v>
          </cell>
          <cell r="IG15">
            <v>48000000</v>
          </cell>
          <cell r="IH15">
            <v>64000000</v>
          </cell>
        </row>
        <row r="16">
          <cell r="A16">
            <v>12</v>
          </cell>
          <cell r="B16" t="str">
            <v>COSTO DE PROPIEDAD</v>
          </cell>
          <cell r="D16" t="str">
            <v>DEPRECIACION</v>
          </cell>
          <cell r="E16" t="str">
            <v>D=Vd/H</v>
          </cell>
          <cell r="F16" t="str">
            <v>$</v>
          </cell>
          <cell r="G16">
            <v>540</v>
          </cell>
          <cell r="H16">
            <v>540</v>
          </cell>
          <cell r="I16">
            <v>533.33000000000004</v>
          </cell>
          <cell r="J16">
            <v>1194.67</v>
          </cell>
          <cell r="K16">
            <v>1386.67</v>
          </cell>
          <cell r="L16">
            <v>3375</v>
          </cell>
          <cell r="M16">
            <v>3375</v>
          </cell>
          <cell r="N16">
            <v>1280</v>
          </cell>
          <cell r="O16">
            <v>1280</v>
          </cell>
          <cell r="P16">
            <v>2240</v>
          </cell>
          <cell r="Q16">
            <v>2240</v>
          </cell>
          <cell r="R16">
            <v>6400</v>
          </cell>
          <cell r="S16">
            <v>7040</v>
          </cell>
          <cell r="T16">
            <v>7040</v>
          </cell>
          <cell r="U16">
            <v>2036.1</v>
          </cell>
          <cell r="V16">
            <v>2142.29</v>
          </cell>
          <cell r="W16">
            <v>2025</v>
          </cell>
          <cell r="X16">
            <v>3240</v>
          </cell>
          <cell r="Y16">
            <v>3240</v>
          </cell>
          <cell r="Z16">
            <v>3060</v>
          </cell>
          <cell r="AA16">
            <v>16126.81</v>
          </cell>
          <cell r="AB16">
            <v>7360</v>
          </cell>
          <cell r="AC16">
            <v>11284.62</v>
          </cell>
          <cell r="AD16">
            <v>2240</v>
          </cell>
          <cell r="AE16">
            <v>1440</v>
          </cell>
          <cell r="AF16">
            <v>11253.93</v>
          </cell>
          <cell r="AG16">
            <v>5440</v>
          </cell>
          <cell r="AH16">
            <v>4800</v>
          </cell>
          <cell r="AI16">
            <v>5120</v>
          </cell>
          <cell r="AJ16">
            <v>7360</v>
          </cell>
          <cell r="AK16">
            <v>2700</v>
          </cell>
          <cell r="AL16">
            <v>1350</v>
          </cell>
          <cell r="AM16">
            <v>1350</v>
          </cell>
          <cell r="AN16">
            <v>1350</v>
          </cell>
          <cell r="AO16">
            <v>1125</v>
          </cell>
          <cell r="AP16">
            <v>1125</v>
          </cell>
          <cell r="AQ16">
            <v>1125</v>
          </cell>
          <cell r="AR16">
            <v>1440</v>
          </cell>
          <cell r="AS16">
            <v>990</v>
          </cell>
          <cell r="AT16">
            <v>2340</v>
          </cell>
          <cell r="AU16">
            <v>2340</v>
          </cell>
          <cell r="AV16">
            <v>504</v>
          </cell>
          <cell r="AW16">
            <v>2025</v>
          </cell>
          <cell r="AX16">
            <v>2025</v>
          </cell>
          <cell r="AY16">
            <v>1350</v>
          </cell>
          <cell r="AZ16">
            <v>468</v>
          </cell>
          <cell r="BA16">
            <v>468</v>
          </cell>
          <cell r="BB16">
            <v>2880</v>
          </cell>
          <cell r="BC16">
            <v>1600</v>
          </cell>
          <cell r="BD16">
            <v>3840</v>
          </cell>
          <cell r="BE16">
            <v>3840</v>
          </cell>
          <cell r="BF16">
            <v>2560</v>
          </cell>
          <cell r="BG16">
            <v>769.5</v>
          </cell>
          <cell r="BH16">
            <v>807.98</v>
          </cell>
          <cell r="BI16">
            <v>769.5</v>
          </cell>
          <cell r="BJ16">
            <v>1280</v>
          </cell>
          <cell r="BK16">
            <v>4480</v>
          </cell>
          <cell r="BL16">
            <v>6400</v>
          </cell>
          <cell r="BM16">
            <v>1920</v>
          </cell>
          <cell r="BN16">
            <v>2560</v>
          </cell>
          <cell r="BO16">
            <v>512</v>
          </cell>
          <cell r="BP16">
            <v>480</v>
          </cell>
          <cell r="BQ16">
            <v>512</v>
          </cell>
          <cell r="BR16">
            <v>3840</v>
          </cell>
          <cell r="BS16">
            <v>1920</v>
          </cell>
          <cell r="BT16">
            <v>8000</v>
          </cell>
          <cell r="BU16">
            <v>1125</v>
          </cell>
          <cell r="BV16">
            <v>1125</v>
          </cell>
          <cell r="BW16">
            <v>4480</v>
          </cell>
          <cell r="BX16">
            <v>3840</v>
          </cell>
          <cell r="BY16">
            <v>8000</v>
          </cell>
          <cell r="BZ16">
            <v>8000</v>
          </cell>
          <cell r="CA16">
            <v>2700</v>
          </cell>
          <cell r="CB16">
            <v>2565</v>
          </cell>
          <cell r="CC16">
            <v>1800</v>
          </cell>
          <cell r="CD16">
            <v>6400</v>
          </cell>
          <cell r="CE16">
            <v>5760</v>
          </cell>
          <cell r="CF16">
            <v>1575</v>
          </cell>
          <cell r="CG16">
            <v>1800</v>
          </cell>
          <cell r="CH16">
            <v>2520</v>
          </cell>
          <cell r="CI16">
            <v>675</v>
          </cell>
          <cell r="CJ16">
            <v>810</v>
          </cell>
          <cell r="CK16">
            <v>675</v>
          </cell>
          <cell r="CL16">
            <v>1575</v>
          </cell>
          <cell r="CM16">
            <v>1575</v>
          </cell>
          <cell r="CN16">
            <v>2111.15</v>
          </cell>
          <cell r="CO16">
            <v>8000</v>
          </cell>
          <cell r="CP16">
            <v>7040</v>
          </cell>
          <cell r="CQ16">
            <v>8000</v>
          </cell>
          <cell r="CR16">
            <v>11200</v>
          </cell>
          <cell r="CS16">
            <v>27200</v>
          </cell>
          <cell r="CT16">
            <v>11200</v>
          </cell>
          <cell r="CU16">
            <v>11015.37</v>
          </cell>
          <cell r="CV16">
            <v>18110.25</v>
          </cell>
          <cell r="CW16">
            <v>2954.88</v>
          </cell>
          <cell r="CX16">
            <v>462</v>
          </cell>
          <cell r="CY16">
            <v>462</v>
          </cell>
          <cell r="CZ16">
            <v>462</v>
          </cell>
          <cell r="DA16">
            <v>462</v>
          </cell>
          <cell r="DB16">
            <v>462</v>
          </cell>
          <cell r="DC16">
            <v>462</v>
          </cell>
          <cell r="DD16">
            <v>1920</v>
          </cell>
          <cell r="DE16">
            <v>1280</v>
          </cell>
          <cell r="DF16">
            <v>1920</v>
          </cell>
          <cell r="DG16">
            <v>1920</v>
          </cell>
          <cell r="DH16">
            <v>1920</v>
          </cell>
          <cell r="DI16">
            <v>1280</v>
          </cell>
          <cell r="DJ16">
            <v>3194.46</v>
          </cell>
          <cell r="DK16">
            <v>8495.2800000000007</v>
          </cell>
          <cell r="DL16">
            <v>9603.36</v>
          </cell>
          <cell r="DM16">
            <v>3482.82</v>
          </cell>
          <cell r="DN16">
            <v>5760</v>
          </cell>
          <cell r="DO16">
            <v>9600</v>
          </cell>
          <cell r="DP16">
            <v>9600</v>
          </cell>
          <cell r="DQ16">
            <v>25600</v>
          </cell>
          <cell r="DR16">
            <v>12800</v>
          </cell>
          <cell r="DS16">
            <v>25600</v>
          </cell>
          <cell r="DT16">
            <v>41600</v>
          </cell>
          <cell r="DU16">
            <v>1920</v>
          </cell>
          <cell r="DV16">
            <v>1920</v>
          </cell>
          <cell r="DW16">
            <v>3200</v>
          </cell>
          <cell r="DX16">
            <v>1920</v>
          </cell>
          <cell r="DY16">
            <v>320</v>
          </cell>
          <cell r="DZ16">
            <v>2240</v>
          </cell>
          <cell r="EA16">
            <v>2400</v>
          </cell>
          <cell r="EB16">
            <v>2400</v>
          </cell>
          <cell r="EC16">
            <v>2880</v>
          </cell>
          <cell r="ED16">
            <v>468</v>
          </cell>
          <cell r="EE16">
            <v>1350</v>
          </cell>
          <cell r="EF16">
            <v>1350</v>
          </cell>
          <cell r="EG16">
            <v>3115.36</v>
          </cell>
          <cell r="EH16">
            <v>3104</v>
          </cell>
          <cell r="EI16">
            <v>3840</v>
          </cell>
          <cell r="EJ16">
            <v>4448</v>
          </cell>
          <cell r="EK16">
            <v>1125</v>
          </cell>
          <cell r="EL16">
            <v>1125</v>
          </cell>
          <cell r="EM16">
            <v>450</v>
          </cell>
          <cell r="EN16">
            <v>9600</v>
          </cell>
          <cell r="EO16">
            <v>9600</v>
          </cell>
          <cell r="EP16">
            <v>14400</v>
          </cell>
          <cell r="EQ16">
            <v>8000</v>
          </cell>
          <cell r="ER16">
            <v>1600</v>
          </cell>
          <cell r="ES16">
            <v>6400</v>
          </cell>
          <cell r="ET16">
            <v>9600</v>
          </cell>
          <cell r="EU16">
            <v>12160</v>
          </cell>
          <cell r="EV16">
            <v>3840</v>
          </cell>
          <cell r="EW16">
            <v>26880</v>
          </cell>
          <cell r="EX16">
            <v>14400</v>
          </cell>
          <cell r="EY16">
            <v>3121.97</v>
          </cell>
          <cell r="EZ16">
            <v>6400</v>
          </cell>
          <cell r="FA16">
            <v>8000</v>
          </cell>
          <cell r="FB16">
            <v>9600</v>
          </cell>
          <cell r="FC16">
            <v>14400</v>
          </cell>
          <cell r="FD16">
            <v>3840</v>
          </cell>
          <cell r="FE16">
            <v>4800</v>
          </cell>
          <cell r="FF16">
            <v>9600</v>
          </cell>
          <cell r="FG16">
            <v>3840</v>
          </cell>
          <cell r="FH16">
            <v>3840</v>
          </cell>
          <cell r="FI16">
            <v>5600</v>
          </cell>
          <cell r="FJ16">
            <v>12000</v>
          </cell>
          <cell r="FL16">
            <v>256</v>
          </cell>
          <cell r="FM16">
            <v>160</v>
          </cell>
          <cell r="FN16">
            <v>160</v>
          </cell>
          <cell r="FO16">
            <v>253.94</v>
          </cell>
          <cell r="FP16">
            <v>376.46</v>
          </cell>
          <cell r="FQ16">
            <v>265.76</v>
          </cell>
          <cell r="FR16">
            <v>1920</v>
          </cell>
          <cell r="FS16">
            <v>2880</v>
          </cell>
          <cell r="FT16">
            <v>5760</v>
          </cell>
          <cell r="FU16">
            <v>11200</v>
          </cell>
          <cell r="FV16">
            <v>11200</v>
          </cell>
          <cell r="FW16">
            <v>8000</v>
          </cell>
          <cell r="FX16">
            <v>10240</v>
          </cell>
          <cell r="FY16">
            <v>2560</v>
          </cell>
          <cell r="FZ16">
            <v>2560</v>
          </cell>
          <cell r="GA16">
            <v>6400</v>
          </cell>
          <cell r="GB16">
            <v>6400</v>
          </cell>
          <cell r="GC16">
            <v>6400</v>
          </cell>
          <cell r="GD16">
            <v>6400</v>
          </cell>
          <cell r="GE16">
            <v>8960</v>
          </cell>
          <cell r="GF16">
            <v>8960</v>
          </cell>
          <cell r="GG16">
            <v>8960</v>
          </cell>
          <cell r="GH16">
            <v>8960</v>
          </cell>
          <cell r="GI16">
            <v>8960</v>
          </cell>
          <cell r="GJ16">
            <v>8960</v>
          </cell>
          <cell r="GK16">
            <v>8960</v>
          </cell>
          <cell r="GL16">
            <v>8000</v>
          </cell>
          <cell r="GM16">
            <v>8000</v>
          </cell>
          <cell r="GN16">
            <v>8000</v>
          </cell>
          <cell r="GO16">
            <v>8000</v>
          </cell>
          <cell r="GP16">
            <v>8960</v>
          </cell>
          <cell r="GQ16">
            <v>7887.24</v>
          </cell>
          <cell r="GR16">
            <v>7887.24</v>
          </cell>
          <cell r="GS16">
            <v>7887.24</v>
          </cell>
          <cell r="GT16">
            <v>7887.24</v>
          </cell>
          <cell r="GU16">
            <v>8104.64</v>
          </cell>
          <cell r="GV16">
            <v>8104.64</v>
          </cell>
          <cell r="GW16">
            <v>8104.64</v>
          </cell>
          <cell r="GX16">
            <v>8104.64</v>
          </cell>
          <cell r="GY16">
            <v>8104.64</v>
          </cell>
          <cell r="GZ16">
            <v>8104.64</v>
          </cell>
          <cell r="HA16">
            <v>4800</v>
          </cell>
          <cell r="HB16">
            <v>4800</v>
          </cell>
          <cell r="HC16">
            <v>1800</v>
          </cell>
          <cell r="HD16">
            <v>1800</v>
          </cell>
          <cell r="HE16">
            <v>1440</v>
          </cell>
          <cell r="HF16">
            <v>1440</v>
          </cell>
          <cell r="HG16">
            <v>2520</v>
          </cell>
          <cell r="HH16">
            <v>1800</v>
          </cell>
          <cell r="HI16">
            <v>2160</v>
          </cell>
          <cell r="HJ16">
            <v>1800</v>
          </cell>
          <cell r="HK16">
            <v>2160</v>
          </cell>
          <cell r="HL16">
            <v>2304</v>
          </cell>
          <cell r="HM16">
            <v>1440</v>
          </cell>
          <cell r="HN16">
            <v>1080</v>
          </cell>
          <cell r="HO16">
            <v>1800</v>
          </cell>
          <cell r="HP16">
            <v>1800</v>
          </cell>
          <cell r="HQ16">
            <v>1800</v>
          </cell>
          <cell r="HR16">
            <v>1296</v>
          </cell>
          <cell r="HS16">
            <v>1800</v>
          </cell>
          <cell r="HT16">
            <v>3888</v>
          </cell>
          <cell r="HU16">
            <v>3888</v>
          </cell>
          <cell r="HV16">
            <v>4041.96</v>
          </cell>
          <cell r="HW16">
            <v>4041.96</v>
          </cell>
          <cell r="HX16">
            <v>1280</v>
          </cell>
          <cell r="HY16">
            <v>1920</v>
          </cell>
          <cell r="HZ16">
            <v>1920</v>
          </cell>
          <cell r="IA16">
            <v>1920</v>
          </cell>
          <cell r="IB16">
            <v>2880</v>
          </cell>
          <cell r="IC16">
            <v>800</v>
          </cell>
          <cell r="ID16">
            <v>2240</v>
          </cell>
          <cell r="IE16">
            <v>2948.57</v>
          </cell>
          <cell r="IF16">
            <v>2948.57</v>
          </cell>
          <cell r="IG16">
            <v>1920</v>
          </cell>
          <cell r="IH16">
            <v>2560</v>
          </cell>
        </row>
        <row r="17">
          <cell r="A17">
            <v>13</v>
          </cell>
          <cell r="D17" t="str">
            <v>INTERESES,SEGUROS E</v>
          </cell>
          <cell r="E17" t="str">
            <v>I =% x Cd/ 100</v>
          </cell>
          <cell r="F17" t="str">
            <v>%</v>
          </cell>
          <cell r="G17">
            <v>15</v>
          </cell>
          <cell r="H17">
            <v>15</v>
          </cell>
          <cell r="I17">
            <v>15</v>
          </cell>
          <cell r="J17">
            <v>15</v>
          </cell>
          <cell r="K17">
            <v>15</v>
          </cell>
          <cell r="L17">
            <v>15</v>
          </cell>
          <cell r="M17">
            <v>15</v>
          </cell>
          <cell r="N17">
            <v>15</v>
          </cell>
          <cell r="O17">
            <v>15</v>
          </cell>
          <cell r="P17">
            <v>15</v>
          </cell>
          <cell r="Q17">
            <v>15</v>
          </cell>
          <cell r="R17">
            <v>15</v>
          </cell>
          <cell r="S17">
            <v>15</v>
          </cell>
          <cell r="T17">
            <v>15</v>
          </cell>
          <cell r="U17">
            <v>15</v>
          </cell>
          <cell r="V17">
            <v>15</v>
          </cell>
          <cell r="W17">
            <v>15</v>
          </cell>
          <cell r="X17">
            <v>15</v>
          </cell>
          <cell r="Y17">
            <v>15</v>
          </cell>
          <cell r="Z17">
            <v>15</v>
          </cell>
          <cell r="AA17">
            <v>15</v>
          </cell>
          <cell r="AB17">
            <v>15</v>
          </cell>
          <cell r="AC17">
            <v>15</v>
          </cell>
          <cell r="AD17">
            <v>15</v>
          </cell>
          <cell r="AE17">
            <v>15</v>
          </cell>
          <cell r="AF17">
            <v>15</v>
          </cell>
          <cell r="AG17">
            <v>15</v>
          </cell>
          <cell r="AH17">
            <v>15</v>
          </cell>
          <cell r="AI17">
            <v>15</v>
          </cell>
          <cell r="AJ17">
            <v>15</v>
          </cell>
          <cell r="AK17">
            <v>15</v>
          </cell>
          <cell r="AL17">
            <v>15</v>
          </cell>
          <cell r="AM17">
            <v>15</v>
          </cell>
          <cell r="AN17">
            <v>15</v>
          </cell>
          <cell r="AO17">
            <v>15</v>
          </cell>
          <cell r="AP17">
            <v>15</v>
          </cell>
          <cell r="AQ17">
            <v>15</v>
          </cell>
          <cell r="AR17">
            <v>15</v>
          </cell>
          <cell r="AS17">
            <v>15</v>
          </cell>
          <cell r="AT17">
            <v>15</v>
          </cell>
          <cell r="AU17">
            <v>15</v>
          </cell>
          <cell r="AV17">
            <v>15</v>
          </cell>
          <cell r="AW17">
            <v>15</v>
          </cell>
          <cell r="AX17">
            <v>15</v>
          </cell>
          <cell r="AY17">
            <v>15</v>
          </cell>
          <cell r="AZ17">
            <v>15</v>
          </cell>
          <cell r="BA17">
            <v>15</v>
          </cell>
          <cell r="BB17">
            <v>15</v>
          </cell>
          <cell r="BC17">
            <v>15</v>
          </cell>
          <cell r="BD17">
            <v>15</v>
          </cell>
          <cell r="BE17">
            <v>15</v>
          </cell>
          <cell r="BF17">
            <v>15</v>
          </cell>
          <cell r="BG17">
            <v>15</v>
          </cell>
          <cell r="BH17">
            <v>15</v>
          </cell>
          <cell r="BI17">
            <v>15</v>
          </cell>
          <cell r="BJ17">
            <v>15</v>
          </cell>
          <cell r="BK17">
            <v>15</v>
          </cell>
          <cell r="BL17">
            <v>15</v>
          </cell>
          <cell r="BM17">
            <v>15</v>
          </cell>
          <cell r="BN17">
            <v>15</v>
          </cell>
          <cell r="BO17">
            <v>15</v>
          </cell>
          <cell r="BP17">
            <v>15</v>
          </cell>
          <cell r="BQ17">
            <v>15</v>
          </cell>
          <cell r="BR17">
            <v>15</v>
          </cell>
          <cell r="BS17">
            <v>15</v>
          </cell>
          <cell r="BT17">
            <v>15</v>
          </cell>
          <cell r="BU17">
            <v>15</v>
          </cell>
          <cell r="BV17">
            <v>15</v>
          </cell>
          <cell r="BW17">
            <v>15</v>
          </cell>
          <cell r="BX17">
            <v>15</v>
          </cell>
          <cell r="BY17">
            <v>15</v>
          </cell>
          <cell r="BZ17">
            <v>15</v>
          </cell>
          <cell r="CA17">
            <v>15</v>
          </cell>
          <cell r="CB17">
            <v>15</v>
          </cell>
          <cell r="CC17">
            <v>15</v>
          </cell>
          <cell r="CD17">
            <v>15</v>
          </cell>
          <cell r="CE17">
            <v>15</v>
          </cell>
          <cell r="CF17">
            <v>15</v>
          </cell>
          <cell r="CG17">
            <v>15</v>
          </cell>
          <cell r="CH17">
            <v>15</v>
          </cell>
          <cell r="CI17">
            <v>15</v>
          </cell>
          <cell r="CJ17">
            <v>15</v>
          </cell>
          <cell r="CK17">
            <v>15</v>
          </cell>
          <cell r="CL17">
            <v>15</v>
          </cell>
          <cell r="CM17">
            <v>15</v>
          </cell>
          <cell r="CN17">
            <v>15</v>
          </cell>
          <cell r="CO17">
            <v>15</v>
          </cell>
          <cell r="CP17">
            <v>15</v>
          </cell>
          <cell r="CQ17">
            <v>15</v>
          </cell>
          <cell r="CR17">
            <v>15</v>
          </cell>
          <cell r="CS17">
            <v>15</v>
          </cell>
          <cell r="CT17">
            <v>15</v>
          </cell>
          <cell r="CU17">
            <v>15</v>
          </cell>
          <cell r="CV17">
            <v>15</v>
          </cell>
          <cell r="CW17">
            <v>15</v>
          </cell>
          <cell r="CX17">
            <v>15</v>
          </cell>
          <cell r="CY17">
            <v>15</v>
          </cell>
          <cell r="CZ17">
            <v>15</v>
          </cell>
          <cell r="DA17">
            <v>15</v>
          </cell>
          <cell r="DB17">
            <v>15</v>
          </cell>
          <cell r="DC17">
            <v>15</v>
          </cell>
          <cell r="DD17">
            <v>15</v>
          </cell>
          <cell r="DE17">
            <v>15</v>
          </cell>
          <cell r="DF17">
            <v>15</v>
          </cell>
          <cell r="DG17">
            <v>15</v>
          </cell>
          <cell r="DH17">
            <v>15</v>
          </cell>
          <cell r="DI17">
            <v>15</v>
          </cell>
          <cell r="DJ17">
            <v>15</v>
          </cell>
          <cell r="DK17">
            <v>15</v>
          </cell>
          <cell r="DL17">
            <v>15</v>
          </cell>
          <cell r="DM17">
            <v>15</v>
          </cell>
          <cell r="DN17">
            <v>15</v>
          </cell>
          <cell r="DO17">
            <v>15</v>
          </cell>
          <cell r="DP17">
            <v>15</v>
          </cell>
          <cell r="DQ17">
            <v>15</v>
          </cell>
          <cell r="DR17">
            <v>15</v>
          </cell>
          <cell r="DS17">
            <v>15</v>
          </cell>
          <cell r="DT17">
            <v>15</v>
          </cell>
          <cell r="DU17">
            <v>15</v>
          </cell>
          <cell r="DV17">
            <v>15</v>
          </cell>
          <cell r="DW17">
            <v>15</v>
          </cell>
          <cell r="DX17">
            <v>15</v>
          </cell>
          <cell r="DY17">
            <v>15</v>
          </cell>
          <cell r="DZ17">
            <v>15</v>
          </cell>
          <cell r="EA17">
            <v>15</v>
          </cell>
          <cell r="EB17">
            <v>15</v>
          </cell>
          <cell r="EC17">
            <v>15</v>
          </cell>
          <cell r="ED17">
            <v>15</v>
          </cell>
          <cell r="EE17">
            <v>15</v>
          </cell>
          <cell r="EF17">
            <v>15</v>
          </cell>
          <cell r="EG17">
            <v>15</v>
          </cell>
          <cell r="EH17">
            <v>15</v>
          </cell>
          <cell r="EI17">
            <v>15</v>
          </cell>
          <cell r="EJ17">
            <v>15</v>
          </cell>
          <cell r="EK17">
            <v>15</v>
          </cell>
          <cell r="EL17">
            <v>15</v>
          </cell>
          <cell r="EM17">
            <v>15</v>
          </cell>
          <cell r="EN17">
            <v>15</v>
          </cell>
          <cell r="EO17">
            <v>15</v>
          </cell>
          <cell r="EP17">
            <v>15</v>
          </cell>
          <cell r="EQ17">
            <v>15</v>
          </cell>
          <cell r="ER17">
            <v>15</v>
          </cell>
          <cell r="ES17">
            <v>15</v>
          </cell>
          <cell r="ET17">
            <v>15</v>
          </cell>
          <cell r="EU17">
            <v>15</v>
          </cell>
          <cell r="EV17">
            <v>15</v>
          </cell>
          <cell r="EW17">
            <v>15</v>
          </cell>
          <cell r="EX17">
            <v>15</v>
          </cell>
          <cell r="EY17">
            <v>15</v>
          </cell>
          <cell r="EZ17">
            <v>15</v>
          </cell>
          <cell r="FA17">
            <v>15</v>
          </cell>
          <cell r="FB17">
            <v>15</v>
          </cell>
          <cell r="FC17">
            <v>15</v>
          </cell>
          <cell r="FD17">
            <v>15</v>
          </cell>
          <cell r="FE17">
            <v>15</v>
          </cell>
          <cell r="FF17">
            <v>15</v>
          </cell>
          <cell r="FG17">
            <v>15</v>
          </cell>
          <cell r="FH17">
            <v>15</v>
          </cell>
          <cell r="FI17">
            <v>15</v>
          </cell>
          <cell r="FJ17">
            <v>15</v>
          </cell>
          <cell r="FL17">
            <v>15</v>
          </cell>
          <cell r="FM17">
            <v>15</v>
          </cell>
          <cell r="FN17">
            <v>15</v>
          </cell>
          <cell r="FO17">
            <v>15</v>
          </cell>
          <cell r="FP17">
            <v>15</v>
          </cell>
          <cell r="FQ17">
            <v>15</v>
          </cell>
          <cell r="FR17">
            <v>15</v>
          </cell>
          <cell r="FS17">
            <v>15</v>
          </cell>
          <cell r="FT17">
            <v>15</v>
          </cell>
          <cell r="FU17">
            <v>15</v>
          </cell>
          <cell r="FV17">
            <v>15</v>
          </cell>
          <cell r="FW17">
            <v>15</v>
          </cell>
          <cell r="FX17">
            <v>15</v>
          </cell>
          <cell r="FY17">
            <v>15</v>
          </cell>
          <cell r="FZ17">
            <v>15</v>
          </cell>
          <cell r="GA17">
            <v>15</v>
          </cell>
          <cell r="GB17">
            <v>15</v>
          </cell>
          <cell r="GC17">
            <v>15</v>
          </cell>
          <cell r="GD17">
            <v>15</v>
          </cell>
          <cell r="GE17">
            <v>15</v>
          </cell>
          <cell r="GF17">
            <v>15</v>
          </cell>
          <cell r="GG17">
            <v>15</v>
          </cell>
          <cell r="GH17">
            <v>15</v>
          </cell>
          <cell r="GI17">
            <v>15</v>
          </cell>
          <cell r="GJ17">
            <v>15</v>
          </cell>
          <cell r="GK17">
            <v>15</v>
          </cell>
          <cell r="GL17">
            <v>15</v>
          </cell>
          <cell r="GM17">
            <v>15</v>
          </cell>
          <cell r="GN17">
            <v>15</v>
          </cell>
          <cell r="GO17">
            <v>15</v>
          </cell>
          <cell r="GP17">
            <v>15</v>
          </cell>
          <cell r="GQ17">
            <v>15</v>
          </cell>
          <cell r="GR17">
            <v>15</v>
          </cell>
          <cell r="GS17">
            <v>15</v>
          </cell>
          <cell r="GT17">
            <v>15</v>
          </cell>
          <cell r="GU17">
            <v>15</v>
          </cell>
          <cell r="GV17">
            <v>15</v>
          </cell>
          <cell r="GW17">
            <v>15</v>
          </cell>
          <cell r="GX17">
            <v>15</v>
          </cell>
          <cell r="GY17">
            <v>15</v>
          </cell>
          <cell r="GZ17">
            <v>15</v>
          </cell>
          <cell r="HA17">
            <v>15</v>
          </cell>
          <cell r="HB17">
            <v>15</v>
          </cell>
          <cell r="HC17">
            <v>15</v>
          </cell>
          <cell r="HD17">
            <v>15</v>
          </cell>
          <cell r="HE17">
            <v>15</v>
          </cell>
          <cell r="HF17">
            <v>15</v>
          </cell>
          <cell r="HG17">
            <v>15</v>
          </cell>
          <cell r="HH17">
            <v>15</v>
          </cell>
          <cell r="HI17">
            <v>15</v>
          </cell>
          <cell r="HJ17">
            <v>15</v>
          </cell>
          <cell r="HK17">
            <v>15</v>
          </cell>
          <cell r="HL17">
            <v>15</v>
          </cell>
          <cell r="HM17">
            <v>15</v>
          </cell>
          <cell r="HN17">
            <v>15</v>
          </cell>
          <cell r="HO17">
            <v>15</v>
          </cell>
          <cell r="HP17">
            <v>15</v>
          </cell>
          <cell r="HQ17">
            <v>15</v>
          </cell>
          <cell r="HR17">
            <v>15</v>
          </cell>
          <cell r="HS17">
            <v>15</v>
          </cell>
          <cell r="HT17">
            <v>15</v>
          </cell>
          <cell r="HU17">
            <v>15</v>
          </cell>
          <cell r="HV17">
            <v>15</v>
          </cell>
          <cell r="HW17">
            <v>15</v>
          </cell>
          <cell r="HX17">
            <v>15</v>
          </cell>
          <cell r="HY17">
            <v>15</v>
          </cell>
          <cell r="HZ17">
            <v>15</v>
          </cell>
          <cell r="IA17">
            <v>15</v>
          </cell>
          <cell r="IB17">
            <v>15</v>
          </cell>
          <cell r="IC17">
            <v>15</v>
          </cell>
          <cell r="ID17">
            <v>15</v>
          </cell>
          <cell r="IE17">
            <v>15</v>
          </cell>
          <cell r="IF17">
            <v>15</v>
          </cell>
          <cell r="IG17">
            <v>15</v>
          </cell>
          <cell r="IH17">
            <v>15</v>
          </cell>
        </row>
        <row r="18">
          <cell r="A18">
            <v>14</v>
          </cell>
          <cell r="D18" t="str">
            <v xml:space="preserve">VALOR LEASING HORA </v>
          </cell>
          <cell r="F18" t="str">
            <v>$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39200</v>
          </cell>
          <cell r="AB18">
            <v>0</v>
          </cell>
          <cell r="AC18">
            <v>47940</v>
          </cell>
          <cell r="AD18">
            <v>0</v>
          </cell>
          <cell r="AE18">
            <v>0</v>
          </cell>
          <cell r="AF18">
            <v>30000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46000</v>
          </cell>
          <cell r="CV18">
            <v>58390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40800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160000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10439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>
            <v>0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0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0</v>
          </cell>
          <cell r="GJ18">
            <v>0</v>
          </cell>
          <cell r="GK18">
            <v>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0</v>
          </cell>
          <cell r="GQ18">
            <v>25673</v>
          </cell>
          <cell r="GR18">
            <v>25673</v>
          </cell>
          <cell r="GS18">
            <v>25673</v>
          </cell>
          <cell r="GT18">
            <v>25673</v>
          </cell>
          <cell r="GU18">
            <v>26360</v>
          </cell>
          <cell r="GV18">
            <v>26360</v>
          </cell>
          <cell r="GW18">
            <v>26360</v>
          </cell>
          <cell r="GX18">
            <v>26360</v>
          </cell>
          <cell r="GY18">
            <v>26360</v>
          </cell>
          <cell r="GZ18">
            <v>26360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>
            <v>0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>
            <v>0</v>
          </cell>
          <cell r="HS18">
            <v>0</v>
          </cell>
          <cell r="HT18">
            <v>8199</v>
          </cell>
          <cell r="HU18">
            <v>8199</v>
          </cell>
          <cell r="HV18">
            <v>5823</v>
          </cell>
          <cell r="HW18">
            <v>5823</v>
          </cell>
          <cell r="HX18">
            <v>0</v>
          </cell>
          <cell r="HY18">
            <v>0</v>
          </cell>
          <cell r="HZ18">
            <v>0</v>
          </cell>
          <cell r="IA18">
            <v>0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</row>
        <row r="19">
          <cell r="A19">
            <v>15</v>
          </cell>
          <cell r="D19" t="str">
            <v>IMPUESTOS</v>
          </cell>
          <cell r="F19" t="str">
            <v>$</v>
          </cell>
          <cell r="G19">
            <v>405</v>
          </cell>
          <cell r="H19">
            <v>405</v>
          </cell>
          <cell r="I19">
            <v>1200</v>
          </cell>
          <cell r="J19">
            <v>2688</v>
          </cell>
          <cell r="K19">
            <v>3120</v>
          </cell>
          <cell r="L19">
            <v>4050</v>
          </cell>
          <cell r="M19">
            <v>4050</v>
          </cell>
          <cell r="N19">
            <v>1920</v>
          </cell>
          <cell r="O19">
            <v>1920</v>
          </cell>
          <cell r="P19">
            <v>3360</v>
          </cell>
          <cell r="Q19">
            <v>3360</v>
          </cell>
          <cell r="R19">
            <v>9600</v>
          </cell>
          <cell r="S19">
            <v>10560</v>
          </cell>
          <cell r="T19">
            <v>10560</v>
          </cell>
          <cell r="U19">
            <v>2443.3200000000002</v>
          </cell>
          <cell r="V19">
            <v>3213.43</v>
          </cell>
          <cell r="W19">
            <v>2430</v>
          </cell>
          <cell r="X19">
            <v>3888</v>
          </cell>
          <cell r="Y19">
            <v>3888</v>
          </cell>
          <cell r="Z19">
            <v>3672</v>
          </cell>
          <cell r="AA19">
            <v>24190.21</v>
          </cell>
          <cell r="AB19">
            <v>11040</v>
          </cell>
          <cell r="AC19">
            <v>16926.93</v>
          </cell>
          <cell r="AD19">
            <v>3360</v>
          </cell>
          <cell r="AE19">
            <v>2160</v>
          </cell>
          <cell r="AF19">
            <v>16880.89</v>
          </cell>
          <cell r="AG19">
            <v>8160</v>
          </cell>
          <cell r="AH19">
            <v>7200</v>
          </cell>
          <cell r="AI19">
            <v>7680</v>
          </cell>
          <cell r="AJ19">
            <v>11040</v>
          </cell>
          <cell r="AK19">
            <v>3240</v>
          </cell>
          <cell r="AL19">
            <v>1620</v>
          </cell>
          <cell r="AM19">
            <v>1620</v>
          </cell>
          <cell r="AN19">
            <v>1620</v>
          </cell>
          <cell r="AO19">
            <v>1350</v>
          </cell>
          <cell r="AP19">
            <v>1350</v>
          </cell>
          <cell r="AQ19">
            <v>1350</v>
          </cell>
          <cell r="AR19">
            <v>1728</v>
          </cell>
          <cell r="AS19">
            <v>1188</v>
          </cell>
          <cell r="AT19">
            <v>2808</v>
          </cell>
          <cell r="AU19">
            <v>2808</v>
          </cell>
          <cell r="AV19">
            <v>378</v>
          </cell>
          <cell r="AW19">
            <v>2430</v>
          </cell>
          <cell r="AX19">
            <v>2430</v>
          </cell>
          <cell r="AY19">
            <v>1620</v>
          </cell>
          <cell r="AZ19">
            <v>351</v>
          </cell>
          <cell r="BA19">
            <v>351</v>
          </cell>
          <cell r="BB19">
            <v>4320</v>
          </cell>
          <cell r="BC19">
            <v>2400</v>
          </cell>
          <cell r="BD19">
            <v>5760</v>
          </cell>
          <cell r="BE19">
            <v>5760</v>
          </cell>
          <cell r="BF19">
            <v>3840</v>
          </cell>
          <cell r="BG19">
            <v>1154.25</v>
          </cell>
          <cell r="BH19">
            <v>1211.96</v>
          </cell>
          <cell r="BI19">
            <v>1154.25</v>
          </cell>
          <cell r="BJ19">
            <v>1920</v>
          </cell>
          <cell r="BK19">
            <v>6720</v>
          </cell>
          <cell r="BL19">
            <v>9600</v>
          </cell>
          <cell r="BM19">
            <v>2880</v>
          </cell>
          <cell r="BN19">
            <v>3840</v>
          </cell>
          <cell r="BO19">
            <v>768</v>
          </cell>
          <cell r="BP19">
            <v>720</v>
          </cell>
          <cell r="BQ19">
            <v>768</v>
          </cell>
          <cell r="BR19">
            <v>5760</v>
          </cell>
          <cell r="BS19">
            <v>2880</v>
          </cell>
          <cell r="BT19">
            <v>12000</v>
          </cell>
          <cell r="BU19">
            <v>1350</v>
          </cell>
          <cell r="BV19">
            <v>1350</v>
          </cell>
          <cell r="BW19">
            <v>6720</v>
          </cell>
          <cell r="BX19">
            <v>5760</v>
          </cell>
          <cell r="BY19">
            <v>12000</v>
          </cell>
          <cell r="BZ19">
            <v>12000</v>
          </cell>
          <cell r="CA19">
            <v>3240</v>
          </cell>
          <cell r="CB19">
            <v>3078</v>
          </cell>
          <cell r="CC19">
            <v>2160</v>
          </cell>
          <cell r="CD19">
            <v>9600</v>
          </cell>
          <cell r="CE19">
            <v>8640</v>
          </cell>
          <cell r="CF19">
            <v>1890</v>
          </cell>
          <cell r="CG19">
            <v>2160</v>
          </cell>
          <cell r="CH19">
            <v>3024</v>
          </cell>
          <cell r="CI19">
            <v>810</v>
          </cell>
          <cell r="CJ19">
            <v>972</v>
          </cell>
          <cell r="CK19">
            <v>810</v>
          </cell>
          <cell r="CL19">
            <v>1890</v>
          </cell>
          <cell r="CM19">
            <v>1890</v>
          </cell>
          <cell r="CN19">
            <v>3166.72</v>
          </cell>
          <cell r="CO19">
            <v>12000</v>
          </cell>
          <cell r="CP19">
            <v>10560</v>
          </cell>
          <cell r="CQ19">
            <v>12000</v>
          </cell>
          <cell r="CR19">
            <v>16800</v>
          </cell>
          <cell r="CS19">
            <v>40800</v>
          </cell>
          <cell r="CT19">
            <v>16800</v>
          </cell>
          <cell r="CU19">
            <v>16523.060000000001</v>
          </cell>
          <cell r="CV19">
            <v>27165.37</v>
          </cell>
          <cell r="CW19">
            <v>4432.32</v>
          </cell>
          <cell r="CX19">
            <v>207.9</v>
          </cell>
          <cell r="CY19">
            <v>207.9</v>
          </cell>
          <cell r="CZ19">
            <v>207.9</v>
          </cell>
          <cell r="DA19">
            <v>207.9</v>
          </cell>
          <cell r="DB19">
            <v>207.9</v>
          </cell>
          <cell r="DC19">
            <v>207.9</v>
          </cell>
          <cell r="DD19">
            <v>2880</v>
          </cell>
          <cell r="DE19">
            <v>1920</v>
          </cell>
          <cell r="DF19">
            <v>2880</v>
          </cell>
          <cell r="DG19">
            <v>2880</v>
          </cell>
          <cell r="DH19">
            <v>2880</v>
          </cell>
          <cell r="DI19">
            <v>1920</v>
          </cell>
          <cell r="DJ19">
            <v>4791.7</v>
          </cell>
          <cell r="DK19">
            <v>12742.92</v>
          </cell>
          <cell r="DL19">
            <v>14405.04</v>
          </cell>
          <cell r="DM19">
            <v>5224.2299999999996</v>
          </cell>
          <cell r="DN19">
            <v>8640</v>
          </cell>
          <cell r="DO19">
            <v>14400</v>
          </cell>
          <cell r="DP19">
            <v>14400</v>
          </cell>
          <cell r="DQ19">
            <v>38400</v>
          </cell>
          <cell r="DR19">
            <v>19200</v>
          </cell>
          <cell r="DS19">
            <v>38400</v>
          </cell>
          <cell r="DT19">
            <v>62400</v>
          </cell>
          <cell r="DU19">
            <v>2880</v>
          </cell>
          <cell r="DV19">
            <v>2880</v>
          </cell>
          <cell r="DW19">
            <v>4800</v>
          </cell>
          <cell r="DX19">
            <v>2880</v>
          </cell>
          <cell r="DY19">
            <v>480</v>
          </cell>
          <cell r="DZ19">
            <v>3360</v>
          </cell>
          <cell r="EA19">
            <v>3600</v>
          </cell>
          <cell r="EB19">
            <v>3600</v>
          </cell>
          <cell r="EC19">
            <v>4320</v>
          </cell>
          <cell r="ED19">
            <v>351</v>
          </cell>
          <cell r="EE19">
            <v>1620</v>
          </cell>
          <cell r="EF19">
            <v>1620</v>
          </cell>
          <cell r="EG19">
            <v>4673.04</v>
          </cell>
          <cell r="EH19">
            <v>4656</v>
          </cell>
          <cell r="EI19">
            <v>5760</v>
          </cell>
          <cell r="EJ19">
            <v>6672</v>
          </cell>
          <cell r="EK19">
            <v>1350</v>
          </cell>
          <cell r="EL19">
            <v>1350</v>
          </cell>
          <cell r="EM19">
            <v>540</v>
          </cell>
          <cell r="EN19">
            <v>14400</v>
          </cell>
          <cell r="EO19">
            <v>14400</v>
          </cell>
          <cell r="EP19">
            <v>21600</v>
          </cell>
          <cell r="EQ19">
            <v>12000</v>
          </cell>
          <cell r="ER19">
            <v>2400</v>
          </cell>
          <cell r="ES19">
            <v>9600</v>
          </cell>
          <cell r="ET19">
            <v>14400</v>
          </cell>
          <cell r="EU19">
            <v>18240</v>
          </cell>
          <cell r="EV19">
            <v>5760</v>
          </cell>
          <cell r="EW19">
            <v>40320</v>
          </cell>
          <cell r="EX19">
            <v>21600</v>
          </cell>
          <cell r="EY19">
            <v>4682.96</v>
          </cell>
          <cell r="EZ19">
            <v>9600</v>
          </cell>
          <cell r="FA19">
            <v>12000</v>
          </cell>
          <cell r="FB19">
            <v>14400</v>
          </cell>
          <cell r="FC19">
            <v>21600</v>
          </cell>
          <cell r="FD19">
            <v>5760</v>
          </cell>
          <cell r="FE19">
            <v>7200</v>
          </cell>
          <cell r="FF19">
            <v>14400</v>
          </cell>
          <cell r="FG19">
            <v>5760</v>
          </cell>
          <cell r="FH19">
            <v>5760</v>
          </cell>
          <cell r="FI19">
            <v>8400</v>
          </cell>
          <cell r="FJ19">
            <v>18000</v>
          </cell>
          <cell r="FL19">
            <v>384</v>
          </cell>
          <cell r="FM19">
            <v>240</v>
          </cell>
          <cell r="FN19">
            <v>240</v>
          </cell>
          <cell r="FO19">
            <v>380.9</v>
          </cell>
          <cell r="FP19">
            <v>564.69000000000005</v>
          </cell>
          <cell r="FQ19">
            <v>398.64</v>
          </cell>
          <cell r="FR19">
            <v>2880</v>
          </cell>
          <cell r="FS19">
            <v>4320</v>
          </cell>
          <cell r="FT19">
            <v>8640</v>
          </cell>
          <cell r="FU19">
            <v>16800</v>
          </cell>
          <cell r="FV19">
            <v>16800</v>
          </cell>
          <cell r="FW19">
            <v>12000</v>
          </cell>
          <cell r="FX19">
            <v>15360</v>
          </cell>
          <cell r="FY19">
            <v>3840</v>
          </cell>
          <cell r="FZ19">
            <v>3840</v>
          </cell>
          <cell r="GA19">
            <v>9600</v>
          </cell>
          <cell r="GB19">
            <v>9600</v>
          </cell>
          <cell r="GC19">
            <v>9600</v>
          </cell>
          <cell r="GD19">
            <v>9600</v>
          </cell>
          <cell r="GE19">
            <v>13440</v>
          </cell>
          <cell r="GF19">
            <v>13440</v>
          </cell>
          <cell r="GG19">
            <v>13440</v>
          </cell>
          <cell r="GH19">
            <v>13440</v>
          </cell>
          <cell r="GI19">
            <v>13440</v>
          </cell>
          <cell r="GJ19">
            <v>13440</v>
          </cell>
          <cell r="GK19">
            <v>13440</v>
          </cell>
          <cell r="GL19">
            <v>12000</v>
          </cell>
          <cell r="GM19">
            <v>12000</v>
          </cell>
          <cell r="GN19">
            <v>12000</v>
          </cell>
          <cell r="GO19">
            <v>12000</v>
          </cell>
          <cell r="GP19">
            <v>13440</v>
          </cell>
          <cell r="GQ19">
            <v>11830.86</v>
          </cell>
          <cell r="GR19">
            <v>11830.86</v>
          </cell>
          <cell r="GS19">
            <v>11830.86</v>
          </cell>
          <cell r="GT19">
            <v>11830.86</v>
          </cell>
          <cell r="GU19">
            <v>12156.96</v>
          </cell>
          <cell r="GV19">
            <v>12156.96</v>
          </cell>
          <cell r="GW19">
            <v>12156.96</v>
          </cell>
          <cell r="GX19">
            <v>12156.96</v>
          </cell>
          <cell r="GY19">
            <v>12156.96</v>
          </cell>
          <cell r="GZ19">
            <v>12156.96</v>
          </cell>
          <cell r="HA19">
            <v>7200</v>
          </cell>
          <cell r="HB19">
            <v>7200</v>
          </cell>
          <cell r="HC19">
            <v>1350</v>
          </cell>
          <cell r="HD19">
            <v>1350</v>
          </cell>
          <cell r="HE19">
            <v>1080</v>
          </cell>
          <cell r="HF19">
            <v>1080</v>
          </cell>
          <cell r="HG19">
            <v>1890</v>
          </cell>
          <cell r="HH19">
            <v>1350</v>
          </cell>
          <cell r="HI19">
            <v>1620</v>
          </cell>
          <cell r="HJ19">
            <v>1350</v>
          </cell>
          <cell r="HK19">
            <v>1620</v>
          </cell>
          <cell r="HL19">
            <v>1728</v>
          </cell>
          <cell r="HM19">
            <v>1080</v>
          </cell>
          <cell r="HN19">
            <v>810</v>
          </cell>
          <cell r="HO19">
            <v>1350</v>
          </cell>
          <cell r="HP19">
            <v>1350</v>
          </cell>
          <cell r="HQ19">
            <v>1350</v>
          </cell>
          <cell r="HR19">
            <v>972</v>
          </cell>
          <cell r="HS19">
            <v>1350</v>
          </cell>
          <cell r="HT19">
            <v>2916</v>
          </cell>
          <cell r="HU19">
            <v>2916</v>
          </cell>
          <cell r="HV19">
            <v>3031.47</v>
          </cell>
          <cell r="HW19">
            <v>3031.47</v>
          </cell>
          <cell r="HX19">
            <v>1920</v>
          </cell>
          <cell r="HY19">
            <v>2880</v>
          </cell>
          <cell r="HZ19">
            <v>2880</v>
          </cell>
          <cell r="IA19">
            <v>2880</v>
          </cell>
          <cell r="IB19">
            <v>4320</v>
          </cell>
          <cell r="IC19">
            <v>1200</v>
          </cell>
          <cell r="ID19">
            <v>3360</v>
          </cell>
          <cell r="IE19">
            <v>4422.8599999999997</v>
          </cell>
          <cell r="IF19">
            <v>4422.8599999999997</v>
          </cell>
          <cell r="IG19">
            <v>2880</v>
          </cell>
          <cell r="IH19">
            <v>3840</v>
          </cell>
        </row>
        <row r="20">
          <cell r="A20">
            <v>16</v>
          </cell>
          <cell r="D20" t="str">
            <v>TOTAL COSTOS DE PROPIEDAD Cp</v>
          </cell>
          <cell r="F20" t="str">
            <v>$</v>
          </cell>
          <cell r="G20">
            <v>945</v>
          </cell>
          <cell r="H20">
            <v>945</v>
          </cell>
          <cell r="I20">
            <v>1733.33</v>
          </cell>
          <cell r="J20">
            <v>3882.67</v>
          </cell>
          <cell r="K20">
            <v>4506.67</v>
          </cell>
          <cell r="L20">
            <v>7425</v>
          </cell>
          <cell r="M20">
            <v>7425</v>
          </cell>
          <cell r="N20">
            <v>3200</v>
          </cell>
          <cell r="O20">
            <v>3200</v>
          </cell>
          <cell r="P20">
            <v>5600</v>
          </cell>
          <cell r="Q20">
            <v>5600</v>
          </cell>
          <cell r="R20">
            <v>16000</v>
          </cell>
          <cell r="S20">
            <v>17600</v>
          </cell>
          <cell r="T20">
            <v>17600</v>
          </cell>
          <cell r="U20">
            <v>4479.42</v>
          </cell>
          <cell r="V20">
            <v>5355.72</v>
          </cell>
          <cell r="W20">
            <v>4455</v>
          </cell>
          <cell r="X20">
            <v>7128</v>
          </cell>
          <cell r="Y20">
            <v>7128</v>
          </cell>
          <cell r="Z20">
            <v>6732</v>
          </cell>
          <cell r="AA20">
            <v>40317.019999999997</v>
          </cell>
          <cell r="AB20">
            <v>18400</v>
          </cell>
          <cell r="AC20">
            <v>47940</v>
          </cell>
          <cell r="AD20">
            <v>5600</v>
          </cell>
          <cell r="AE20">
            <v>3600</v>
          </cell>
          <cell r="AF20">
            <v>30000</v>
          </cell>
          <cell r="AG20">
            <v>13600</v>
          </cell>
          <cell r="AH20">
            <v>12000</v>
          </cell>
          <cell r="AI20">
            <v>12800</v>
          </cell>
          <cell r="AJ20">
            <v>18400</v>
          </cell>
          <cell r="AK20">
            <v>5940</v>
          </cell>
          <cell r="AL20">
            <v>2970</v>
          </cell>
          <cell r="AM20">
            <v>2970</v>
          </cell>
          <cell r="AN20">
            <v>2970</v>
          </cell>
          <cell r="AO20">
            <v>2475</v>
          </cell>
          <cell r="AP20">
            <v>2475</v>
          </cell>
          <cell r="AQ20">
            <v>2475</v>
          </cell>
          <cell r="AR20">
            <v>3168</v>
          </cell>
          <cell r="AS20">
            <v>2178</v>
          </cell>
          <cell r="AT20">
            <v>5148</v>
          </cell>
          <cell r="AU20">
            <v>5148</v>
          </cell>
          <cell r="AV20">
            <v>882</v>
          </cell>
          <cell r="AW20">
            <v>4455</v>
          </cell>
          <cell r="AX20">
            <v>4455</v>
          </cell>
          <cell r="AY20">
            <v>2970</v>
          </cell>
          <cell r="AZ20">
            <v>819</v>
          </cell>
          <cell r="BA20">
            <v>819</v>
          </cell>
          <cell r="BB20">
            <v>7200</v>
          </cell>
          <cell r="BC20">
            <v>4000</v>
          </cell>
          <cell r="BD20">
            <v>9600</v>
          </cell>
          <cell r="BE20">
            <v>9600</v>
          </cell>
          <cell r="BF20">
            <v>6400</v>
          </cell>
          <cell r="BG20">
            <v>1923.75</v>
          </cell>
          <cell r="BH20">
            <v>2019.94</v>
          </cell>
          <cell r="BI20">
            <v>1923.75</v>
          </cell>
          <cell r="BJ20">
            <v>3200</v>
          </cell>
          <cell r="BK20">
            <v>11200</v>
          </cell>
          <cell r="BL20">
            <v>16000</v>
          </cell>
          <cell r="BM20">
            <v>4800</v>
          </cell>
          <cell r="BN20">
            <v>6400</v>
          </cell>
          <cell r="BO20">
            <v>1280</v>
          </cell>
          <cell r="BP20">
            <v>1200</v>
          </cell>
          <cell r="BQ20">
            <v>1280</v>
          </cell>
          <cell r="BR20">
            <v>9600</v>
          </cell>
          <cell r="BS20">
            <v>4800</v>
          </cell>
          <cell r="BT20">
            <v>20000</v>
          </cell>
          <cell r="BU20">
            <v>2475</v>
          </cell>
          <cell r="BV20">
            <v>2475</v>
          </cell>
          <cell r="BW20">
            <v>11200</v>
          </cell>
          <cell r="BX20">
            <v>9600</v>
          </cell>
          <cell r="BY20">
            <v>20000</v>
          </cell>
          <cell r="BZ20">
            <v>20000</v>
          </cell>
          <cell r="CA20">
            <v>5940</v>
          </cell>
          <cell r="CB20">
            <v>5643</v>
          </cell>
          <cell r="CC20">
            <v>3960</v>
          </cell>
          <cell r="CD20">
            <v>16000</v>
          </cell>
          <cell r="CE20">
            <v>14400</v>
          </cell>
          <cell r="CF20">
            <v>3465</v>
          </cell>
          <cell r="CG20">
            <v>3960</v>
          </cell>
          <cell r="CH20">
            <v>5544</v>
          </cell>
          <cell r="CI20">
            <v>1485</v>
          </cell>
          <cell r="CJ20">
            <v>1782</v>
          </cell>
          <cell r="CK20">
            <v>1485</v>
          </cell>
          <cell r="CL20">
            <v>3465</v>
          </cell>
          <cell r="CM20">
            <v>3465</v>
          </cell>
          <cell r="CN20">
            <v>5277.87</v>
          </cell>
          <cell r="CO20">
            <v>20000</v>
          </cell>
          <cell r="CP20">
            <v>17600</v>
          </cell>
          <cell r="CQ20">
            <v>20000</v>
          </cell>
          <cell r="CR20">
            <v>28000</v>
          </cell>
          <cell r="CS20">
            <v>68000</v>
          </cell>
          <cell r="CT20">
            <v>28000</v>
          </cell>
          <cell r="CU20">
            <v>46000</v>
          </cell>
          <cell r="CV20">
            <v>58390</v>
          </cell>
          <cell r="CW20">
            <v>7387.2</v>
          </cell>
          <cell r="CX20">
            <v>669.9</v>
          </cell>
          <cell r="CY20">
            <v>669.9</v>
          </cell>
          <cell r="CZ20">
            <v>669.9</v>
          </cell>
          <cell r="DA20">
            <v>669.9</v>
          </cell>
          <cell r="DB20">
            <v>669.9</v>
          </cell>
          <cell r="DC20">
            <v>669.9</v>
          </cell>
          <cell r="DD20">
            <v>4800</v>
          </cell>
          <cell r="DE20">
            <v>3200</v>
          </cell>
          <cell r="DF20">
            <v>4800</v>
          </cell>
          <cell r="DG20">
            <v>4800</v>
          </cell>
          <cell r="DH20">
            <v>4800</v>
          </cell>
          <cell r="DI20">
            <v>3200</v>
          </cell>
          <cell r="DJ20">
            <v>7986.16</v>
          </cell>
          <cell r="DK20">
            <v>21238.2</v>
          </cell>
          <cell r="DL20">
            <v>24008.400000000001</v>
          </cell>
          <cell r="DM20">
            <v>8707.0499999999993</v>
          </cell>
          <cell r="DN20">
            <v>14400</v>
          </cell>
          <cell r="DO20">
            <v>40800</v>
          </cell>
          <cell r="DP20">
            <v>24000</v>
          </cell>
          <cell r="DQ20">
            <v>64000</v>
          </cell>
          <cell r="DR20">
            <v>32000</v>
          </cell>
          <cell r="DS20">
            <v>64000</v>
          </cell>
          <cell r="DT20">
            <v>160000</v>
          </cell>
          <cell r="DU20">
            <v>4800</v>
          </cell>
          <cell r="DV20">
            <v>4800</v>
          </cell>
          <cell r="DW20">
            <v>8000</v>
          </cell>
          <cell r="DX20">
            <v>4800</v>
          </cell>
          <cell r="DY20">
            <v>800</v>
          </cell>
          <cell r="DZ20">
            <v>5600</v>
          </cell>
          <cell r="EA20">
            <v>6000</v>
          </cell>
          <cell r="EB20">
            <v>6000</v>
          </cell>
          <cell r="EC20">
            <v>7200</v>
          </cell>
          <cell r="ED20">
            <v>819</v>
          </cell>
          <cell r="EE20">
            <v>2970</v>
          </cell>
          <cell r="EF20">
            <v>2970</v>
          </cell>
          <cell r="EG20">
            <v>10439</v>
          </cell>
          <cell r="EH20">
            <v>7760</v>
          </cell>
          <cell r="EI20">
            <v>9600</v>
          </cell>
          <cell r="EJ20">
            <v>11120</v>
          </cell>
          <cell r="EK20">
            <v>2475</v>
          </cell>
          <cell r="EL20">
            <v>2475</v>
          </cell>
          <cell r="EM20">
            <v>990</v>
          </cell>
          <cell r="EN20">
            <v>24000</v>
          </cell>
          <cell r="EO20">
            <v>24000</v>
          </cell>
          <cell r="EP20">
            <v>36000</v>
          </cell>
          <cell r="EQ20">
            <v>20000</v>
          </cell>
          <cell r="ER20">
            <v>4000</v>
          </cell>
          <cell r="ES20">
            <v>16000</v>
          </cell>
          <cell r="ET20">
            <v>24000</v>
          </cell>
          <cell r="EU20">
            <v>30400</v>
          </cell>
          <cell r="EV20">
            <v>9600</v>
          </cell>
          <cell r="EW20">
            <v>67200</v>
          </cell>
          <cell r="EX20">
            <v>36000</v>
          </cell>
          <cell r="EY20">
            <v>7804.93</v>
          </cell>
          <cell r="EZ20">
            <v>16000</v>
          </cell>
          <cell r="FA20">
            <v>20000</v>
          </cell>
          <cell r="FB20">
            <v>24000</v>
          </cell>
          <cell r="FC20">
            <v>36000</v>
          </cell>
          <cell r="FD20">
            <v>9600</v>
          </cell>
          <cell r="FE20">
            <v>12000</v>
          </cell>
          <cell r="FF20">
            <v>24000</v>
          </cell>
          <cell r="FG20">
            <v>9600</v>
          </cell>
          <cell r="FH20">
            <v>9600</v>
          </cell>
          <cell r="FI20">
            <v>14000</v>
          </cell>
          <cell r="FJ20">
            <v>30000</v>
          </cell>
          <cell r="FL20">
            <v>640</v>
          </cell>
          <cell r="FM20">
            <v>400</v>
          </cell>
          <cell r="FN20">
            <v>400</v>
          </cell>
          <cell r="FO20">
            <v>634.84</v>
          </cell>
          <cell r="FP20">
            <v>941.15</v>
          </cell>
          <cell r="FQ20">
            <v>664.4</v>
          </cell>
          <cell r="FR20">
            <v>4800</v>
          </cell>
          <cell r="FS20">
            <v>7200</v>
          </cell>
          <cell r="FT20">
            <v>14400</v>
          </cell>
          <cell r="FU20">
            <v>28000</v>
          </cell>
          <cell r="FV20">
            <v>28000</v>
          </cell>
          <cell r="FW20">
            <v>20000</v>
          </cell>
          <cell r="FX20">
            <v>25600</v>
          </cell>
          <cell r="FY20">
            <v>6400</v>
          </cell>
          <cell r="FZ20">
            <v>6400</v>
          </cell>
          <cell r="GA20">
            <v>16000</v>
          </cell>
          <cell r="GB20">
            <v>16000</v>
          </cell>
          <cell r="GC20">
            <v>16000</v>
          </cell>
          <cell r="GD20">
            <v>16000</v>
          </cell>
          <cell r="GE20">
            <v>22400</v>
          </cell>
          <cell r="GF20">
            <v>22400</v>
          </cell>
          <cell r="GG20">
            <v>22400</v>
          </cell>
          <cell r="GH20">
            <v>22400</v>
          </cell>
          <cell r="GI20">
            <v>22400</v>
          </cell>
          <cell r="GJ20">
            <v>22400</v>
          </cell>
          <cell r="GK20">
            <v>22400</v>
          </cell>
          <cell r="GL20">
            <v>20000</v>
          </cell>
          <cell r="GM20">
            <v>20000</v>
          </cell>
          <cell r="GN20">
            <v>20000</v>
          </cell>
          <cell r="GO20">
            <v>20000</v>
          </cell>
          <cell r="GP20">
            <v>22400</v>
          </cell>
          <cell r="GQ20">
            <v>25673</v>
          </cell>
          <cell r="GR20">
            <v>25673</v>
          </cell>
          <cell r="GS20">
            <v>25673</v>
          </cell>
          <cell r="GT20">
            <v>25673</v>
          </cell>
          <cell r="GU20">
            <v>26360</v>
          </cell>
          <cell r="GV20">
            <v>26360</v>
          </cell>
          <cell r="GW20">
            <v>26360</v>
          </cell>
          <cell r="GX20">
            <v>26360</v>
          </cell>
          <cell r="GY20">
            <v>26360</v>
          </cell>
          <cell r="GZ20">
            <v>26360</v>
          </cell>
          <cell r="HA20">
            <v>12000</v>
          </cell>
          <cell r="HB20">
            <v>12000</v>
          </cell>
          <cell r="HC20">
            <v>3150</v>
          </cell>
          <cell r="HD20">
            <v>3150</v>
          </cell>
          <cell r="HE20">
            <v>2520</v>
          </cell>
          <cell r="HF20">
            <v>2520</v>
          </cell>
          <cell r="HG20">
            <v>4410</v>
          </cell>
          <cell r="HH20">
            <v>3150</v>
          </cell>
          <cell r="HI20">
            <v>3780</v>
          </cell>
          <cell r="HJ20">
            <v>3150</v>
          </cell>
          <cell r="HK20">
            <v>3780</v>
          </cell>
          <cell r="HL20">
            <v>4032</v>
          </cell>
          <cell r="HM20">
            <v>2520</v>
          </cell>
          <cell r="HN20">
            <v>1890</v>
          </cell>
          <cell r="HO20">
            <v>3150</v>
          </cell>
          <cell r="HP20">
            <v>3150</v>
          </cell>
          <cell r="HQ20">
            <v>3150</v>
          </cell>
          <cell r="HR20">
            <v>2268</v>
          </cell>
          <cell r="HS20">
            <v>3150</v>
          </cell>
          <cell r="HT20">
            <v>8199</v>
          </cell>
          <cell r="HU20">
            <v>8199</v>
          </cell>
          <cell r="HV20">
            <v>7073.43</v>
          </cell>
          <cell r="HW20">
            <v>7073.43</v>
          </cell>
          <cell r="HX20">
            <v>3200</v>
          </cell>
          <cell r="HY20">
            <v>4800</v>
          </cell>
          <cell r="HZ20">
            <v>4800</v>
          </cell>
          <cell r="IA20">
            <v>4800</v>
          </cell>
          <cell r="IB20">
            <v>7200</v>
          </cell>
          <cell r="IC20">
            <v>2000</v>
          </cell>
          <cell r="ID20">
            <v>5600</v>
          </cell>
          <cell r="IE20">
            <v>7371.43</v>
          </cell>
          <cell r="IF20">
            <v>7371.43</v>
          </cell>
          <cell r="IG20">
            <v>4800</v>
          </cell>
          <cell r="IH20">
            <v>6400</v>
          </cell>
        </row>
        <row r="21">
          <cell r="A21">
            <v>17</v>
          </cell>
          <cell r="B21" t="str">
            <v>PROVISIÓN REPARACIONES</v>
          </cell>
          <cell r="D21" t="str">
            <v>REPUESTOS</v>
          </cell>
          <cell r="E21" t="str">
            <v>% Va/(100*H)</v>
          </cell>
          <cell r="F21" t="str">
            <v>%</v>
          </cell>
          <cell r="G21">
            <v>20</v>
          </cell>
          <cell r="H21">
            <v>20</v>
          </cell>
          <cell r="I21">
            <v>20</v>
          </cell>
          <cell r="J21">
            <v>20</v>
          </cell>
          <cell r="K21">
            <v>20</v>
          </cell>
          <cell r="L21">
            <v>20</v>
          </cell>
          <cell r="M21">
            <v>20</v>
          </cell>
          <cell r="N21">
            <v>20</v>
          </cell>
          <cell r="O21">
            <v>20</v>
          </cell>
          <cell r="P21">
            <v>20</v>
          </cell>
          <cell r="Q21">
            <v>20</v>
          </cell>
          <cell r="R21">
            <v>20</v>
          </cell>
          <cell r="S21">
            <v>20</v>
          </cell>
          <cell r="T21">
            <v>20</v>
          </cell>
          <cell r="U21">
            <v>20</v>
          </cell>
          <cell r="V21">
            <v>20</v>
          </cell>
          <cell r="W21">
            <v>20</v>
          </cell>
          <cell r="X21">
            <v>20</v>
          </cell>
          <cell r="Y21">
            <v>20</v>
          </cell>
          <cell r="Z21">
            <v>20</v>
          </cell>
          <cell r="AA21">
            <v>20</v>
          </cell>
          <cell r="AB21">
            <v>20</v>
          </cell>
          <cell r="AC21">
            <v>20</v>
          </cell>
          <cell r="AD21">
            <v>20</v>
          </cell>
          <cell r="AE21">
            <v>20</v>
          </cell>
          <cell r="AF21">
            <v>20</v>
          </cell>
          <cell r="AG21">
            <v>20</v>
          </cell>
          <cell r="AH21">
            <v>20</v>
          </cell>
          <cell r="AI21">
            <v>20</v>
          </cell>
          <cell r="AJ21">
            <v>20</v>
          </cell>
          <cell r="AK21">
            <v>20</v>
          </cell>
          <cell r="AL21">
            <v>20</v>
          </cell>
          <cell r="AM21">
            <v>20</v>
          </cell>
          <cell r="AN21">
            <v>20</v>
          </cell>
          <cell r="AO21">
            <v>20</v>
          </cell>
          <cell r="AP21">
            <v>20</v>
          </cell>
          <cell r="AQ21">
            <v>20</v>
          </cell>
          <cell r="AR21">
            <v>20</v>
          </cell>
          <cell r="AS21">
            <v>20</v>
          </cell>
          <cell r="AT21">
            <v>20</v>
          </cell>
          <cell r="AU21">
            <v>20</v>
          </cell>
          <cell r="AV21">
            <v>20</v>
          </cell>
          <cell r="AW21">
            <v>20</v>
          </cell>
          <cell r="AX21">
            <v>20</v>
          </cell>
          <cell r="AY21">
            <v>20</v>
          </cell>
          <cell r="AZ21">
            <v>20</v>
          </cell>
          <cell r="BA21">
            <v>20</v>
          </cell>
          <cell r="BB21">
            <v>20</v>
          </cell>
          <cell r="BC21">
            <v>20</v>
          </cell>
          <cell r="BD21">
            <v>20</v>
          </cell>
          <cell r="BE21">
            <v>20</v>
          </cell>
          <cell r="BF21">
            <v>20</v>
          </cell>
          <cell r="BG21">
            <v>20</v>
          </cell>
          <cell r="BH21">
            <v>20</v>
          </cell>
          <cell r="BI21">
            <v>20</v>
          </cell>
          <cell r="BJ21">
            <v>20</v>
          </cell>
          <cell r="BK21">
            <v>20</v>
          </cell>
          <cell r="BL21">
            <v>20</v>
          </cell>
          <cell r="BM21">
            <v>20</v>
          </cell>
          <cell r="BN21">
            <v>20</v>
          </cell>
          <cell r="BO21">
            <v>20</v>
          </cell>
          <cell r="BP21">
            <v>20</v>
          </cell>
          <cell r="BQ21">
            <v>20</v>
          </cell>
          <cell r="BR21">
            <v>20</v>
          </cell>
          <cell r="BS21">
            <v>20</v>
          </cell>
          <cell r="BT21">
            <v>20</v>
          </cell>
          <cell r="BU21">
            <v>20</v>
          </cell>
          <cell r="BV21">
            <v>20</v>
          </cell>
          <cell r="BW21">
            <v>20</v>
          </cell>
          <cell r="BX21">
            <v>20</v>
          </cell>
          <cell r="BY21">
            <v>20</v>
          </cell>
          <cell r="BZ21">
            <v>20</v>
          </cell>
          <cell r="CA21">
            <v>20</v>
          </cell>
          <cell r="CB21">
            <v>20</v>
          </cell>
          <cell r="CC21">
            <v>20</v>
          </cell>
          <cell r="CD21">
            <v>20</v>
          </cell>
          <cell r="CE21">
            <v>20</v>
          </cell>
          <cell r="CF21">
            <v>20</v>
          </cell>
          <cell r="CG21">
            <v>20</v>
          </cell>
          <cell r="CH21">
            <v>20</v>
          </cell>
          <cell r="CI21">
            <v>20</v>
          </cell>
          <cell r="CJ21">
            <v>20</v>
          </cell>
          <cell r="CK21">
            <v>20</v>
          </cell>
          <cell r="CL21">
            <v>20</v>
          </cell>
          <cell r="CM21">
            <v>20</v>
          </cell>
          <cell r="CN21">
            <v>20</v>
          </cell>
          <cell r="CO21">
            <v>20</v>
          </cell>
          <cell r="CP21">
            <v>20</v>
          </cell>
          <cell r="CQ21">
            <v>20</v>
          </cell>
          <cell r="CR21">
            <v>20</v>
          </cell>
          <cell r="CS21">
            <v>50</v>
          </cell>
          <cell r="CT21">
            <v>50</v>
          </cell>
          <cell r="CU21">
            <v>50</v>
          </cell>
          <cell r="CV21">
            <v>50</v>
          </cell>
          <cell r="CW21">
            <v>20</v>
          </cell>
          <cell r="CX21">
            <v>20</v>
          </cell>
          <cell r="CY21">
            <v>20</v>
          </cell>
          <cell r="CZ21">
            <v>20</v>
          </cell>
          <cell r="DA21">
            <v>20</v>
          </cell>
          <cell r="DB21">
            <v>20</v>
          </cell>
          <cell r="DC21">
            <v>20</v>
          </cell>
          <cell r="DD21">
            <v>20</v>
          </cell>
          <cell r="DE21">
            <v>20</v>
          </cell>
          <cell r="DF21">
            <v>20</v>
          </cell>
          <cell r="DG21">
            <v>20</v>
          </cell>
          <cell r="DH21">
            <v>20</v>
          </cell>
          <cell r="DI21">
            <v>20</v>
          </cell>
          <cell r="DJ21">
            <v>20</v>
          </cell>
          <cell r="DK21">
            <v>20</v>
          </cell>
          <cell r="DL21">
            <v>20</v>
          </cell>
          <cell r="DM21">
            <v>20</v>
          </cell>
          <cell r="DN21">
            <v>20</v>
          </cell>
          <cell r="DO21">
            <v>20</v>
          </cell>
          <cell r="DP21">
            <v>20</v>
          </cell>
          <cell r="DQ21">
            <v>20</v>
          </cell>
          <cell r="DR21">
            <v>20</v>
          </cell>
          <cell r="DS21">
            <v>20</v>
          </cell>
          <cell r="DT21">
            <v>20</v>
          </cell>
          <cell r="DU21">
            <v>20</v>
          </cell>
          <cell r="DV21">
            <v>20</v>
          </cell>
          <cell r="DW21">
            <v>20</v>
          </cell>
          <cell r="DX21">
            <v>20</v>
          </cell>
          <cell r="DY21">
            <v>20</v>
          </cell>
          <cell r="DZ21">
            <v>20</v>
          </cell>
          <cell r="EA21">
            <v>20</v>
          </cell>
          <cell r="EB21">
            <v>20</v>
          </cell>
          <cell r="EC21">
            <v>20</v>
          </cell>
          <cell r="ED21">
            <v>20</v>
          </cell>
          <cell r="EE21">
            <v>20</v>
          </cell>
          <cell r="EF21">
            <v>20</v>
          </cell>
          <cell r="EG21">
            <v>20</v>
          </cell>
          <cell r="EH21">
            <v>20</v>
          </cell>
          <cell r="EI21">
            <v>20</v>
          </cell>
          <cell r="EJ21">
            <v>20</v>
          </cell>
          <cell r="EK21">
            <v>20</v>
          </cell>
          <cell r="EL21">
            <v>20</v>
          </cell>
          <cell r="EM21">
            <v>20</v>
          </cell>
          <cell r="EN21">
            <v>20</v>
          </cell>
          <cell r="EO21">
            <v>20</v>
          </cell>
          <cell r="EP21">
            <v>20</v>
          </cell>
          <cell r="EQ21">
            <v>20</v>
          </cell>
          <cell r="ER21">
            <v>20</v>
          </cell>
          <cell r="ES21">
            <v>20</v>
          </cell>
          <cell r="ET21">
            <v>20</v>
          </cell>
          <cell r="EU21">
            <v>20</v>
          </cell>
          <cell r="EV21">
            <v>20</v>
          </cell>
          <cell r="EW21">
            <v>20</v>
          </cell>
          <cell r="EX21">
            <v>20</v>
          </cell>
          <cell r="EY21">
            <v>20</v>
          </cell>
          <cell r="EZ21">
            <v>20</v>
          </cell>
          <cell r="FA21">
            <v>20</v>
          </cell>
          <cell r="FB21">
            <v>20</v>
          </cell>
          <cell r="FC21">
            <v>20</v>
          </cell>
          <cell r="FD21">
            <v>20</v>
          </cell>
          <cell r="FE21">
            <v>20</v>
          </cell>
          <cell r="FF21">
            <v>20</v>
          </cell>
          <cell r="FG21">
            <v>20</v>
          </cell>
          <cell r="FH21">
            <v>20</v>
          </cell>
          <cell r="FI21">
            <v>20</v>
          </cell>
          <cell r="FJ21">
            <v>20</v>
          </cell>
          <cell r="FL21">
            <v>20</v>
          </cell>
          <cell r="FM21">
            <v>20</v>
          </cell>
          <cell r="FN21">
            <v>20</v>
          </cell>
          <cell r="FO21">
            <v>20</v>
          </cell>
          <cell r="FP21">
            <v>20</v>
          </cell>
          <cell r="FQ21">
            <v>20</v>
          </cell>
          <cell r="FR21">
            <v>20</v>
          </cell>
          <cell r="FS21">
            <v>20</v>
          </cell>
          <cell r="FT21">
            <v>20</v>
          </cell>
          <cell r="FU21">
            <v>20</v>
          </cell>
          <cell r="FV21">
            <v>20</v>
          </cell>
          <cell r="FW21">
            <v>20</v>
          </cell>
          <cell r="FX21">
            <v>20</v>
          </cell>
          <cell r="FY21">
            <v>20</v>
          </cell>
          <cell r="FZ21">
            <v>20</v>
          </cell>
          <cell r="GA21">
            <v>20</v>
          </cell>
          <cell r="GB21">
            <v>20</v>
          </cell>
          <cell r="GC21">
            <v>20</v>
          </cell>
          <cell r="GD21">
            <v>20</v>
          </cell>
          <cell r="GE21">
            <v>20</v>
          </cell>
          <cell r="GF21">
            <v>20</v>
          </cell>
          <cell r="GG21">
            <v>20</v>
          </cell>
          <cell r="GH21">
            <v>20</v>
          </cell>
          <cell r="GI21">
            <v>20</v>
          </cell>
          <cell r="GJ21">
            <v>20</v>
          </cell>
          <cell r="GK21">
            <v>20</v>
          </cell>
          <cell r="GL21">
            <v>20</v>
          </cell>
          <cell r="GM21">
            <v>20</v>
          </cell>
          <cell r="GN21">
            <v>20</v>
          </cell>
          <cell r="GO21">
            <v>20</v>
          </cell>
          <cell r="GP21">
            <v>20</v>
          </cell>
          <cell r="GQ21">
            <v>20</v>
          </cell>
          <cell r="GR21">
            <v>20</v>
          </cell>
          <cell r="GS21">
            <v>20</v>
          </cell>
          <cell r="GT21">
            <v>20</v>
          </cell>
          <cell r="GU21">
            <v>20</v>
          </cell>
          <cell r="GV21">
            <v>20</v>
          </cell>
          <cell r="GW21">
            <v>20</v>
          </cell>
          <cell r="GX21">
            <v>20</v>
          </cell>
          <cell r="GY21">
            <v>20</v>
          </cell>
          <cell r="GZ21">
            <v>20</v>
          </cell>
          <cell r="HA21">
            <v>20</v>
          </cell>
          <cell r="HB21">
            <v>20</v>
          </cell>
          <cell r="HC21">
            <v>20</v>
          </cell>
          <cell r="HD21">
            <v>20</v>
          </cell>
          <cell r="HE21">
            <v>20</v>
          </cell>
          <cell r="HF21">
            <v>20</v>
          </cell>
          <cell r="HG21">
            <v>20</v>
          </cell>
          <cell r="HH21">
            <v>20</v>
          </cell>
          <cell r="HI21">
            <v>20</v>
          </cell>
          <cell r="HJ21">
            <v>20</v>
          </cell>
          <cell r="HK21">
            <v>20</v>
          </cell>
          <cell r="HL21">
            <v>20</v>
          </cell>
          <cell r="HM21">
            <v>20</v>
          </cell>
          <cell r="HN21">
            <v>20</v>
          </cell>
          <cell r="HO21">
            <v>20</v>
          </cell>
          <cell r="HP21">
            <v>20</v>
          </cell>
          <cell r="HQ21">
            <v>20</v>
          </cell>
          <cell r="HR21">
            <v>20</v>
          </cell>
          <cell r="HS21">
            <v>20</v>
          </cell>
          <cell r="HT21">
            <v>20</v>
          </cell>
          <cell r="HU21">
            <v>20</v>
          </cell>
          <cell r="HV21">
            <v>20</v>
          </cell>
          <cell r="HW21">
            <v>20</v>
          </cell>
          <cell r="HX21">
            <v>20</v>
          </cell>
          <cell r="HY21">
            <v>20</v>
          </cell>
          <cell r="HZ21">
            <v>20</v>
          </cell>
          <cell r="IA21">
            <v>20</v>
          </cell>
          <cell r="IB21">
            <v>20</v>
          </cell>
          <cell r="IC21">
            <v>20</v>
          </cell>
          <cell r="ID21">
            <v>20</v>
          </cell>
          <cell r="IE21">
            <v>20</v>
          </cell>
          <cell r="IF21">
            <v>20</v>
          </cell>
          <cell r="IG21">
            <v>20</v>
          </cell>
          <cell r="IH21">
            <v>20</v>
          </cell>
        </row>
        <row r="22">
          <cell r="A22">
            <v>18</v>
          </cell>
          <cell r="F22" t="str">
            <v>$</v>
          </cell>
          <cell r="G22">
            <v>120</v>
          </cell>
          <cell r="H22">
            <v>120</v>
          </cell>
          <cell r="I22">
            <v>133.33000000000001</v>
          </cell>
          <cell r="J22">
            <v>298.67</v>
          </cell>
          <cell r="K22">
            <v>346.67</v>
          </cell>
          <cell r="L22">
            <v>750</v>
          </cell>
          <cell r="M22">
            <v>750</v>
          </cell>
          <cell r="N22">
            <v>320</v>
          </cell>
          <cell r="O22">
            <v>320</v>
          </cell>
          <cell r="P22">
            <v>560</v>
          </cell>
          <cell r="Q22">
            <v>560</v>
          </cell>
          <cell r="R22">
            <v>1600</v>
          </cell>
          <cell r="S22">
            <v>1760</v>
          </cell>
          <cell r="T22">
            <v>1760</v>
          </cell>
          <cell r="U22">
            <v>452.47</v>
          </cell>
          <cell r="V22">
            <v>535.57000000000005</v>
          </cell>
          <cell r="W22">
            <v>450</v>
          </cell>
          <cell r="X22">
            <v>720</v>
          </cell>
          <cell r="Y22">
            <v>720</v>
          </cell>
          <cell r="Z22">
            <v>680</v>
          </cell>
          <cell r="AA22">
            <v>4031.7</v>
          </cell>
          <cell r="AB22">
            <v>1840</v>
          </cell>
          <cell r="AC22">
            <v>2821.16</v>
          </cell>
          <cell r="AD22">
            <v>560</v>
          </cell>
          <cell r="AE22">
            <v>360</v>
          </cell>
          <cell r="AF22">
            <v>2813.48</v>
          </cell>
          <cell r="AG22">
            <v>1360</v>
          </cell>
          <cell r="AH22">
            <v>1200</v>
          </cell>
          <cell r="AI22">
            <v>1280</v>
          </cell>
          <cell r="AJ22">
            <v>1840</v>
          </cell>
          <cell r="AK22">
            <v>600</v>
          </cell>
          <cell r="AL22">
            <v>300</v>
          </cell>
          <cell r="AM22">
            <v>300</v>
          </cell>
          <cell r="AN22">
            <v>300</v>
          </cell>
          <cell r="AO22">
            <v>250</v>
          </cell>
          <cell r="AP22">
            <v>250</v>
          </cell>
          <cell r="AQ22">
            <v>250</v>
          </cell>
          <cell r="AR22">
            <v>320</v>
          </cell>
          <cell r="AS22">
            <v>220</v>
          </cell>
          <cell r="AT22">
            <v>520</v>
          </cell>
          <cell r="AU22">
            <v>520</v>
          </cell>
          <cell r="AV22">
            <v>112</v>
          </cell>
          <cell r="AW22">
            <v>450</v>
          </cell>
          <cell r="AX22">
            <v>450</v>
          </cell>
          <cell r="AY22">
            <v>300</v>
          </cell>
          <cell r="AZ22">
            <v>104</v>
          </cell>
          <cell r="BA22">
            <v>104</v>
          </cell>
          <cell r="BB22">
            <v>720</v>
          </cell>
          <cell r="BC22">
            <v>400</v>
          </cell>
          <cell r="BD22">
            <v>960</v>
          </cell>
          <cell r="BE22">
            <v>960</v>
          </cell>
          <cell r="BF22">
            <v>640</v>
          </cell>
          <cell r="BG22">
            <v>192.38</v>
          </cell>
          <cell r="BH22">
            <v>201.99</v>
          </cell>
          <cell r="BI22">
            <v>192.38</v>
          </cell>
          <cell r="BJ22">
            <v>320</v>
          </cell>
          <cell r="BK22">
            <v>1120</v>
          </cell>
          <cell r="BL22">
            <v>1600</v>
          </cell>
          <cell r="BM22">
            <v>480</v>
          </cell>
          <cell r="BN22">
            <v>640</v>
          </cell>
          <cell r="BO22">
            <v>128</v>
          </cell>
          <cell r="BP22">
            <v>120</v>
          </cell>
          <cell r="BQ22">
            <v>128</v>
          </cell>
          <cell r="BR22">
            <v>960</v>
          </cell>
          <cell r="BS22">
            <v>480</v>
          </cell>
          <cell r="BT22">
            <v>2000</v>
          </cell>
          <cell r="BU22">
            <v>250</v>
          </cell>
          <cell r="BV22">
            <v>250</v>
          </cell>
          <cell r="BW22">
            <v>1120</v>
          </cell>
          <cell r="BX22">
            <v>960</v>
          </cell>
          <cell r="BY22">
            <v>2000</v>
          </cell>
          <cell r="BZ22">
            <v>2000</v>
          </cell>
          <cell r="CA22">
            <v>600</v>
          </cell>
          <cell r="CB22">
            <v>570</v>
          </cell>
          <cell r="CC22">
            <v>400</v>
          </cell>
          <cell r="CD22">
            <v>1600</v>
          </cell>
          <cell r="CE22">
            <v>1440</v>
          </cell>
          <cell r="CF22">
            <v>350</v>
          </cell>
          <cell r="CG22">
            <v>400</v>
          </cell>
          <cell r="CH22">
            <v>560</v>
          </cell>
          <cell r="CI22">
            <v>150</v>
          </cell>
          <cell r="CJ22">
            <v>180</v>
          </cell>
          <cell r="CK22">
            <v>150</v>
          </cell>
          <cell r="CL22">
            <v>350</v>
          </cell>
          <cell r="CM22">
            <v>350</v>
          </cell>
          <cell r="CN22">
            <v>527.79</v>
          </cell>
          <cell r="CO22">
            <v>2000</v>
          </cell>
          <cell r="CP22">
            <v>1760</v>
          </cell>
          <cell r="CQ22">
            <v>2000</v>
          </cell>
          <cell r="CR22">
            <v>2800</v>
          </cell>
          <cell r="CS22">
            <v>17000</v>
          </cell>
          <cell r="CT22">
            <v>7000</v>
          </cell>
          <cell r="CU22">
            <v>6884.61</v>
          </cell>
          <cell r="CV22">
            <v>11318.9</v>
          </cell>
          <cell r="CW22">
            <v>738.72</v>
          </cell>
          <cell r="CX22">
            <v>102.67</v>
          </cell>
          <cell r="CY22">
            <v>102.67</v>
          </cell>
          <cell r="CZ22">
            <v>102.67</v>
          </cell>
          <cell r="DA22">
            <v>102.67</v>
          </cell>
          <cell r="DB22">
            <v>102.67</v>
          </cell>
          <cell r="DC22">
            <v>102.67</v>
          </cell>
          <cell r="DD22">
            <v>480</v>
          </cell>
          <cell r="DE22">
            <v>320</v>
          </cell>
          <cell r="DF22">
            <v>480</v>
          </cell>
          <cell r="DG22">
            <v>480</v>
          </cell>
          <cell r="DH22">
            <v>480</v>
          </cell>
          <cell r="DI22">
            <v>320</v>
          </cell>
          <cell r="DJ22">
            <v>798.62</v>
          </cell>
          <cell r="DK22">
            <v>2123.8200000000002</v>
          </cell>
          <cell r="DL22">
            <v>2400.84</v>
          </cell>
          <cell r="DM22">
            <v>870.7</v>
          </cell>
          <cell r="DN22">
            <v>1440</v>
          </cell>
          <cell r="DO22">
            <v>2400</v>
          </cell>
          <cell r="DP22">
            <v>2400</v>
          </cell>
          <cell r="DQ22">
            <v>6400</v>
          </cell>
          <cell r="DR22">
            <v>3200</v>
          </cell>
          <cell r="DS22">
            <v>6400</v>
          </cell>
          <cell r="DT22">
            <v>10400</v>
          </cell>
          <cell r="DU22">
            <v>480</v>
          </cell>
          <cell r="DV22">
            <v>480</v>
          </cell>
          <cell r="DW22">
            <v>800</v>
          </cell>
          <cell r="DX22">
            <v>480</v>
          </cell>
          <cell r="DY22">
            <v>80</v>
          </cell>
          <cell r="DZ22">
            <v>560</v>
          </cell>
          <cell r="EA22">
            <v>600</v>
          </cell>
          <cell r="EB22">
            <v>600</v>
          </cell>
          <cell r="EC22">
            <v>720</v>
          </cell>
          <cell r="ED22">
            <v>104</v>
          </cell>
          <cell r="EE22">
            <v>300</v>
          </cell>
          <cell r="EF22">
            <v>300</v>
          </cell>
          <cell r="EG22">
            <v>778.84</v>
          </cell>
          <cell r="EH22">
            <v>776</v>
          </cell>
          <cell r="EI22">
            <v>960</v>
          </cell>
          <cell r="EJ22">
            <v>1112</v>
          </cell>
          <cell r="EK22">
            <v>250</v>
          </cell>
          <cell r="EL22">
            <v>250</v>
          </cell>
          <cell r="EM22">
            <v>100</v>
          </cell>
          <cell r="EN22">
            <v>2400</v>
          </cell>
          <cell r="EO22">
            <v>2400</v>
          </cell>
          <cell r="EP22">
            <v>3600</v>
          </cell>
          <cell r="EQ22">
            <v>2000</v>
          </cell>
          <cell r="ER22">
            <v>400</v>
          </cell>
          <cell r="ES22">
            <v>1600</v>
          </cell>
          <cell r="ET22">
            <v>2400</v>
          </cell>
          <cell r="EU22">
            <v>3040</v>
          </cell>
          <cell r="EV22">
            <v>960</v>
          </cell>
          <cell r="EW22">
            <v>6720</v>
          </cell>
          <cell r="EX22">
            <v>3600</v>
          </cell>
          <cell r="EY22">
            <v>780.49</v>
          </cell>
          <cell r="EZ22">
            <v>1600</v>
          </cell>
          <cell r="FA22">
            <v>2000</v>
          </cell>
          <cell r="FB22">
            <v>2400</v>
          </cell>
          <cell r="FC22">
            <v>3600</v>
          </cell>
          <cell r="FD22">
            <v>960</v>
          </cell>
          <cell r="FE22">
            <v>1200</v>
          </cell>
          <cell r="FF22">
            <v>2400</v>
          </cell>
          <cell r="FG22">
            <v>960</v>
          </cell>
          <cell r="FH22">
            <v>960</v>
          </cell>
          <cell r="FI22">
            <v>1400</v>
          </cell>
          <cell r="FJ22">
            <v>3000</v>
          </cell>
          <cell r="FL22">
            <v>64</v>
          </cell>
          <cell r="FM22">
            <v>40</v>
          </cell>
          <cell r="FN22">
            <v>40</v>
          </cell>
          <cell r="FO22">
            <v>63.48</v>
          </cell>
          <cell r="FP22">
            <v>94.12</v>
          </cell>
          <cell r="FQ22">
            <v>66.44</v>
          </cell>
          <cell r="FR22">
            <v>480</v>
          </cell>
          <cell r="FS22">
            <v>720</v>
          </cell>
          <cell r="FT22">
            <v>1440</v>
          </cell>
          <cell r="FU22">
            <v>2800</v>
          </cell>
          <cell r="FV22">
            <v>2800</v>
          </cell>
          <cell r="FW22">
            <v>2000</v>
          </cell>
          <cell r="FX22">
            <v>2560</v>
          </cell>
          <cell r="FY22">
            <v>640</v>
          </cell>
          <cell r="FZ22">
            <v>640</v>
          </cell>
          <cell r="GA22">
            <v>1600</v>
          </cell>
          <cell r="GB22">
            <v>1600</v>
          </cell>
          <cell r="GC22">
            <v>1600</v>
          </cell>
          <cell r="GD22">
            <v>1600</v>
          </cell>
          <cell r="GE22">
            <v>2240</v>
          </cell>
          <cell r="GF22">
            <v>2240</v>
          </cell>
          <cell r="GG22">
            <v>2240</v>
          </cell>
          <cell r="GH22">
            <v>2240</v>
          </cell>
          <cell r="GI22">
            <v>2240</v>
          </cell>
          <cell r="GJ22">
            <v>2240</v>
          </cell>
          <cell r="GK22">
            <v>2240</v>
          </cell>
          <cell r="GL22">
            <v>2000</v>
          </cell>
          <cell r="GM22">
            <v>2000</v>
          </cell>
          <cell r="GN22">
            <v>2000</v>
          </cell>
          <cell r="GO22">
            <v>2000</v>
          </cell>
          <cell r="GP22">
            <v>2240</v>
          </cell>
          <cell r="GQ22">
            <v>1971.81</v>
          </cell>
          <cell r="GR22">
            <v>1971.81</v>
          </cell>
          <cell r="GS22">
            <v>1971.81</v>
          </cell>
          <cell r="GT22">
            <v>1971.81</v>
          </cell>
          <cell r="GU22">
            <v>2026.16</v>
          </cell>
          <cell r="GV22">
            <v>2026.16</v>
          </cell>
          <cell r="GW22">
            <v>2026.16</v>
          </cell>
          <cell r="GX22">
            <v>2026.16</v>
          </cell>
          <cell r="GY22">
            <v>2026.16</v>
          </cell>
          <cell r="GZ22">
            <v>2026.16</v>
          </cell>
          <cell r="HA22">
            <v>1200</v>
          </cell>
          <cell r="HB22">
            <v>1200</v>
          </cell>
          <cell r="HC22">
            <v>400</v>
          </cell>
          <cell r="HD22">
            <v>400</v>
          </cell>
          <cell r="HE22">
            <v>320</v>
          </cell>
          <cell r="HF22">
            <v>320</v>
          </cell>
          <cell r="HG22">
            <v>560</v>
          </cell>
          <cell r="HH22">
            <v>400</v>
          </cell>
          <cell r="HI22">
            <v>480</v>
          </cell>
          <cell r="HJ22">
            <v>400</v>
          </cell>
          <cell r="HK22">
            <v>480</v>
          </cell>
          <cell r="HL22">
            <v>512</v>
          </cell>
          <cell r="HM22">
            <v>320</v>
          </cell>
          <cell r="HN22">
            <v>240</v>
          </cell>
          <cell r="HO22">
            <v>400</v>
          </cell>
          <cell r="HP22">
            <v>400</v>
          </cell>
          <cell r="HQ22">
            <v>400</v>
          </cell>
          <cell r="HR22">
            <v>288</v>
          </cell>
          <cell r="HS22">
            <v>400</v>
          </cell>
          <cell r="HT22">
            <v>864</v>
          </cell>
          <cell r="HU22">
            <v>864</v>
          </cell>
          <cell r="HV22">
            <v>898.21</v>
          </cell>
          <cell r="HW22">
            <v>898.21</v>
          </cell>
          <cell r="HX22">
            <v>320</v>
          </cell>
          <cell r="HY22">
            <v>480</v>
          </cell>
          <cell r="HZ22">
            <v>480</v>
          </cell>
          <cell r="IA22">
            <v>480</v>
          </cell>
          <cell r="IB22">
            <v>720</v>
          </cell>
          <cell r="IC22">
            <v>200</v>
          </cell>
          <cell r="ID22">
            <v>560</v>
          </cell>
          <cell r="IE22">
            <v>737.14</v>
          </cell>
          <cell r="IF22">
            <v>737.14</v>
          </cell>
          <cell r="IG22">
            <v>480</v>
          </cell>
          <cell r="IH22">
            <v>640</v>
          </cell>
        </row>
        <row r="23">
          <cell r="A23">
            <v>19</v>
          </cell>
          <cell r="D23" t="str">
            <v>LLANTAS - TREN DE RODAJE</v>
          </cell>
          <cell r="E23" t="str">
            <v>VALOR</v>
          </cell>
          <cell r="F23" t="str">
            <v>$</v>
          </cell>
          <cell r="G23">
            <v>0</v>
          </cell>
          <cell r="H23">
            <v>0</v>
          </cell>
          <cell r="I23">
            <v>5200000</v>
          </cell>
          <cell r="J23">
            <v>7800000</v>
          </cell>
          <cell r="K23">
            <v>7800000</v>
          </cell>
          <cell r="L23">
            <v>3300000</v>
          </cell>
          <cell r="M23">
            <v>3300000</v>
          </cell>
          <cell r="N23">
            <v>14000000</v>
          </cell>
          <cell r="O23">
            <v>14000000</v>
          </cell>
          <cell r="P23">
            <v>14000000</v>
          </cell>
          <cell r="Q23">
            <v>14000000</v>
          </cell>
          <cell r="R23">
            <v>14000000</v>
          </cell>
          <cell r="S23">
            <v>14000000</v>
          </cell>
          <cell r="T23">
            <v>14000000</v>
          </cell>
          <cell r="U23">
            <v>2600000</v>
          </cell>
          <cell r="V23">
            <v>14000000</v>
          </cell>
          <cell r="W23">
            <v>2600000</v>
          </cell>
          <cell r="X23">
            <v>2600000</v>
          </cell>
          <cell r="Y23">
            <v>2600000</v>
          </cell>
          <cell r="Z23">
            <v>2600000</v>
          </cell>
          <cell r="AA23">
            <v>22400000</v>
          </cell>
          <cell r="AB23">
            <v>18000000</v>
          </cell>
          <cell r="AC23">
            <v>22400000</v>
          </cell>
          <cell r="AD23">
            <v>4500000</v>
          </cell>
          <cell r="AE23">
            <v>4500000</v>
          </cell>
          <cell r="AF23">
            <v>4500000</v>
          </cell>
          <cell r="AG23">
            <v>7650000</v>
          </cell>
          <cell r="AH23">
            <v>7650000</v>
          </cell>
          <cell r="AI23">
            <v>7650000</v>
          </cell>
          <cell r="AJ23">
            <v>7650000</v>
          </cell>
          <cell r="AK23">
            <v>1300000</v>
          </cell>
          <cell r="AL23">
            <v>1300000</v>
          </cell>
          <cell r="AM23">
            <v>1300000</v>
          </cell>
          <cell r="AN23">
            <v>1300000</v>
          </cell>
          <cell r="AO23">
            <v>1300000</v>
          </cell>
          <cell r="AP23">
            <v>1300000</v>
          </cell>
          <cell r="AQ23">
            <v>1300000</v>
          </cell>
          <cell r="AR23">
            <v>1300000</v>
          </cell>
          <cell r="AS23">
            <v>1300000</v>
          </cell>
          <cell r="AT23">
            <v>1300000</v>
          </cell>
          <cell r="AU23">
            <v>1300000</v>
          </cell>
          <cell r="AV23">
            <v>1300000</v>
          </cell>
          <cell r="AW23">
            <v>340000</v>
          </cell>
          <cell r="AX23">
            <v>340000</v>
          </cell>
          <cell r="AY23">
            <v>340000</v>
          </cell>
          <cell r="AZ23">
            <v>0</v>
          </cell>
          <cell r="BA23">
            <v>0</v>
          </cell>
          <cell r="BB23">
            <v>3900000</v>
          </cell>
          <cell r="BC23">
            <v>3900000</v>
          </cell>
          <cell r="BD23">
            <v>3900000</v>
          </cell>
          <cell r="BE23">
            <v>3900000</v>
          </cell>
          <cell r="BF23">
            <v>3900000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10000000</v>
          </cell>
          <cell r="BL23">
            <v>10000000</v>
          </cell>
          <cell r="BM23">
            <v>10000000</v>
          </cell>
          <cell r="BN23">
            <v>10000000</v>
          </cell>
          <cell r="BO23">
            <v>0</v>
          </cell>
          <cell r="BP23">
            <v>0</v>
          </cell>
          <cell r="BQ23">
            <v>0</v>
          </cell>
          <cell r="BR23">
            <v>10000000</v>
          </cell>
          <cell r="BS23">
            <v>0</v>
          </cell>
          <cell r="BT23">
            <v>13000000</v>
          </cell>
          <cell r="BU23">
            <v>0</v>
          </cell>
          <cell r="BV23">
            <v>0</v>
          </cell>
          <cell r="BW23">
            <v>10000000</v>
          </cell>
          <cell r="BX23">
            <v>10000000</v>
          </cell>
          <cell r="BY23">
            <v>10000000</v>
          </cell>
          <cell r="BZ23">
            <v>10000000</v>
          </cell>
          <cell r="CA23">
            <v>0</v>
          </cell>
          <cell r="CB23">
            <v>0</v>
          </cell>
          <cell r="CC23">
            <v>0</v>
          </cell>
          <cell r="CD23">
            <v>10000000</v>
          </cell>
          <cell r="CE23">
            <v>10000000</v>
          </cell>
          <cell r="CF23">
            <v>0</v>
          </cell>
          <cell r="CG23">
            <v>0</v>
          </cell>
          <cell r="CH23">
            <v>0</v>
          </cell>
          <cell r="CI23">
            <v>120000</v>
          </cell>
          <cell r="CJ23">
            <v>120000</v>
          </cell>
          <cell r="CK23">
            <v>120000</v>
          </cell>
          <cell r="CL23">
            <v>120000</v>
          </cell>
          <cell r="CM23">
            <v>120000</v>
          </cell>
          <cell r="CN23">
            <v>20000000</v>
          </cell>
          <cell r="CO23">
            <v>11600000</v>
          </cell>
          <cell r="CP23">
            <v>24000000</v>
          </cell>
          <cell r="CQ23">
            <v>11600000</v>
          </cell>
          <cell r="CR23">
            <v>11600000</v>
          </cell>
          <cell r="CS23">
            <v>10000000</v>
          </cell>
          <cell r="CT23">
            <v>4800000</v>
          </cell>
          <cell r="CU23">
            <v>4800000</v>
          </cell>
          <cell r="CV23">
            <v>10000000</v>
          </cell>
          <cell r="CW23">
            <v>14000000</v>
          </cell>
          <cell r="CX23">
            <v>300000</v>
          </cell>
          <cell r="CY23">
            <v>300000</v>
          </cell>
          <cell r="CZ23">
            <v>300000</v>
          </cell>
          <cell r="DA23">
            <v>300000</v>
          </cell>
          <cell r="DB23">
            <v>300000</v>
          </cell>
          <cell r="DC23">
            <v>300000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4500000</v>
          </cell>
          <cell r="DK23">
            <v>4500000</v>
          </cell>
          <cell r="DL23">
            <v>4500000</v>
          </cell>
          <cell r="DM23">
            <v>4500000</v>
          </cell>
          <cell r="DN23">
            <v>4500000</v>
          </cell>
          <cell r="DO23">
            <v>4500000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4800000</v>
          </cell>
          <cell r="EZ23">
            <v>30000000</v>
          </cell>
          <cell r="FA23">
            <v>30000000</v>
          </cell>
          <cell r="FB23">
            <v>30000000</v>
          </cell>
          <cell r="FC23">
            <v>30000000</v>
          </cell>
          <cell r="FD23">
            <v>4800000</v>
          </cell>
          <cell r="FE23">
            <v>4800000</v>
          </cell>
          <cell r="FF23">
            <v>36000000</v>
          </cell>
          <cell r="FG23">
            <v>6000000</v>
          </cell>
          <cell r="FH23">
            <v>6000000</v>
          </cell>
          <cell r="FI23">
            <v>6000000</v>
          </cell>
          <cell r="FJ23">
            <v>30000000</v>
          </cell>
          <cell r="FL23">
            <v>0</v>
          </cell>
          <cell r="FM23">
            <v>0</v>
          </cell>
          <cell r="FN23">
            <v>0</v>
          </cell>
          <cell r="FO23">
            <v>4800000</v>
          </cell>
          <cell r="FP23">
            <v>4800000</v>
          </cell>
          <cell r="FQ23">
            <v>4800000</v>
          </cell>
          <cell r="FR23">
            <v>4800000</v>
          </cell>
          <cell r="FS23">
            <v>38000000</v>
          </cell>
          <cell r="FT23">
            <v>42000000</v>
          </cell>
          <cell r="FU23">
            <v>50000000</v>
          </cell>
          <cell r="FV23">
            <v>50000000</v>
          </cell>
          <cell r="FW23">
            <v>7500000</v>
          </cell>
          <cell r="FX23">
            <v>7500000</v>
          </cell>
          <cell r="FY23">
            <v>4500000</v>
          </cell>
          <cell r="FZ23">
            <v>4500000</v>
          </cell>
          <cell r="GA23">
            <v>7500000</v>
          </cell>
          <cell r="GB23">
            <v>7500000</v>
          </cell>
          <cell r="GC23">
            <v>7500000</v>
          </cell>
          <cell r="GD23">
            <v>7500000</v>
          </cell>
          <cell r="GE23">
            <v>7500000</v>
          </cell>
          <cell r="GF23">
            <v>7500000</v>
          </cell>
          <cell r="GG23">
            <v>7500000</v>
          </cell>
          <cell r="GH23">
            <v>7500000</v>
          </cell>
          <cell r="GI23">
            <v>7500000</v>
          </cell>
          <cell r="GJ23">
            <v>7500000</v>
          </cell>
          <cell r="GK23">
            <v>7500000</v>
          </cell>
          <cell r="GL23">
            <v>7500000</v>
          </cell>
          <cell r="GM23">
            <v>7500000</v>
          </cell>
          <cell r="GN23">
            <v>7500000</v>
          </cell>
          <cell r="GO23">
            <v>7500000</v>
          </cell>
          <cell r="GP23">
            <v>7500000</v>
          </cell>
          <cell r="GQ23">
            <v>7500000</v>
          </cell>
          <cell r="GR23">
            <v>7500000</v>
          </cell>
          <cell r="GS23">
            <v>7500000</v>
          </cell>
          <cell r="GT23">
            <v>7500000</v>
          </cell>
          <cell r="GU23">
            <v>7500000</v>
          </cell>
          <cell r="GV23">
            <v>7500000</v>
          </cell>
          <cell r="GW23">
            <v>7500000</v>
          </cell>
          <cell r="GX23">
            <v>7500000</v>
          </cell>
          <cell r="GY23">
            <v>7500000</v>
          </cell>
          <cell r="GZ23">
            <v>7500000</v>
          </cell>
          <cell r="HA23">
            <v>4800000</v>
          </cell>
          <cell r="HB23">
            <v>4800000</v>
          </cell>
          <cell r="HC23">
            <v>1000000</v>
          </cell>
          <cell r="HD23">
            <v>1000000</v>
          </cell>
          <cell r="HE23">
            <v>1000000</v>
          </cell>
          <cell r="HF23">
            <v>1000000</v>
          </cell>
          <cell r="HG23">
            <v>1000000</v>
          </cell>
          <cell r="HH23">
            <v>1000000</v>
          </cell>
          <cell r="HI23">
            <v>1000000</v>
          </cell>
          <cell r="HJ23">
            <v>1000000</v>
          </cell>
          <cell r="HK23">
            <v>1000000</v>
          </cell>
          <cell r="HL23">
            <v>1000000</v>
          </cell>
          <cell r="HM23">
            <v>1000000</v>
          </cell>
          <cell r="HN23">
            <v>1000000</v>
          </cell>
          <cell r="HO23">
            <v>1000000</v>
          </cell>
          <cell r="HP23">
            <v>1000000</v>
          </cell>
          <cell r="HQ23">
            <v>1000000</v>
          </cell>
          <cell r="HR23">
            <v>1000000</v>
          </cell>
          <cell r="HS23">
            <v>1000000</v>
          </cell>
          <cell r="HT23">
            <v>1000000</v>
          </cell>
          <cell r="HU23">
            <v>1000000</v>
          </cell>
          <cell r="HV23">
            <v>1000000</v>
          </cell>
          <cell r="HW23">
            <v>1000000</v>
          </cell>
          <cell r="HX23">
            <v>6000000</v>
          </cell>
          <cell r="HY23">
            <v>6000000</v>
          </cell>
          <cell r="HZ23">
            <v>6000000</v>
          </cell>
          <cell r="IA23">
            <v>6000000</v>
          </cell>
          <cell r="IB23">
            <v>9000000</v>
          </cell>
          <cell r="IC23">
            <v>4500000</v>
          </cell>
          <cell r="ID23">
            <v>4500000</v>
          </cell>
          <cell r="IE23">
            <v>4500000</v>
          </cell>
          <cell r="IF23">
            <v>4500000</v>
          </cell>
          <cell r="IG23">
            <v>4500000</v>
          </cell>
          <cell r="IH23">
            <v>4500000</v>
          </cell>
        </row>
        <row r="24">
          <cell r="A24">
            <v>20</v>
          </cell>
          <cell r="E24" t="str">
            <v>VIDA UTIL HORAS</v>
          </cell>
          <cell r="G24">
            <v>0</v>
          </cell>
          <cell r="H24">
            <v>0</v>
          </cell>
          <cell r="I24">
            <v>2500</v>
          </cell>
          <cell r="J24">
            <v>2500</v>
          </cell>
          <cell r="K24">
            <v>2500</v>
          </cell>
          <cell r="L24">
            <v>1875</v>
          </cell>
          <cell r="M24">
            <v>1875</v>
          </cell>
          <cell r="N24">
            <v>5000</v>
          </cell>
          <cell r="O24">
            <v>5000</v>
          </cell>
          <cell r="P24">
            <v>5000</v>
          </cell>
          <cell r="Q24">
            <v>5000</v>
          </cell>
          <cell r="R24">
            <v>5000</v>
          </cell>
          <cell r="S24">
            <v>5000</v>
          </cell>
          <cell r="T24">
            <v>5000</v>
          </cell>
          <cell r="U24">
            <v>1875</v>
          </cell>
          <cell r="V24">
            <v>5000</v>
          </cell>
          <cell r="W24">
            <v>5000</v>
          </cell>
          <cell r="X24">
            <v>1875</v>
          </cell>
          <cell r="Y24">
            <v>1875</v>
          </cell>
          <cell r="Z24">
            <v>1875</v>
          </cell>
          <cell r="AA24">
            <v>5000</v>
          </cell>
          <cell r="AB24">
            <v>5000</v>
          </cell>
          <cell r="AC24">
            <v>5000</v>
          </cell>
          <cell r="AD24">
            <v>1875</v>
          </cell>
          <cell r="AE24">
            <v>1875</v>
          </cell>
          <cell r="AF24">
            <v>1875</v>
          </cell>
          <cell r="AG24">
            <v>5000</v>
          </cell>
          <cell r="AH24">
            <v>5000</v>
          </cell>
          <cell r="AI24">
            <v>5000</v>
          </cell>
          <cell r="AJ24">
            <v>5000</v>
          </cell>
          <cell r="AK24">
            <v>10000</v>
          </cell>
          <cell r="AL24">
            <v>10000</v>
          </cell>
          <cell r="AM24">
            <v>10000</v>
          </cell>
          <cell r="AN24">
            <v>10000</v>
          </cell>
          <cell r="AO24">
            <v>10000</v>
          </cell>
          <cell r="AP24">
            <v>10000</v>
          </cell>
          <cell r="AQ24">
            <v>10000</v>
          </cell>
          <cell r="AR24">
            <v>10000</v>
          </cell>
          <cell r="AS24">
            <v>10000</v>
          </cell>
          <cell r="AT24">
            <v>10000</v>
          </cell>
          <cell r="AU24">
            <v>10000</v>
          </cell>
          <cell r="AV24">
            <v>10000</v>
          </cell>
          <cell r="AW24">
            <v>7500</v>
          </cell>
          <cell r="AX24">
            <v>7500</v>
          </cell>
          <cell r="AY24">
            <v>7500</v>
          </cell>
          <cell r="AZ24">
            <v>0</v>
          </cell>
          <cell r="BA24">
            <v>0</v>
          </cell>
          <cell r="BB24">
            <v>1875</v>
          </cell>
          <cell r="BC24">
            <v>1875</v>
          </cell>
          <cell r="BD24">
            <v>1875</v>
          </cell>
          <cell r="BE24">
            <v>1875</v>
          </cell>
          <cell r="BF24">
            <v>1875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5000</v>
          </cell>
          <cell r="BL24">
            <v>5000</v>
          </cell>
          <cell r="BM24">
            <v>5000</v>
          </cell>
          <cell r="BN24">
            <v>5000</v>
          </cell>
          <cell r="BO24">
            <v>0</v>
          </cell>
          <cell r="BP24">
            <v>0</v>
          </cell>
          <cell r="BQ24">
            <v>0</v>
          </cell>
          <cell r="BR24">
            <v>5000</v>
          </cell>
          <cell r="BS24">
            <v>0</v>
          </cell>
          <cell r="BT24">
            <v>5000</v>
          </cell>
          <cell r="BU24">
            <v>0</v>
          </cell>
          <cell r="BV24">
            <v>0</v>
          </cell>
          <cell r="BW24">
            <v>5000</v>
          </cell>
          <cell r="BX24">
            <v>5000</v>
          </cell>
          <cell r="BY24">
            <v>5000</v>
          </cell>
          <cell r="BZ24">
            <v>5000</v>
          </cell>
          <cell r="CA24">
            <v>0</v>
          </cell>
          <cell r="CB24">
            <v>0</v>
          </cell>
          <cell r="CC24">
            <v>0</v>
          </cell>
          <cell r="CD24">
            <v>5000</v>
          </cell>
          <cell r="CE24">
            <v>5000</v>
          </cell>
          <cell r="CF24">
            <v>0</v>
          </cell>
          <cell r="CG24">
            <v>0</v>
          </cell>
          <cell r="CH24">
            <v>0</v>
          </cell>
          <cell r="CI24">
            <v>10000</v>
          </cell>
          <cell r="CJ24">
            <v>10000</v>
          </cell>
          <cell r="CK24">
            <v>10000</v>
          </cell>
          <cell r="CL24">
            <v>10000</v>
          </cell>
          <cell r="CM24">
            <v>10000</v>
          </cell>
          <cell r="CN24">
            <v>5000</v>
          </cell>
          <cell r="CO24">
            <v>2500</v>
          </cell>
          <cell r="CP24">
            <v>5000</v>
          </cell>
          <cell r="CQ24">
            <v>2500</v>
          </cell>
          <cell r="CR24">
            <v>2500</v>
          </cell>
          <cell r="CS24">
            <v>2500</v>
          </cell>
          <cell r="CT24">
            <v>2500</v>
          </cell>
          <cell r="CU24">
            <v>2500</v>
          </cell>
          <cell r="CV24">
            <v>2500</v>
          </cell>
          <cell r="CW24">
            <v>10000</v>
          </cell>
          <cell r="CX24">
            <v>2500</v>
          </cell>
          <cell r="CY24">
            <v>2500</v>
          </cell>
          <cell r="CZ24">
            <v>2500</v>
          </cell>
          <cell r="DA24">
            <v>2500</v>
          </cell>
          <cell r="DB24">
            <v>2500</v>
          </cell>
          <cell r="DC24">
            <v>2500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2500</v>
          </cell>
          <cell r="DK24">
            <v>2500</v>
          </cell>
          <cell r="DL24">
            <v>2500</v>
          </cell>
          <cell r="DM24">
            <v>2500</v>
          </cell>
          <cell r="DN24">
            <v>2500</v>
          </cell>
          <cell r="DO24">
            <v>2500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2500</v>
          </cell>
          <cell r="EZ24">
            <v>5000</v>
          </cell>
          <cell r="FA24">
            <v>5000</v>
          </cell>
          <cell r="FB24">
            <v>5000</v>
          </cell>
          <cell r="FC24">
            <v>5000</v>
          </cell>
          <cell r="FD24">
            <v>2500</v>
          </cell>
          <cell r="FE24">
            <v>2500</v>
          </cell>
          <cell r="FF24">
            <v>5000</v>
          </cell>
          <cell r="FG24">
            <v>2500</v>
          </cell>
          <cell r="FH24">
            <v>2500</v>
          </cell>
          <cell r="FI24">
            <v>2500</v>
          </cell>
          <cell r="FJ24">
            <v>5000</v>
          </cell>
          <cell r="FL24">
            <v>0</v>
          </cell>
          <cell r="FM24">
            <v>0</v>
          </cell>
          <cell r="FN24">
            <v>0</v>
          </cell>
          <cell r="FO24">
            <v>5000</v>
          </cell>
          <cell r="FP24">
            <v>5000</v>
          </cell>
          <cell r="FQ24">
            <v>5000</v>
          </cell>
          <cell r="FR24">
            <v>5000</v>
          </cell>
          <cell r="FS24">
            <v>5000</v>
          </cell>
          <cell r="FT24">
            <v>5000</v>
          </cell>
          <cell r="FU24">
            <v>5000</v>
          </cell>
          <cell r="FV24">
            <v>5000</v>
          </cell>
          <cell r="FW24">
            <v>1875</v>
          </cell>
          <cell r="FX24">
            <v>1875</v>
          </cell>
          <cell r="FY24">
            <v>1875</v>
          </cell>
          <cell r="FZ24">
            <v>1875</v>
          </cell>
          <cell r="GA24">
            <v>1875</v>
          </cell>
          <cell r="GB24">
            <v>1875</v>
          </cell>
          <cell r="GC24">
            <v>1875</v>
          </cell>
          <cell r="GD24">
            <v>1875</v>
          </cell>
          <cell r="GE24">
            <v>1875</v>
          </cell>
          <cell r="GF24">
            <v>1875</v>
          </cell>
          <cell r="GG24">
            <v>1875</v>
          </cell>
          <cell r="GH24">
            <v>1875</v>
          </cell>
          <cell r="GI24">
            <v>1875</v>
          </cell>
          <cell r="GJ24">
            <v>1875</v>
          </cell>
          <cell r="GK24">
            <v>1875</v>
          </cell>
          <cell r="GL24">
            <v>1875</v>
          </cell>
          <cell r="GM24">
            <v>1875</v>
          </cell>
          <cell r="GN24">
            <v>1875</v>
          </cell>
          <cell r="GO24">
            <v>1875</v>
          </cell>
          <cell r="GP24">
            <v>1875</v>
          </cell>
          <cell r="GQ24">
            <v>1875</v>
          </cell>
          <cell r="GR24">
            <v>1875</v>
          </cell>
          <cell r="GS24">
            <v>1875</v>
          </cell>
          <cell r="GT24">
            <v>1875</v>
          </cell>
          <cell r="GU24">
            <v>1875</v>
          </cell>
          <cell r="GV24">
            <v>1875</v>
          </cell>
          <cell r="GW24">
            <v>1875</v>
          </cell>
          <cell r="GX24">
            <v>1875</v>
          </cell>
          <cell r="GY24">
            <v>1875</v>
          </cell>
          <cell r="GZ24">
            <v>1875</v>
          </cell>
          <cell r="HA24">
            <v>2500</v>
          </cell>
          <cell r="HB24">
            <v>2500</v>
          </cell>
          <cell r="HC24">
            <v>1250</v>
          </cell>
          <cell r="HD24">
            <v>1250</v>
          </cell>
          <cell r="HE24">
            <v>1250</v>
          </cell>
          <cell r="HF24">
            <v>1250</v>
          </cell>
          <cell r="HG24">
            <v>1250</v>
          </cell>
          <cell r="HH24">
            <v>1250</v>
          </cell>
          <cell r="HI24">
            <v>1250</v>
          </cell>
          <cell r="HJ24">
            <v>1250</v>
          </cell>
          <cell r="HK24">
            <v>1250</v>
          </cell>
          <cell r="HL24">
            <v>1250</v>
          </cell>
          <cell r="HM24">
            <v>1250</v>
          </cell>
          <cell r="HN24">
            <v>1250</v>
          </cell>
          <cell r="HO24">
            <v>1250</v>
          </cell>
          <cell r="HP24">
            <v>1250</v>
          </cell>
          <cell r="HQ24">
            <v>1250</v>
          </cell>
          <cell r="HR24">
            <v>1250</v>
          </cell>
          <cell r="HS24">
            <v>1250</v>
          </cell>
          <cell r="HT24">
            <v>1250</v>
          </cell>
          <cell r="HU24">
            <v>1250</v>
          </cell>
          <cell r="HV24">
            <v>1250</v>
          </cell>
          <cell r="HW24">
            <v>1250</v>
          </cell>
          <cell r="HX24">
            <v>1875</v>
          </cell>
          <cell r="HY24">
            <v>1875</v>
          </cell>
          <cell r="HZ24">
            <v>1875</v>
          </cell>
          <cell r="IA24">
            <v>1875</v>
          </cell>
          <cell r="IB24">
            <v>1875</v>
          </cell>
          <cell r="IC24">
            <v>1875</v>
          </cell>
          <cell r="ID24">
            <v>1875</v>
          </cell>
          <cell r="IE24">
            <v>1875</v>
          </cell>
          <cell r="IF24">
            <v>1875</v>
          </cell>
          <cell r="IG24">
            <v>1875</v>
          </cell>
          <cell r="IH24">
            <v>1875</v>
          </cell>
        </row>
        <row r="25">
          <cell r="A25">
            <v>21</v>
          </cell>
          <cell r="E25" t="str">
            <v>COSTO/HORA</v>
          </cell>
          <cell r="F25" t="str">
            <v>$</v>
          </cell>
          <cell r="G25">
            <v>0</v>
          </cell>
          <cell r="H25">
            <v>0</v>
          </cell>
          <cell r="I25">
            <v>2080</v>
          </cell>
          <cell r="J25">
            <v>3120</v>
          </cell>
          <cell r="K25">
            <v>3120</v>
          </cell>
          <cell r="L25">
            <v>1760</v>
          </cell>
          <cell r="M25">
            <v>1760</v>
          </cell>
          <cell r="N25">
            <v>2800</v>
          </cell>
          <cell r="O25">
            <v>2800</v>
          </cell>
          <cell r="P25">
            <v>2800</v>
          </cell>
          <cell r="Q25">
            <v>2800</v>
          </cell>
          <cell r="R25">
            <v>2800</v>
          </cell>
          <cell r="S25">
            <v>2800</v>
          </cell>
          <cell r="T25">
            <v>2800</v>
          </cell>
          <cell r="U25">
            <v>1386.67</v>
          </cell>
          <cell r="V25">
            <v>2800</v>
          </cell>
          <cell r="W25">
            <v>520</v>
          </cell>
          <cell r="X25">
            <v>1386.67</v>
          </cell>
          <cell r="Y25">
            <v>1386.67</v>
          </cell>
          <cell r="Z25">
            <v>1386.67</v>
          </cell>
          <cell r="AA25">
            <v>4480</v>
          </cell>
          <cell r="AB25">
            <v>3600</v>
          </cell>
          <cell r="AC25">
            <v>4480</v>
          </cell>
          <cell r="AD25">
            <v>2400</v>
          </cell>
          <cell r="AE25">
            <v>2400</v>
          </cell>
          <cell r="AF25">
            <v>2400</v>
          </cell>
          <cell r="AG25">
            <v>1530</v>
          </cell>
          <cell r="AH25">
            <v>1530</v>
          </cell>
          <cell r="AI25">
            <v>1530</v>
          </cell>
          <cell r="AJ25">
            <v>1530</v>
          </cell>
          <cell r="AK25">
            <v>130</v>
          </cell>
          <cell r="AL25">
            <v>130</v>
          </cell>
          <cell r="AM25">
            <v>130</v>
          </cell>
          <cell r="AN25">
            <v>130</v>
          </cell>
          <cell r="AO25">
            <v>130</v>
          </cell>
          <cell r="AP25">
            <v>130</v>
          </cell>
          <cell r="AQ25">
            <v>130</v>
          </cell>
          <cell r="AR25">
            <v>130</v>
          </cell>
          <cell r="AS25">
            <v>130</v>
          </cell>
          <cell r="AT25">
            <v>130</v>
          </cell>
          <cell r="AU25">
            <v>130</v>
          </cell>
          <cell r="AV25">
            <v>130</v>
          </cell>
          <cell r="AW25">
            <v>45.33</v>
          </cell>
          <cell r="AX25">
            <v>45.33</v>
          </cell>
          <cell r="AY25">
            <v>45.33</v>
          </cell>
          <cell r="AZ25">
            <v>0</v>
          </cell>
          <cell r="BA25">
            <v>0</v>
          </cell>
          <cell r="BB25">
            <v>2080</v>
          </cell>
          <cell r="BC25">
            <v>2080</v>
          </cell>
          <cell r="BD25">
            <v>2080</v>
          </cell>
          <cell r="BE25">
            <v>2080</v>
          </cell>
          <cell r="BF25">
            <v>2080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2000</v>
          </cell>
          <cell r="BL25">
            <v>2000</v>
          </cell>
          <cell r="BM25">
            <v>2000</v>
          </cell>
          <cell r="BN25">
            <v>2000</v>
          </cell>
          <cell r="BO25">
            <v>0</v>
          </cell>
          <cell r="BP25">
            <v>0</v>
          </cell>
          <cell r="BQ25">
            <v>0</v>
          </cell>
          <cell r="BR25">
            <v>2000</v>
          </cell>
          <cell r="BS25">
            <v>0</v>
          </cell>
          <cell r="BT25">
            <v>2600</v>
          </cell>
          <cell r="BU25">
            <v>0</v>
          </cell>
          <cell r="BV25">
            <v>0</v>
          </cell>
          <cell r="BW25">
            <v>2000</v>
          </cell>
          <cell r="BX25">
            <v>2000</v>
          </cell>
          <cell r="BY25">
            <v>2000</v>
          </cell>
          <cell r="BZ25">
            <v>2000</v>
          </cell>
          <cell r="CA25">
            <v>0</v>
          </cell>
          <cell r="CB25">
            <v>0</v>
          </cell>
          <cell r="CC25">
            <v>0</v>
          </cell>
          <cell r="CD25">
            <v>2000</v>
          </cell>
          <cell r="CE25">
            <v>2000</v>
          </cell>
          <cell r="CF25">
            <v>0</v>
          </cell>
          <cell r="CG25">
            <v>0</v>
          </cell>
          <cell r="CH25">
            <v>0</v>
          </cell>
          <cell r="CI25">
            <v>12</v>
          </cell>
          <cell r="CJ25">
            <v>12</v>
          </cell>
          <cell r="CK25">
            <v>12</v>
          </cell>
          <cell r="CL25">
            <v>12</v>
          </cell>
          <cell r="CM25">
            <v>12</v>
          </cell>
          <cell r="CN25">
            <v>4000</v>
          </cell>
          <cell r="CO25">
            <v>4640</v>
          </cell>
          <cell r="CP25">
            <v>4800</v>
          </cell>
          <cell r="CQ25">
            <v>4640</v>
          </cell>
          <cell r="CR25">
            <v>4640</v>
          </cell>
          <cell r="CS25">
            <v>4000</v>
          </cell>
          <cell r="CT25">
            <v>1920</v>
          </cell>
          <cell r="CU25">
            <v>1920</v>
          </cell>
          <cell r="CV25">
            <v>4000</v>
          </cell>
          <cell r="CW25">
            <v>1400</v>
          </cell>
          <cell r="CX25">
            <v>120</v>
          </cell>
          <cell r="CY25">
            <v>120</v>
          </cell>
          <cell r="CZ25">
            <v>120</v>
          </cell>
          <cell r="DA25">
            <v>120</v>
          </cell>
          <cell r="DB25">
            <v>120</v>
          </cell>
          <cell r="DC25">
            <v>120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1800</v>
          </cell>
          <cell r="DK25">
            <v>1800</v>
          </cell>
          <cell r="DL25">
            <v>1800</v>
          </cell>
          <cell r="DM25">
            <v>1800</v>
          </cell>
          <cell r="DN25">
            <v>1800</v>
          </cell>
          <cell r="DO25">
            <v>1800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1920</v>
          </cell>
          <cell r="EZ25">
            <v>6000</v>
          </cell>
          <cell r="FA25">
            <v>6000</v>
          </cell>
          <cell r="FB25">
            <v>6000</v>
          </cell>
          <cell r="FC25">
            <v>6000</v>
          </cell>
          <cell r="FD25">
            <v>1920</v>
          </cell>
          <cell r="FE25">
            <v>1920</v>
          </cell>
          <cell r="FF25">
            <v>7200</v>
          </cell>
          <cell r="FG25">
            <v>2400</v>
          </cell>
          <cell r="FH25">
            <v>2400</v>
          </cell>
          <cell r="FI25">
            <v>2400</v>
          </cell>
          <cell r="FJ25">
            <v>6000</v>
          </cell>
          <cell r="FL25">
            <v>0</v>
          </cell>
          <cell r="FM25">
            <v>0</v>
          </cell>
          <cell r="FN25">
            <v>0</v>
          </cell>
          <cell r="FO25">
            <v>960</v>
          </cell>
          <cell r="FP25">
            <v>960</v>
          </cell>
          <cell r="FQ25">
            <v>960</v>
          </cell>
          <cell r="FR25">
            <v>960</v>
          </cell>
          <cell r="FS25">
            <v>7600</v>
          </cell>
          <cell r="FT25">
            <v>8400</v>
          </cell>
          <cell r="FU25">
            <v>10000</v>
          </cell>
          <cell r="FV25">
            <v>10000</v>
          </cell>
          <cell r="FW25">
            <v>4000</v>
          </cell>
          <cell r="FX25">
            <v>4000</v>
          </cell>
          <cell r="FY25">
            <v>2400</v>
          </cell>
          <cell r="FZ25">
            <v>2400</v>
          </cell>
          <cell r="GA25">
            <v>4000</v>
          </cell>
          <cell r="GB25">
            <v>4000</v>
          </cell>
          <cell r="GC25">
            <v>4000</v>
          </cell>
          <cell r="GD25">
            <v>4000</v>
          </cell>
          <cell r="GE25">
            <v>4000</v>
          </cell>
          <cell r="GF25">
            <v>4000</v>
          </cell>
          <cell r="GG25">
            <v>4000</v>
          </cell>
          <cell r="GH25">
            <v>4000</v>
          </cell>
          <cell r="GI25">
            <v>4000</v>
          </cell>
          <cell r="GJ25">
            <v>4000</v>
          </cell>
          <cell r="GK25">
            <v>4000</v>
          </cell>
          <cell r="GL25">
            <v>4000</v>
          </cell>
          <cell r="GM25">
            <v>4000</v>
          </cell>
          <cell r="GN25">
            <v>4000</v>
          </cell>
          <cell r="GO25">
            <v>4000</v>
          </cell>
          <cell r="GP25">
            <v>4000</v>
          </cell>
          <cell r="GQ25">
            <v>4000</v>
          </cell>
          <cell r="GR25">
            <v>4000</v>
          </cell>
          <cell r="GS25">
            <v>4000</v>
          </cell>
          <cell r="GT25">
            <v>4000</v>
          </cell>
          <cell r="GU25">
            <v>4000</v>
          </cell>
          <cell r="GV25">
            <v>4000</v>
          </cell>
          <cell r="GW25">
            <v>4000</v>
          </cell>
          <cell r="GX25">
            <v>4000</v>
          </cell>
          <cell r="GY25">
            <v>4000</v>
          </cell>
          <cell r="GZ25">
            <v>4000</v>
          </cell>
          <cell r="HA25">
            <v>1920</v>
          </cell>
          <cell r="HB25">
            <v>1920</v>
          </cell>
          <cell r="HC25">
            <v>800</v>
          </cell>
          <cell r="HD25">
            <v>800</v>
          </cell>
          <cell r="HE25">
            <v>800</v>
          </cell>
          <cell r="HF25">
            <v>800</v>
          </cell>
          <cell r="HG25">
            <v>800</v>
          </cell>
          <cell r="HH25">
            <v>800</v>
          </cell>
          <cell r="HI25">
            <v>800</v>
          </cell>
          <cell r="HJ25">
            <v>800</v>
          </cell>
          <cell r="HK25">
            <v>800</v>
          </cell>
          <cell r="HL25">
            <v>800</v>
          </cell>
          <cell r="HM25">
            <v>800</v>
          </cell>
          <cell r="HN25">
            <v>800</v>
          </cell>
          <cell r="HO25">
            <v>800</v>
          </cell>
          <cell r="HP25">
            <v>800</v>
          </cell>
          <cell r="HQ25">
            <v>800</v>
          </cell>
          <cell r="HR25">
            <v>800</v>
          </cell>
          <cell r="HS25">
            <v>800</v>
          </cell>
          <cell r="HT25">
            <v>800</v>
          </cell>
          <cell r="HU25">
            <v>800</v>
          </cell>
          <cell r="HV25">
            <v>800</v>
          </cell>
          <cell r="HW25">
            <v>800</v>
          </cell>
          <cell r="HX25">
            <v>3200</v>
          </cell>
          <cell r="HY25">
            <v>3200</v>
          </cell>
          <cell r="HZ25">
            <v>3200</v>
          </cell>
          <cell r="IA25">
            <v>3200</v>
          </cell>
          <cell r="IB25">
            <v>4800</v>
          </cell>
          <cell r="IC25">
            <v>2400</v>
          </cell>
          <cell r="ID25">
            <v>2400</v>
          </cell>
          <cell r="IE25">
            <v>2400</v>
          </cell>
          <cell r="IF25">
            <v>2400</v>
          </cell>
          <cell r="IG25">
            <v>2400</v>
          </cell>
          <cell r="IH25">
            <v>2400</v>
          </cell>
        </row>
        <row r="26">
          <cell r="A26">
            <v>22</v>
          </cell>
          <cell r="D26" t="str">
            <v>TOTAL PROVISIÓN PARA REPARACIONES Pr</v>
          </cell>
          <cell r="F26" t="str">
            <v>$</v>
          </cell>
          <cell r="G26">
            <v>120</v>
          </cell>
          <cell r="H26">
            <v>120</v>
          </cell>
          <cell r="I26">
            <v>2213.33</v>
          </cell>
          <cell r="J26">
            <v>3418.67</v>
          </cell>
          <cell r="K26">
            <v>3466.67</v>
          </cell>
          <cell r="L26">
            <v>2510</v>
          </cell>
          <cell r="M26">
            <v>2510</v>
          </cell>
          <cell r="N26">
            <v>3120</v>
          </cell>
          <cell r="O26">
            <v>3120</v>
          </cell>
          <cell r="P26">
            <v>3360</v>
          </cell>
          <cell r="Q26">
            <v>3360</v>
          </cell>
          <cell r="R26">
            <v>4400</v>
          </cell>
          <cell r="S26">
            <v>4560</v>
          </cell>
          <cell r="T26">
            <v>4560</v>
          </cell>
          <cell r="U26">
            <v>1839.14</v>
          </cell>
          <cell r="V26">
            <v>3335.57</v>
          </cell>
          <cell r="W26">
            <v>970</v>
          </cell>
          <cell r="X26">
            <v>2106.67</v>
          </cell>
          <cell r="Y26">
            <v>2106.67</v>
          </cell>
          <cell r="Z26">
            <v>2066.67</v>
          </cell>
          <cell r="AA26">
            <v>8511.7000000000007</v>
          </cell>
          <cell r="AB26">
            <v>5440</v>
          </cell>
          <cell r="AC26">
            <v>7301.16</v>
          </cell>
          <cell r="AD26">
            <v>2960</v>
          </cell>
          <cell r="AE26">
            <v>2760</v>
          </cell>
          <cell r="AF26">
            <v>5213.4799999999996</v>
          </cell>
          <cell r="AG26">
            <v>2890</v>
          </cell>
          <cell r="AH26">
            <v>2730</v>
          </cell>
          <cell r="AI26">
            <v>2810</v>
          </cell>
          <cell r="AJ26">
            <v>3370</v>
          </cell>
          <cell r="AK26">
            <v>730</v>
          </cell>
          <cell r="AL26">
            <v>430</v>
          </cell>
          <cell r="AM26">
            <v>430</v>
          </cell>
          <cell r="AN26">
            <v>430</v>
          </cell>
          <cell r="AO26">
            <v>380</v>
          </cell>
          <cell r="AP26">
            <v>380</v>
          </cell>
          <cell r="AQ26">
            <v>380</v>
          </cell>
          <cell r="AR26">
            <v>450</v>
          </cell>
          <cell r="AS26">
            <v>350</v>
          </cell>
          <cell r="AT26">
            <v>650</v>
          </cell>
          <cell r="AU26">
            <v>650</v>
          </cell>
          <cell r="AV26">
            <v>242</v>
          </cell>
          <cell r="AW26">
            <v>495.33</v>
          </cell>
          <cell r="AX26">
            <v>495.33</v>
          </cell>
          <cell r="AY26">
            <v>345.33</v>
          </cell>
          <cell r="AZ26">
            <v>104</v>
          </cell>
          <cell r="BA26">
            <v>104</v>
          </cell>
          <cell r="BB26">
            <v>2800</v>
          </cell>
          <cell r="BC26">
            <v>2480</v>
          </cell>
          <cell r="BD26">
            <v>3040</v>
          </cell>
          <cell r="BE26">
            <v>3040</v>
          </cell>
          <cell r="BF26">
            <v>2720</v>
          </cell>
          <cell r="BG26">
            <v>192.38</v>
          </cell>
          <cell r="BH26">
            <v>201.99</v>
          </cell>
          <cell r="BI26">
            <v>192.38</v>
          </cell>
          <cell r="BJ26">
            <v>320</v>
          </cell>
          <cell r="BK26">
            <v>3120</v>
          </cell>
          <cell r="BL26">
            <v>3600</v>
          </cell>
          <cell r="BM26">
            <v>2480</v>
          </cell>
          <cell r="BN26">
            <v>2640</v>
          </cell>
          <cell r="BO26">
            <v>128</v>
          </cell>
          <cell r="BP26">
            <v>120</v>
          </cell>
          <cell r="BQ26">
            <v>128</v>
          </cell>
          <cell r="BR26">
            <v>2960</v>
          </cell>
          <cell r="BS26">
            <v>480</v>
          </cell>
          <cell r="BT26">
            <v>4600</v>
          </cell>
          <cell r="BU26">
            <v>250</v>
          </cell>
          <cell r="BV26">
            <v>250</v>
          </cell>
          <cell r="BW26">
            <v>3120</v>
          </cell>
          <cell r="BX26">
            <v>2960</v>
          </cell>
          <cell r="BY26">
            <v>4000</v>
          </cell>
          <cell r="BZ26">
            <v>4000</v>
          </cell>
          <cell r="CA26">
            <v>600</v>
          </cell>
          <cell r="CB26">
            <v>570</v>
          </cell>
          <cell r="CC26">
            <v>400</v>
          </cell>
          <cell r="CD26">
            <v>3600</v>
          </cell>
          <cell r="CE26">
            <v>3440</v>
          </cell>
          <cell r="CF26">
            <v>350</v>
          </cell>
          <cell r="CG26">
            <v>400</v>
          </cell>
          <cell r="CH26">
            <v>560</v>
          </cell>
          <cell r="CI26">
            <v>162</v>
          </cell>
          <cell r="CJ26">
            <v>192</v>
          </cell>
          <cell r="CK26">
            <v>162</v>
          </cell>
          <cell r="CL26">
            <v>362</v>
          </cell>
          <cell r="CM26">
            <v>362</v>
          </cell>
          <cell r="CN26">
            <v>4527.79</v>
          </cell>
          <cell r="CO26">
            <v>6640</v>
          </cell>
          <cell r="CP26">
            <v>6560</v>
          </cell>
          <cell r="CQ26">
            <v>6640</v>
          </cell>
          <cell r="CR26">
            <v>7440</v>
          </cell>
          <cell r="CS26">
            <v>21000</v>
          </cell>
          <cell r="CT26">
            <v>8920</v>
          </cell>
          <cell r="CU26">
            <v>8804.61</v>
          </cell>
          <cell r="CV26">
            <v>15318.9</v>
          </cell>
          <cell r="CW26">
            <v>2138.7199999999998</v>
          </cell>
          <cell r="CX26">
            <v>222.67</v>
          </cell>
          <cell r="CY26">
            <v>222.67</v>
          </cell>
          <cell r="CZ26">
            <v>222.67</v>
          </cell>
          <cell r="DA26">
            <v>222.67</v>
          </cell>
          <cell r="DB26">
            <v>222.67</v>
          </cell>
          <cell r="DC26">
            <v>222.67</v>
          </cell>
          <cell r="DD26">
            <v>480</v>
          </cell>
          <cell r="DE26">
            <v>320</v>
          </cell>
          <cell r="DF26">
            <v>480</v>
          </cell>
          <cell r="DG26">
            <v>480</v>
          </cell>
          <cell r="DH26">
            <v>480</v>
          </cell>
          <cell r="DI26">
            <v>320</v>
          </cell>
          <cell r="DJ26">
            <v>2598.62</v>
          </cell>
          <cell r="DK26">
            <v>3923.82</v>
          </cell>
          <cell r="DL26">
            <v>4200.84</v>
          </cell>
          <cell r="DM26">
            <v>2670.7</v>
          </cell>
          <cell r="DN26">
            <v>3240</v>
          </cell>
          <cell r="DO26">
            <v>4200</v>
          </cell>
          <cell r="DP26">
            <v>2400</v>
          </cell>
          <cell r="DQ26">
            <v>6400</v>
          </cell>
          <cell r="DR26">
            <v>3200</v>
          </cell>
          <cell r="DS26">
            <v>6400</v>
          </cell>
          <cell r="DT26">
            <v>10400</v>
          </cell>
          <cell r="DU26">
            <v>480</v>
          </cell>
          <cell r="DV26">
            <v>480</v>
          </cell>
          <cell r="DW26">
            <v>800</v>
          </cell>
          <cell r="DX26">
            <v>480</v>
          </cell>
          <cell r="DY26">
            <v>80</v>
          </cell>
          <cell r="DZ26">
            <v>560</v>
          </cell>
          <cell r="EA26">
            <v>600</v>
          </cell>
          <cell r="EB26">
            <v>600</v>
          </cell>
          <cell r="EC26">
            <v>720</v>
          </cell>
          <cell r="ED26">
            <v>104</v>
          </cell>
          <cell r="EE26">
            <v>300</v>
          </cell>
          <cell r="EF26">
            <v>300</v>
          </cell>
          <cell r="EG26">
            <v>778.84</v>
          </cell>
          <cell r="EH26">
            <v>776</v>
          </cell>
          <cell r="EI26">
            <v>960</v>
          </cell>
          <cell r="EJ26">
            <v>1112</v>
          </cell>
          <cell r="EK26">
            <v>250</v>
          </cell>
          <cell r="EL26">
            <v>250</v>
          </cell>
          <cell r="EM26">
            <v>100</v>
          </cell>
          <cell r="EN26">
            <v>2400</v>
          </cell>
          <cell r="EO26">
            <v>2400</v>
          </cell>
          <cell r="EP26">
            <v>3600</v>
          </cell>
          <cell r="EQ26">
            <v>2000</v>
          </cell>
          <cell r="ER26">
            <v>400</v>
          </cell>
          <cell r="ES26">
            <v>1600</v>
          </cell>
          <cell r="ET26">
            <v>2400</v>
          </cell>
          <cell r="EU26">
            <v>3040</v>
          </cell>
          <cell r="EV26">
            <v>960</v>
          </cell>
          <cell r="EW26">
            <v>6720</v>
          </cell>
          <cell r="EX26">
            <v>3600</v>
          </cell>
          <cell r="EY26">
            <v>2700.49</v>
          </cell>
          <cell r="EZ26">
            <v>7600</v>
          </cell>
          <cell r="FA26">
            <v>8000</v>
          </cell>
          <cell r="FB26">
            <v>8400</v>
          </cell>
          <cell r="FC26">
            <v>9600</v>
          </cell>
          <cell r="FD26">
            <v>2880</v>
          </cell>
          <cell r="FE26">
            <v>3120</v>
          </cell>
          <cell r="FF26">
            <v>9600</v>
          </cell>
          <cell r="FG26">
            <v>3360</v>
          </cell>
          <cell r="FH26">
            <v>3360</v>
          </cell>
          <cell r="FI26">
            <v>3800</v>
          </cell>
          <cell r="FJ26">
            <v>9000</v>
          </cell>
          <cell r="FL26">
            <v>64</v>
          </cell>
          <cell r="FM26">
            <v>40</v>
          </cell>
          <cell r="FN26">
            <v>40</v>
          </cell>
          <cell r="FO26">
            <v>1023.48</v>
          </cell>
          <cell r="FP26">
            <v>1054.1199999999999</v>
          </cell>
          <cell r="FQ26">
            <v>1026.44</v>
          </cell>
          <cell r="FR26">
            <v>1440</v>
          </cell>
          <cell r="FS26">
            <v>8320</v>
          </cell>
          <cell r="FT26">
            <v>9840</v>
          </cell>
          <cell r="FU26">
            <v>12800</v>
          </cell>
          <cell r="FV26">
            <v>12800</v>
          </cell>
          <cell r="FW26">
            <v>6000</v>
          </cell>
          <cell r="FX26">
            <v>6560</v>
          </cell>
          <cell r="FY26">
            <v>3040</v>
          </cell>
          <cell r="FZ26">
            <v>3040</v>
          </cell>
          <cell r="GA26">
            <v>5600</v>
          </cell>
          <cell r="GB26">
            <v>5600</v>
          </cell>
          <cell r="GC26">
            <v>5600</v>
          </cell>
          <cell r="GD26">
            <v>5600</v>
          </cell>
          <cell r="GE26">
            <v>6240</v>
          </cell>
          <cell r="GF26">
            <v>6240</v>
          </cell>
          <cell r="GG26">
            <v>6240</v>
          </cell>
          <cell r="GH26">
            <v>6240</v>
          </cell>
          <cell r="GI26">
            <v>6240</v>
          </cell>
          <cell r="GJ26">
            <v>6240</v>
          </cell>
          <cell r="GK26">
            <v>6240</v>
          </cell>
          <cell r="GL26">
            <v>6000</v>
          </cell>
          <cell r="GM26">
            <v>6000</v>
          </cell>
          <cell r="GN26">
            <v>6000</v>
          </cell>
          <cell r="GO26">
            <v>6000</v>
          </cell>
          <cell r="GP26">
            <v>6240</v>
          </cell>
          <cell r="GQ26">
            <v>5971.81</v>
          </cell>
          <cell r="GR26">
            <v>5971.81</v>
          </cell>
          <cell r="GS26">
            <v>5971.81</v>
          </cell>
          <cell r="GT26">
            <v>5971.81</v>
          </cell>
          <cell r="GU26">
            <v>6026.16</v>
          </cell>
          <cell r="GV26">
            <v>6026.16</v>
          </cell>
          <cell r="GW26">
            <v>6026.16</v>
          </cell>
          <cell r="GX26">
            <v>6026.16</v>
          </cell>
          <cell r="GY26">
            <v>6026.16</v>
          </cell>
          <cell r="GZ26">
            <v>6026.16</v>
          </cell>
          <cell r="HA26">
            <v>3120</v>
          </cell>
          <cell r="HB26">
            <v>3120</v>
          </cell>
          <cell r="HC26">
            <v>1200</v>
          </cell>
          <cell r="HD26">
            <v>1200</v>
          </cell>
          <cell r="HE26">
            <v>1120</v>
          </cell>
          <cell r="HF26">
            <v>1120</v>
          </cell>
          <cell r="HG26">
            <v>1360</v>
          </cell>
          <cell r="HH26">
            <v>1200</v>
          </cell>
          <cell r="HI26">
            <v>1280</v>
          </cell>
          <cell r="HJ26">
            <v>1200</v>
          </cell>
          <cell r="HK26">
            <v>1280</v>
          </cell>
          <cell r="HL26">
            <v>1312</v>
          </cell>
          <cell r="HM26">
            <v>1120</v>
          </cell>
          <cell r="HN26">
            <v>1040</v>
          </cell>
          <cell r="HO26">
            <v>1200</v>
          </cell>
          <cell r="HP26">
            <v>1200</v>
          </cell>
          <cell r="HQ26">
            <v>1200</v>
          </cell>
          <cell r="HR26">
            <v>1088</v>
          </cell>
          <cell r="HS26">
            <v>1200</v>
          </cell>
          <cell r="HT26">
            <v>1664</v>
          </cell>
          <cell r="HU26">
            <v>1664</v>
          </cell>
          <cell r="HV26">
            <v>1698.21</v>
          </cell>
          <cell r="HW26">
            <v>1698.21</v>
          </cell>
          <cell r="HX26">
            <v>3520</v>
          </cell>
          <cell r="HY26">
            <v>3680</v>
          </cell>
          <cell r="HZ26">
            <v>3680</v>
          </cell>
          <cell r="IA26">
            <v>3680</v>
          </cell>
          <cell r="IB26">
            <v>5520</v>
          </cell>
          <cell r="IC26">
            <v>2600</v>
          </cell>
          <cell r="ID26">
            <v>2960</v>
          </cell>
          <cell r="IE26">
            <v>3137.14</v>
          </cell>
          <cell r="IF26">
            <v>3137.14</v>
          </cell>
          <cell r="IG26">
            <v>2880</v>
          </cell>
          <cell r="IH26">
            <v>3040</v>
          </cell>
        </row>
        <row r="27">
          <cell r="A27">
            <v>23</v>
          </cell>
          <cell r="B27" t="str">
            <v>COSTO DE MANEJO</v>
          </cell>
          <cell r="C27" t="str">
            <v>OPERADOR</v>
          </cell>
          <cell r="D27" t="str">
            <v>TIPO DE OPERADOR</v>
          </cell>
          <cell r="G27" t="str">
            <v>AYA</v>
          </cell>
          <cell r="H27" t="str">
            <v>AYA</v>
          </cell>
          <cell r="I27" t="str">
            <v>N/A</v>
          </cell>
          <cell r="J27" t="str">
            <v>N/A</v>
          </cell>
          <cell r="K27" t="str">
            <v>N/A</v>
          </cell>
          <cell r="L27" t="str">
            <v>OPV</v>
          </cell>
          <cell r="M27" t="str">
            <v>OPV</v>
          </cell>
          <cell r="N27" t="str">
            <v>CAA</v>
          </cell>
          <cell r="O27" t="str">
            <v>CAA</v>
          </cell>
          <cell r="P27" t="str">
            <v>CAA</v>
          </cell>
          <cell r="Q27" t="str">
            <v>CAA</v>
          </cell>
          <cell r="R27" t="str">
            <v>CAA</v>
          </cell>
          <cell r="S27" t="str">
            <v>CAA</v>
          </cell>
          <cell r="T27" t="str">
            <v>CAA</v>
          </cell>
          <cell r="U27" t="str">
            <v>CAB</v>
          </cell>
          <cell r="V27" t="str">
            <v>CAA</v>
          </cell>
          <cell r="W27" t="str">
            <v>CAB</v>
          </cell>
          <cell r="X27" t="str">
            <v>CAB</v>
          </cell>
          <cell r="Y27" t="str">
            <v>CAB</v>
          </cell>
          <cell r="Z27" t="str">
            <v>CAB</v>
          </cell>
          <cell r="AA27" t="str">
            <v>CAA</v>
          </cell>
          <cell r="AB27" t="str">
            <v>CAA</v>
          </cell>
          <cell r="AC27" t="str">
            <v>CAA</v>
          </cell>
          <cell r="AD27" t="str">
            <v>VS</v>
          </cell>
          <cell r="AE27" t="str">
            <v>VS</v>
          </cell>
          <cell r="AF27" t="str">
            <v>VS</v>
          </cell>
          <cell r="AG27" t="str">
            <v>CL</v>
          </cell>
          <cell r="AH27" t="str">
            <v>CL</v>
          </cell>
          <cell r="AI27" t="str">
            <v>CL</v>
          </cell>
          <cell r="AJ27" t="str">
            <v>CL</v>
          </cell>
          <cell r="AK27" t="str">
            <v>POC</v>
          </cell>
          <cell r="AL27" t="str">
            <v>POC</v>
          </cell>
          <cell r="AM27" t="str">
            <v>POC</v>
          </cell>
          <cell r="AN27" t="str">
            <v>POC</v>
          </cell>
          <cell r="AO27" t="str">
            <v>POC</v>
          </cell>
          <cell r="AP27" t="str">
            <v>POC</v>
          </cell>
          <cell r="AQ27" t="str">
            <v>POC</v>
          </cell>
          <cell r="AR27" t="str">
            <v>POC</v>
          </cell>
          <cell r="AS27" t="str">
            <v>POC</v>
          </cell>
          <cell r="AT27" t="str">
            <v>POC</v>
          </cell>
          <cell r="AU27" t="str">
            <v>POC</v>
          </cell>
          <cell r="AV27" t="str">
            <v>AYA</v>
          </cell>
          <cell r="AW27" t="str">
            <v>AYA</v>
          </cell>
          <cell r="AX27" t="str">
            <v>AYA</v>
          </cell>
          <cell r="AY27" t="str">
            <v>AYA</v>
          </cell>
          <cell r="AZ27" t="str">
            <v>AYA</v>
          </cell>
          <cell r="BA27" t="str">
            <v>AYA</v>
          </cell>
          <cell r="BB27" t="str">
            <v>AYA</v>
          </cell>
          <cell r="BC27" t="str">
            <v>VS</v>
          </cell>
          <cell r="BD27" t="str">
            <v>VS</v>
          </cell>
          <cell r="BE27" t="str">
            <v>VS</v>
          </cell>
          <cell r="BF27" t="str">
            <v>VS</v>
          </cell>
          <cell r="BG27" t="str">
            <v>CVP</v>
          </cell>
          <cell r="BH27" t="str">
            <v>CVP</v>
          </cell>
          <cell r="BI27" t="str">
            <v>CVP</v>
          </cell>
          <cell r="BJ27" t="str">
            <v>CVP</v>
          </cell>
          <cell r="BK27" t="str">
            <v>CVB</v>
          </cell>
          <cell r="BL27" t="str">
            <v>CVP</v>
          </cell>
          <cell r="BM27" t="str">
            <v>CVP</v>
          </cell>
          <cell r="BN27" t="str">
            <v>CVP</v>
          </cell>
          <cell r="BO27" t="str">
            <v>N/A</v>
          </cell>
          <cell r="BP27" t="str">
            <v>N/A</v>
          </cell>
          <cell r="BQ27" t="str">
            <v>N/A</v>
          </cell>
          <cell r="BR27" t="str">
            <v>CVB</v>
          </cell>
          <cell r="BS27" t="str">
            <v>OPV</v>
          </cell>
          <cell r="BT27" t="str">
            <v>CVB</v>
          </cell>
          <cell r="BU27" t="str">
            <v>OPV</v>
          </cell>
          <cell r="BV27" t="str">
            <v>OPV</v>
          </cell>
          <cell r="BW27" t="str">
            <v>CVB</v>
          </cell>
          <cell r="BX27" t="str">
            <v>CVB</v>
          </cell>
          <cell r="BY27" t="str">
            <v>CVB</v>
          </cell>
          <cell r="BZ27" t="str">
            <v>CVB</v>
          </cell>
          <cell r="CA27" t="str">
            <v>OPV</v>
          </cell>
          <cell r="CB27" t="str">
            <v>OPV</v>
          </cell>
          <cell r="CC27" t="str">
            <v>OPV</v>
          </cell>
          <cell r="CD27" t="str">
            <v>CVP</v>
          </cell>
          <cell r="CE27" t="str">
            <v>CVP</v>
          </cell>
          <cell r="CF27" t="str">
            <v>OPV</v>
          </cell>
          <cell r="CG27" t="str">
            <v>OPV</v>
          </cell>
          <cell r="CH27" t="str">
            <v>OPV</v>
          </cell>
          <cell r="CI27" t="str">
            <v>SED</v>
          </cell>
          <cell r="CJ27" t="str">
            <v>SED</v>
          </cell>
          <cell r="CK27" t="str">
            <v>SED</v>
          </cell>
          <cell r="CL27" t="str">
            <v>SED</v>
          </cell>
          <cell r="CM27" t="str">
            <v>SED</v>
          </cell>
          <cell r="CN27" t="str">
            <v>TPB</v>
          </cell>
          <cell r="CO27" t="str">
            <v>TPA</v>
          </cell>
          <cell r="CP27" t="str">
            <v>TPA</v>
          </cell>
          <cell r="CQ27" t="str">
            <v>TPA</v>
          </cell>
          <cell r="CR27" t="str">
            <v>TPA</v>
          </cell>
          <cell r="CS27" t="str">
            <v>OFA</v>
          </cell>
          <cell r="CT27" t="str">
            <v>OFB</v>
          </cell>
          <cell r="CU27" t="str">
            <v>OFB</v>
          </cell>
          <cell r="CV27" t="str">
            <v>OFA</v>
          </cell>
          <cell r="CW27" t="str">
            <v>OGT</v>
          </cell>
          <cell r="CX27" t="str">
            <v>N/A</v>
          </cell>
          <cell r="CY27" t="str">
            <v>N/A</v>
          </cell>
          <cell r="CZ27" t="str">
            <v>N/A</v>
          </cell>
          <cell r="DA27" t="str">
            <v>N/A</v>
          </cell>
          <cell r="DB27" t="str">
            <v>N/A</v>
          </cell>
          <cell r="DC27" t="str">
            <v>N/A</v>
          </cell>
          <cell r="DD27" t="str">
            <v>N/A</v>
          </cell>
          <cell r="DE27" t="str">
            <v>N/A</v>
          </cell>
          <cell r="DF27" t="str">
            <v>N/A</v>
          </cell>
          <cell r="DG27" t="str">
            <v>N/A</v>
          </cell>
          <cell r="DH27" t="str">
            <v>N/A</v>
          </cell>
          <cell r="DI27" t="str">
            <v>N/A</v>
          </cell>
          <cell r="DJ27" t="str">
            <v>MNA</v>
          </cell>
          <cell r="DK27" t="str">
            <v>MNA</v>
          </cell>
          <cell r="DL27" t="str">
            <v>MNA</v>
          </cell>
          <cell r="DM27" t="str">
            <v>MNA</v>
          </cell>
          <cell r="DN27" t="str">
            <v>MNA</v>
          </cell>
          <cell r="DO27" t="str">
            <v>MNA</v>
          </cell>
          <cell r="DP27" t="str">
            <v>PAA</v>
          </cell>
          <cell r="DQ27" t="str">
            <v>PAA</v>
          </cell>
          <cell r="DR27" t="str">
            <v>PAA</v>
          </cell>
          <cell r="DS27" t="str">
            <v>PAA</v>
          </cell>
          <cell r="DT27" t="str">
            <v>PAA</v>
          </cell>
          <cell r="DU27" t="str">
            <v>AYA</v>
          </cell>
          <cell r="DV27" t="str">
            <v>AYA</v>
          </cell>
          <cell r="DW27" t="str">
            <v>AYA</v>
          </cell>
          <cell r="DX27" t="str">
            <v>AYA</v>
          </cell>
          <cell r="DY27" t="str">
            <v>AYA</v>
          </cell>
          <cell r="DZ27" t="str">
            <v>AYA</v>
          </cell>
          <cell r="EA27" t="str">
            <v>AYA</v>
          </cell>
          <cell r="EB27" t="str">
            <v>AYA</v>
          </cell>
          <cell r="EC27" t="str">
            <v>AYA</v>
          </cell>
          <cell r="ED27" t="str">
            <v>AYA</v>
          </cell>
          <cell r="EE27" t="str">
            <v>AYA</v>
          </cell>
          <cell r="EF27" t="str">
            <v>AYA</v>
          </cell>
          <cell r="EG27" t="str">
            <v>AYA</v>
          </cell>
          <cell r="EH27" t="str">
            <v>AYA</v>
          </cell>
          <cell r="EI27" t="str">
            <v>AYA</v>
          </cell>
          <cell r="EJ27" t="str">
            <v>AYA</v>
          </cell>
          <cell r="EK27" t="str">
            <v>AYA</v>
          </cell>
          <cell r="EL27" t="str">
            <v>AYA</v>
          </cell>
          <cell r="EM27" t="str">
            <v>AYA</v>
          </cell>
          <cell r="EN27" t="str">
            <v>PTB</v>
          </cell>
          <cell r="EO27" t="str">
            <v>PTA</v>
          </cell>
          <cell r="EP27" t="str">
            <v>PTB</v>
          </cell>
          <cell r="EQ27" t="str">
            <v>PTA</v>
          </cell>
          <cell r="ER27" t="str">
            <v>PTB</v>
          </cell>
          <cell r="ES27" t="str">
            <v>PTB</v>
          </cell>
          <cell r="ET27" t="str">
            <v>PTA</v>
          </cell>
          <cell r="EU27" t="str">
            <v>PTB</v>
          </cell>
          <cell r="EV27" t="str">
            <v>PTB</v>
          </cell>
          <cell r="EW27" t="str">
            <v>PTB</v>
          </cell>
          <cell r="EX27" t="str">
            <v>PTB</v>
          </cell>
          <cell r="EY27" t="str">
            <v>ROB</v>
          </cell>
          <cell r="EZ27" t="str">
            <v>ROA</v>
          </cell>
          <cell r="FA27" t="str">
            <v>ROA</v>
          </cell>
          <cell r="FB27" t="str">
            <v>ROA</v>
          </cell>
          <cell r="FC27" t="str">
            <v>ROA</v>
          </cell>
          <cell r="FD27" t="str">
            <v>ROA</v>
          </cell>
          <cell r="FE27" t="str">
            <v>ROB</v>
          </cell>
          <cell r="FF27" t="str">
            <v>ROA</v>
          </cell>
          <cell r="FG27" t="str">
            <v>ROB</v>
          </cell>
          <cell r="FH27" t="str">
            <v>ROB</v>
          </cell>
          <cell r="FI27" t="str">
            <v>ROB</v>
          </cell>
          <cell r="FJ27" t="str">
            <v>ROA</v>
          </cell>
          <cell r="FL27" t="str">
            <v>SED</v>
          </cell>
          <cell r="FM27" t="str">
            <v>SED</v>
          </cell>
          <cell r="FN27" t="str">
            <v>SED</v>
          </cell>
          <cell r="FO27" t="str">
            <v>OPT</v>
          </cell>
          <cell r="FP27" t="str">
            <v>OPT</v>
          </cell>
          <cell r="FQ27" t="str">
            <v>OPT</v>
          </cell>
          <cell r="FR27" t="str">
            <v>OPT</v>
          </cell>
          <cell r="FS27" t="str">
            <v>BDA</v>
          </cell>
          <cell r="FT27" t="str">
            <v>BDA</v>
          </cell>
          <cell r="FU27" t="str">
            <v>BDA</v>
          </cell>
          <cell r="FV27" t="str">
            <v>BDA</v>
          </cell>
          <cell r="FW27" t="str">
            <v>OPM</v>
          </cell>
          <cell r="FX27" t="str">
            <v>OPM</v>
          </cell>
          <cell r="FY27" t="str">
            <v>OVL</v>
          </cell>
          <cell r="FZ27" t="str">
            <v>OVL</v>
          </cell>
          <cell r="GA27" t="str">
            <v>VD</v>
          </cell>
          <cell r="GB27" t="str">
            <v>VD</v>
          </cell>
          <cell r="GC27" t="str">
            <v>VD</v>
          </cell>
          <cell r="GD27" t="str">
            <v>VD</v>
          </cell>
          <cell r="GE27" t="str">
            <v>VD</v>
          </cell>
          <cell r="GF27" t="str">
            <v>VD</v>
          </cell>
          <cell r="GG27" t="str">
            <v>VD</v>
          </cell>
          <cell r="GH27" t="str">
            <v>VD</v>
          </cell>
          <cell r="GI27" t="str">
            <v>VD</v>
          </cell>
          <cell r="GJ27" t="str">
            <v>VD</v>
          </cell>
          <cell r="GK27" t="str">
            <v>VD</v>
          </cell>
          <cell r="GL27" t="str">
            <v>VD</v>
          </cell>
          <cell r="GM27" t="str">
            <v>VD</v>
          </cell>
          <cell r="GN27" t="str">
            <v>VD</v>
          </cell>
          <cell r="GO27" t="str">
            <v>VD</v>
          </cell>
          <cell r="GP27" t="str">
            <v>VD</v>
          </cell>
          <cell r="GQ27" t="str">
            <v>VD</v>
          </cell>
          <cell r="GR27" t="str">
            <v>VD</v>
          </cell>
          <cell r="GS27" t="str">
            <v>VD</v>
          </cell>
          <cell r="GT27" t="str">
            <v>VD</v>
          </cell>
          <cell r="GU27" t="str">
            <v>VD</v>
          </cell>
          <cell r="GV27" t="str">
            <v>VD</v>
          </cell>
          <cell r="GW27" t="str">
            <v>VD</v>
          </cell>
          <cell r="GX27" t="str">
            <v>VD</v>
          </cell>
          <cell r="GY27" t="str">
            <v>VD</v>
          </cell>
          <cell r="GZ27" t="str">
            <v>VD</v>
          </cell>
          <cell r="HA27" t="str">
            <v>VD</v>
          </cell>
          <cell r="HB27" t="str">
            <v>VD</v>
          </cell>
          <cell r="HC27" t="str">
            <v>CE</v>
          </cell>
          <cell r="HD27" t="str">
            <v>CE</v>
          </cell>
          <cell r="HE27" t="str">
            <v>CE</v>
          </cell>
          <cell r="HF27" t="str">
            <v>CE</v>
          </cell>
          <cell r="HG27" t="str">
            <v>CE</v>
          </cell>
          <cell r="HH27" t="str">
            <v>CE</v>
          </cell>
          <cell r="HI27" t="str">
            <v>CE</v>
          </cell>
          <cell r="HJ27" t="str">
            <v>CE</v>
          </cell>
          <cell r="HK27" t="str">
            <v>CE</v>
          </cell>
          <cell r="HL27" t="str">
            <v>CE</v>
          </cell>
          <cell r="HM27" t="str">
            <v>CE</v>
          </cell>
          <cell r="HN27" t="str">
            <v>CE</v>
          </cell>
          <cell r="HO27" t="str">
            <v>CE</v>
          </cell>
          <cell r="HP27" t="str">
            <v>CE</v>
          </cell>
          <cell r="HQ27" t="str">
            <v>CE</v>
          </cell>
          <cell r="HR27" t="str">
            <v>CE</v>
          </cell>
          <cell r="HS27" t="str">
            <v>CE</v>
          </cell>
          <cell r="HT27" t="str">
            <v>CE</v>
          </cell>
          <cell r="HU27" t="str">
            <v>CE</v>
          </cell>
          <cell r="HV27" t="str">
            <v>CE</v>
          </cell>
          <cell r="HW27" t="str">
            <v>CE</v>
          </cell>
          <cell r="HX27" t="str">
            <v>N/A</v>
          </cell>
          <cell r="HY27" t="str">
            <v>N/A</v>
          </cell>
          <cell r="HZ27" t="str">
            <v>N/A</v>
          </cell>
          <cell r="IA27" t="str">
            <v>N/A</v>
          </cell>
          <cell r="IB27" t="str">
            <v>N/A</v>
          </cell>
          <cell r="IC27" t="str">
            <v>VS</v>
          </cell>
          <cell r="ID27" t="str">
            <v>VS</v>
          </cell>
          <cell r="IE27" t="str">
            <v>VS</v>
          </cell>
          <cell r="IF27" t="str">
            <v>VS</v>
          </cell>
          <cell r="IG27" t="str">
            <v>VS</v>
          </cell>
          <cell r="IH27" t="str">
            <v>VS</v>
          </cell>
        </row>
        <row r="28">
          <cell r="A28">
            <v>24</v>
          </cell>
          <cell r="D28" t="str">
            <v>VALOR HORARIO</v>
          </cell>
          <cell r="G28">
            <v>2283.0100000000002</v>
          </cell>
          <cell r="H28">
            <v>2283.0100000000002</v>
          </cell>
          <cell r="I28">
            <v>0</v>
          </cell>
          <cell r="J28">
            <v>0</v>
          </cell>
          <cell r="K28">
            <v>0</v>
          </cell>
          <cell r="L28">
            <v>2283.0100000000002</v>
          </cell>
          <cell r="M28">
            <v>2283.0100000000002</v>
          </cell>
          <cell r="N28">
            <v>3838.62</v>
          </cell>
          <cell r="O28">
            <v>3838.62</v>
          </cell>
          <cell r="P28">
            <v>3838.62</v>
          </cell>
          <cell r="Q28">
            <v>3838.62</v>
          </cell>
          <cell r="R28">
            <v>3838.62</v>
          </cell>
          <cell r="S28">
            <v>3838.62</v>
          </cell>
          <cell r="T28">
            <v>3838.62</v>
          </cell>
          <cell r="U28">
            <v>3442.23</v>
          </cell>
          <cell r="V28">
            <v>3838.62</v>
          </cell>
          <cell r="W28">
            <v>3442.23</v>
          </cell>
          <cell r="X28">
            <v>3442.23</v>
          </cell>
          <cell r="Y28">
            <v>3442.23</v>
          </cell>
          <cell r="Z28">
            <v>3442.23</v>
          </cell>
          <cell r="AA28">
            <v>3838.62</v>
          </cell>
          <cell r="AB28">
            <v>3838.62</v>
          </cell>
          <cell r="AC28">
            <v>3838.62</v>
          </cell>
          <cell r="AD28">
            <v>2718.91</v>
          </cell>
          <cell r="AE28">
            <v>2718.91</v>
          </cell>
          <cell r="AF28">
            <v>2718.91</v>
          </cell>
          <cell r="AG28">
            <v>2718.91</v>
          </cell>
          <cell r="AH28">
            <v>2718.91</v>
          </cell>
          <cell r="AI28">
            <v>2718.91</v>
          </cell>
          <cell r="AJ28">
            <v>2718.91</v>
          </cell>
          <cell r="AK28">
            <v>2718.91</v>
          </cell>
          <cell r="AL28">
            <v>2718.91</v>
          </cell>
          <cell r="AM28">
            <v>2718.91</v>
          </cell>
          <cell r="AN28">
            <v>2718.91</v>
          </cell>
          <cell r="AO28">
            <v>2718.91</v>
          </cell>
          <cell r="AP28">
            <v>2718.91</v>
          </cell>
          <cell r="AQ28">
            <v>2718.91</v>
          </cell>
          <cell r="AR28">
            <v>2718.91</v>
          </cell>
          <cell r="AS28">
            <v>2718.91</v>
          </cell>
          <cell r="AT28">
            <v>2718.91</v>
          </cell>
          <cell r="AU28">
            <v>2718.91</v>
          </cell>
          <cell r="AV28">
            <v>2283.0100000000002</v>
          </cell>
          <cell r="AW28">
            <v>2283.0100000000002</v>
          </cell>
          <cell r="AX28">
            <v>2283.0100000000002</v>
          </cell>
          <cell r="AY28">
            <v>2283.0100000000002</v>
          </cell>
          <cell r="AZ28">
            <v>2283.0100000000002</v>
          </cell>
          <cell r="BA28">
            <v>2283.0100000000002</v>
          </cell>
          <cell r="BB28">
            <v>2283.0100000000002</v>
          </cell>
          <cell r="BC28">
            <v>2718.91</v>
          </cell>
          <cell r="BD28">
            <v>2718.91</v>
          </cell>
          <cell r="BE28">
            <v>2718.91</v>
          </cell>
          <cell r="BF28">
            <v>2718.91</v>
          </cell>
          <cell r="BG28">
            <v>3176.6</v>
          </cell>
          <cell r="BH28">
            <v>3176.6</v>
          </cell>
          <cell r="BI28">
            <v>3176.6</v>
          </cell>
          <cell r="BJ28">
            <v>3176.6</v>
          </cell>
          <cell r="BK28">
            <v>2718.91</v>
          </cell>
          <cell r="BL28">
            <v>3176.6</v>
          </cell>
          <cell r="BM28">
            <v>3176.6</v>
          </cell>
          <cell r="BN28">
            <v>3176.6</v>
          </cell>
          <cell r="BO28">
            <v>0</v>
          </cell>
          <cell r="BP28">
            <v>0</v>
          </cell>
          <cell r="BQ28">
            <v>0</v>
          </cell>
          <cell r="BR28">
            <v>2718.91</v>
          </cell>
          <cell r="BS28">
            <v>2283.0100000000002</v>
          </cell>
          <cell r="BT28">
            <v>2718.91</v>
          </cell>
          <cell r="BU28">
            <v>2283.0100000000002</v>
          </cell>
          <cell r="BV28">
            <v>2283.0100000000002</v>
          </cell>
          <cell r="BW28">
            <v>2718.91</v>
          </cell>
          <cell r="BX28">
            <v>2718.91</v>
          </cell>
          <cell r="BY28">
            <v>2718.91</v>
          </cell>
          <cell r="BZ28">
            <v>2718.91</v>
          </cell>
          <cell r="CA28">
            <v>2283.0100000000002</v>
          </cell>
          <cell r="CB28">
            <v>2283.0100000000002</v>
          </cell>
          <cell r="CC28">
            <v>2283.0100000000002</v>
          </cell>
          <cell r="CD28">
            <v>3176.6</v>
          </cell>
          <cell r="CE28">
            <v>3176.6</v>
          </cell>
          <cell r="CF28">
            <v>2283.0100000000002</v>
          </cell>
          <cell r="CG28">
            <v>2283.0100000000002</v>
          </cell>
          <cell r="CH28">
            <v>2283.0100000000002</v>
          </cell>
          <cell r="CI28">
            <v>2380</v>
          </cell>
          <cell r="CJ28">
            <v>2380</v>
          </cell>
          <cell r="CK28">
            <v>2380</v>
          </cell>
          <cell r="CL28">
            <v>2380</v>
          </cell>
          <cell r="CM28">
            <v>2380</v>
          </cell>
          <cell r="CN28">
            <v>3442.23</v>
          </cell>
          <cell r="CO28">
            <v>3838.62</v>
          </cell>
          <cell r="CP28">
            <v>3838.62</v>
          </cell>
          <cell r="CQ28">
            <v>3838.62</v>
          </cell>
          <cell r="CR28">
            <v>3838.62</v>
          </cell>
          <cell r="CS28">
            <v>3570</v>
          </cell>
          <cell r="CT28">
            <v>3230</v>
          </cell>
          <cell r="CU28">
            <v>3230</v>
          </cell>
          <cell r="CV28">
            <v>3570</v>
          </cell>
          <cell r="CW28">
            <v>3724.2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5294.79</v>
          </cell>
          <cell r="DK28">
            <v>5294.79</v>
          </cell>
          <cell r="DL28">
            <v>5294.79</v>
          </cell>
          <cell r="DM28">
            <v>5294.79</v>
          </cell>
          <cell r="DN28">
            <v>5294.79</v>
          </cell>
          <cell r="DO28">
            <v>5294.79</v>
          </cell>
          <cell r="DP28">
            <v>4367.1499999999996</v>
          </cell>
          <cell r="DQ28">
            <v>4367.1499999999996</v>
          </cell>
          <cell r="DR28">
            <v>4367.1499999999996</v>
          </cell>
          <cell r="DS28">
            <v>4367.1499999999996</v>
          </cell>
          <cell r="DT28">
            <v>4367.1499999999996</v>
          </cell>
          <cell r="DU28">
            <v>2283.0100000000002</v>
          </cell>
          <cell r="DV28">
            <v>2283.0100000000002</v>
          </cell>
          <cell r="DW28">
            <v>2283.0100000000002</v>
          </cell>
          <cell r="DX28">
            <v>2283.0100000000002</v>
          </cell>
          <cell r="DY28">
            <v>2283.0100000000002</v>
          </cell>
          <cell r="DZ28">
            <v>2283.0100000000002</v>
          </cell>
          <cell r="EA28">
            <v>2283.0100000000002</v>
          </cell>
          <cell r="EB28">
            <v>2283.0100000000002</v>
          </cell>
          <cell r="EC28">
            <v>2283.0100000000002</v>
          </cell>
          <cell r="ED28">
            <v>2283.0100000000002</v>
          </cell>
          <cell r="EE28">
            <v>2283.0100000000002</v>
          </cell>
          <cell r="EF28">
            <v>2283.0100000000002</v>
          </cell>
          <cell r="EG28">
            <v>2283.0100000000002</v>
          </cell>
          <cell r="EH28">
            <v>2283.0100000000002</v>
          </cell>
          <cell r="EI28">
            <v>2283.0100000000002</v>
          </cell>
          <cell r="EJ28">
            <v>2283.0100000000002</v>
          </cell>
          <cell r="EK28">
            <v>2283.0100000000002</v>
          </cell>
          <cell r="EL28">
            <v>2283.0100000000002</v>
          </cell>
          <cell r="EM28">
            <v>2283.0100000000002</v>
          </cell>
          <cell r="EN28">
            <v>3310.1</v>
          </cell>
          <cell r="EO28">
            <v>3575.72</v>
          </cell>
          <cell r="EP28">
            <v>3310.1</v>
          </cell>
          <cell r="EQ28">
            <v>3575.72</v>
          </cell>
          <cell r="ER28">
            <v>3310.1</v>
          </cell>
          <cell r="ES28">
            <v>3310.1</v>
          </cell>
          <cell r="ET28">
            <v>3575.72</v>
          </cell>
          <cell r="EU28">
            <v>3310.1</v>
          </cell>
          <cell r="EV28">
            <v>3310.1</v>
          </cell>
          <cell r="EW28">
            <v>3310.1</v>
          </cell>
          <cell r="EX28">
            <v>3310.1</v>
          </cell>
          <cell r="EY28">
            <v>3838.62</v>
          </cell>
          <cell r="EZ28">
            <v>4367.1499999999996</v>
          </cell>
          <cell r="FA28">
            <v>4367.1499999999996</v>
          </cell>
          <cell r="FB28">
            <v>4367.1499999999996</v>
          </cell>
          <cell r="FC28">
            <v>4367.1499999999996</v>
          </cell>
          <cell r="FD28">
            <v>4367.1499999999996</v>
          </cell>
          <cell r="FE28">
            <v>3838.62</v>
          </cell>
          <cell r="FF28">
            <v>4367.1499999999996</v>
          </cell>
          <cell r="FG28">
            <v>3838.62</v>
          </cell>
          <cell r="FH28">
            <v>3838.62</v>
          </cell>
          <cell r="FI28">
            <v>3838.62</v>
          </cell>
          <cell r="FJ28">
            <v>4367.1499999999996</v>
          </cell>
          <cell r="FL28">
            <v>2380</v>
          </cell>
          <cell r="FM28">
            <v>2380</v>
          </cell>
          <cell r="FN28">
            <v>2380</v>
          </cell>
          <cell r="FO28">
            <v>2283.0100000000002</v>
          </cell>
          <cell r="FP28">
            <v>2283.0100000000002</v>
          </cell>
          <cell r="FQ28">
            <v>2283.0100000000002</v>
          </cell>
          <cell r="FR28">
            <v>2283.0100000000002</v>
          </cell>
          <cell r="FS28">
            <v>3838.62</v>
          </cell>
          <cell r="FT28">
            <v>3838.62</v>
          </cell>
          <cell r="FU28">
            <v>3838.62</v>
          </cell>
          <cell r="FV28">
            <v>3838.62</v>
          </cell>
          <cell r="FW28">
            <v>3442.23</v>
          </cell>
          <cell r="FX28">
            <v>3442.23</v>
          </cell>
          <cell r="FY28">
            <v>3003.9</v>
          </cell>
          <cell r="FZ28">
            <v>3003.9</v>
          </cell>
          <cell r="GA28">
            <v>3442.23</v>
          </cell>
          <cell r="GB28">
            <v>3442.23</v>
          </cell>
          <cell r="GC28">
            <v>3442.23</v>
          </cell>
          <cell r="GD28">
            <v>3442.23</v>
          </cell>
          <cell r="GE28">
            <v>3442.23</v>
          </cell>
          <cell r="GF28">
            <v>3442.23</v>
          </cell>
          <cell r="GG28">
            <v>3442.23</v>
          </cell>
          <cell r="GH28">
            <v>3442.23</v>
          </cell>
          <cell r="GI28">
            <v>3442.23</v>
          </cell>
          <cell r="GJ28">
            <v>3442.23</v>
          </cell>
          <cell r="GK28">
            <v>3442.23</v>
          </cell>
          <cell r="GL28">
            <v>3442.23</v>
          </cell>
          <cell r="GM28">
            <v>3442.23</v>
          </cell>
          <cell r="GN28">
            <v>3442.23</v>
          </cell>
          <cell r="GO28">
            <v>3442.23</v>
          </cell>
          <cell r="GP28">
            <v>3442.23</v>
          </cell>
          <cell r="GQ28">
            <v>3442.23</v>
          </cell>
          <cell r="GR28">
            <v>3442.23</v>
          </cell>
          <cell r="GS28">
            <v>3442.23</v>
          </cell>
          <cell r="GT28">
            <v>3442.23</v>
          </cell>
          <cell r="GU28">
            <v>3442.23</v>
          </cell>
          <cell r="GV28">
            <v>3442.23</v>
          </cell>
          <cell r="GW28">
            <v>3442.23</v>
          </cell>
          <cell r="GX28">
            <v>3442.23</v>
          </cell>
          <cell r="GY28">
            <v>3442.23</v>
          </cell>
          <cell r="GZ28">
            <v>3442.23</v>
          </cell>
          <cell r="HA28">
            <v>3442.23</v>
          </cell>
          <cell r="HB28">
            <v>3442.23</v>
          </cell>
          <cell r="HC28">
            <v>2283.0100000000002</v>
          </cell>
          <cell r="HD28">
            <v>2283.0100000000002</v>
          </cell>
          <cell r="HE28">
            <v>2283.0100000000002</v>
          </cell>
          <cell r="HF28">
            <v>2283.0100000000002</v>
          </cell>
          <cell r="HG28">
            <v>2283.0100000000002</v>
          </cell>
          <cell r="HH28">
            <v>2283.0100000000002</v>
          </cell>
          <cell r="HI28">
            <v>2283.0100000000002</v>
          </cell>
          <cell r="HJ28">
            <v>2283.0100000000002</v>
          </cell>
          <cell r="HK28">
            <v>2283.0100000000002</v>
          </cell>
          <cell r="HL28">
            <v>2283.0100000000002</v>
          </cell>
          <cell r="HM28">
            <v>2283.0100000000002</v>
          </cell>
          <cell r="HN28">
            <v>2283.0100000000002</v>
          </cell>
          <cell r="HO28">
            <v>2283.0100000000002</v>
          </cell>
          <cell r="HP28">
            <v>2283.0100000000002</v>
          </cell>
          <cell r="HQ28">
            <v>2283.0100000000002</v>
          </cell>
          <cell r="HR28">
            <v>2283.0100000000002</v>
          </cell>
          <cell r="HS28">
            <v>2283.0100000000002</v>
          </cell>
          <cell r="HT28">
            <v>2283.0100000000002</v>
          </cell>
          <cell r="HU28">
            <v>2283.0100000000002</v>
          </cell>
          <cell r="HV28">
            <v>2283.0100000000002</v>
          </cell>
          <cell r="HW28">
            <v>2283.0100000000002</v>
          </cell>
          <cell r="HX28">
            <v>0</v>
          </cell>
          <cell r="HY28">
            <v>0</v>
          </cell>
          <cell r="HZ28">
            <v>0</v>
          </cell>
          <cell r="IA28">
            <v>0</v>
          </cell>
          <cell r="IB28">
            <v>0</v>
          </cell>
          <cell r="IC28">
            <v>2718.91</v>
          </cell>
          <cell r="ID28">
            <v>2718.91</v>
          </cell>
          <cell r="IE28">
            <v>2718.91</v>
          </cell>
          <cell r="IF28">
            <v>2718.91</v>
          </cell>
          <cell r="IG28">
            <v>2718.91</v>
          </cell>
          <cell r="IH28">
            <v>2718.91</v>
          </cell>
        </row>
        <row r="29">
          <cell r="A29">
            <v>25</v>
          </cell>
          <cell r="D29" t="str">
            <v>VALOR JORNADA ORDINARIA</v>
          </cell>
          <cell r="E29">
            <v>8</v>
          </cell>
          <cell r="G29">
            <v>18264.080000000002</v>
          </cell>
          <cell r="H29">
            <v>18264.080000000002</v>
          </cell>
          <cell r="I29">
            <v>0</v>
          </cell>
          <cell r="J29">
            <v>0</v>
          </cell>
          <cell r="K29">
            <v>0</v>
          </cell>
          <cell r="L29">
            <v>18264.080000000002</v>
          </cell>
          <cell r="M29">
            <v>18264.080000000002</v>
          </cell>
          <cell r="N29">
            <v>30708.959999999999</v>
          </cell>
          <cell r="O29">
            <v>30708.959999999999</v>
          </cell>
          <cell r="P29">
            <v>30708.959999999999</v>
          </cell>
          <cell r="Q29">
            <v>30708.959999999999</v>
          </cell>
          <cell r="R29">
            <v>30708.959999999999</v>
          </cell>
          <cell r="S29">
            <v>30708.959999999999</v>
          </cell>
          <cell r="T29">
            <v>30708.959999999999</v>
          </cell>
          <cell r="U29">
            <v>27537.84</v>
          </cell>
          <cell r="V29">
            <v>30708.959999999999</v>
          </cell>
          <cell r="W29">
            <v>27537.84</v>
          </cell>
          <cell r="X29">
            <v>27537.84</v>
          </cell>
          <cell r="Y29">
            <v>27537.84</v>
          </cell>
          <cell r="Z29">
            <v>27537.84</v>
          </cell>
          <cell r="AA29">
            <v>30708.959999999999</v>
          </cell>
          <cell r="AB29">
            <v>30708.959999999999</v>
          </cell>
          <cell r="AC29">
            <v>30708.959999999999</v>
          </cell>
          <cell r="AD29">
            <v>21751.279999999999</v>
          </cell>
          <cell r="AE29">
            <v>21751.279999999999</v>
          </cell>
          <cell r="AF29">
            <v>21751.279999999999</v>
          </cell>
          <cell r="AG29">
            <v>21751.279999999999</v>
          </cell>
          <cell r="AH29">
            <v>21751.279999999999</v>
          </cell>
          <cell r="AI29">
            <v>21751.279999999999</v>
          </cell>
          <cell r="AJ29">
            <v>21751.279999999999</v>
          </cell>
          <cell r="AK29">
            <v>21751.279999999999</v>
          </cell>
          <cell r="AL29">
            <v>21751.279999999999</v>
          </cell>
          <cell r="AM29">
            <v>21751.279999999999</v>
          </cell>
          <cell r="AN29">
            <v>21751.279999999999</v>
          </cell>
          <cell r="AO29">
            <v>21751.279999999999</v>
          </cell>
          <cell r="AP29">
            <v>21751.279999999999</v>
          </cell>
          <cell r="AQ29">
            <v>21751.279999999999</v>
          </cell>
          <cell r="AR29">
            <v>21751.279999999999</v>
          </cell>
          <cell r="AS29">
            <v>21751.279999999999</v>
          </cell>
          <cell r="AT29">
            <v>21751.279999999999</v>
          </cell>
          <cell r="AU29">
            <v>21751.279999999999</v>
          </cell>
          <cell r="AV29">
            <v>18264.080000000002</v>
          </cell>
          <cell r="AW29">
            <v>18264.080000000002</v>
          </cell>
          <cell r="AX29">
            <v>18264.080000000002</v>
          </cell>
          <cell r="AY29">
            <v>18264.080000000002</v>
          </cell>
          <cell r="AZ29">
            <v>18264.080000000002</v>
          </cell>
          <cell r="BA29">
            <v>18264.080000000002</v>
          </cell>
          <cell r="BB29">
            <v>18264.080000000002</v>
          </cell>
          <cell r="BC29">
            <v>21751.279999999999</v>
          </cell>
          <cell r="BD29">
            <v>21751.279999999999</v>
          </cell>
          <cell r="BE29">
            <v>21751.279999999999</v>
          </cell>
          <cell r="BF29">
            <v>21751.279999999999</v>
          </cell>
          <cell r="BG29">
            <v>25412.799999999999</v>
          </cell>
          <cell r="BH29">
            <v>25412.799999999999</v>
          </cell>
          <cell r="BI29">
            <v>25412.799999999999</v>
          </cell>
          <cell r="BJ29">
            <v>25412.799999999999</v>
          </cell>
          <cell r="BK29">
            <v>21751.279999999999</v>
          </cell>
          <cell r="BL29">
            <v>25412.799999999999</v>
          </cell>
          <cell r="BM29">
            <v>25412.799999999999</v>
          </cell>
          <cell r="BN29">
            <v>25412.799999999999</v>
          </cell>
          <cell r="BO29">
            <v>0</v>
          </cell>
          <cell r="BP29">
            <v>0</v>
          </cell>
          <cell r="BQ29">
            <v>0</v>
          </cell>
          <cell r="BR29">
            <v>21751.279999999999</v>
          </cell>
          <cell r="BS29">
            <v>18264.080000000002</v>
          </cell>
          <cell r="BT29">
            <v>21751.279999999999</v>
          </cell>
          <cell r="BU29">
            <v>18264.080000000002</v>
          </cell>
          <cell r="BV29">
            <v>18264.080000000002</v>
          </cell>
          <cell r="BW29">
            <v>21751.279999999999</v>
          </cell>
          <cell r="BX29">
            <v>21751.279999999999</v>
          </cell>
          <cell r="BY29">
            <v>21751.279999999999</v>
          </cell>
          <cell r="BZ29">
            <v>21751.279999999999</v>
          </cell>
          <cell r="CA29">
            <v>18264.080000000002</v>
          </cell>
          <cell r="CB29">
            <v>18264.080000000002</v>
          </cell>
          <cell r="CC29">
            <v>18264.080000000002</v>
          </cell>
          <cell r="CD29">
            <v>25412.799999999999</v>
          </cell>
          <cell r="CE29">
            <v>25412.799999999999</v>
          </cell>
          <cell r="CF29">
            <v>18264.080000000002</v>
          </cell>
          <cell r="CG29">
            <v>18264.080000000002</v>
          </cell>
          <cell r="CH29">
            <v>18264.080000000002</v>
          </cell>
          <cell r="CI29">
            <v>19040</v>
          </cell>
          <cell r="CJ29">
            <v>19040</v>
          </cell>
          <cell r="CK29">
            <v>19040</v>
          </cell>
          <cell r="CL29">
            <v>19040</v>
          </cell>
          <cell r="CM29">
            <v>19040</v>
          </cell>
          <cell r="CN29">
            <v>27537.84</v>
          </cell>
          <cell r="CO29">
            <v>30708.959999999999</v>
          </cell>
          <cell r="CP29">
            <v>30708.959999999999</v>
          </cell>
          <cell r="CQ29">
            <v>30708.959999999999</v>
          </cell>
          <cell r="CR29">
            <v>30708.959999999999</v>
          </cell>
          <cell r="CS29">
            <v>28560</v>
          </cell>
          <cell r="CT29">
            <v>25840</v>
          </cell>
          <cell r="CU29">
            <v>25840</v>
          </cell>
          <cell r="CV29">
            <v>28560</v>
          </cell>
          <cell r="CW29">
            <v>29793.599999999999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42358.32</v>
          </cell>
          <cell r="DK29">
            <v>42358.32</v>
          </cell>
          <cell r="DL29">
            <v>42358.32</v>
          </cell>
          <cell r="DM29">
            <v>42358.32</v>
          </cell>
          <cell r="DN29">
            <v>42358.32</v>
          </cell>
          <cell r="DO29">
            <v>42358.32</v>
          </cell>
          <cell r="DP29">
            <v>34937.199999999997</v>
          </cell>
          <cell r="DQ29">
            <v>34937.199999999997</v>
          </cell>
          <cell r="DR29">
            <v>34937.199999999997</v>
          </cell>
          <cell r="DS29">
            <v>34937.199999999997</v>
          </cell>
          <cell r="DT29">
            <v>34937.199999999997</v>
          </cell>
          <cell r="DU29">
            <v>18264.080000000002</v>
          </cell>
          <cell r="DV29">
            <v>18264.080000000002</v>
          </cell>
          <cell r="DW29">
            <v>18264.080000000002</v>
          </cell>
          <cell r="DX29">
            <v>18264.080000000002</v>
          </cell>
          <cell r="DY29">
            <v>18264.080000000002</v>
          </cell>
          <cell r="DZ29">
            <v>18264.080000000002</v>
          </cell>
          <cell r="EA29">
            <v>18264.080000000002</v>
          </cell>
          <cell r="EB29">
            <v>18264.080000000002</v>
          </cell>
          <cell r="EC29">
            <v>18264.080000000002</v>
          </cell>
          <cell r="ED29">
            <v>18264.080000000002</v>
          </cell>
          <cell r="EE29">
            <v>18264.080000000002</v>
          </cell>
          <cell r="EF29">
            <v>18264.080000000002</v>
          </cell>
          <cell r="EG29">
            <v>18264.080000000002</v>
          </cell>
          <cell r="EH29">
            <v>18264.080000000002</v>
          </cell>
          <cell r="EI29">
            <v>18264.080000000002</v>
          </cell>
          <cell r="EJ29">
            <v>18264.080000000002</v>
          </cell>
          <cell r="EK29">
            <v>18264.080000000002</v>
          </cell>
          <cell r="EL29">
            <v>18264.080000000002</v>
          </cell>
          <cell r="EM29">
            <v>18264.080000000002</v>
          </cell>
          <cell r="EN29">
            <v>26480.799999999999</v>
          </cell>
          <cell r="EO29">
            <v>28605.759999999998</v>
          </cell>
          <cell r="EP29">
            <v>26480.799999999999</v>
          </cell>
          <cell r="EQ29">
            <v>28605.759999999998</v>
          </cell>
          <cell r="ER29">
            <v>26480.799999999999</v>
          </cell>
          <cell r="ES29">
            <v>26480.799999999999</v>
          </cell>
          <cell r="ET29">
            <v>28605.759999999998</v>
          </cell>
          <cell r="EU29">
            <v>26480.799999999999</v>
          </cell>
          <cell r="EV29">
            <v>26480.799999999999</v>
          </cell>
          <cell r="EW29">
            <v>26480.799999999999</v>
          </cell>
          <cell r="EX29">
            <v>26480.799999999999</v>
          </cell>
          <cell r="EY29">
            <v>30708.959999999999</v>
          </cell>
          <cell r="EZ29">
            <v>34937.199999999997</v>
          </cell>
          <cell r="FA29">
            <v>34937.199999999997</v>
          </cell>
          <cell r="FB29">
            <v>34937.199999999997</v>
          </cell>
          <cell r="FC29">
            <v>34937.199999999997</v>
          </cell>
          <cell r="FD29">
            <v>34937.199999999997</v>
          </cell>
          <cell r="FE29">
            <v>30708.959999999999</v>
          </cell>
          <cell r="FF29">
            <v>34937.199999999997</v>
          </cell>
          <cell r="FG29">
            <v>30708.959999999999</v>
          </cell>
          <cell r="FH29">
            <v>30708.959999999999</v>
          </cell>
          <cell r="FI29">
            <v>30708.959999999999</v>
          </cell>
          <cell r="FJ29">
            <v>34937.199999999997</v>
          </cell>
          <cell r="FL29">
            <v>19040</v>
          </cell>
          <cell r="FM29">
            <v>19040</v>
          </cell>
          <cell r="FN29">
            <v>19040</v>
          </cell>
          <cell r="FO29">
            <v>18264.080000000002</v>
          </cell>
          <cell r="FP29">
            <v>18264.080000000002</v>
          </cell>
          <cell r="FQ29">
            <v>18264.080000000002</v>
          </cell>
          <cell r="FR29">
            <v>18264.080000000002</v>
          </cell>
          <cell r="FS29">
            <v>30708.959999999999</v>
          </cell>
          <cell r="FT29">
            <v>30708.959999999999</v>
          </cell>
          <cell r="FU29">
            <v>30708.959999999999</v>
          </cell>
          <cell r="FV29">
            <v>30708.959999999999</v>
          </cell>
          <cell r="FW29">
            <v>27537.84</v>
          </cell>
          <cell r="FX29">
            <v>27537.84</v>
          </cell>
          <cell r="FY29">
            <v>24031.200000000001</v>
          </cell>
          <cell r="FZ29">
            <v>24031.200000000001</v>
          </cell>
          <cell r="GA29">
            <v>27537.84</v>
          </cell>
          <cell r="GB29">
            <v>27537.84</v>
          </cell>
          <cell r="GC29">
            <v>27537.84</v>
          </cell>
          <cell r="GD29">
            <v>27537.84</v>
          </cell>
          <cell r="GE29">
            <v>27537.84</v>
          </cell>
          <cell r="GF29">
            <v>27537.84</v>
          </cell>
          <cell r="GG29">
            <v>27537.84</v>
          </cell>
          <cell r="GH29">
            <v>27537.84</v>
          </cell>
          <cell r="GI29">
            <v>27537.84</v>
          </cell>
          <cell r="GJ29">
            <v>27537.84</v>
          </cell>
          <cell r="GK29">
            <v>27537.84</v>
          </cell>
          <cell r="GL29">
            <v>27537.84</v>
          </cell>
          <cell r="GM29">
            <v>27537.84</v>
          </cell>
          <cell r="GN29">
            <v>27537.84</v>
          </cell>
          <cell r="GO29">
            <v>27537.84</v>
          </cell>
          <cell r="GP29">
            <v>27537.84</v>
          </cell>
          <cell r="GQ29">
            <v>27537.84</v>
          </cell>
          <cell r="GR29">
            <v>27537.84</v>
          </cell>
          <cell r="GS29">
            <v>27537.84</v>
          </cell>
          <cell r="GT29">
            <v>27537.84</v>
          </cell>
          <cell r="GU29">
            <v>27537.84</v>
          </cell>
          <cell r="GV29">
            <v>27537.84</v>
          </cell>
          <cell r="GW29">
            <v>27537.84</v>
          </cell>
          <cell r="GX29">
            <v>27537.84</v>
          </cell>
          <cell r="GY29">
            <v>27537.84</v>
          </cell>
          <cell r="GZ29">
            <v>27537.84</v>
          </cell>
          <cell r="HA29">
            <v>27537.84</v>
          </cell>
          <cell r="HB29">
            <v>27537.84</v>
          </cell>
          <cell r="HC29">
            <v>18264.080000000002</v>
          </cell>
          <cell r="HD29">
            <v>18264.080000000002</v>
          </cell>
          <cell r="HE29">
            <v>18264.080000000002</v>
          </cell>
          <cell r="HF29">
            <v>18264.080000000002</v>
          </cell>
          <cell r="HG29">
            <v>18264.080000000002</v>
          </cell>
          <cell r="HH29">
            <v>18264.080000000002</v>
          </cell>
          <cell r="HI29">
            <v>18264.080000000002</v>
          </cell>
          <cell r="HJ29">
            <v>18264.080000000002</v>
          </cell>
          <cell r="HK29">
            <v>18264.080000000002</v>
          </cell>
          <cell r="HL29">
            <v>18264.080000000002</v>
          </cell>
          <cell r="HM29">
            <v>18264.080000000002</v>
          </cell>
          <cell r="HN29">
            <v>18264.080000000002</v>
          </cell>
          <cell r="HO29">
            <v>18264.080000000002</v>
          </cell>
          <cell r="HP29">
            <v>18264.080000000002</v>
          </cell>
          <cell r="HQ29">
            <v>18264.080000000002</v>
          </cell>
          <cell r="HR29">
            <v>18264.080000000002</v>
          </cell>
          <cell r="HS29">
            <v>18264.080000000002</v>
          </cell>
          <cell r="HT29">
            <v>18264.080000000002</v>
          </cell>
          <cell r="HU29">
            <v>18264.080000000002</v>
          </cell>
          <cell r="HV29">
            <v>18264.080000000002</v>
          </cell>
          <cell r="HW29">
            <v>18264.080000000002</v>
          </cell>
          <cell r="HX29">
            <v>0</v>
          </cell>
          <cell r="HY29">
            <v>0</v>
          </cell>
          <cell r="HZ29">
            <v>0</v>
          </cell>
          <cell r="IA29">
            <v>0</v>
          </cell>
          <cell r="IB29">
            <v>0</v>
          </cell>
          <cell r="IC29">
            <v>21751.279999999999</v>
          </cell>
          <cell r="ID29">
            <v>21751.279999999999</v>
          </cell>
          <cell r="IE29">
            <v>21751.279999999999</v>
          </cell>
          <cell r="IF29">
            <v>21751.279999999999</v>
          </cell>
          <cell r="IG29">
            <v>21751.279999999999</v>
          </cell>
          <cell r="IH29">
            <v>21751.279999999999</v>
          </cell>
        </row>
        <row r="30">
          <cell r="A30">
            <v>26</v>
          </cell>
          <cell r="D30" t="str">
            <v>VALOR JORNADA ORDINARIA CON PRESTACIONES</v>
          </cell>
          <cell r="G30">
            <v>40911.54</v>
          </cell>
          <cell r="H30">
            <v>40911.54</v>
          </cell>
          <cell r="I30">
            <v>0</v>
          </cell>
          <cell r="J30">
            <v>0</v>
          </cell>
          <cell r="K30">
            <v>0</v>
          </cell>
          <cell r="L30">
            <v>40911.54</v>
          </cell>
          <cell r="M30">
            <v>40911.54</v>
          </cell>
          <cell r="N30">
            <v>68788.070000000007</v>
          </cell>
          <cell r="O30">
            <v>68788.070000000007</v>
          </cell>
          <cell r="P30">
            <v>68788.070000000007</v>
          </cell>
          <cell r="Q30">
            <v>68788.070000000007</v>
          </cell>
          <cell r="R30">
            <v>68788.070000000007</v>
          </cell>
          <cell r="S30">
            <v>68788.070000000007</v>
          </cell>
          <cell r="T30">
            <v>68788.070000000007</v>
          </cell>
          <cell r="U30">
            <v>61684.76</v>
          </cell>
          <cell r="V30">
            <v>68788.070000000007</v>
          </cell>
          <cell r="W30">
            <v>61684.76</v>
          </cell>
          <cell r="X30">
            <v>61684.76</v>
          </cell>
          <cell r="Y30">
            <v>61684.76</v>
          </cell>
          <cell r="Z30">
            <v>61684.76</v>
          </cell>
          <cell r="AA30">
            <v>68788.070000000007</v>
          </cell>
          <cell r="AB30">
            <v>68788.070000000007</v>
          </cell>
          <cell r="AC30">
            <v>68788.070000000007</v>
          </cell>
          <cell r="AD30">
            <v>48722.87</v>
          </cell>
          <cell r="AE30">
            <v>48722.87</v>
          </cell>
          <cell r="AF30">
            <v>48722.87</v>
          </cell>
          <cell r="AG30">
            <v>48722.87</v>
          </cell>
          <cell r="AH30">
            <v>48722.87</v>
          </cell>
          <cell r="AI30">
            <v>48722.87</v>
          </cell>
          <cell r="AJ30">
            <v>48722.87</v>
          </cell>
          <cell r="AK30">
            <v>48722.87</v>
          </cell>
          <cell r="AL30">
            <v>48722.87</v>
          </cell>
          <cell r="AM30">
            <v>48722.87</v>
          </cell>
          <cell r="AN30">
            <v>48722.87</v>
          </cell>
          <cell r="AO30">
            <v>48722.87</v>
          </cell>
          <cell r="AP30">
            <v>48722.87</v>
          </cell>
          <cell r="AQ30">
            <v>48722.87</v>
          </cell>
          <cell r="AR30">
            <v>48722.87</v>
          </cell>
          <cell r="AS30">
            <v>48722.87</v>
          </cell>
          <cell r="AT30">
            <v>48722.87</v>
          </cell>
          <cell r="AU30">
            <v>48722.87</v>
          </cell>
          <cell r="AV30">
            <v>40911.54</v>
          </cell>
          <cell r="AW30">
            <v>40911.54</v>
          </cell>
          <cell r="AX30">
            <v>40911.54</v>
          </cell>
          <cell r="AY30">
            <v>40911.54</v>
          </cell>
          <cell r="AZ30">
            <v>40911.54</v>
          </cell>
          <cell r="BA30">
            <v>40911.54</v>
          </cell>
          <cell r="BB30">
            <v>40911.54</v>
          </cell>
          <cell r="BC30">
            <v>48722.87</v>
          </cell>
          <cell r="BD30">
            <v>48722.87</v>
          </cell>
          <cell r="BE30">
            <v>48722.87</v>
          </cell>
          <cell r="BF30">
            <v>48722.87</v>
          </cell>
          <cell r="BG30">
            <v>56924.67</v>
          </cell>
          <cell r="BH30">
            <v>56924.67</v>
          </cell>
          <cell r="BI30">
            <v>56924.67</v>
          </cell>
          <cell r="BJ30">
            <v>56924.67</v>
          </cell>
          <cell r="BK30">
            <v>48722.87</v>
          </cell>
          <cell r="BL30">
            <v>56924.67</v>
          </cell>
          <cell r="BM30">
            <v>56924.67</v>
          </cell>
          <cell r="BN30">
            <v>56924.67</v>
          </cell>
          <cell r="BO30">
            <v>0</v>
          </cell>
          <cell r="BP30">
            <v>0</v>
          </cell>
          <cell r="BQ30">
            <v>0</v>
          </cell>
          <cell r="BR30">
            <v>48722.87</v>
          </cell>
          <cell r="BS30">
            <v>40911.54</v>
          </cell>
          <cell r="BT30">
            <v>48722.87</v>
          </cell>
          <cell r="BU30">
            <v>40911.54</v>
          </cell>
          <cell r="BV30">
            <v>40911.54</v>
          </cell>
          <cell r="BW30">
            <v>48722.87</v>
          </cell>
          <cell r="BX30">
            <v>48722.87</v>
          </cell>
          <cell r="BY30">
            <v>48722.87</v>
          </cell>
          <cell r="BZ30">
            <v>48722.87</v>
          </cell>
          <cell r="CA30">
            <v>40911.54</v>
          </cell>
          <cell r="CB30">
            <v>40911.54</v>
          </cell>
          <cell r="CC30">
            <v>40911.54</v>
          </cell>
          <cell r="CD30">
            <v>56924.67</v>
          </cell>
          <cell r="CE30">
            <v>56924.67</v>
          </cell>
          <cell r="CF30">
            <v>40911.54</v>
          </cell>
          <cell r="CG30">
            <v>40911.54</v>
          </cell>
          <cell r="CH30">
            <v>40911.54</v>
          </cell>
          <cell r="CI30">
            <v>42649.599999999999</v>
          </cell>
          <cell r="CJ30">
            <v>42649.599999999999</v>
          </cell>
          <cell r="CK30">
            <v>42649.599999999999</v>
          </cell>
          <cell r="CL30">
            <v>42649.599999999999</v>
          </cell>
          <cell r="CM30">
            <v>42649.599999999999</v>
          </cell>
          <cell r="CN30">
            <v>61684.76</v>
          </cell>
          <cell r="CO30">
            <v>68788.070000000007</v>
          </cell>
          <cell r="CP30">
            <v>68788.070000000007</v>
          </cell>
          <cell r="CQ30">
            <v>68788.070000000007</v>
          </cell>
          <cell r="CR30">
            <v>68788.070000000007</v>
          </cell>
          <cell r="CS30">
            <v>63974.400000000001</v>
          </cell>
          <cell r="CT30">
            <v>57881.599999999999</v>
          </cell>
          <cell r="CU30">
            <v>57881.599999999999</v>
          </cell>
          <cell r="CV30">
            <v>63974.400000000001</v>
          </cell>
          <cell r="CW30">
            <v>66737.66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94882.64</v>
          </cell>
          <cell r="DK30">
            <v>94882.64</v>
          </cell>
          <cell r="DL30">
            <v>94882.64</v>
          </cell>
          <cell r="DM30">
            <v>94882.64</v>
          </cell>
          <cell r="DN30">
            <v>94882.64</v>
          </cell>
          <cell r="DO30">
            <v>94882.64</v>
          </cell>
          <cell r="DP30">
            <v>78259.33</v>
          </cell>
          <cell r="DQ30">
            <v>78259.33</v>
          </cell>
          <cell r="DR30">
            <v>78259.33</v>
          </cell>
          <cell r="DS30">
            <v>78259.33</v>
          </cell>
          <cell r="DT30">
            <v>78259.33</v>
          </cell>
          <cell r="DU30">
            <v>40911.54</v>
          </cell>
          <cell r="DV30">
            <v>40911.54</v>
          </cell>
          <cell r="DW30">
            <v>40911.54</v>
          </cell>
          <cell r="DX30">
            <v>40911.54</v>
          </cell>
          <cell r="DY30">
            <v>40911.54</v>
          </cell>
          <cell r="DZ30">
            <v>40911.54</v>
          </cell>
          <cell r="EA30">
            <v>40911.54</v>
          </cell>
          <cell r="EB30">
            <v>40911.54</v>
          </cell>
          <cell r="EC30">
            <v>40911.54</v>
          </cell>
          <cell r="ED30">
            <v>40911.54</v>
          </cell>
          <cell r="EE30">
            <v>40911.54</v>
          </cell>
          <cell r="EF30">
            <v>40911.54</v>
          </cell>
          <cell r="EG30">
            <v>40911.54</v>
          </cell>
          <cell r="EH30">
            <v>40911.54</v>
          </cell>
          <cell r="EI30">
            <v>40911.54</v>
          </cell>
          <cell r="EJ30">
            <v>40911.54</v>
          </cell>
          <cell r="EK30">
            <v>40911.54</v>
          </cell>
          <cell r="EL30">
            <v>40911.54</v>
          </cell>
          <cell r="EM30">
            <v>40911.54</v>
          </cell>
          <cell r="EN30">
            <v>59316.99</v>
          </cell>
          <cell r="EO30">
            <v>64076.9</v>
          </cell>
          <cell r="EP30">
            <v>59316.99</v>
          </cell>
          <cell r="EQ30">
            <v>64076.9</v>
          </cell>
          <cell r="ER30">
            <v>59316.99</v>
          </cell>
          <cell r="ES30">
            <v>59316.99</v>
          </cell>
          <cell r="ET30">
            <v>64076.9</v>
          </cell>
          <cell r="EU30">
            <v>59316.99</v>
          </cell>
          <cell r="EV30">
            <v>59316.99</v>
          </cell>
          <cell r="EW30">
            <v>59316.99</v>
          </cell>
          <cell r="EX30">
            <v>59316.99</v>
          </cell>
          <cell r="EY30">
            <v>68788.070000000007</v>
          </cell>
          <cell r="EZ30">
            <v>78259.33</v>
          </cell>
          <cell r="FA30">
            <v>78259.33</v>
          </cell>
          <cell r="FB30">
            <v>78259.33</v>
          </cell>
          <cell r="FC30">
            <v>78259.33</v>
          </cell>
          <cell r="FD30">
            <v>78259.33</v>
          </cell>
          <cell r="FE30">
            <v>68788.070000000007</v>
          </cell>
          <cell r="FF30">
            <v>78259.33</v>
          </cell>
          <cell r="FG30">
            <v>68788.070000000007</v>
          </cell>
          <cell r="FH30">
            <v>68788.070000000007</v>
          </cell>
          <cell r="FI30">
            <v>68788.070000000007</v>
          </cell>
          <cell r="FJ30">
            <v>78259.33</v>
          </cell>
          <cell r="FL30">
            <v>42649.599999999999</v>
          </cell>
          <cell r="FM30">
            <v>42649.599999999999</v>
          </cell>
          <cell r="FN30">
            <v>42649.599999999999</v>
          </cell>
          <cell r="FO30">
            <v>40911.54</v>
          </cell>
          <cell r="FP30">
            <v>40911.54</v>
          </cell>
          <cell r="FQ30">
            <v>40911.54</v>
          </cell>
          <cell r="FR30">
            <v>40911.54</v>
          </cell>
          <cell r="FS30">
            <v>68788.070000000007</v>
          </cell>
          <cell r="FT30">
            <v>68788.070000000007</v>
          </cell>
          <cell r="FU30">
            <v>68788.070000000007</v>
          </cell>
          <cell r="FV30">
            <v>68788.070000000007</v>
          </cell>
          <cell r="FW30">
            <v>61684.76</v>
          </cell>
          <cell r="FX30">
            <v>61684.76</v>
          </cell>
          <cell r="FY30">
            <v>53829.89</v>
          </cell>
          <cell r="FZ30">
            <v>53829.89</v>
          </cell>
          <cell r="GA30">
            <v>61684.76</v>
          </cell>
          <cell r="GB30">
            <v>61684.76</v>
          </cell>
          <cell r="GC30">
            <v>61684.76</v>
          </cell>
          <cell r="GD30">
            <v>61684.76</v>
          </cell>
          <cell r="GE30">
            <v>61684.76</v>
          </cell>
          <cell r="GF30">
            <v>61684.76</v>
          </cell>
          <cell r="GG30">
            <v>61684.76</v>
          </cell>
          <cell r="GH30">
            <v>61684.76</v>
          </cell>
          <cell r="GI30">
            <v>61684.76</v>
          </cell>
          <cell r="GJ30">
            <v>61684.76</v>
          </cell>
          <cell r="GK30">
            <v>61684.76</v>
          </cell>
          <cell r="GL30">
            <v>61684.76</v>
          </cell>
          <cell r="GM30">
            <v>61684.76</v>
          </cell>
          <cell r="GN30">
            <v>61684.76</v>
          </cell>
          <cell r="GO30">
            <v>61684.76</v>
          </cell>
          <cell r="GP30">
            <v>61684.76</v>
          </cell>
          <cell r="GQ30">
            <v>61684.76</v>
          </cell>
          <cell r="GR30">
            <v>61684.76</v>
          </cell>
          <cell r="GS30">
            <v>61684.76</v>
          </cell>
          <cell r="GT30">
            <v>61684.76</v>
          </cell>
          <cell r="GU30">
            <v>61684.76</v>
          </cell>
          <cell r="GV30">
            <v>61684.76</v>
          </cell>
          <cell r="GW30">
            <v>61684.76</v>
          </cell>
          <cell r="GX30">
            <v>61684.76</v>
          </cell>
          <cell r="GY30">
            <v>61684.76</v>
          </cell>
          <cell r="GZ30">
            <v>61684.76</v>
          </cell>
          <cell r="HA30">
            <v>61684.76</v>
          </cell>
          <cell r="HB30">
            <v>61684.76</v>
          </cell>
          <cell r="HC30">
            <v>40911.54</v>
          </cell>
          <cell r="HD30">
            <v>40911.54</v>
          </cell>
          <cell r="HE30">
            <v>40911.54</v>
          </cell>
          <cell r="HF30">
            <v>40911.54</v>
          </cell>
          <cell r="HG30">
            <v>40911.54</v>
          </cell>
          <cell r="HH30">
            <v>40911.54</v>
          </cell>
          <cell r="HI30">
            <v>40911.54</v>
          </cell>
          <cell r="HJ30">
            <v>40911.54</v>
          </cell>
          <cell r="HK30">
            <v>40911.54</v>
          </cell>
          <cell r="HL30">
            <v>40911.54</v>
          </cell>
          <cell r="HM30">
            <v>40911.54</v>
          </cell>
          <cell r="HN30">
            <v>40911.54</v>
          </cell>
          <cell r="HO30">
            <v>40911.54</v>
          </cell>
          <cell r="HP30">
            <v>40911.54</v>
          </cell>
          <cell r="HQ30">
            <v>40911.54</v>
          </cell>
          <cell r="HR30">
            <v>40911.54</v>
          </cell>
          <cell r="HS30">
            <v>40911.54</v>
          </cell>
          <cell r="HT30">
            <v>40911.54</v>
          </cell>
          <cell r="HU30">
            <v>40911.54</v>
          </cell>
          <cell r="HV30">
            <v>40911.54</v>
          </cell>
          <cell r="HW30">
            <v>40911.54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48722.87</v>
          </cell>
          <cell r="ID30">
            <v>48722.87</v>
          </cell>
          <cell r="IE30">
            <v>48722.87</v>
          </cell>
          <cell r="IF30">
            <v>48722.87</v>
          </cell>
          <cell r="IG30">
            <v>48722.87</v>
          </cell>
          <cell r="IH30">
            <v>48722.87</v>
          </cell>
        </row>
        <row r="31">
          <cell r="A31">
            <v>27</v>
          </cell>
          <cell r="D31" t="str">
            <v>RECARGO POR HORAS EXTRAS</v>
          </cell>
          <cell r="G31">
            <v>1.25</v>
          </cell>
          <cell r="H31">
            <v>1.25</v>
          </cell>
          <cell r="I31">
            <v>0</v>
          </cell>
          <cell r="J31">
            <v>0</v>
          </cell>
          <cell r="K31">
            <v>0</v>
          </cell>
          <cell r="L31">
            <v>1.25</v>
          </cell>
          <cell r="M31">
            <v>1.25</v>
          </cell>
          <cell r="N31">
            <v>1.25</v>
          </cell>
          <cell r="O31">
            <v>1.25</v>
          </cell>
          <cell r="P31">
            <v>1.25</v>
          </cell>
          <cell r="Q31">
            <v>1.25</v>
          </cell>
          <cell r="R31">
            <v>1.25</v>
          </cell>
          <cell r="S31">
            <v>1.25</v>
          </cell>
          <cell r="T31">
            <v>1.25</v>
          </cell>
          <cell r="U31">
            <v>1.25</v>
          </cell>
          <cell r="V31">
            <v>1.25</v>
          </cell>
          <cell r="W31">
            <v>1.25</v>
          </cell>
          <cell r="X31">
            <v>1.25</v>
          </cell>
          <cell r="Y31">
            <v>1.25</v>
          </cell>
          <cell r="Z31">
            <v>1.25</v>
          </cell>
          <cell r="AA31">
            <v>1.25</v>
          </cell>
          <cell r="AB31">
            <v>1.25</v>
          </cell>
          <cell r="AC31">
            <v>1.25</v>
          </cell>
          <cell r="AD31">
            <v>1.25</v>
          </cell>
          <cell r="AE31">
            <v>1.25</v>
          </cell>
          <cell r="AF31">
            <v>1.25</v>
          </cell>
          <cell r="AG31">
            <v>1.25</v>
          </cell>
          <cell r="AH31">
            <v>1.25</v>
          </cell>
          <cell r="AI31">
            <v>1.25</v>
          </cell>
          <cell r="AJ31">
            <v>1.25</v>
          </cell>
          <cell r="AK31">
            <v>1.25</v>
          </cell>
          <cell r="AL31">
            <v>1.25</v>
          </cell>
          <cell r="AM31">
            <v>1.25</v>
          </cell>
          <cell r="AN31">
            <v>1.25</v>
          </cell>
          <cell r="AO31">
            <v>1.25</v>
          </cell>
          <cell r="AP31">
            <v>1.25</v>
          </cell>
          <cell r="AQ31">
            <v>1.25</v>
          </cell>
          <cell r="AR31">
            <v>1.25</v>
          </cell>
          <cell r="AS31">
            <v>1.25</v>
          </cell>
          <cell r="AT31">
            <v>1.25</v>
          </cell>
          <cell r="AU31">
            <v>1.25</v>
          </cell>
          <cell r="AV31">
            <v>1.25</v>
          </cell>
          <cell r="AW31">
            <v>1.25</v>
          </cell>
          <cell r="AX31">
            <v>1.25</v>
          </cell>
          <cell r="AY31">
            <v>1.25</v>
          </cell>
          <cell r="AZ31">
            <v>1.25</v>
          </cell>
          <cell r="BA31">
            <v>1.25</v>
          </cell>
          <cell r="BB31">
            <v>1.25</v>
          </cell>
          <cell r="BC31">
            <v>1.25</v>
          </cell>
          <cell r="BD31">
            <v>1.25</v>
          </cell>
          <cell r="BE31">
            <v>1.25</v>
          </cell>
          <cell r="BF31">
            <v>1.25</v>
          </cell>
          <cell r="BG31">
            <v>1.25</v>
          </cell>
          <cell r="BH31">
            <v>1.25</v>
          </cell>
          <cell r="BI31">
            <v>1.25</v>
          </cell>
          <cell r="BJ31">
            <v>1.25</v>
          </cell>
          <cell r="BK31">
            <v>1.25</v>
          </cell>
          <cell r="BL31">
            <v>1.25</v>
          </cell>
          <cell r="BM31">
            <v>1.25</v>
          </cell>
          <cell r="BN31">
            <v>1.25</v>
          </cell>
          <cell r="BO31">
            <v>0</v>
          </cell>
          <cell r="BP31">
            <v>0</v>
          </cell>
          <cell r="BQ31">
            <v>0</v>
          </cell>
          <cell r="BR31">
            <v>1.25</v>
          </cell>
          <cell r="BS31">
            <v>1.25</v>
          </cell>
          <cell r="BT31">
            <v>1.25</v>
          </cell>
          <cell r="BU31">
            <v>1.25</v>
          </cell>
          <cell r="BV31">
            <v>1.25</v>
          </cell>
          <cell r="BW31">
            <v>1.25</v>
          </cell>
          <cell r="BX31">
            <v>1.25</v>
          </cell>
          <cell r="BY31">
            <v>1.25</v>
          </cell>
          <cell r="BZ31">
            <v>1.25</v>
          </cell>
          <cell r="CA31">
            <v>1.25</v>
          </cell>
          <cell r="CB31">
            <v>1.25</v>
          </cell>
          <cell r="CC31">
            <v>1.25</v>
          </cell>
          <cell r="CD31">
            <v>1.25</v>
          </cell>
          <cell r="CE31">
            <v>1.25</v>
          </cell>
          <cell r="CF31">
            <v>1.25</v>
          </cell>
          <cell r="CG31">
            <v>1.25</v>
          </cell>
          <cell r="CH31">
            <v>1.25</v>
          </cell>
          <cell r="CI31">
            <v>1.25</v>
          </cell>
          <cell r="CJ31">
            <v>1.25</v>
          </cell>
          <cell r="CK31">
            <v>1.25</v>
          </cell>
          <cell r="CL31">
            <v>1.25</v>
          </cell>
          <cell r="CM31">
            <v>1.25</v>
          </cell>
          <cell r="CN31">
            <v>1.25</v>
          </cell>
          <cell r="CO31">
            <v>1.25</v>
          </cell>
          <cell r="CP31">
            <v>1.25</v>
          </cell>
          <cell r="CQ31">
            <v>1.25</v>
          </cell>
          <cell r="CR31">
            <v>1.25</v>
          </cell>
          <cell r="CS31">
            <v>1.25</v>
          </cell>
          <cell r="CT31">
            <v>1.25</v>
          </cell>
          <cell r="CU31">
            <v>1.25</v>
          </cell>
          <cell r="CV31">
            <v>1.25</v>
          </cell>
          <cell r="CW31">
            <v>1.25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1.25</v>
          </cell>
          <cell r="DK31">
            <v>1.25</v>
          </cell>
          <cell r="DL31">
            <v>1.25</v>
          </cell>
          <cell r="DM31">
            <v>1.25</v>
          </cell>
          <cell r="DN31">
            <v>1.25</v>
          </cell>
          <cell r="DO31">
            <v>1.25</v>
          </cell>
          <cell r="DP31">
            <v>1.25</v>
          </cell>
          <cell r="DQ31">
            <v>1.25</v>
          </cell>
          <cell r="DR31">
            <v>1.25</v>
          </cell>
          <cell r="DS31">
            <v>1.25</v>
          </cell>
          <cell r="DT31">
            <v>1.25</v>
          </cell>
          <cell r="DU31">
            <v>1.25</v>
          </cell>
          <cell r="DV31">
            <v>1.25</v>
          </cell>
          <cell r="DW31">
            <v>1.25</v>
          </cell>
          <cell r="DX31">
            <v>1.25</v>
          </cell>
          <cell r="DY31">
            <v>1.25</v>
          </cell>
          <cell r="DZ31">
            <v>1.25</v>
          </cell>
          <cell r="EA31">
            <v>1.25</v>
          </cell>
          <cell r="EB31">
            <v>1.25</v>
          </cell>
          <cell r="EC31">
            <v>1.25</v>
          </cell>
          <cell r="ED31">
            <v>1.25</v>
          </cell>
          <cell r="EE31">
            <v>1.25</v>
          </cell>
          <cell r="EF31">
            <v>1.25</v>
          </cell>
          <cell r="EG31">
            <v>1.25</v>
          </cell>
          <cell r="EH31">
            <v>1.25</v>
          </cell>
          <cell r="EI31">
            <v>1.25</v>
          </cell>
          <cell r="EJ31">
            <v>1.25</v>
          </cell>
          <cell r="EK31">
            <v>1.25</v>
          </cell>
          <cell r="EL31">
            <v>1.25</v>
          </cell>
          <cell r="EM31">
            <v>1.25</v>
          </cell>
          <cell r="EN31">
            <v>1.25</v>
          </cell>
          <cell r="EO31">
            <v>1.25</v>
          </cell>
          <cell r="EP31">
            <v>1.25</v>
          </cell>
          <cell r="EQ31">
            <v>1.25</v>
          </cell>
          <cell r="ER31">
            <v>1.25</v>
          </cell>
          <cell r="ES31">
            <v>1.25</v>
          </cell>
          <cell r="ET31">
            <v>1.25</v>
          </cell>
          <cell r="EU31">
            <v>1.25</v>
          </cell>
          <cell r="EV31">
            <v>1.25</v>
          </cell>
          <cell r="EW31">
            <v>1.25</v>
          </cell>
          <cell r="EX31">
            <v>1.25</v>
          </cell>
          <cell r="EY31">
            <v>1.25</v>
          </cell>
          <cell r="EZ31">
            <v>1.25</v>
          </cell>
          <cell r="FA31">
            <v>1.25</v>
          </cell>
          <cell r="FB31">
            <v>1.25</v>
          </cell>
          <cell r="FC31">
            <v>1.25</v>
          </cell>
          <cell r="FD31">
            <v>1.25</v>
          </cell>
          <cell r="FE31">
            <v>1.25</v>
          </cell>
          <cell r="FF31">
            <v>1.25</v>
          </cell>
          <cell r="FG31">
            <v>1.25</v>
          </cell>
          <cell r="FH31">
            <v>1.25</v>
          </cell>
          <cell r="FI31">
            <v>1.25</v>
          </cell>
          <cell r="FJ31">
            <v>1.25</v>
          </cell>
          <cell r="FL31">
            <v>1.25</v>
          </cell>
          <cell r="FM31">
            <v>1.25</v>
          </cell>
          <cell r="FN31">
            <v>1.25</v>
          </cell>
          <cell r="FO31">
            <v>1.25</v>
          </cell>
          <cell r="FP31">
            <v>1.25</v>
          </cell>
          <cell r="FQ31">
            <v>1.25</v>
          </cell>
          <cell r="FR31">
            <v>1.25</v>
          </cell>
          <cell r="FS31">
            <v>1.25</v>
          </cell>
          <cell r="FT31">
            <v>1.25</v>
          </cell>
          <cell r="FU31">
            <v>1.25</v>
          </cell>
          <cell r="FV31">
            <v>1.25</v>
          </cell>
          <cell r="FW31">
            <v>1.25</v>
          </cell>
          <cell r="FX31">
            <v>1.25</v>
          </cell>
          <cell r="FY31">
            <v>1.25</v>
          </cell>
          <cell r="FZ31">
            <v>1.25</v>
          </cell>
          <cell r="GA31">
            <v>1.25</v>
          </cell>
          <cell r="GB31">
            <v>1.25</v>
          </cell>
          <cell r="GC31">
            <v>1.25</v>
          </cell>
          <cell r="GD31">
            <v>1.25</v>
          </cell>
          <cell r="GE31">
            <v>1.25</v>
          </cell>
          <cell r="GF31">
            <v>1.25</v>
          </cell>
          <cell r="GG31">
            <v>1.25</v>
          </cell>
          <cell r="GH31">
            <v>1.25</v>
          </cell>
          <cell r="GI31">
            <v>1.25</v>
          </cell>
          <cell r="GJ31">
            <v>1.25</v>
          </cell>
          <cell r="GK31">
            <v>1.25</v>
          </cell>
          <cell r="GL31">
            <v>1.25</v>
          </cell>
          <cell r="GM31">
            <v>1.25</v>
          </cell>
          <cell r="GN31">
            <v>1.25</v>
          </cell>
          <cell r="GO31">
            <v>1.25</v>
          </cell>
          <cell r="GP31">
            <v>1.25</v>
          </cell>
          <cell r="GQ31">
            <v>1.25</v>
          </cell>
          <cell r="GR31">
            <v>1.25</v>
          </cell>
          <cell r="GS31">
            <v>1.25</v>
          </cell>
          <cell r="GT31">
            <v>1.25</v>
          </cell>
          <cell r="GU31">
            <v>1.25</v>
          </cell>
          <cell r="GV31">
            <v>1.25</v>
          </cell>
          <cell r="GW31">
            <v>1.25</v>
          </cell>
          <cell r="GX31">
            <v>1.25</v>
          </cell>
          <cell r="GY31">
            <v>1.25</v>
          </cell>
          <cell r="GZ31">
            <v>1.25</v>
          </cell>
          <cell r="HA31">
            <v>1.25</v>
          </cell>
          <cell r="HB31">
            <v>1.25</v>
          </cell>
          <cell r="HC31">
            <v>1.25</v>
          </cell>
          <cell r="HD31">
            <v>1.25</v>
          </cell>
          <cell r="HE31">
            <v>1.25</v>
          </cell>
          <cell r="HF31">
            <v>1.25</v>
          </cell>
          <cell r="HG31">
            <v>1.25</v>
          </cell>
          <cell r="HH31">
            <v>1.25</v>
          </cell>
          <cell r="HI31">
            <v>1.25</v>
          </cell>
          <cell r="HJ31">
            <v>1.25</v>
          </cell>
          <cell r="HK31">
            <v>1.25</v>
          </cell>
          <cell r="HL31">
            <v>1.25</v>
          </cell>
          <cell r="HM31">
            <v>1.25</v>
          </cell>
          <cell r="HN31">
            <v>1.25</v>
          </cell>
          <cell r="HO31">
            <v>1.25</v>
          </cell>
          <cell r="HP31">
            <v>1.25</v>
          </cell>
          <cell r="HQ31">
            <v>1.25</v>
          </cell>
          <cell r="HR31">
            <v>1.25</v>
          </cell>
          <cell r="HS31">
            <v>1.25</v>
          </cell>
          <cell r="HT31">
            <v>1.25</v>
          </cell>
          <cell r="HU31">
            <v>1.25</v>
          </cell>
          <cell r="HV31">
            <v>1.25</v>
          </cell>
          <cell r="HW31">
            <v>1.25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1.25</v>
          </cell>
          <cell r="ID31">
            <v>1.25</v>
          </cell>
          <cell r="IE31">
            <v>1.25</v>
          </cell>
          <cell r="IF31">
            <v>1.25</v>
          </cell>
          <cell r="IG31">
            <v>1.25</v>
          </cell>
          <cell r="IH31">
            <v>1.25</v>
          </cell>
        </row>
        <row r="32">
          <cell r="A32">
            <v>28</v>
          </cell>
          <cell r="D32" t="str">
            <v>VALOR HORAS EXTRAS TRABAJADAS</v>
          </cell>
          <cell r="E32">
            <v>2</v>
          </cell>
          <cell r="G32">
            <v>5707.53</v>
          </cell>
          <cell r="H32">
            <v>5707.53</v>
          </cell>
          <cell r="I32">
            <v>0</v>
          </cell>
          <cell r="J32">
            <v>0</v>
          </cell>
          <cell r="K32">
            <v>0</v>
          </cell>
          <cell r="L32">
            <v>5707.53</v>
          </cell>
          <cell r="M32">
            <v>5707.53</v>
          </cell>
          <cell r="N32">
            <v>9596.5499999999993</v>
          </cell>
          <cell r="O32">
            <v>9596.5499999999993</v>
          </cell>
          <cell r="P32">
            <v>9596.5499999999993</v>
          </cell>
          <cell r="Q32">
            <v>9596.5499999999993</v>
          </cell>
          <cell r="R32">
            <v>9596.5499999999993</v>
          </cell>
          <cell r="S32">
            <v>9596.5499999999993</v>
          </cell>
          <cell r="T32">
            <v>9596.5499999999993</v>
          </cell>
          <cell r="U32">
            <v>8605.58</v>
          </cell>
          <cell r="V32">
            <v>9596.5499999999993</v>
          </cell>
          <cell r="W32">
            <v>8605.58</v>
          </cell>
          <cell r="X32">
            <v>8605.58</v>
          </cell>
          <cell r="Y32">
            <v>8605.58</v>
          </cell>
          <cell r="Z32">
            <v>8605.58</v>
          </cell>
          <cell r="AA32">
            <v>9596.5499999999993</v>
          </cell>
          <cell r="AB32">
            <v>9596.5499999999993</v>
          </cell>
          <cell r="AC32">
            <v>9596.5499999999993</v>
          </cell>
          <cell r="AD32">
            <v>6797.28</v>
          </cell>
          <cell r="AE32">
            <v>6797.28</v>
          </cell>
          <cell r="AF32">
            <v>6797.28</v>
          </cell>
          <cell r="AG32">
            <v>6797.28</v>
          </cell>
          <cell r="AH32">
            <v>6797.28</v>
          </cell>
          <cell r="AI32">
            <v>6797.28</v>
          </cell>
          <cell r="AJ32">
            <v>6797.28</v>
          </cell>
          <cell r="AK32">
            <v>6797.28</v>
          </cell>
          <cell r="AL32">
            <v>6797.28</v>
          </cell>
          <cell r="AM32">
            <v>6797.28</v>
          </cell>
          <cell r="AN32">
            <v>6797.28</v>
          </cell>
          <cell r="AO32">
            <v>6797.28</v>
          </cell>
          <cell r="AP32">
            <v>6797.28</v>
          </cell>
          <cell r="AQ32">
            <v>6797.28</v>
          </cell>
          <cell r="AR32">
            <v>6797.28</v>
          </cell>
          <cell r="AS32">
            <v>6797.28</v>
          </cell>
          <cell r="AT32">
            <v>6797.28</v>
          </cell>
          <cell r="AU32">
            <v>6797.28</v>
          </cell>
          <cell r="AV32">
            <v>5707.53</v>
          </cell>
          <cell r="AW32">
            <v>5707.53</v>
          </cell>
          <cell r="AX32">
            <v>5707.53</v>
          </cell>
          <cell r="AY32">
            <v>5707.53</v>
          </cell>
          <cell r="AZ32">
            <v>5707.53</v>
          </cell>
          <cell r="BA32">
            <v>5707.53</v>
          </cell>
          <cell r="BB32">
            <v>5707.53</v>
          </cell>
          <cell r="BC32">
            <v>6797.28</v>
          </cell>
          <cell r="BD32">
            <v>6797.28</v>
          </cell>
          <cell r="BE32">
            <v>6797.28</v>
          </cell>
          <cell r="BF32">
            <v>6797.28</v>
          </cell>
          <cell r="BG32">
            <v>7941.5</v>
          </cell>
          <cell r="BH32">
            <v>7941.5</v>
          </cell>
          <cell r="BI32">
            <v>7941.5</v>
          </cell>
          <cell r="BJ32">
            <v>7941.5</v>
          </cell>
          <cell r="BK32">
            <v>6797.28</v>
          </cell>
          <cell r="BL32">
            <v>7941.5</v>
          </cell>
          <cell r="BM32">
            <v>7941.5</v>
          </cell>
          <cell r="BN32">
            <v>7941.5</v>
          </cell>
          <cell r="BO32">
            <v>0</v>
          </cell>
          <cell r="BP32">
            <v>0</v>
          </cell>
          <cell r="BQ32">
            <v>0</v>
          </cell>
          <cell r="BR32">
            <v>6797.28</v>
          </cell>
          <cell r="BS32">
            <v>5707.53</v>
          </cell>
          <cell r="BT32">
            <v>6797.28</v>
          </cell>
          <cell r="BU32">
            <v>5707.53</v>
          </cell>
          <cell r="BV32">
            <v>5707.53</v>
          </cell>
          <cell r="BW32">
            <v>6797.28</v>
          </cell>
          <cell r="BX32">
            <v>6797.28</v>
          </cell>
          <cell r="BY32">
            <v>6797.28</v>
          </cell>
          <cell r="BZ32">
            <v>6797.28</v>
          </cell>
          <cell r="CA32">
            <v>5707.53</v>
          </cell>
          <cell r="CB32">
            <v>5707.53</v>
          </cell>
          <cell r="CC32">
            <v>5707.53</v>
          </cell>
          <cell r="CD32">
            <v>7941.5</v>
          </cell>
          <cell r="CE32">
            <v>7941.5</v>
          </cell>
          <cell r="CF32">
            <v>5707.53</v>
          </cell>
          <cell r="CG32">
            <v>5707.53</v>
          </cell>
          <cell r="CH32">
            <v>5707.53</v>
          </cell>
          <cell r="CI32">
            <v>5950</v>
          </cell>
          <cell r="CJ32">
            <v>5950</v>
          </cell>
          <cell r="CK32">
            <v>5950</v>
          </cell>
          <cell r="CL32">
            <v>5950</v>
          </cell>
          <cell r="CM32">
            <v>5950</v>
          </cell>
          <cell r="CN32">
            <v>8605.58</v>
          </cell>
          <cell r="CO32">
            <v>9596.5499999999993</v>
          </cell>
          <cell r="CP32">
            <v>9596.5499999999993</v>
          </cell>
          <cell r="CQ32">
            <v>9596.5499999999993</v>
          </cell>
          <cell r="CR32">
            <v>9596.5499999999993</v>
          </cell>
          <cell r="CS32">
            <v>8925</v>
          </cell>
          <cell r="CT32">
            <v>8075</v>
          </cell>
          <cell r="CU32">
            <v>8075</v>
          </cell>
          <cell r="CV32">
            <v>8925</v>
          </cell>
          <cell r="CW32">
            <v>9310.5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13236.98</v>
          </cell>
          <cell r="DK32">
            <v>13236.98</v>
          </cell>
          <cell r="DL32">
            <v>13236.98</v>
          </cell>
          <cell r="DM32">
            <v>13236.98</v>
          </cell>
          <cell r="DN32">
            <v>13236.98</v>
          </cell>
          <cell r="DO32">
            <v>13236.98</v>
          </cell>
          <cell r="DP32">
            <v>10917.88</v>
          </cell>
          <cell r="DQ32">
            <v>10917.88</v>
          </cell>
          <cell r="DR32">
            <v>10917.88</v>
          </cell>
          <cell r="DS32">
            <v>10917.88</v>
          </cell>
          <cell r="DT32">
            <v>10917.88</v>
          </cell>
          <cell r="DU32">
            <v>5707.53</v>
          </cell>
          <cell r="DV32">
            <v>5707.53</v>
          </cell>
          <cell r="DW32">
            <v>5707.53</v>
          </cell>
          <cell r="DX32">
            <v>5707.53</v>
          </cell>
          <cell r="DY32">
            <v>5707.53</v>
          </cell>
          <cell r="DZ32">
            <v>5707.53</v>
          </cell>
          <cell r="EA32">
            <v>5707.53</v>
          </cell>
          <cell r="EB32">
            <v>5707.53</v>
          </cell>
          <cell r="EC32">
            <v>5707.53</v>
          </cell>
          <cell r="ED32">
            <v>5707.53</v>
          </cell>
          <cell r="EE32">
            <v>5707.53</v>
          </cell>
          <cell r="EF32">
            <v>5707.53</v>
          </cell>
          <cell r="EG32">
            <v>5707.53</v>
          </cell>
          <cell r="EH32">
            <v>5707.53</v>
          </cell>
          <cell r="EI32">
            <v>5707.53</v>
          </cell>
          <cell r="EJ32">
            <v>5707.53</v>
          </cell>
          <cell r="EK32">
            <v>5707.53</v>
          </cell>
          <cell r="EL32">
            <v>5707.53</v>
          </cell>
          <cell r="EM32">
            <v>5707.53</v>
          </cell>
          <cell r="EN32">
            <v>8275.25</v>
          </cell>
          <cell r="EO32">
            <v>8939.2999999999993</v>
          </cell>
          <cell r="EP32">
            <v>8275.25</v>
          </cell>
          <cell r="EQ32">
            <v>8939.2999999999993</v>
          </cell>
          <cell r="ER32">
            <v>8275.25</v>
          </cell>
          <cell r="ES32">
            <v>8275.25</v>
          </cell>
          <cell r="ET32">
            <v>8939.2999999999993</v>
          </cell>
          <cell r="EU32">
            <v>8275.25</v>
          </cell>
          <cell r="EV32">
            <v>8275.25</v>
          </cell>
          <cell r="EW32">
            <v>8275.25</v>
          </cell>
          <cell r="EX32">
            <v>8275.25</v>
          </cell>
          <cell r="EY32">
            <v>9596.5499999999993</v>
          </cell>
          <cell r="EZ32">
            <v>10917.88</v>
          </cell>
          <cell r="FA32">
            <v>10917.88</v>
          </cell>
          <cell r="FB32">
            <v>10917.88</v>
          </cell>
          <cell r="FC32">
            <v>10917.88</v>
          </cell>
          <cell r="FD32">
            <v>10917.88</v>
          </cell>
          <cell r="FE32">
            <v>9596.5499999999993</v>
          </cell>
          <cell r="FF32">
            <v>10917.88</v>
          </cell>
          <cell r="FG32">
            <v>9596.5499999999993</v>
          </cell>
          <cell r="FH32">
            <v>9596.5499999999993</v>
          </cell>
          <cell r="FI32">
            <v>9596.5499999999993</v>
          </cell>
          <cell r="FJ32">
            <v>10917.88</v>
          </cell>
          <cell r="FL32">
            <v>5950</v>
          </cell>
          <cell r="FM32">
            <v>5950</v>
          </cell>
          <cell r="FN32">
            <v>5950</v>
          </cell>
          <cell r="FO32">
            <v>5707.53</v>
          </cell>
          <cell r="FP32">
            <v>5707.53</v>
          </cell>
          <cell r="FQ32">
            <v>5707.53</v>
          </cell>
          <cell r="FR32">
            <v>5707.53</v>
          </cell>
          <cell r="FS32">
            <v>9596.5499999999993</v>
          </cell>
          <cell r="FT32">
            <v>9596.5499999999993</v>
          </cell>
          <cell r="FU32">
            <v>9596.5499999999993</v>
          </cell>
          <cell r="FV32">
            <v>9596.5499999999993</v>
          </cell>
          <cell r="FW32">
            <v>8605.58</v>
          </cell>
          <cell r="FX32">
            <v>8605.58</v>
          </cell>
          <cell r="FY32">
            <v>7509.75</v>
          </cell>
          <cell r="FZ32">
            <v>7509.75</v>
          </cell>
          <cell r="GA32">
            <v>8605.58</v>
          </cell>
          <cell r="GB32">
            <v>8605.58</v>
          </cell>
          <cell r="GC32">
            <v>8605.58</v>
          </cell>
          <cell r="GD32">
            <v>8605.58</v>
          </cell>
          <cell r="GE32">
            <v>8605.58</v>
          </cell>
          <cell r="GF32">
            <v>8605.58</v>
          </cell>
          <cell r="GG32">
            <v>8605.58</v>
          </cell>
          <cell r="GH32">
            <v>8605.58</v>
          </cell>
          <cell r="GI32">
            <v>8605.58</v>
          </cell>
          <cell r="GJ32">
            <v>8605.58</v>
          </cell>
          <cell r="GK32">
            <v>8605.58</v>
          </cell>
          <cell r="GL32">
            <v>8605.58</v>
          </cell>
          <cell r="GM32">
            <v>8605.58</v>
          </cell>
          <cell r="GN32">
            <v>8605.58</v>
          </cell>
          <cell r="GO32">
            <v>8605.58</v>
          </cell>
          <cell r="GP32">
            <v>8605.58</v>
          </cell>
          <cell r="GQ32">
            <v>8605.58</v>
          </cell>
          <cell r="GR32">
            <v>8605.58</v>
          </cell>
          <cell r="GS32">
            <v>8605.58</v>
          </cell>
          <cell r="GT32">
            <v>8605.58</v>
          </cell>
          <cell r="GU32">
            <v>8605.58</v>
          </cell>
          <cell r="GV32">
            <v>8605.58</v>
          </cell>
          <cell r="GW32">
            <v>8605.58</v>
          </cell>
          <cell r="GX32">
            <v>8605.58</v>
          </cell>
          <cell r="GY32">
            <v>8605.58</v>
          </cell>
          <cell r="GZ32">
            <v>8605.58</v>
          </cell>
          <cell r="HA32">
            <v>8605.58</v>
          </cell>
          <cell r="HB32">
            <v>8605.58</v>
          </cell>
          <cell r="HC32">
            <v>5707.53</v>
          </cell>
          <cell r="HD32">
            <v>5707.53</v>
          </cell>
          <cell r="HE32">
            <v>5707.53</v>
          </cell>
          <cell r="HF32">
            <v>5707.53</v>
          </cell>
          <cell r="HG32">
            <v>5707.53</v>
          </cell>
          <cell r="HH32">
            <v>5707.53</v>
          </cell>
          <cell r="HI32">
            <v>5707.53</v>
          </cell>
          <cell r="HJ32">
            <v>5707.53</v>
          </cell>
          <cell r="HK32">
            <v>5707.53</v>
          </cell>
          <cell r="HL32">
            <v>5707.53</v>
          </cell>
          <cell r="HM32">
            <v>5707.53</v>
          </cell>
          <cell r="HN32">
            <v>5707.53</v>
          </cell>
          <cell r="HO32">
            <v>5707.53</v>
          </cell>
          <cell r="HP32">
            <v>5707.53</v>
          </cell>
          <cell r="HQ32">
            <v>5707.53</v>
          </cell>
          <cell r="HR32">
            <v>5707.53</v>
          </cell>
          <cell r="HS32">
            <v>5707.53</v>
          </cell>
          <cell r="HT32">
            <v>5707.53</v>
          </cell>
          <cell r="HU32">
            <v>5707.53</v>
          </cell>
          <cell r="HV32">
            <v>5707.53</v>
          </cell>
          <cell r="HW32">
            <v>5707.53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6797.28</v>
          </cell>
          <cell r="ID32">
            <v>6797.28</v>
          </cell>
          <cell r="IE32">
            <v>6797.28</v>
          </cell>
          <cell r="IF32">
            <v>6797.28</v>
          </cell>
          <cell r="IG32">
            <v>6797.28</v>
          </cell>
          <cell r="IH32">
            <v>6797.28</v>
          </cell>
        </row>
        <row r="33">
          <cell r="A33">
            <v>29</v>
          </cell>
          <cell r="D33" t="str">
            <v>VALOR HORAS EXTRAS CON PRESTACIONES</v>
          </cell>
          <cell r="G33">
            <v>12784.87</v>
          </cell>
          <cell r="H33">
            <v>12784.87</v>
          </cell>
          <cell r="I33">
            <v>0</v>
          </cell>
          <cell r="J33">
            <v>0</v>
          </cell>
          <cell r="K33">
            <v>0</v>
          </cell>
          <cell r="L33">
            <v>12784.87</v>
          </cell>
          <cell r="M33">
            <v>12784.87</v>
          </cell>
          <cell r="N33">
            <v>21496.27</v>
          </cell>
          <cell r="O33">
            <v>21496.27</v>
          </cell>
          <cell r="P33">
            <v>21496.27</v>
          </cell>
          <cell r="Q33">
            <v>21496.27</v>
          </cell>
          <cell r="R33">
            <v>21496.27</v>
          </cell>
          <cell r="S33">
            <v>21496.27</v>
          </cell>
          <cell r="T33">
            <v>21496.27</v>
          </cell>
          <cell r="U33">
            <v>19276.5</v>
          </cell>
          <cell r="V33">
            <v>21496.27</v>
          </cell>
          <cell r="W33">
            <v>19276.5</v>
          </cell>
          <cell r="X33">
            <v>19276.5</v>
          </cell>
          <cell r="Y33">
            <v>19276.5</v>
          </cell>
          <cell r="Z33">
            <v>19276.5</v>
          </cell>
          <cell r="AA33">
            <v>21496.27</v>
          </cell>
          <cell r="AB33">
            <v>21496.27</v>
          </cell>
          <cell r="AC33">
            <v>21496.27</v>
          </cell>
          <cell r="AD33">
            <v>15225.91</v>
          </cell>
          <cell r="AE33">
            <v>15225.91</v>
          </cell>
          <cell r="AF33">
            <v>15225.91</v>
          </cell>
          <cell r="AG33">
            <v>15225.91</v>
          </cell>
          <cell r="AH33">
            <v>15225.91</v>
          </cell>
          <cell r="AI33">
            <v>15225.91</v>
          </cell>
          <cell r="AJ33">
            <v>15225.91</v>
          </cell>
          <cell r="AK33">
            <v>15225.91</v>
          </cell>
          <cell r="AL33">
            <v>15225.91</v>
          </cell>
          <cell r="AM33">
            <v>15225.91</v>
          </cell>
          <cell r="AN33">
            <v>15225.91</v>
          </cell>
          <cell r="AO33">
            <v>15225.91</v>
          </cell>
          <cell r="AP33">
            <v>15225.91</v>
          </cell>
          <cell r="AQ33">
            <v>15225.91</v>
          </cell>
          <cell r="AR33">
            <v>15225.91</v>
          </cell>
          <cell r="AS33">
            <v>15225.91</v>
          </cell>
          <cell r="AT33">
            <v>15225.91</v>
          </cell>
          <cell r="AU33">
            <v>15225.91</v>
          </cell>
          <cell r="AV33">
            <v>12784.87</v>
          </cell>
          <cell r="AW33">
            <v>12784.87</v>
          </cell>
          <cell r="AX33">
            <v>12784.87</v>
          </cell>
          <cell r="AY33">
            <v>12784.87</v>
          </cell>
          <cell r="AZ33">
            <v>12784.87</v>
          </cell>
          <cell r="BA33">
            <v>12784.87</v>
          </cell>
          <cell r="BB33">
            <v>12784.87</v>
          </cell>
          <cell r="BC33">
            <v>15225.91</v>
          </cell>
          <cell r="BD33">
            <v>15225.91</v>
          </cell>
          <cell r="BE33">
            <v>15225.91</v>
          </cell>
          <cell r="BF33">
            <v>15225.91</v>
          </cell>
          <cell r="BG33">
            <v>17788.96</v>
          </cell>
          <cell r="BH33">
            <v>17788.96</v>
          </cell>
          <cell r="BI33">
            <v>17788.96</v>
          </cell>
          <cell r="BJ33">
            <v>17788.96</v>
          </cell>
          <cell r="BK33">
            <v>15225.91</v>
          </cell>
          <cell r="BL33">
            <v>17788.96</v>
          </cell>
          <cell r="BM33">
            <v>17788.96</v>
          </cell>
          <cell r="BN33">
            <v>17788.96</v>
          </cell>
          <cell r="BO33">
            <v>0</v>
          </cell>
          <cell r="BP33">
            <v>0</v>
          </cell>
          <cell r="BQ33">
            <v>0</v>
          </cell>
          <cell r="BR33">
            <v>15225.91</v>
          </cell>
          <cell r="BS33">
            <v>12784.87</v>
          </cell>
          <cell r="BT33">
            <v>15225.91</v>
          </cell>
          <cell r="BU33">
            <v>12784.87</v>
          </cell>
          <cell r="BV33">
            <v>12784.87</v>
          </cell>
          <cell r="BW33">
            <v>15225.91</v>
          </cell>
          <cell r="BX33">
            <v>15225.91</v>
          </cell>
          <cell r="BY33">
            <v>15225.91</v>
          </cell>
          <cell r="BZ33">
            <v>15225.91</v>
          </cell>
          <cell r="CA33">
            <v>12784.87</v>
          </cell>
          <cell r="CB33">
            <v>12784.87</v>
          </cell>
          <cell r="CC33">
            <v>12784.87</v>
          </cell>
          <cell r="CD33">
            <v>17788.96</v>
          </cell>
          <cell r="CE33">
            <v>17788.96</v>
          </cell>
          <cell r="CF33">
            <v>12784.87</v>
          </cell>
          <cell r="CG33">
            <v>12784.87</v>
          </cell>
          <cell r="CH33">
            <v>12784.87</v>
          </cell>
          <cell r="CI33">
            <v>13328</v>
          </cell>
          <cell r="CJ33">
            <v>13328</v>
          </cell>
          <cell r="CK33">
            <v>13328</v>
          </cell>
          <cell r="CL33">
            <v>13328</v>
          </cell>
          <cell r="CM33">
            <v>13328</v>
          </cell>
          <cell r="CN33">
            <v>19276.5</v>
          </cell>
          <cell r="CO33">
            <v>21496.27</v>
          </cell>
          <cell r="CP33">
            <v>21496.27</v>
          </cell>
          <cell r="CQ33">
            <v>21496.27</v>
          </cell>
          <cell r="CR33">
            <v>21496.27</v>
          </cell>
          <cell r="CS33">
            <v>19992</v>
          </cell>
          <cell r="CT33">
            <v>18088</v>
          </cell>
          <cell r="CU33">
            <v>18088</v>
          </cell>
          <cell r="CV33">
            <v>19992</v>
          </cell>
          <cell r="CW33">
            <v>20855.52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29650.84</v>
          </cell>
          <cell r="DK33">
            <v>29650.84</v>
          </cell>
          <cell r="DL33">
            <v>29650.84</v>
          </cell>
          <cell r="DM33">
            <v>29650.84</v>
          </cell>
          <cell r="DN33">
            <v>29650.84</v>
          </cell>
          <cell r="DO33">
            <v>29650.84</v>
          </cell>
          <cell r="DP33">
            <v>24456.05</v>
          </cell>
          <cell r="DQ33">
            <v>24456.05</v>
          </cell>
          <cell r="DR33">
            <v>24456.05</v>
          </cell>
          <cell r="DS33">
            <v>24456.05</v>
          </cell>
          <cell r="DT33">
            <v>24456.05</v>
          </cell>
          <cell r="DU33">
            <v>12784.87</v>
          </cell>
          <cell r="DV33">
            <v>12784.87</v>
          </cell>
          <cell r="DW33">
            <v>12784.87</v>
          </cell>
          <cell r="DX33">
            <v>12784.87</v>
          </cell>
          <cell r="DY33">
            <v>12784.87</v>
          </cell>
          <cell r="DZ33">
            <v>12784.87</v>
          </cell>
          <cell r="EA33">
            <v>12784.87</v>
          </cell>
          <cell r="EB33">
            <v>12784.87</v>
          </cell>
          <cell r="EC33">
            <v>12784.87</v>
          </cell>
          <cell r="ED33">
            <v>12784.87</v>
          </cell>
          <cell r="EE33">
            <v>12784.87</v>
          </cell>
          <cell r="EF33">
            <v>12784.87</v>
          </cell>
          <cell r="EG33">
            <v>12784.87</v>
          </cell>
          <cell r="EH33">
            <v>12784.87</v>
          </cell>
          <cell r="EI33">
            <v>12784.87</v>
          </cell>
          <cell r="EJ33">
            <v>12784.87</v>
          </cell>
          <cell r="EK33">
            <v>12784.87</v>
          </cell>
          <cell r="EL33">
            <v>12784.87</v>
          </cell>
          <cell r="EM33">
            <v>12784.87</v>
          </cell>
          <cell r="EN33">
            <v>18536.560000000001</v>
          </cell>
          <cell r="EO33">
            <v>20024.03</v>
          </cell>
          <cell r="EP33">
            <v>18536.560000000001</v>
          </cell>
          <cell r="EQ33">
            <v>20024.03</v>
          </cell>
          <cell r="ER33">
            <v>18536.560000000001</v>
          </cell>
          <cell r="ES33">
            <v>18536.560000000001</v>
          </cell>
          <cell r="ET33">
            <v>20024.03</v>
          </cell>
          <cell r="EU33">
            <v>18536.560000000001</v>
          </cell>
          <cell r="EV33">
            <v>18536.560000000001</v>
          </cell>
          <cell r="EW33">
            <v>18536.560000000001</v>
          </cell>
          <cell r="EX33">
            <v>18536.560000000001</v>
          </cell>
          <cell r="EY33">
            <v>21496.27</v>
          </cell>
          <cell r="EZ33">
            <v>24456.05</v>
          </cell>
          <cell r="FA33">
            <v>24456.05</v>
          </cell>
          <cell r="FB33">
            <v>24456.05</v>
          </cell>
          <cell r="FC33">
            <v>24456.05</v>
          </cell>
          <cell r="FD33">
            <v>24456.05</v>
          </cell>
          <cell r="FE33">
            <v>21496.27</v>
          </cell>
          <cell r="FF33">
            <v>24456.05</v>
          </cell>
          <cell r="FG33">
            <v>21496.27</v>
          </cell>
          <cell r="FH33">
            <v>21496.27</v>
          </cell>
          <cell r="FI33">
            <v>21496.27</v>
          </cell>
          <cell r="FJ33">
            <v>24456.05</v>
          </cell>
          <cell r="FL33">
            <v>13328</v>
          </cell>
          <cell r="FM33">
            <v>13328</v>
          </cell>
          <cell r="FN33">
            <v>13328</v>
          </cell>
          <cell r="FO33">
            <v>12784.87</v>
          </cell>
          <cell r="FP33">
            <v>12784.87</v>
          </cell>
          <cell r="FQ33">
            <v>12784.87</v>
          </cell>
          <cell r="FR33">
            <v>12784.87</v>
          </cell>
          <cell r="FS33">
            <v>21496.27</v>
          </cell>
          <cell r="FT33">
            <v>21496.27</v>
          </cell>
          <cell r="FU33">
            <v>21496.27</v>
          </cell>
          <cell r="FV33">
            <v>21496.27</v>
          </cell>
          <cell r="FW33">
            <v>19276.5</v>
          </cell>
          <cell r="FX33">
            <v>19276.5</v>
          </cell>
          <cell r="FY33">
            <v>16821.84</v>
          </cell>
          <cell r="FZ33">
            <v>16821.84</v>
          </cell>
          <cell r="GA33">
            <v>19276.5</v>
          </cell>
          <cell r="GB33">
            <v>19276.5</v>
          </cell>
          <cell r="GC33">
            <v>19276.5</v>
          </cell>
          <cell r="GD33">
            <v>19276.5</v>
          </cell>
          <cell r="GE33">
            <v>19276.5</v>
          </cell>
          <cell r="GF33">
            <v>19276.5</v>
          </cell>
          <cell r="GG33">
            <v>19276.5</v>
          </cell>
          <cell r="GH33">
            <v>19276.5</v>
          </cell>
          <cell r="GI33">
            <v>19276.5</v>
          </cell>
          <cell r="GJ33">
            <v>19276.5</v>
          </cell>
          <cell r="GK33">
            <v>19276.5</v>
          </cell>
          <cell r="GL33">
            <v>19276.5</v>
          </cell>
          <cell r="GM33">
            <v>19276.5</v>
          </cell>
          <cell r="GN33">
            <v>19276.5</v>
          </cell>
          <cell r="GO33">
            <v>19276.5</v>
          </cell>
          <cell r="GP33">
            <v>19276.5</v>
          </cell>
          <cell r="GQ33">
            <v>19276.5</v>
          </cell>
          <cell r="GR33">
            <v>19276.5</v>
          </cell>
          <cell r="GS33">
            <v>19276.5</v>
          </cell>
          <cell r="GT33">
            <v>19276.5</v>
          </cell>
          <cell r="GU33">
            <v>19276.5</v>
          </cell>
          <cell r="GV33">
            <v>19276.5</v>
          </cell>
          <cell r="GW33">
            <v>19276.5</v>
          </cell>
          <cell r="GX33">
            <v>19276.5</v>
          </cell>
          <cell r="GY33">
            <v>19276.5</v>
          </cell>
          <cell r="GZ33">
            <v>19276.5</v>
          </cell>
          <cell r="HA33">
            <v>19276.5</v>
          </cell>
          <cell r="HB33">
            <v>19276.5</v>
          </cell>
          <cell r="HC33">
            <v>12784.87</v>
          </cell>
          <cell r="HD33">
            <v>12784.87</v>
          </cell>
          <cell r="HE33">
            <v>12784.87</v>
          </cell>
          <cell r="HF33">
            <v>12784.87</v>
          </cell>
          <cell r="HG33">
            <v>12784.87</v>
          </cell>
          <cell r="HH33">
            <v>12784.87</v>
          </cell>
          <cell r="HI33">
            <v>12784.87</v>
          </cell>
          <cell r="HJ33">
            <v>12784.87</v>
          </cell>
          <cell r="HK33">
            <v>12784.87</v>
          </cell>
          <cell r="HL33">
            <v>12784.87</v>
          </cell>
          <cell r="HM33">
            <v>12784.87</v>
          </cell>
          <cell r="HN33">
            <v>12784.87</v>
          </cell>
          <cell r="HO33">
            <v>12784.87</v>
          </cell>
          <cell r="HP33">
            <v>12784.87</v>
          </cell>
          <cell r="HQ33">
            <v>12784.87</v>
          </cell>
          <cell r="HR33">
            <v>12784.87</v>
          </cell>
          <cell r="HS33">
            <v>12784.87</v>
          </cell>
          <cell r="HT33">
            <v>12784.87</v>
          </cell>
          <cell r="HU33">
            <v>12784.87</v>
          </cell>
          <cell r="HV33">
            <v>12784.87</v>
          </cell>
          <cell r="HW33">
            <v>12784.87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15225.91</v>
          </cell>
          <cell r="ID33">
            <v>15225.91</v>
          </cell>
          <cell r="IE33">
            <v>15225.91</v>
          </cell>
          <cell r="IF33">
            <v>15225.91</v>
          </cell>
          <cell r="IG33">
            <v>15225.91</v>
          </cell>
          <cell r="IH33">
            <v>15225.91</v>
          </cell>
        </row>
        <row r="34">
          <cell r="A34">
            <v>30</v>
          </cell>
          <cell r="D34" t="str">
            <v>VALOR JORNADA TOTAL TRABAJADA</v>
          </cell>
          <cell r="G34">
            <v>53696.41</v>
          </cell>
          <cell r="H34">
            <v>53696.41</v>
          </cell>
          <cell r="I34">
            <v>0</v>
          </cell>
          <cell r="J34">
            <v>0</v>
          </cell>
          <cell r="K34">
            <v>0</v>
          </cell>
          <cell r="L34">
            <v>53696.41</v>
          </cell>
          <cell r="M34">
            <v>53696.41</v>
          </cell>
          <cell r="N34">
            <v>90284.34</v>
          </cell>
          <cell r="O34">
            <v>90284.34</v>
          </cell>
          <cell r="P34">
            <v>90284.34</v>
          </cell>
          <cell r="Q34">
            <v>90284.34</v>
          </cell>
          <cell r="R34">
            <v>90284.34</v>
          </cell>
          <cell r="S34">
            <v>90284.34</v>
          </cell>
          <cell r="T34">
            <v>90284.34</v>
          </cell>
          <cell r="U34">
            <v>80961.259999999995</v>
          </cell>
          <cell r="V34">
            <v>90284.34</v>
          </cell>
          <cell r="W34">
            <v>80961.259999999995</v>
          </cell>
          <cell r="X34">
            <v>80961.259999999995</v>
          </cell>
          <cell r="Y34">
            <v>80961.259999999995</v>
          </cell>
          <cell r="Z34">
            <v>80961.259999999995</v>
          </cell>
          <cell r="AA34">
            <v>90284.34</v>
          </cell>
          <cell r="AB34">
            <v>90284.34</v>
          </cell>
          <cell r="AC34">
            <v>90284.34</v>
          </cell>
          <cell r="AD34">
            <v>63948.78</v>
          </cell>
          <cell r="AE34">
            <v>63948.78</v>
          </cell>
          <cell r="AF34">
            <v>63948.78</v>
          </cell>
          <cell r="AG34">
            <v>63948.78</v>
          </cell>
          <cell r="AH34">
            <v>63948.78</v>
          </cell>
          <cell r="AI34">
            <v>63948.78</v>
          </cell>
          <cell r="AJ34">
            <v>63948.78</v>
          </cell>
          <cell r="AK34">
            <v>63948.78</v>
          </cell>
          <cell r="AL34">
            <v>63948.78</v>
          </cell>
          <cell r="AM34">
            <v>63948.78</v>
          </cell>
          <cell r="AN34">
            <v>63948.78</v>
          </cell>
          <cell r="AO34">
            <v>63948.78</v>
          </cell>
          <cell r="AP34">
            <v>63948.78</v>
          </cell>
          <cell r="AQ34">
            <v>63948.78</v>
          </cell>
          <cell r="AR34">
            <v>63948.78</v>
          </cell>
          <cell r="AS34">
            <v>63948.78</v>
          </cell>
          <cell r="AT34">
            <v>63948.78</v>
          </cell>
          <cell r="AU34">
            <v>63948.78</v>
          </cell>
          <cell r="AV34">
            <v>53696.41</v>
          </cell>
          <cell r="AW34">
            <v>53696.41</v>
          </cell>
          <cell r="AX34">
            <v>53696.41</v>
          </cell>
          <cell r="AY34">
            <v>53696.41</v>
          </cell>
          <cell r="AZ34">
            <v>53696.41</v>
          </cell>
          <cell r="BA34">
            <v>53696.41</v>
          </cell>
          <cell r="BB34">
            <v>53696.41</v>
          </cell>
          <cell r="BC34">
            <v>63948.78</v>
          </cell>
          <cell r="BD34">
            <v>63948.78</v>
          </cell>
          <cell r="BE34">
            <v>63948.78</v>
          </cell>
          <cell r="BF34">
            <v>63948.78</v>
          </cell>
          <cell r="BG34">
            <v>74713.63</v>
          </cell>
          <cell r="BH34">
            <v>74713.63</v>
          </cell>
          <cell r="BI34">
            <v>74713.63</v>
          </cell>
          <cell r="BJ34">
            <v>74713.63</v>
          </cell>
          <cell r="BK34">
            <v>63948.78</v>
          </cell>
          <cell r="BL34">
            <v>74713.63</v>
          </cell>
          <cell r="BM34">
            <v>74713.63</v>
          </cell>
          <cell r="BN34">
            <v>74713.63</v>
          </cell>
          <cell r="BO34">
            <v>0</v>
          </cell>
          <cell r="BP34">
            <v>0</v>
          </cell>
          <cell r="BQ34">
            <v>0</v>
          </cell>
          <cell r="BR34">
            <v>63948.78</v>
          </cell>
          <cell r="BS34">
            <v>53696.41</v>
          </cell>
          <cell r="BT34">
            <v>63948.78</v>
          </cell>
          <cell r="BU34">
            <v>53696.41</v>
          </cell>
          <cell r="BV34">
            <v>53696.41</v>
          </cell>
          <cell r="BW34">
            <v>63948.78</v>
          </cell>
          <cell r="BX34">
            <v>63948.78</v>
          </cell>
          <cell r="BY34">
            <v>63948.78</v>
          </cell>
          <cell r="BZ34">
            <v>63948.78</v>
          </cell>
          <cell r="CA34">
            <v>53696.41</v>
          </cell>
          <cell r="CB34">
            <v>53696.41</v>
          </cell>
          <cell r="CC34">
            <v>53696.41</v>
          </cell>
          <cell r="CD34">
            <v>74713.63</v>
          </cell>
          <cell r="CE34">
            <v>74713.63</v>
          </cell>
          <cell r="CF34">
            <v>53696.41</v>
          </cell>
          <cell r="CG34">
            <v>53696.41</v>
          </cell>
          <cell r="CH34">
            <v>53696.41</v>
          </cell>
          <cell r="CI34">
            <v>55977.599999999999</v>
          </cell>
          <cell r="CJ34">
            <v>55977.599999999999</v>
          </cell>
          <cell r="CK34">
            <v>55977.599999999999</v>
          </cell>
          <cell r="CL34">
            <v>55977.599999999999</v>
          </cell>
          <cell r="CM34">
            <v>55977.599999999999</v>
          </cell>
          <cell r="CN34">
            <v>80961.259999999995</v>
          </cell>
          <cell r="CO34">
            <v>90284.34</v>
          </cell>
          <cell r="CP34">
            <v>90284.34</v>
          </cell>
          <cell r="CQ34">
            <v>90284.34</v>
          </cell>
          <cell r="CR34">
            <v>90284.34</v>
          </cell>
          <cell r="CS34">
            <v>83966.399999999994</v>
          </cell>
          <cell r="CT34">
            <v>75969.600000000006</v>
          </cell>
          <cell r="CU34">
            <v>75969.600000000006</v>
          </cell>
          <cell r="CV34">
            <v>83966.399999999994</v>
          </cell>
          <cell r="CW34">
            <v>87593.18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124533.48</v>
          </cell>
          <cell r="DK34">
            <v>124533.48</v>
          </cell>
          <cell r="DL34">
            <v>124533.48</v>
          </cell>
          <cell r="DM34">
            <v>124533.48</v>
          </cell>
          <cell r="DN34">
            <v>124533.48</v>
          </cell>
          <cell r="DO34">
            <v>124533.48</v>
          </cell>
          <cell r="DP34">
            <v>102715.38</v>
          </cell>
          <cell r="DQ34">
            <v>102715.38</v>
          </cell>
          <cell r="DR34">
            <v>102715.38</v>
          </cell>
          <cell r="DS34">
            <v>102715.38</v>
          </cell>
          <cell r="DT34">
            <v>102715.38</v>
          </cell>
          <cell r="DU34">
            <v>53696.41</v>
          </cell>
          <cell r="DV34">
            <v>53696.41</v>
          </cell>
          <cell r="DW34">
            <v>53696.41</v>
          </cell>
          <cell r="DX34">
            <v>53696.41</v>
          </cell>
          <cell r="DY34">
            <v>53696.41</v>
          </cell>
          <cell r="DZ34">
            <v>53696.41</v>
          </cell>
          <cell r="EA34">
            <v>53696.41</v>
          </cell>
          <cell r="EB34">
            <v>53696.41</v>
          </cell>
          <cell r="EC34">
            <v>53696.41</v>
          </cell>
          <cell r="ED34">
            <v>53696.41</v>
          </cell>
          <cell r="EE34">
            <v>53696.41</v>
          </cell>
          <cell r="EF34">
            <v>53696.41</v>
          </cell>
          <cell r="EG34">
            <v>53696.41</v>
          </cell>
          <cell r="EH34">
            <v>53696.41</v>
          </cell>
          <cell r="EI34">
            <v>53696.41</v>
          </cell>
          <cell r="EJ34">
            <v>53696.41</v>
          </cell>
          <cell r="EK34">
            <v>53696.41</v>
          </cell>
          <cell r="EL34">
            <v>53696.41</v>
          </cell>
          <cell r="EM34">
            <v>53696.41</v>
          </cell>
          <cell r="EN34">
            <v>77853.55</v>
          </cell>
          <cell r="EO34">
            <v>84100.93</v>
          </cell>
          <cell r="EP34">
            <v>77853.55</v>
          </cell>
          <cell r="EQ34">
            <v>84100.93</v>
          </cell>
          <cell r="ER34">
            <v>77853.55</v>
          </cell>
          <cell r="ES34">
            <v>77853.55</v>
          </cell>
          <cell r="ET34">
            <v>84100.93</v>
          </cell>
          <cell r="EU34">
            <v>77853.55</v>
          </cell>
          <cell r="EV34">
            <v>77853.55</v>
          </cell>
          <cell r="EW34">
            <v>77853.55</v>
          </cell>
          <cell r="EX34">
            <v>77853.55</v>
          </cell>
          <cell r="EY34">
            <v>90284.34</v>
          </cell>
          <cell r="EZ34">
            <v>102715.38</v>
          </cell>
          <cell r="FA34">
            <v>102715.38</v>
          </cell>
          <cell r="FB34">
            <v>102715.38</v>
          </cell>
          <cell r="FC34">
            <v>102715.38</v>
          </cell>
          <cell r="FD34">
            <v>102715.38</v>
          </cell>
          <cell r="FE34">
            <v>90284.34</v>
          </cell>
          <cell r="FF34">
            <v>102715.38</v>
          </cell>
          <cell r="FG34">
            <v>90284.34</v>
          </cell>
          <cell r="FH34">
            <v>90284.34</v>
          </cell>
          <cell r="FI34">
            <v>90284.34</v>
          </cell>
          <cell r="FJ34">
            <v>102715.38</v>
          </cell>
          <cell r="FL34">
            <v>55977.599999999999</v>
          </cell>
          <cell r="FM34">
            <v>55977.599999999999</v>
          </cell>
          <cell r="FN34">
            <v>55977.599999999999</v>
          </cell>
          <cell r="FO34">
            <v>53696.41</v>
          </cell>
          <cell r="FP34">
            <v>53696.41</v>
          </cell>
          <cell r="FQ34">
            <v>53696.41</v>
          </cell>
          <cell r="FR34">
            <v>53696.41</v>
          </cell>
          <cell r="FS34">
            <v>90284.34</v>
          </cell>
          <cell r="FT34">
            <v>90284.34</v>
          </cell>
          <cell r="FU34">
            <v>90284.34</v>
          </cell>
          <cell r="FV34">
            <v>90284.34</v>
          </cell>
          <cell r="FW34">
            <v>80961.259999999995</v>
          </cell>
          <cell r="FX34">
            <v>80961.259999999995</v>
          </cell>
          <cell r="FY34">
            <v>70651.73</v>
          </cell>
          <cell r="FZ34">
            <v>70651.73</v>
          </cell>
          <cell r="GA34">
            <v>80961.259999999995</v>
          </cell>
          <cell r="GB34">
            <v>80961.259999999995</v>
          </cell>
          <cell r="GC34">
            <v>80961.259999999995</v>
          </cell>
          <cell r="GD34">
            <v>80961.259999999995</v>
          </cell>
          <cell r="GE34">
            <v>80961.259999999995</v>
          </cell>
          <cell r="GF34">
            <v>80961.259999999995</v>
          </cell>
          <cell r="GG34">
            <v>80961.259999999995</v>
          </cell>
          <cell r="GH34">
            <v>80961.259999999995</v>
          </cell>
          <cell r="GI34">
            <v>80961.259999999995</v>
          </cell>
          <cell r="GJ34">
            <v>80961.259999999995</v>
          </cell>
          <cell r="GK34">
            <v>80961.259999999995</v>
          </cell>
          <cell r="GL34">
            <v>80961.259999999995</v>
          </cell>
          <cell r="GM34">
            <v>80961.259999999995</v>
          </cell>
          <cell r="GN34">
            <v>80961.259999999995</v>
          </cell>
          <cell r="GO34">
            <v>80961.259999999995</v>
          </cell>
          <cell r="GP34">
            <v>80961.259999999995</v>
          </cell>
          <cell r="GQ34">
            <v>80961.259999999995</v>
          </cell>
          <cell r="GR34">
            <v>80961.259999999995</v>
          </cell>
          <cell r="GS34">
            <v>80961.259999999995</v>
          </cell>
          <cell r="GT34">
            <v>80961.259999999995</v>
          </cell>
          <cell r="GU34">
            <v>80961.259999999995</v>
          </cell>
          <cell r="GV34">
            <v>80961.259999999995</v>
          </cell>
          <cell r="GW34">
            <v>80961.259999999995</v>
          </cell>
          <cell r="GX34">
            <v>80961.259999999995</v>
          </cell>
          <cell r="GY34">
            <v>80961.259999999995</v>
          </cell>
          <cell r="GZ34">
            <v>80961.259999999995</v>
          </cell>
          <cell r="HA34">
            <v>80961.259999999995</v>
          </cell>
          <cell r="HB34">
            <v>80961.259999999995</v>
          </cell>
          <cell r="HC34">
            <v>53696.41</v>
          </cell>
          <cell r="HD34">
            <v>53696.41</v>
          </cell>
          <cell r="HE34">
            <v>53696.41</v>
          </cell>
          <cell r="HF34">
            <v>53696.41</v>
          </cell>
          <cell r="HG34">
            <v>53696.41</v>
          </cell>
          <cell r="HH34">
            <v>53696.41</v>
          </cell>
          <cell r="HI34">
            <v>53696.41</v>
          </cell>
          <cell r="HJ34">
            <v>53696.41</v>
          </cell>
          <cell r="HK34">
            <v>53696.41</v>
          </cell>
          <cell r="HL34">
            <v>53696.41</v>
          </cell>
          <cell r="HM34">
            <v>53696.41</v>
          </cell>
          <cell r="HN34">
            <v>53696.41</v>
          </cell>
          <cell r="HO34">
            <v>53696.41</v>
          </cell>
          <cell r="HP34">
            <v>53696.41</v>
          </cell>
          <cell r="HQ34">
            <v>53696.41</v>
          </cell>
          <cell r="HR34">
            <v>53696.41</v>
          </cell>
          <cell r="HS34">
            <v>53696.41</v>
          </cell>
          <cell r="HT34">
            <v>53696.41</v>
          </cell>
          <cell r="HU34">
            <v>53696.41</v>
          </cell>
          <cell r="HV34">
            <v>53696.41</v>
          </cell>
          <cell r="HW34">
            <v>53696.41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63948.78</v>
          </cell>
          <cell r="ID34">
            <v>63948.78</v>
          </cell>
          <cell r="IE34">
            <v>63948.78</v>
          </cell>
          <cell r="IF34">
            <v>63948.78</v>
          </cell>
          <cell r="IG34">
            <v>63948.78</v>
          </cell>
          <cell r="IH34">
            <v>63948.78</v>
          </cell>
        </row>
        <row r="35">
          <cell r="A35">
            <v>31</v>
          </cell>
          <cell r="D35" t="str">
            <v>VALOR PROMEDIO HORA TRABAJADA</v>
          </cell>
          <cell r="F35" t="str">
            <v>$</v>
          </cell>
          <cell r="G35">
            <v>5369.64</v>
          </cell>
          <cell r="H35">
            <v>5369.64</v>
          </cell>
          <cell r="I35">
            <v>0</v>
          </cell>
          <cell r="J35">
            <v>0</v>
          </cell>
          <cell r="K35">
            <v>0</v>
          </cell>
          <cell r="L35">
            <v>5369.64</v>
          </cell>
          <cell r="M35">
            <v>5369.64</v>
          </cell>
          <cell r="N35">
            <v>9028.43</v>
          </cell>
          <cell r="O35">
            <v>9028.43</v>
          </cell>
          <cell r="P35">
            <v>9028.43</v>
          </cell>
          <cell r="Q35">
            <v>9028.43</v>
          </cell>
          <cell r="R35">
            <v>9028.43</v>
          </cell>
          <cell r="S35">
            <v>9028.43</v>
          </cell>
          <cell r="T35">
            <v>9028.43</v>
          </cell>
          <cell r="U35">
            <v>8096.13</v>
          </cell>
          <cell r="V35">
            <v>9028.43</v>
          </cell>
          <cell r="W35">
            <v>8096.13</v>
          </cell>
          <cell r="X35">
            <v>8096.13</v>
          </cell>
          <cell r="Y35">
            <v>8096.13</v>
          </cell>
          <cell r="Z35">
            <v>8096.13</v>
          </cell>
          <cell r="AA35">
            <v>9028.43</v>
          </cell>
          <cell r="AB35">
            <v>9028.43</v>
          </cell>
          <cell r="AC35">
            <v>9028.43</v>
          </cell>
          <cell r="AD35">
            <v>6394.88</v>
          </cell>
          <cell r="AE35">
            <v>6394.88</v>
          </cell>
          <cell r="AF35">
            <v>6394.88</v>
          </cell>
          <cell r="AG35">
            <v>6394.88</v>
          </cell>
          <cell r="AH35">
            <v>6394.88</v>
          </cell>
          <cell r="AI35">
            <v>6394.88</v>
          </cell>
          <cell r="AJ35">
            <v>6394.88</v>
          </cell>
          <cell r="AK35">
            <v>6394.88</v>
          </cell>
          <cell r="AL35">
            <v>6394.88</v>
          </cell>
          <cell r="AM35">
            <v>6394.88</v>
          </cell>
          <cell r="AN35">
            <v>6394.88</v>
          </cell>
          <cell r="AO35">
            <v>6394.88</v>
          </cell>
          <cell r="AP35">
            <v>6394.88</v>
          </cell>
          <cell r="AQ35">
            <v>6394.88</v>
          </cell>
          <cell r="AR35">
            <v>6394.88</v>
          </cell>
          <cell r="AS35">
            <v>6394.88</v>
          </cell>
          <cell r="AT35">
            <v>6394.88</v>
          </cell>
          <cell r="AU35">
            <v>6394.88</v>
          </cell>
          <cell r="AV35">
            <v>5369.64</v>
          </cell>
          <cell r="AW35">
            <v>5369.64</v>
          </cell>
          <cell r="AX35">
            <v>5369.64</v>
          </cell>
          <cell r="AY35">
            <v>5369.64</v>
          </cell>
          <cell r="AZ35">
            <v>5369.64</v>
          </cell>
          <cell r="BA35">
            <v>5369.64</v>
          </cell>
          <cell r="BB35">
            <v>5369.64</v>
          </cell>
          <cell r="BC35">
            <v>6394.88</v>
          </cell>
          <cell r="BD35">
            <v>6394.88</v>
          </cell>
          <cell r="BE35">
            <v>6394.88</v>
          </cell>
          <cell r="BF35">
            <v>6394.88</v>
          </cell>
          <cell r="BG35">
            <v>7471.36</v>
          </cell>
          <cell r="BH35">
            <v>7471.36</v>
          </cell>
          <cell r="BI35">
            <v>7471.36</v>
          </cell>
          <cell r="BJ35">
            <v>7471.36</v>
          </cell>
          <cell r="BK35">
            <v>6394.88</v>
          </cell>
          <cell r="BL35">
            <v>7471.36</v>
          </cell>
          <cell r="BM35">
            <v>7471.36</v>
          </cell>
          <cell r="BN35">
            <v>7471.36</v>
          </cell>
          <cell r="BO35">
            <v>0</v>
          </cell>
          <cell r="BP35">
            <v>0</v>
          </cell>
          <cell r="BQ35">
            <v>0</v>
          </cell>
          <cell r="BR35">
            <v>6394.88</v>
          </cell>
          <cell r="BS35">
            <v>5369.64</v>
          </cell>
          <cell r="BT35">
            <v>6394.88</v>
          </cell>
          <cell r="BU35">
            <v>5369.64</v>
          </cell>
          <cell r="BV35">
            <v>5369.64</v>
          </cell>
          <cell r="BW35">
            <v>6394.88</v>
          </cell>
          <cell r="BX35">
            <v>6394.88</v>
          </cell>
          <cell r="BY35">
            <v>6394.88</v>
          </cell>
          <cell r="BZ35">
            <v>6394.88</v>
          </cell>
          <cell r="CA35">
            <v>5369.64</v>
          </cell>
          <cell r="CB35">
            <v>5369.64</v>
          </cell>
          <cell r="CC35">
            <v>5369.64</v>
          </cell>
          <cell r="CD35">
            <v>7471.36</v>
          </cell>
          <cell r="CE35">
            <v>7471.36</v>
          </cell>
          <cell r="CF35">
            <v>5369.64</v>
          </cell>
          <cell r="CG35">
            <v>5369.64</v>
          </cell>
          <cell r="CH35">
            <v>5369.64</v>
          </cell>
          <cell r="CI35">
            <v>5597.76</v>
          </cell>
          <cell r="CJ35">
            <v>5597.76</v>
          </cell>
          <cell r="CK35">
            <v>5597.76</v>
          </cell>
          <cell r="CL35">
            <v>5597.76</v>
          </cell>
          <cell r="CM35">
            <v>5597.76</v>
          </cell>
          <cell r="CN35">
            <v>8096.13</v>
          </cell>
          <cell r="CO35">
            <v>9028.43</v>
          </cell>
          <cell r="CP35">
            <v>9028.43</v>
          </cell>
          <cell r="CQ35">
            <v>9028.43</v>
          </cell>
          <cell r="CR35">
            <v>9028.43</v>
          </cell>
          <cell r="CS35">
            <v>8396.64</v>
          </cell>
          <cell r="CT35">
            <v>7596.96</v>
          </cell>
          <cell r="CU35">
            <v>7596.96</v>
          </cell>
          <cell r="CV35">
            <v>8396.64</v>
          </cell>
          <cell r="CW35">
            <v>8759.32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12453.35</v>
          </cell>
          <cell r="DK35">
            <v>12453.35</v>
          </cell>
          <cell r="DL35">
            <v>12453.35</v>
          </cell>
          <cell r="DM35">
            <v>12453.35</v>
          </cell>
          <cell r="DN35">
            <v>12453.35</v>
          </cell>
          <cell r="DO35">
            <v>12453.35</v>
          </cell>
          <cell r="DP35">
            <v>10271.540000000001</v>
          </cell>
          <cell r="DQ35">
            <v>10271.540000000001</v>
          </cell>
          <cell r="DR35">
            <v>10271.540000000001</v>
          </cell>
          <cell r="DS35">
            <v>10271.540000000001</v>
          </cell>
          <cell r="DT35">
            <v>10271.540000000001</v>
          </cell>
          <cell r="DU35">
            <v>5369.64</v>
          </cell>
          <cell r="DV35">
            <v>5369.64</v>
          </cell>
          <cell r="DW35">
            <v>5369.64</v>
          </cell>
          <cell r="DX35">
            <v>5369.64</v>
          </cell>
          <cell r="DY35">
            <v>5369.64</v>
          </cell>
          <cell r="DZ35">
            <v>5369.64</v>
          </cell>
          <cell r="EA35">
            <v>5369.64</v>
          </cell>
          <cell r="EB35">
            <v>5369.64</v>
          </cell>
          <cell r="EC35">
            <v>5369.64</v>
          </cell>
          <cell r="ED35">
            <v>5369.64</v>
          </cell>
          <cell r="EE35">
            <v>5369.64</v>
          </cell>
          <cell r="EF35">
            <v>5369.64</v>
          </cell>
          <cell r="EG35">
            <v>5369.64</v>
          </cell>
          <cell r="EH35">
            <v>5369.64</v>
          </cell>
          <cell r="EI35">
            <v>5369.64</v>
          </cell>
          <cell r="EJ35">
            <v>5369.64</v>
          </cell>
          <cell r="EK35">
            <v>5369.64</v>
          </cell>
          <cell r="EL35">
            <v>5369.64</v>
          </cell>
          <cell r="EM35">
            <v>5369.64</v>
          </cell>
          <cell r="EN35">
            <v>7785.36</v>
          </cell>
          <cell r="EO35">
            <v>8410.09</v>
          </cell>
          <cell r="EP35">
            <v>7785.36</v>
          </cell>
          <cell r="EQ35">
            <v>8410.09</v>
          </cell>
          <cell r="ER35">
            <v>7785.36</v>
          </cell>
          <cell r="ES35">
            <v>7785.36</v>
          </cell>
          <cell r="ET35">
            <v>8410.09</v>
          </cell>
          <cell r="EU35">
            <v>7785.36</v>
          </cell>
          <cell r="EV35">
            <v>7785.36</v>
          </cell>
          <cell r="EW35">
            <v>7785.36</v>
          </cell>
          <cell r="EX35">
            <v>7785.36</v>
          </cell>
          <cell r="EY35">
            <v>9028.43</v>
          </cell>
          <cell r="EZ35">
            <v>10271.540000000001</v>
          </cell>
          <cell r="FA35">
            <v>10271.540000000001</v>
          </cell>
          <cell r="FB35">
            <v>10271.540000000001</v>
          </cell>
          <cell r="FC35">
            <v>10271.540000000001</v>
          </cell>
          <cell r="FD35">
            <v>10271.540000000001</v>
          </cell>
          <cell r="FE35">
            <v>9028.43</v>
          </cell>
          <cell r="FF35">
            <v>10271.540000000001</v>
          </cell>
          <cell r="FG35">
            <v>9028.43</v>
          </cell>
          <cell r="FH35">
            <v>9028.43</v>
          </cell>
          <cell r="FI35">
            <v>9028.43</v>
          </cell>
          <cell r="FJ35">
            <v>10271.540000000001</v>
          </cell>
          <cell r="FL35">
            <v>5597.76</v>
          </cell>
          <cell r="FM35">
            <v>5597.76</v>
          </cell>
          <cell r="FN35">
            <v>5597.76</v>
          </cell>
          <cell r="FO35">
            <v>5369.64</v>
          </cell>
          <cell r="FP35">
            <v>5369.64</v>
          </cell>
          <cell r="FQ35">
            <v>5369.64</v>
          </cell>
          <cell r="FR35">
            <v>5369.64</v>
          </cell>
          <cell r="FS35">
            <v>9028.43</v>
          </cell>
          <cell r="FT35">
            <v>9028.43</v>
          </cell>
          <cell r="FU35">
            <v>9028.43</v>
          </cell>
          <cell r="FV35">
            <v>9028.43</v>
          </cell>
          <cell r="FW35">
            <v>8096.13</v>
          </cell>
          <cell r="FX35">
            <v>8096.13</v>
          </cell>
          <cell r="FY35">
            <v>7065.17</v>
          </cell>
          <cell r="FZ35">
            <v>7065.17</v>
          </cell>
          <cell r="GA35">
            <v>8096.13</v>
          </cell>
          <cell r="GB35">
            <v>8096.13</v>
          </cell>
          <cell r="GC35">
            <v>8096.13</v>
          </cell>
          <cell r="GD35">
            <v>8096.13</v>
          </cell>
          <cell r="GE35">
            <v>8096.13</v>
          </cell>
          <cell r="GF35">
            <v>8096.13</v>
          </cell>
          <cell r="GG35">
            <v>8096.13</v>
          </cell>
          <cell r="GH35">
            <v>8096.13</v>
          </cell>
          <cell r="GI35">
            <v>8096.13</v>
          </cell>
          <cell r="GJ35">
            <v>8096.13</v>
          </cell>
          <cell r="GK35">
            <v>8096.13</v>
          </cell>
          <cell r="GL35">
            <v>8096.13</v>
          </cell>
          <cell r="GM35">
            <v>8096.13</v>
          </cell>
          <cell r="GN35">
            <v>8096.13</v>
          </cell>
          <cell r="GO35">
            <v>8096.13</v>
          </cell>
          <cell r="GP35">
            <v>8096.13</v>
          </cell>
          <cell r="GQ35">
            <v>8096.13</v>
          </cell>
          <cell r="GR35">
            <v>8096.13</v>
          </cell>
          <cell r="GS35">
            <v>8096.13</v>
          </cell>
          <cell r="GT35">
            <v>8096.13</v>
          </cell>
          <cell r="GU35">
            <v>8096.13</v>
          </cell>
          <cell r="GV35">
            <v>8096.13</v>
          </cell>
          <cell r="GW35">
            <v>8096.13</v>
          </cell>
          <cell r="GX35">
            <v>8096.13</v>
          </cell>
          <cell r="GY35">
            <v>8096.13</v>
          </cell>
          <cell r="GZ35">
            <v>8096.13</v>
          </cell>
          <cell r="HA35">
            <v>8096.13</v>
          </cell>
          <cell r="HB35">
            <v>8096.13</v>
          </cell>
          <cell r="HC35">
            <v>5369.64</v>
          </cell>
          <cell r="HD35">
            <v>5369.64</v>
          </cell>
          <cell r="HE35">
            <v>5369.64</v>
          </cell>
          <cell r="HF35">
            <v>5369.64</v>
          </cell>
          <cell r="HG35">
            <v>5369.64</v>
          </cell>
          <cell r="HH35">
            <v>5369.64</v>
          </cell>
          <cell r="HI35">
            <v>5369.64</v>
          </cell>
          <cell r="HJ35">
            <v>5369.64</v>
          </cell>
          <cell r="HK35">
            <v>5369.64</v>
          </cell>
          <cell r="HL35">
            <v>5369.64</v>
          </cell>
          <cell r="HM35">
            <v>5369.64</v>
          </cell>
          <cell r="HN35">
            <v>5369.64</v>
          </cell>
          <cell r="HO35">
            <v>5369.64</v>
          </cell>
          <cell r="HP35">
            <v>5369.64</v>
          </cell>
          <cell r="HQ35">
            <v>5369.64</v>
          </cell>
          <cell r="HR35">
            <v>5369.64</v>
          </cell>
          <cell r="HS35">
            <v>5369.64</v>
          </cell>
          <cell r="HT35">
            <v>5369.64</v>
          </cell>
          <cell r="HU35">
            <v>5369.64</v>
          </cell>
          <cell r="HV35">
            <v>5369.64</v>
          </cell>
          <cell r="HW35">
            <v>5369.64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6394.88</v>
          </cell>
          <cell r="ID35">
            <v>6394.88</v>
          </cell>
          <cell r="IE35">
            <v>6394.88</v>
          </cell>
          <cell r="IF35">
            <v>6394.88</v>
          </cell>
          <cell r="IG35">
            <v>6394.88</v>
          </cell>
          <cell r="IH35">
            <v>6394.88</v>
          </cell>
        </row>
        <row r="36">
          <cell r="A36">
            <v>32</v>
          </cell>
          <cell r="C36" t="str">
            <v>AYUDANTE</v>
          </cell>
          <cell r="D36" t="str">
            <v>TIPO DE AYUDANTE</v>
          </cell>
          <cell r="G36" t="str">
            <v>N/A</v>
          </cell>
          <cell r="H36" t="str">
            <v>N/A</v>
          </cell>
          <cell r="I36" t="str">
            <v>N/A</v>
          </cell>
          <cell r="J36" t="str">
            <v>N/A</v>
          </cell>
          <cell r="K36" t="str">
            <v>N/A</v>
          </cell>
          <cell r="L36" t="str">
            <v>N/A</v>
          </cell>
          <cell r="M36" t="str">
            <v>N/A</v>
          </cell>
          <cell r="N36" t="str">
            <v>N/A</v>
          </cell>
          <cell r="O36" t="str">
            <v>N/A</v>
          </cell>
          <cell r="P36" t="str">
            <v>N/A</v>
          </cell>
          <cell r="Q36" t="str">
            <v>N/A</v>
          </cell>
          <cell r="R36" t="str">
            <v>N/A</v>
          </cell>
          <cell r="S36" t="str">
            <v>N/A</v>
          </cell>
          <cell r="T36" t="str">
            <v>N/A</v>
          </cell>
          <cell r="U36" t="str">
            <v>N/A</v>
          </cell>
          <cell r="V36" t="str">
            <v>N/A</v>
          </cell>
          <cell r="W36" t="str">
            <v>N/A</v>
          </cell>
          <cell r="X36" t="str">
            <v>N/A</v>
          </cell>
          <cell r="Y36" t="str">
            <v>N/A</v>
          </cell>
          <cell r="Z36" t="str">
            <v>N/A</v>
          </cell>
          <cell r="AA36" t="str">
            <v>N/A</v>
          </cell>
          <cell r="AB36" t="str">
            <v>N/A</v>
          </cell>
          <cell r="AC36" t="str">
            <v>N/A</v>
          </cell>
          <cell r="AD36" t="str">
            <v>N/A</v>
          </cell>
          <cell r="AE36" t="str">
            <v>N/A</v>
          </cell>
          <cell r="AF36" t="str">
            <v>N/A</v>
          </cell>
          <cell r="AG36" t="str">
            <v>N/A</v>
          </cell>
          <cell r="AH36" t="str">
            <v>N/A</v>
          </cell>
          <cell r="AI36" t="str">
            <v>N/A</v>
          </cell>
          <cell r="AJ36" t="str">
            <v>N/A</v>
          </cell>
          <cell r="AK36" t="str">
            <v>AYB</v>
          </cell>
          <cell r="AL36" t="str">
            <v>AYB</v>
          </cell>
          <cell r="AM36" t="str">
            <v>AYB</v>
          </cell>
          <cell r="AN36" t="str">
            <v>AYB</v>
          </cell>
          <cell r="AO36" t="str">
            <v>AYB</v>
          </cell>
          <cell r="AP36" t="str">
            <v>AYB</v>
          </cell>
          <cell r="AQ36" t="str">
            <v>AYB</v>
          </cell>
          <cell r="AR36" t="str">
            <v>AYB</v>
          </cell>
          <cell r="AS36" t="str">
            <v>AYB</v>
          </cell>
          <cell r="AT36" t="str">
            <v>AYB</v>
          </cell>
          <cell r="AU36" t="str">
            <v>AYB</v>
          </cell>
          <cell r="AV36" t="str">
            <v>N/A</v>
          </cell>
          <cell r="AW36" t="str">
            <v>N/A</v>
          </cell>
          <cell r="AX36" t="str">
            <v>N/A</v>
          </cell>
          <cell r="AY36" t="str">
            <v>N/A</v>
          </cell>
          <cell r="AZ36" t="str">
            <v>N/A</v>
          </cell>
          <cell r="BA36" t="str">
            <v>N/A</v>
          </cell>
          <cell r="BB36" t="str">
            <v>N/A</v>
          </cell>
          <cell r="BC36" t="str">
            <v>N/A</v>
          </cell>
          <cell r="BD36" t="str">
            <v>N/A</v>
          </cell>
          <cell r="BE36" t="str">
            <v>N/A</v>
          </cell>
          <cell r="BF36" t="str">
            <v>N/A</v>
          </cell>
          <cell r="BG36" t="str">
            <v>N/A</v>
          </cell>
          <cell r="BH36" t="str">
            <v>N/A</v>
          </cell>
          <cell r="BI36" t="str">
            <v>N/A</v>
          </cell>
          <cell r="BJ36" t="str">
            <v>N/A</v>
          </cell>
          <cell r="BK36" t="str">
            <v>N/A</v>
          </cell>
          <cell r="BL36" t="str">
            <v>N/A</v>
          </cell>
          <cell r="BM36" t="str">
            <v>N/A</v>
          </cell>
          <cell r="BN36" t="str">
            <v>N/A</v>
          </cell>
          <cell r="BO36" t="str">
            <v>N/A</v>
          </cell>
          <cell r="BP36" t="str">
            <v>N/A</v>
          </cell>
          <cell r="BQ36" t="str">
            <v>N/A</v>
          </cell>
          <cell r="BR36" t="str">
            <v>N/A</v>
          </cell>
          <cell r="BS36" t="str">
            <v>N/A</v>
          </cell>
          <cell r="BT36" t="str">
            <v>N/A</v>
          </cell>
          <cell r="BU36" t="str">
            <v>N/A</v>
          </cell>
          <cell r="BV36" t="str">
            <v>N/A</v>
          </cell>
          <cell r="BW36" t="str">
            <v>N/A</v>
          </cell>
          <cell r="BX36" t="str">
            <v>N/A</v>
          </cell>
          <cell r="BY36" t="str">
            <v>N/A</v>
          </cell>
          <cell r="BZ36" t="str">
            <v>N/A</v>
          </cell>
          <cell r="CA36" t="str">
            <v>N/A</v>
          </cell>
          <cell r="CB36" t="str">
            <v>N/A</v>
          </cell>
          <cell r="CC36" t="str">
            <v>N/A</v>
          </cell>
          <cell r="CD36" t="str">
            <v>N/A</v>
          </cell>
          <cell r="CE36" t="str">
            <v>N/A</v>
          </cell>
          <cell r="CF36" t="str">
            <v>N/A</v>
          </cell>
          <cell r="CG36" t="str">
            <v>N/A</v>
          </cell>
          <cell r="CH36" t="str">
            <v>N/A</v>
          </cell>
          <cell r="CI36" t="str">
            <v>N/A</v>
          </cell>
          <cell r="CJ36" t="str">
            <v>N/A</v>
          </cell>
          <cell r="CK36" t="str">
            <v>N/A</v>
          </cell>
          <cell r="CL36" t="str">
            <v>N/A</v>
          </cell>
          <cell r="CM36" t="str">
            <v>N/A</v>
          </cell>
          <cell r="CN36" t="str">
            <v>AYB</v>
          </cell>
          <cell r="CO36" t="str">
            <v>AYB</v>
          </cell>
          <cell r="CP36" t="str">
            <v>AYB</v>
          </cell>
          <cell r="CQ36" t="str">
            <v>AYB</v>
          </cell>
          <cell r="CR36" t="str">
            <v>AYB</v>
          </cell>
          <cell r="CS36" t="str">
            <v>N/A</v>
          </cell>
          <cell r="CT36" t="str">
            <v>N/A</v>
          </cell>
          <cell r="CU36" t="str">
            <v>N/A</v>
          </cell>
          <cell r="CV36" t="str">
            <v>N/A</v>
          </cell>
          <cell r="CW36" t="str">
            <v>AYB</v>
          </cell>
          <cell r="CX36" t="str">
            <v>N/A</v>
          </cell>
          <cell r="CY36" t="str">
            <v>N/A</v>
          </cell>
          <cell r="CZ36" t="str">
            <v>N/A</v>
          </cell>
          <cell r="DA36" t="str">
            <v>N/A</v>
          </cell>
          <cell r="DB36" t="str">
            <v>N/A</v>
          </cell>
          <cell r="DC36" t="str">
            <v>N/A</v>
          </cell>
          <cell r="DD36" t="str">
            <v>N/A</v>
          </cell>
          <cell r="DE36" t="str">
            <v>N/A</v>
          </cell>
          <cell r="DF36" t="str">
            <v>N/A</v>
          </cell>
          <cell r="DG36" t="str">
            <v>N/A</v>
          </cell>
          <cell r="DH36" t="str">
            <v>N/A</v>
          </cell>
          <cell r="DI36" t="str">
            <v>N/A</v>
          </cell>
          <cell r="DJ36" t="str">
            <v>N/A</v>
          </cell>
          <cell r="DK36" t="str">
            <v>N/A</v>
          </cell>
          <cell r="DL36" t="str">
            <v>N/A</v>
          </cell>
          <cell r="DM36" t="str">
            <v>N/A</v>
          </cell>
          <cell r="DN36" t="str">
            <v>N/A</v>
          </cell>
          <cell r="DO36" t="str">
            <v>N/A</v>
          </cell>
          <cell r="DP36" t="str">
            <v>AYB</v>
          </cell>
          <cell r="DQ36" t="str">
            <v>AYB</v>
          </cell>
          <cell r="DR36" t="str">
            <v>AYB</v>
          </cell>
          <cell r="DS36" t="str">
            <v>AYB</v>
          </cell>
          <cell r="DT36" t="str">
            <v>AYB</v>
          </cell>
          <cell r="DU36" t="str">
            <v>N/A</v>
          </cell>
          <cell r="DV36" t="str">
            <v>N/A</v>
          </cell>
          <cell r="DW36" t="str">
            <v>N/A</v>
          </cell>
          <cell r="DX36" t="str">
            <v>N/A</v>
          </cell>
          <cell r="DY36" t="str">
            <v>N/A</v>
          </cell>
          <cell r="DZ36" t="str">
            <v>N/A</v>
          </cell>
          <cell r="EA36" t="str">
            <v>N/A</v>
          </cell>
          <cell r="EB36" t="str">
            <v>N/A</v>
          </cell>
          <cell r="EC36" t="str">
            <v>N/A</v>
          </cell>
          <cell r="ED36" t="str">
            <v>N/A</v>
          </cell>
          <cell r="EE36" t="str">
            <v>N/A</v>
          </cell>
          <cell r="EF36" t="str">
            <v>N/A</v>
          </cell>
          <cell r="EG36" t="str">
            <v>N/A</v>
          </cell>
          <cell r="EH36" t="str">
            <v>N/A</v>
          </cell>
          <cell r="EI36" t="str">
            <v>N/A</v>
          </cell>
          <cell r="EJ36" t="str">
            <v>N/A</v>
          </cell>
          <cell r="EK36" t="str">
            <v>N/A</v>
          </cell>
          <cell r="EL36" t="str">
            <v>N/A</v>
          </cell>
          <cell r="EM36" t="str">
            <v>N/A</v>
          </cell>
          <cell r="EN36" t="str">
            <v>N/A</v>
          </cell>
          <cell r="EO36" t="str">
            <v>AYB</v>
          </cell>
          <cell r="EP36" t="str">
            <v>N/A</v>
          </cell>
          <cell r="EQ36" t="str">
            <v>AYB</v>
          </cell>
          <cell r="ER36" t="str">
            <v>N/A</v>
          </cell>
          <cell r="ES36" t="str">
            <v>N/A</v>
          </cell>
          <cell r="ET36" t="str">
            <v>AYB</v>
          </cell>
          <cell r="EU36" t="str">
            <v>N/A</v>
          </cell>
          <cell r="EV36" t="str">
            <v>N/A</v>
          </cell>
          <cell r="EW36" t="str">
            <v>N/A</v>
          </cell>
          <cell r="EX36" t="str">
            <v>N/A</v>
          </cell>
          <cell r="EY36" t="str">
            <v>N/A</v>
          </cell>
          <cell r="EZ36" t="str">
            <v>N/A</v>
          </cell>
          <cell r="FA36" t="str">
            <v>N/A</v>
          </cell>
          <cell r="FB36" t="str">
            <v>N/A</v>
          </cell>
          <cell r="FC36" t="str">
            <v>N/A</v>
          </cell>
          <cell r="FD36" t="str">
            <v>N/A</v>
          </cell>
          <cell r="FE36" t="str">
            <v>N/A</v>
          </cell>
          <cell r="FF36" t="str">
            <v>N/A</v>
          </cell>
          <cell r="FG36" t="str">
            <v>N/A</v>
          </cell>
          <cell r="FH36" t="str">
            <v>N/A</v>
          </cell>
          <cell r="FI36" t="str">
            <v>N/A</v>
          </cell>
          <cell r="FJ36" t="str">
            <v>N/A</v>
          </cell>
          <cell r="FL36" t="str">
            <v>N/A</v>
          </cell>
          <cell r="FM36" t="str">
            <v>N/A</v>
          </cell>
          <cell r="FN36" t="str">
            <v>N/A</v>
          </cell>
          <cell r="FO36" t="str">
            <v>N/A</v>
          </cell>
          <cell r="FP36" t="str">
            <v>N/A</v>
          </cell>
          <cell r="FQ36" t="str">
            <v>N/A</v>
          </cell>
          <cell r="FR36" t="str">
            <v>N/A</v>
          </cell>
          <cell r="FS36" t="str">
            <v>AYB</v>
          </cell>
          <cell r="FT36" t="str">
            <v>AYB</v>
          </cell>
          <cell r="FU36" t="str">
            <v>AYB</v>
          </cell>
          <cell r="FV36" t="str">
            <v>AYB</v>
          </cell>
          <cell r="FW36" t="str">
            <v>N/A</v>
          </cell>
          <cell r="FX36" t="str">
            <v>N/A</v>
          </cell>
          <cell r="FY36" t="str">
            <v>N/A</v>
          </cell>
          <cell r="FZ36" t="str">
            <v>N/A</v>
          </cell>
          <cell r="GA36" t="str">
            <v>N/A</v>
          </cell>
          <cell r="GB36" t="str">
            <v>N/A</v>
          </cell>
          <cell r="GC36" t="str">
            <v>N/A</v>
          </cell>
          <cell r="GD36" t="str">
            <v>N/A</v>
          </cell>
          <cell r="GE36" t="str">
            <v>N/A</v>
          </cell>
          <cell r="GF36" t="str">
            <v>N/A</v>
          </cell>
          <cell r="GG36" t="str">
            <v>N/A</v>
          </cell>
          <cell r="GH36" t="str">
            <v>N/A</v>
          </cell>
          <cell r="GI36" t="str">
            <v>N/A</v>
          </cell>
          <cell r="GJ36" t="str">
            <v>N/A</v>
          </cell>
          <cell r="GK36" t="str">
            <v>N/A</v>
          </cell>
          <cell r="GL36" t="str">
            <v>N/A</v>
          </cell>
          <cell r="GM36" t="str">
            <v>N/A</v>
          </cell>
          <cell r="GN36" t="str">
            <v>N/A</v>
          </cell>
          <cell r="GO36" t="str">
            <v>N/A</v>
          </cell>
          <cell r="GP36" t="str">
            <v>N/A</v>
          </cell>
          <cell r="GQ36" t="str">
            <v>N/A</v>
          </cell>
          <cell r="GR36" t="str">
            <v>N/A</v>
          </cell>
          <cell r="GS36" t="str">
            <v>N/A</v>
          </cell>
          <cell r="GT36" t="str">
            <v>N/A</v>
          </cell>
          <cell r="GU36" t="str">
            <v>N/A</v>
          </cell>
          <cell r="GV36" t="str">
            <v>N/A</v>
          </cell>
          <cell r="GW36" t="str">
            <v>N/A</v>
          </cell>
          <cell r="GX36" t="str">
            <v>N/A</v>
          </cell>
          <cell r="GY36" t="str">
            <v>N/A</v>
          </cell>
          <cell r="GZ36" t="str">
            <v>N/A</v>
          </cell>
          <cell r="HA36" t="str">
            <v>N/A</v>
          </cell>
          <cell r="HB36" t="str">
            <v>N/A</v>
          </cell>
          <cell r="HC36" t="str">
            <v>N/A</v>
          </cell>
          <cell r="HD36" t="str">
            <v>N/A</v>
          </cell>
          <cell r="HE36" t="str">
            <v>N/A</v>
          </cell>
          <cell r="HF36" t="str">
            <v>N/A</v>
          </cell>
          <cell r="HG36" t="str">
            <v>N/A</v>
          </cell>
          <cell r="HH36" t="str">
            <v>N/A</v>
          </cell>
          <cell r="HI36" t="str">
            <v>N/A</v>
          </cell>
          <cell r="HJ36" t="str">
            <v>N/A</v>
          </cell>
          <cell r="HK36" t="str">
            <v>N/A</v>
          </cell>
          <cell r="HL36" t="str">
            <v>N/A</v>
          </cell>
          <cell r="HM36" t="str">
            <v>N/A</v>
          </cell>
          <cell r="HN36" t="str">
            <v>N/A</v>
          </cell>
          <cell r="HO36" t="str">
            <v>N/A</v>
          </cell>
          <cell r="HP36" t="str">
            <v>N/A</v>
          </cell>
          <cell r="HQ36" t="str">
            <v>N/A</v>
          </cell>
          <cell r="HR36" t="str">
            <v>N/A</v>
          </cell>
          <cell r="HS36" t="str">
            <v>N/A</v>
          </cell>
          <cell r="HT36" t="str">
            <v>N/A</v>
          </cell>
          <cell r="HU36" t="str">
            <v>N/A</v>
          </cell>
          <cell r="HV36" t="str">
            <v>N/A</v>
          </cell>
          <cell r="HW36" t="str">
            <v>N/A</v>
          </cell>
          <cell r="HX36" t="str">
            <v>N/A</v>
          </cell>
          <cell r="HY36" t="str">
            <v>N/A</v>
          </cell>
          <cell r="HZ36" t="str">
            <v>N/A</v>
          </cell>
          <cell r="IA36" t="str">
            <v>N/A</v>
          </cell>
          <cell r="IB36" t="str">
            <v>N/A</v>
          </cell>
          <cell r="IC36" t="str">
            <v>N/A</v>
          </cell>
          <cell r="ID36" t="str">
            <v>N/A</v>
          </cell>
          <cell r="IE36" t="str">
            <v>N/A</v>
          </cell>
          <cell r="IF36" t="str">
            <v>N/A</v>
          </cell>
          <cell r="IG36" t="str">
            <v>N/A</v>
          </cell>
          <cell r="IH36" t="str">
            <v>N/A</v>
          </cell>
        </row>
        <row r="37">
          <cell r="A37">
            <v>33</v>
          </cell>
          <cell r="D37" t="str">
            <v>VALOR HORARIO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1700</v>
          </cell>
          <cell r="AL37">
            <v>1700</v>
          </cell>
          <cell r="AM37">
            <v>1700</v>
          </cell>
          <cell r="AN37">
            <v>1700</v>
          </cell>
          <cell r="AO37">
            <v>1700</v>
          </cell>
          <cell r="AP37">
            <v>1700</v>
          </cell>
          <cell r="AQ37">
            <v>1700</v>
          </cell>
          <cell r="AR37">
            <v>1700</v>
          </cell>
          <cell r="AS37">
            <v>1700</v>
          </cell>
          <cell r="AT37">
            <v>1700</v>
          </cell>
          <cell r="AU37">
            <v>1700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1700</v>
          </cell>
          <cell r="CO37">
            <v>1700</v>
          </cell>
          <cell r="CP37">
            <v>1700</v>
          </cell>
          <cell r="CQ37">
            <v>1700</v>
          </cell>
          <cell r="CR37">
            <v>1700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1700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1700</v>
          </cell>
          <cell r="DQ37">
            <v>1700</v>
          </cell>
          <cell r="DR37">
            <v>1700</v>
          </cell>
          <cell r="DS37">
            <v>1700</v>
          </cell>
          <cell r="DT37">
            <v>1700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1700</v>
          </cell>
          <cell r="EP37">
            <v>0</v>
          </cell>
          <cell r="EQ37">
            <v>1700</v>
          </cell>
          <cell r="ER37">
            <v>0</v>
          </cell>
          <cell r="ES37">
            <v>0</v>
          </cell>
          <cell r="ET37">
            <v>1700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1700</v>
          </cell>
          <cell r="FT37">
            <v>1700</v>
          </cell>
          <cell r="FU37">
            <v>1700</v>
          </cell>
          <cell r="FV37">
            <v>1700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</row>
        <row r="38">
          <cell r="A38">
            <v>34</v>
          </cell>
          <cell r="D38" t="str">
            <v>VALOR JORNADA ORDINARIA</v>
          </cell>
          <cell r="E38">
            <v>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13600</v>
          </cell>
          <cell r="AL38">
            <v>13600</v>
          </cell>
          <cell r="AM38">
            <v>13600</v>
          </cell>
          <cell r="AN38">
            <v>13600</v>
          </cell>
          <cell r="AO38">
            <v>13600</v>
          </cell>
          <cell r="AP38">
            <v>13600</v>
          </cell>
          <cell r="AQ38">
            <v>13600</v>
          </cell>
          <cell r="AR38">
            <v>13600</v>
          </cell>
          <cell r="AS38">
            <v>13600</v>
          </cell>
          <cell r="AT38">
            <v>13600</v>
          </cell>
          <cell r="AU38">
            <v>13600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13600</v>
          </cell>
          <cell r="CO38">
            <v>13600</v>
          </cell>
          <cell r="CP38">
            <v>13600</v>
          </cell>
          <cell r="CQ38">
            <v>13600</v>
          </cell>
          <cell r="CR38">
            <v>13600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13600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13600</v>
          </cell>
          <cell r="DQ38">
            <v>13600</v>
          </cell>
          <cell r="DR38">
            <v>13600</v>
          </cell>
          <cell r="DS38">
            <v>13600</v>
          </cell>
          <cell r="DT38">
            <v>13600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13600</v>
          </cell>
          <cell r="EP38">
            <v>0</v>
          </cell>
          <cell r="EQ38">
            <v>13600</v>
          </cell>
          <cell r="ER38">
            <v>0</v>
          </cell>
          <cell r="ES38">
            <v>0</v>
          </cell>
          <cell r="ET38">
            <v>13600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13600</v>
          </cell>
          <cell r="FT38">
            <v>13600</v>
          </cell>
          <cell r="FU38">
            <v>13600</v>
          </cell>
          <cell r="FV38">
            <v>13600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</row>
        <row r="39">
          <cell r="A39">
            <v>35</v>
          </cell>
          <cell r="D39" t="str">
            <v>VALOR JORNADA ORDINARIA CON PRESTACIONES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30464</v>
          </cell>
          <cell r="AL39">
            <v>30464</v>
          </cell>
          <cell r="AM39">
            <v>30464</v>
          </cell>
          <cell r="AN39">
            <v>30464</v>
          </cell>
          <cell r="AO39">
            <v>30464</v>
          </cell>
          <cell r="AP39">
            <v>30464</v>
          </cell>
          <cell r="AQ39">
            <v>30464</v>
          </cell>
          <cell r="AR39">
            <v>30464</v>
          </cell>
          <cell r="AS39">
            <v>30464</v>
          </cell>
          <cell r="AT39">
            <v>30464</v>
          </cell>
          <cell r="AU39">
            <v>30464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30464</v>
          </cell>
          <cell r="CO39">
            <v>30464</v>
          </cell>
          <cell r="CP39">
            <v>30464</v>
          </cell>
          <cell r="CQ39">
            <v>30464</v>
          </cell>
          <cell r="CR39">
            <v>30464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30464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30464</v>
          </cell>
          <cell r="DQ39">
            <v>30464</v>
          </cell>
          <cell r="DR39">
            <v>30464</v>
          </cell>
          <cell r="DS39">
            <v>30464</v>
          </cell>
          <cell r="DT39">
            <v>30464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30464</v>
          </cell>
          <cell r="EP39">
            <v>0</v>
          </cell>
          <cell r="EQ39">
            <v>30464</v>
          </cell>
          <cell r="ER39">
            <v>0</v>
          </cell>
          <cell r="ES39">
            <v>0</v>
          </cell>
          <cell r="ET39">
            <v>30464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30464</v>
          </cell>
          <cell r="FT39">
            <v>30464</v>
          </cell>
          <cell r="FU39">
            <v>30464</v>
          </cell>
          <cell r="FV39">
            <v>30464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</row>
        <row r="40">
          <cell r="A40">
            <v>36</v>
          </cell>
          <cell r="D40" t="str">
            <v>RECARGO POR HORAS EXTRAS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1.25</v>
          </cell>
          <cell r="AL40">
            <v>1.25</v>
          </cell>
          <cell r="AM40">
            <v>1.25</v>
          </cell>
          <cell r="AN40">
            <v>1.25</v>
          </cell>
          <cell r="AO40">
            <v>1.25</v>
          </cell>
          <cell r="AP40">
            <v>1.25</v>
          </cell>
          <cell r="AQ40">
            <v>1.25</v>
          </cell>
          <cell r="AR40">
            <v>1.25</v>
          </cell>
          <cell r="AS40">
            <v>1.25</v>
          </cell>
          <cell r="AT40">
            <v>1.25</v>
          </cell>
          <cell r="AU40">
            <v>1.25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1.25</v>
          </cell>
          <cell r="CO40">
            <v>1.25</v>
          </cell>
          <cell r="CP40">
            <v>1.25</v>
          </cell>
          <cell r="CQ40">
            <v>1.25</v>
          </cell>
          <cell r="CR40">
            <v>1.25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1.25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1.25</v>
          </cell>
          <cell r="DQ40">
            <v>1.25</v>
          </cell>
          <cell r="DR40">
            <v>1.25</v>
          </cell>
          <cell r="DS40">
            <v>1.25</v>
          </cell>
          <cell r="DT40">
            <v>1.25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1.25</v>
          </cell>
          <cell r="EP40">
            <v>0</v>
          </cell>
          <cell r="EQ40">
            <v>1.25</v>
          </cell>
          <cell r="ER40">
            <v>0</v>
          </cell>
          <cell r="ES40">
            <v>0</v>
          </cell>
          <cell r="ET40">
            <v>1.25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1.25</v>
          </cell>
          <cell r="FT40">
            <v>1.25</v>
          </cell>
          <cell r="FU40">
            <v>1.25</v>
          </cell>
          <cell r="FV40">
            <v>1.25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</row>
        <row r="41">
          <cell r="A41">
            <v>37</v>
          </cell>
          <cell r="D41" t="str">
            <v>VALOR HORAS EXTRAS TRABAJADAS</v>
          </cell>
          <cell r="E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4250</v>
          </cell>
          <cell r="AL41">
            <v>4250</v>
          </cell>
          <cell r="AM41">
            <v>4250</v>
          </cell>
          <cell r="AN41">
            <v>4250</v>
          </cell>
          <cell r="AO41">
            <v>4250</v>
          </cell>
          <cell r="AP41">
            <v>4250</v>
          </cell>
          <cell r="AQ41">
            <v>4250</v>
          </cell>
          <cell r="AR41">
            <v>4250</v>
          </cell>
          <cell r="AS41">
            <v>4250</v>
          </cell>
          <cell r="AT41">
            <v>4250</v>
          </cell>
          <cell r="AU41">
            <v>4250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4250</v>
          </cell>
          <cell r="CO41">
            <v>4250</v>
          </cell>
          <cell r="CP41">
            <v>4250</v>
          </cell>
          <cell r="CQ41">
            <v>4250</v>
          </cell>
          <cell r="CR41">
            <v>4250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4250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4250</v>
          </cell>
          <cell r="DQ41">
            <v>4250</v>
          </cell>
          <cell r="DR41">
            <v>4250</v>
          </cell>
          <cell r="DS41">
            <v>4250</v>
          </cell>
          <cell r="DT41">
            <v>4250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4250</v>
          </cell>
          <cell r="EP41">
            <v>0</v>
          </cell>
          <cell r="EQ41">
            <v>4250</v>
          </cell>
          <cell r="ER41">
            <v>0</v>
          </cell>
          <cell r="ES41">
            <v>0</v>
          </cell>
          <cell r="ET41">
            <v>4250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4250</v>
          </cell>
          <cell r="FT41">
            <v>4250</v>
          </cell>
          <cell r="FU41">
            <v>4250</v>
          </cell>
          <cell r="FV41">
            <v>4250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</row>
        <row r="42">
          <cell r="A42">
            <v>38</v>
          </cell>
          <cell r="D42" t="str">
            <v>VALOR HORAS EXTRAS CON PRESTACIONES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9520</v>
          </cell>
          <cell r="AL42">
            <v>9520</v>
          </cell>
          <cell r="AM42">
            <v>9520</v>
          </cell>
          <cell r="AN42">
            <v>9520</v>
          </cell>
          <cell r="AO42">
            <v>9520</v>
          </cell>
          <cell r="AP42">
            <v>9520</v>
          </cell>
          <cell r="AQ42">
            <v>9520</v>
          </cell>
          <cell r="AR42">
            <v>9520</v>
          </cell>
          <cell r="AS42">
            <v>9520</v>
          </cell>
          <cell r="AT42">
            <v>9520</v>
          </cell>
          <cell r="AU42">
            <v>9520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9520</v>
          </cell>
          <cell r="CO42">
            <v>9520</v>
          </cell>
          <cell r="CP42">
            <v>9520</v>
          </cell>
          <cell r="CQ42">
            <v>9520</v>
          </cell>
          <cell r="CR42">
            <v>9520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9520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9520</v>
          </cell>
          <cell r="DQ42">
            <v>9520</v>
          </cell>
          <cell r="DR42">
            <v>9520</v>
          </cell>
          <cell r="DS42">
            <v>9520</v>
          </cell>
          <cell r="DT42">
            <v>9520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9520</v>
          </cell>
          <cell r="EP42">
            <v>0</v>
          </cell>
          <cell r="EQ42">
            <v>9520</v>
          </cell>
          <cell r="ER42">
            <v>0</v>
          </cell>
          <cell r="ES42">
            <v>0</v>
          </cell>
          <cell r="ET42">
            <v>9520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9520</v>
          </cell>
          <cell r="FT42">
            <v>9520</v>
          </cell>
          <cell r="FU42">
            <v>9520</v>
          </cell>
          <cell r="FV42">
            <v>9520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</row>
        <row r="43">
          <cell r="A43">
            <v>39</v>
          </cell>
          <cell r="D43" t="str">
            <v>VALOR JORNADA TOTAL TRABAJADA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39984</v>
          </cell>
          <cell r="AL43">
            <v>39984</v>
          </cell>
          <cell r="AM43">
            <v>39984</v>
          </cell>
          <cell r="AN43">
            <v>39984</v>
          </cell>
          <cell r="AO43">
            <v>39984</v>
          </cell>
          <cell r="AP43">
            <v>39984</v>
          </cell>
          <cell r="AQ43">
            <v>39984</v>
          </cell>
          <cell r="AR43">
            <v>39984</v>
          </cell>
          <cell r="AS43">
            <v>39984</v>
          </cell>
          <cell r="AT43">
            <v>39984</v>
          </cell>
          <cell r="AU43">
            <v>39984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39984</v>
          </cell>
          <cell r="CO43">
            <v>39984</v>
          </cell>
          <cell r="CP43">
            <v>39984</v>
          </cell>
          <cell r="CQ43">
            <v>39984</v>
          </cell>
          <cell r="CR43">
            <v>39984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39984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39984</v>
          </cell>
          <cell r="DQ43">
            <v>39984</v>
          </cell>
          <cell r="DR43">
            <v>39984</v>
          </cell>
          <cell r="DS43">
            <v>39984</v>
          </cell>
          <cell r="DT43">
            <v>39984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39984</v>
          </cell>
          <cell r="EP43">
            <v>0</v>
          </cell>
          <cell r="EQ43">
            <v>39984</v>
          </cell>
          <cell r="ER43">
            <v>0</v>
          </cell>
          <cell r="ES43">
            <v>0</v>
          </cell>
          <cell r="ET43">
            <v>39984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39984</v>
          </cell>
          <cell r="FT43">
            <v>39984</v>
          </cell>
          <cell r="FU43">
            <v>39984</v>
          </cell>
          <cell r="FV43">
            <v>39984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</row>
        <row r="44">
          <cell r="A44">
            <v>40</v>
          </cell>
          <cell r="D44" t="str">
            <v>VALOR PROMEDIO HORA TRABAJADA</v>
          </cell>
          <cell r="F44" t="str">
            <v>$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3998.4</v>
          </cell>
          <cell r="AL44">
            <v>3998.4</v>
          </cell>
          <cell r="AM44">
            <v>3998.4</v>
          </cell>
          <cell r="AN44">
            <v>3998.4</v>
          </cell>
          <cell r="AO44">
            <v>3998.4</v>
          </cell>
          <cell r="AP44">
            <v>3998.4</v>
          </cell>
          <cell r="AQ44">
            <v>3998.4</v>
          </cell>
          <cell r="AR44">
            <v>3998.4</v>
          </cell>
          <cell r="AS44">
            <v>3998.4</v>
          </cell>
          <cell r="AT44">
            <v>3998.4</v>
          </cell>
          <cell r="AU44">
            <v>3998.4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3998.4</v>
          </cell>
          <cell r="CO44">
            <v>3998.4</v>
          </cell>
          <cell r="CP44">
            <v>3998.4</v>
          </cell>
          <cell r="CQ44">
            <v>3998.4</v>
          </cell>
          <cell r="CR44">
            <v>3998.4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3998.4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3998.4</v>
          </cell>
          <cell r="DQ44">
            <v>3998.4</v>
          </cell>
          <cell r="DR44">
            <v>3998.4</v>
          </cell>
          <cell r="DS44">
            <v>3998.4</v>
          </cell>
          <cell r="DT44">
            <v>3998.4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3998.4</v>
          </cell>
          <cell r="EP44">
            <v>0</v>
          </cell>
          <cell r="EQ44">
            <v>3998.4</v>
          </cell>
          <cell r="ER44">
            <v>0</v>
          </cell>
          <cell r="ES44">
            <v>0</v>
          </cell>
          <cell r="ET44">
            <v>3998.4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3998.4</v>
          </cell>
          <cell r="FT44">
            <v>3998.4</v>
          </cell>
          <cell r="FU44">
            <v>3998.4</v>
          </cell>
          <cell r="FV44">
            <v>3998.4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</row>
        <row r="45">
          <cell r="A45">
            <v>41</v>
          </cell>
          <cell r="D45" t="str">
            <v>VALOR TOTAL COSTO DE MANEJO Cm</v>
          </cell>
          <cell r="F45" t="str">
            <v>$</v>
          </cell>
          <cell r="G45">
            <v>5369.64</v>
          </cell>
          <cell r="H45">
            <v>5369.64</v>
          </cell>
          <cell r="I45">
            <v>0</v>
          </cell>
          <cell r="J45">
            <v>0</v>
          </cell>
          <cell r="K45">
            <v>0</v>
          </cell>
          <cell r="L45">
            <v>5369.64</v>
          </cell>
          <cell r="M45">
            <v>5369.64</v>
          </cell>
          <cell r="N45">
            <v>9028.43</v>
          </cell>
          <cell r="O45">
            <v>9028.43</v>
          </cell>
          <cell r="P45">
            <v>9028.43</v>
          </cell>
          <cell r="Q45">
            <v>9028.43</v>
          </cell>
          <cell r="R45">
            <v>9028.43</v>
          </cell>
          <cell r="S45">
            <v>9028.43</v>
          </cell>
          <cell r="T45">
            <v>9028.43</v>
          </cell>
          <cell r="U45">
            <v>8096.13</v>
          </cell>
          <cell r="V45">
            <v>9028.43</v>
          </cell>
          <cell r="W45">
            <v>8096.13</v>
          </cell>
          <cell r="X45">
            <v>8096.13</v>
          </cell>
          <cell r="Y45">
            <v>8096.13</v>
          </cell>
          <cell r="Z45">
            <v>8096.13</v>
          </cell>
          <cell r="AA45">
            <v>9028.43</v>
          </cell>
          <cell r="AB45">
            <v>9028.43</v>
          </cell>
          <cell r="AC45">
            <v>9028.43</v>
          </cell>
          <cell r="AD45">
            <v>6394.88</v>
          </cell>
          <cell r="AE45">
            <v>6394.88</v>
          </cell>
          <cell r="AF45">
            <v>6394.88</v>
          </cell>
          <cell r="AG45">
            <v>6394.88</v>
          </cell>
          <cell r="AH45">
            <v>6394.88</v>
          </cell>
          <cell r="AI45">
            <v>6394.88</v>
          </cell>
          <cell r="AJ45">
            <v>6394.88</v>
          </cell>
          <cell r="AK45">
            <v>10393.280000000001</v>
          </cell>
          <cell r="AL45">
            <v>10393.280000000001</v>
          </cell>
          <cell r="AM45">
            <v>10393.280000000001</v>
          </cell>
          <cell r="AN45">
            <v>10393.280000000001</v>
          </cell>
          <cell r="AO45">
            <v>10393.280000000001</v>
          </cell>
          <cell r="AP45">
            <v>10393.280000000001</v>
          </cell>
          <cell r="AQ45">
            <v>10393.280000000001</v>
          </cell>
          <cell r="AR45">
            <v>10393.280000000001</v>
          </cell>
          <cell r="AS45">
            <v>10393.280000000001</v>
          </cell>
          <cell r="AT45">
            <v>10393.280000000001</v>
          </cell>
          <cell r="AU45">
            <v>10393.280000000001</v>
          </cell>
          <cell r="AV45">
            <v>5369.64</v>
          </cell>
          <cell r="AW45">
            <v>5369.64</v>
          </cell>
          <cell r="AX45">
            <v>5369.64</v>
          </cell>
          <cell r="AY45">
            <v>5369.64</v>
          </cell>
          <cell r="AZ45">
            <v>5369.64</v>
          </cell>
          <cell r="BA45">
            <v>5369.64</v>
          </cell>
          <cell r="BB45">
            <v>5369.64</v>
          </cell>
          <cell r="BC45">
            <v>6394.88</v>
          </cell>
          <cell r="BD45">
            <v>6394.88</v>
          </cell>
          <cell r="BE45">
            <v>6394.88</v>
          </cell>
          <cell r="BF45">
            <v>6394.88</v>
          </cell>
          <cell r="BG45">
            <v>7471.36</v>
          </cell>
          <cell r="BH45">
            <v>7471.36</v>
          </cell>
          <cell r="BI45">
            <v>7471.36</v>
          </cell>
          <cell r="BJ45">
            <v>7471.36</v>
          </cell>
          <cell r="BK45">
            <v>6394.88</v>
          </cell>
          <cell r="BL45">
            <v>7471.36</v>
          </cell>
          <cell r="BM45">
            <v>7471.36</v>
          </cell>
          <cell r="BN45">
            <v>7471.36</v>
          </cell>
          <cell r="BO45">
            <v>0</v>
          </cell>
          <cell r="BP45">
            <v>0</v>
          </cell>
          <cell r="BQ45">
            <v>0</v>
          </cell>
          <cell r="BR45">
            <v>6394.88</v>
          </cell>
          <cell r="BS45">
            <v>5369.64</v>
          </cell>
          <cell r="BT45">
            <v>6394.88</v>
          </cell>
          <cell r="BU45">
            <v>5369.64</v>
          </cell>
          <cell r="BV45">
            <v>5369.64</v>
          </cell>
          <cell r="BW45">
            <v>6394.88</v>
          </cell>
          <cell r="BX45">
            <v>6394.88</v>
          </cell>
          <cell r="BY45">
            <v>6394.88</v>
          </cell>
          <cell r="BZ45">
            <v>6394.88</v>
          </cell>
          <cell r="CA45">
            <v>5369.64</v>
          </cell>
          <cell r="CB45">
            <v>5369.64</v>
          </cell>
          <cell r="CC45">
            <v>5369.64</v>
          </cell>
          <cell r="CD45">
            <v>7471.36</v>
          </cell>
          <cell r="CE45">
            <v>7471.36</v>
          </cell>
          <cell r="CF45">
            <v>5369.64</v>
          </cell>
          <cell r="CG45">
            <v>5369.64</v>
          </cell>
          <cell r="CH45">
            <v>5369.64</v>
          </cell>
          <cell r="CI45">
            <v>5597.76</v>
          </cell>
          <cell r="CJ45">
            <v>5597.76</v>
          </cell>
          <cell r="CK45">
            <v>5597.76</v>
          </cell>
          <cell r="CL45">
            <v>5597.76</v>
          </cell>
          <cell r="CM45">
            <v>5597.76</v>
          </cell>
          <cell r="CN45">
            <v>12094.53</v>
          </cell>
          <cell r="CO45">
            <v>13026.83</v>
          </cell>
          <cell r="CP45">
            <v>13026.83</v>
          </cell>
          <cell r="CQ45">
            <v>13026.83</v>
          </cell>
          <cell r="CR45">
            <v>13026.83</v>
          </cell>
          <cell r="CS45">
            <v>8396.64</v>
          </cell>
          <cell r="CT45">
            <v>7596.96</v>
          </cell>
          <cell r="CU45">
            <v>7596.96</v>
          </cell>
          <cell r="CV45">
            <v>8396.64</v>
          </cell>
          <cell r="CW45">
            <v>12757.72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12453.35</v>
          </cell>
          <cell r="DK45">
            <v>12453.35</v>
          </cell>
          <cell r="DL45">
            <v>12453.35</v>
          </cell>
          <cell r="DM45">
            <v>12453.35</v>
          </cell>
          <cell r="DN45">
            <v>12453.35</v>
          </cell>
          <cell r="DO45">
            <v>12453.35</v>
          </cell>
          <cell r="DP45">
            <v>14269.94</v>
          </cell>
          <cell r="DQ45">
            <v>14269.94</v>
          </cell>
          <cell r="DR45">
            <v>14269.94</v>
          </cell>
          <cell r="DS45">
            <v>14269.94</v>
          </cell>
          <cell r="DT45">
            <v>14269.94</v>
          </cell>
          <cell r="DU45">
            <v>5369.64</v>
          </cell>
          <cell r="DV45">
            <v>5369.64</v>
          </cell>
          <cell r="DW45">
            <v>5369.64</v>
          </cell>
          <cell r="DX45">
            <v>5369.64</v>
          </cell>
          <cell r="DY45">
            <v>5369.64</v>
          </cell>
          <cell r="DZ45">
            <v>5369.64</v>
          </cell>
          <cell r="EA45">
            <v>5369.64</v>
          </cell>
          <cell r="EB45">
            <v>5369.64</v>
          </cell>
          <cell r="EC45">
            <v>5369.64</v>
          </cell>
          <cell r="ED45">
            <v>5369.64</v>
          </cell>
          <cell r="EE45">
            <v>5369.64</v>
          </cell>
          <cell r="EF45">
            <v>5369.64</v>
          </cell>
          <cell r="EG45">
            <v>5369.64</v>
          </cell>
          <cell r="EH45">
            <v>5369.64</v>
          </cell>
          <cell r="EI45">
            <v>5369.64</v>
          </cell>
          <cell r="EJ45">
            <v>5369.64</v>
          </cell>
          <cell r="EK45">
            <v>5369.64</v>
          </cell>
          <cell r="EL45">
            <v>5369.64</v>
          </cell>
          <cell r="EM45">
            <v>5369.64</v>
          </cell>
          <cell r="EN45">
            <v>7785.36</v>
          </cell>
          <cell r="EO45">
            <v>12408.49</v>
          </cell>
          <cell r="EP45">
            <v>7785.36</v>
          </cell>
          <cell r="EQ45">
            <v>12408.49</v>
          </cell>
          <cell r="ER45">
            <v>7785.36</v>
          </cell>
          <cell r="ES45">
            <v>7785.36</v>
          </cell>
          <cell r="ET45">
            <v>12408.49</v>
          </cell>
          <cell r="EU45">
            <v>7785.36</v>
          </cell>
          <cell r="EV45">
            <v>7785.36</v>
          </cell>
          <cell r="EW45">
            <v>7785.36</v>
          </cell>
          <cell r="EX45">
            <v>7785.36</v>
          </cell>
          <cell r="EY45">
            <v>9028.43</v>
          </cell>
          <cell r="EZ45">
            <v>10271.540000000001</v>
          </cell>
          <cell r="FA45">
            <v>10271.540000000001</v>
          </cell>
          <cell r="FB45">
            <v>10271.540000000001</v>
          </cell>
          <cell r="FC45">
            <v>10271.540000000001</v>
          </cell>
          <cell r="FD45">
            <v>10271.540000000001</v>
          </cell>
          <cell r="FE45">
            <v>9028.43</v>
          </cell>
          <cell r="FF45">
            <v>10271.540000000001</v>
          </cell>
          <cell r="FG45">
            <v>9028.43</v>
          </cell>
          <cell r="FH45">
            <v>9028.43</v>
          </cell>
          <cell r="FI45">
            <v>9028.43</v>
          </cell>
          <cell r="FJ45">
            <v>10271.540000000001</v>
          </cell>
          <cell r="FL45">
            <v>5597.76</v>
          </cell>
          <cell r="FM45">
            <v>5597.76</v>
          </cell>
          <cell r="FN45">
            <v>5597.76</v>
          </cell>
          <cell r="FO45">
            <v>5369.64</v>
          </cell>
          <cell r="FP45">
            <v>5369.64</v>
          </cell>
          <cell r="FQ45">
            <v>5369.64</v>
          </cell>
          <cell r="FR45">
            <v>5369.64</v>
          </cell>
          <cell r="FS45">
            <v>13026.83</v>
          </cell>
          <cell r="FT45">
            <v>13026.83</v>
          </cell>
          <cell r="FU45">
            <v>13026.83</v>
          </cell>
          <cell r="FV45">
            <v>13026.83</v>
          </cell>
          <cell r="FW45">
            <v>8096.13</v>
          </cell>
          <cell r="FX45">
            <v>8096.13</v>
          </cell>
          <cell r="FY45">
            <v>7065.17</v>
          </cell>
          <cell r="FZ45">
            <v>7065.17</v>
          </cell>
          <cell r="GA45">
            <v>8096.13</v>
          </cell>
          <cell r="GB45">
            <v>8096.13</v>
          </cell>
          <cell r="GC45">
            <v>8096.13</v>
          </cell>
          <cell r="GD45">
            <v>8096.13</v>
          </cell>
          <cell r="GE45">
            <v>8096.13</v>
          </cell>
          <cell r="GF45">
            <v>8096.13</v>
          </cell>
          <cell r="GG45">
            <v>8096.13</v>
          </cell>
          <cell r="GH45">
            <v>8096.13</v>
          </cell>
          <cell r="GI45">
            <v>8096.13</v>
          </cell>
          <cell r="GJ45">
            <v>8096.13</v>
          </cell>
          <cell r="GK45">
            <v>8096.13</v>
          </cell>
          <cell r="GL45">
            <v>8096.13</v>
          </cell>
          <cell r="GM45">
            <v>8096.13</v>
          </cell>
          <cell r="GN45">
            <v>8096.13</v>
          </cell>
          <cell r="GO45">
            <v>8096.13</v>
          </cell>
          <cell r="GP45">
            <v>8096.13</v>
          </cell>
          <cell r="GQ45">
            <v>8096.13</v>
          </cell>
          <cell r="GR45">
            <v>8096.13</v>
          </cell>
          <cell r="GS45">
            <v>8096.13</v>
          </cell>
          <cell r="GT45">
            <v>8096.13</v>
          </cell>
          <cell r="GU45">
            <v>8096.13</v>
          </cell>
          <cell r="GV45">
            <v>8096.13</v>
          </cell>
          <cell r="GW45">
            <v>8096.13</v>
          </cell>
          <cell r="GX45">
            <v>8096.13</v>
          </cell>
          <cell r="GY45">
            <v>8096.13</v>
          </cell>
          <cell r="GZ45">
            <v>8096.13</v>
          </cell>
          <cell r="HA45">
            <v>8096.13</v>
          </cell>
          <cell r="HB45">
            <v>8096.13</v>
          </cell>
          <cell r="HC45">
            <v>5369.64</v>
          </cell>
          <cell r="HD45">
            <v>5369.64</v>
          </cell>
          <cell r="HE45">
            <v>5369.64</v>
          </cell>
          <cell r="HF45">
            <v>5369.64</v>
          </cell>
          <cell r="HG45">
            <v>5369.64</v>
          </cell>
          <cell r="HH45">
            <v>5369.64</v>
          </cell>
          <cell r="HI45">
            <v>5369.64</v>
          </cell>
          <cell r="HJ45">
            <v>5369.64</v>
          </cell>
          <cell r="HK45">
            <v>5369.64</v>
          </cell>
          <cell r="HL45">
            <v>5369.64</v>
          </cell>
          <cell r="HM45">
            <v>5369.64</v>
          </cell>
          <cell r="HN45">
            <v>5369.64</v>
          </cell>
          <cell r="HO45">
            <v>5369.64</v>
          </cell>
          <cell r="HP45">
            <v>5369.64</v>
          </cell>
          <cell r="HQ45">
            <v>5369.64</v>
          </cell>
          <cell r="HR45">
            <v>5369.64</v>
          </cell>
          <cell r="HS45">
            <v>5369.64</v>
          </cell>
          <cell r="HT45">
            <v>5369.64</v>
          </cell>
          <cell r="HU45">
            <v>5369.64</v>
          </cell>
          <cell r="HV45">
            <v>5369.64</v>
          </cell>
          <cell r="HW45">
            <v>5369.64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6394.88</v>
          </cell>
          <cell r="ID45">
            <v>6394.88</v>
          </cell>
          <cell r="IE45">
            <v>6394.88</v>
          </cell>
          <cell r="IF45">
            <v>6394.88</v>
          </cell>
          <cell r="IG45">
            <v>6394.88</v>
          </cell>
          <cell r="IH45">
            <v>6394.88</v>
          </cell>
        </row>
        <row r="46">
          <cell r="A46">
            <v>42</v>
          </cell>
          <cell r="B46" t="str">
            <v>COSTOS DE OPERACIÓN</v>
          </cell>
          <cell r="D46" t="str">
            <v>A.C.P.M.</v>
          </cell>
          <cell r="E46" t="str">
            <v>GALONES POR HORA</v>
          </cell>
          <cell r="G46">
            <v>0.5</v>
          </cell>
          <cell r="H46">
            <v>0.5</v>
          </cell>
          <cell r="I46">
            <v>0</v>
          </cell>
          <cell r="J46">
            <v>0</v>
          </cell>
          <cell r="K46">
            <v>0</v>
          </cell>
          <cell r="L46">
            <v>3</v>
          </cell>
          <cell r="M46">
            <v>3</v>
          </cell>
          <cell r="N46">
            <v>2.5</v>
          </cell>
          <cell r="O46">
            <v>2.5</v>
          </cell>
          <cell r="P46">
            <v>3.5</v>
          </cell>
          <cell r="Q46">
            <v>3.5</v>
          </cell>
          <cell r="R46">
            <v>3.2</v>
          </cell>
          <cell r="S46">
            <v>7.5</v>
          </cell>
          <cell r="T46">
            <v>7.5</v>
          </cell>
          <cell r="U46">
            <v>2.5</v>
          </cell>
          <cell r="V46">
            <v>3.5</v>
          </cell>
          <cell r="W46">
            <v>2.5</v>
          </cell>
          <cell r="X46">
            <v>2.5</v>
          </cell>
          <cell r="Y46">
            <v>2.5</v>
          </cell>
          <cell r="Z46">
            <v>2.5</v>
          </cell>
          <cell r="AA46">
            <v>8</v>
          </cell>
          <cell r="AB46">
            <v>3.5</v>
          </cell>
          <cell r="AC46">
            <v>3.5</v>
          </cell>
          <cell r="AD46">
            <v>4</v>
          </cell>
          <cell r="AE46">
            <v>4</v>
          </cell>
          <cell r="AF46">
            <v>4</v>
          </cell>
          <cell r="AG46">
            <v>2.86</v>
          </cell>
          <cell r="AH46">
            <v>2.64</v>
          </cell>
          <cell r="AI46">
            <v>2.86</v>
          </cell>
          <cell r="AJ46">
            <v>2.64</v>
          </cell>
          <cell r="AK46">
            <v>3.03</v>
          </cell>
          <cell r="AL46">
            <v>3.2</v>
          </cell>
          <cell r="AM46">
            <v>2.8</v>
          </cell>
          <cell r="AN46">
            <v>2.8</v>
          </cell>
          <cell r="AO46">
            <v>2.1</v>
          </cell>
          <cell r="AP46">
            <v>2.8</v>
          </cell>
          <cell r="AQ46">
            <v>2.8</v>
          </cell>
          <cell r="AR46">
            <v>4.5</v>
          </cell>
          <cell r="AS46">
            <v>2.8</v>
          </cell>
          <cell r="AT46">
            <v>3.03</v>
          </cell>
          <cell r="AU46">
            <v>3.03</v>
          </cell>
          <cell r="AV46">
            <v>0.5</v>
          </cell>
          <cell r="AW46">
            <v>2.1</v>
          </cell>
          <cell r="AX46">
            <v>2.1</v>
          </cell>
          <cell r="AY46">
            <v>2.1</v>
          </cell>
          <cell r="AZ46">
            <v>0.5</v>
          </cell>
          <cell r="BA46">
            <v>0.5</v>
          </cell>
          <cell r="BB46">
            <v>3.5</v>
          </cell>
          <cell r="BC46">
            <v>3.5</v>
          </cell>
          <cell r="BD46">
            <v>3.5</v>
          </cell>
          <cell r="BE46">
            <v>3.5</v>
          </cell>
          <cell r="BF46">
            <v>3.5</v>
          </cell>
          <cell r="BG46">
            <v>4.3499999999999996</v>
          </cell>
          <cell r="BH46">
            <v>5.2</v>
          </cell>
          <cell r="BI46">
            <v>4.3499999999999996</v>
          </cell>
          <cell r="BJ46">
            <v>3.5</v>
          </cell>
          <cell r="BK46">
            <v>4.3499999999999996</v>
          </cell>
          <cell r="BL46">
            <v>2.85</v>
          </cell>
          <cell r="BM46">
            <v>2.61</v>
          </cell>
          <cell r="BN46">
            <v>2.61</v>
          </cell>
          <cell r="BO46">
            <v>1.5</v>
          </cell>
          <cell r="BP46">
            <v>1.5</v>
          </cell>
          <cell r="BQ46">
            <v>1.5</v>
          </cell>
          <cell r="BR46">
            <v>2.61</v>
          </cell>
          <cell r="BS46">
            <v>2.4700000000000002</v>
          </cell>
          <cell r="BT46">
            <v>3.9</v>
          </cell>
          <cell r="BU46">
            <v>2.4700000000000002</v>
          </cell>
          <cell r="BV46">
            <v>2.4700000000000002</v>
          </cell>
          <cell r="BW46">
            <v>3.27</v>
          </cell>
          <cell r="BX46">
            <v>3.27</v>
          </cell>
          <cell r="BY46">
            <v>3.9</v>
          </cell>
          <cell r="BZ46">
            <v>3.9</v>
          </cell>
          <cell r="CA46">
            <v>2.4700000000000002</v>
          </cell>
          <cell r="CB46">
            <v>3.1</v>
          </cell>
          <cell r="CC46">
            <v>1.08</v>
          </cell>
          <cell r="CD46">
            <v>2.85</v>
          </cell>
          <cell r="CE46">
            <v>2.85</v>
          </cell>
          <cell r="CF46">
            <v>1.08</v>
          </cell>
          <cell r="CG46">
            <v>1.08</v>
          </cell>
          <cell r="CH46">
            <v>3.1</v>
          </cell>
          <cell r="CI46">
            <v>2.1</v>
          </cell>
          <cell r="CJ46">
            <v>2.1</v>
          </cell>
          <cell r="CK46">
            <v>2.1</v>
          </cell>
          <cell r="CL46">
            <v>2.1</v>
          </cell>
          <cell r="CM46">
            <v>2.1</v>
          </cell>
          <cell r="CN46">
            <v>1.95</v>
          </cell>
          <cell r="CO46">
            <v>2.71</v>
          </cell>
          <cell r="CP46">
            <v>3.2</v>
          </cell>
          <cell r="CQ46">
            <v>2.71</v>
          </cell>
          <cell r="CR46">
            <v>2.8</v>
          </cell>
          <cell r="CS46">
            <v>9</v>
          </cell>
          <cell r="CT46">
            <v>3.03</v>
          </cell>
          <cell r="CU46">
            <v>3.03</v>
          </cell>
          <cell r="CV46">
            <v>6.3</v>
          </cell>
          <cell r="CW46">
            <v>3.03</v>
          </cell>
          <cell r="CX46">
            <v>0.1</v>
          </cell>
          <cell r="CY46">
            <v>0.1</v>
          </cell>
          <cell r="CZ46">
            <v>0.1</v>
          </cell>
          <cell r="DA46">
            <v>0.1</v>
          </cell>
          <cell r="DB46">
            <v>0.1</v>
          </cell>
          <cell r="DC46">
            <v>0.1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7</v>
          </cell>
          <cell r="DK46">
            <v>4.3499999999999996</v>
          </cell>
          <cell r="DL46">
            <v>4.3499999999999996</v>
          </cell>
          <cell r="DM46">
            <v>4.8499999999999996</v>
          </cell>
          <cell r="DN46">
            <v>5.2</v>
          </cell>
          <cell r="DO46">
            <v>4.7</v>
          </cell>
          <cell r="DP46">
            <v>0.5</v>
          </cell>
          <cell r="DQ46">
            <v>0.5</v>
          </cell>
          <cell r="DR46">
            <v>0.5</v>
          </cell>
          <cell r="DS46">
            <v>0.5</v>
          </cell>
          <cell r="DT46">
            <v>0.5</v>
          </cell>
          <cell r="DU46">
            <v>5</v>
          </cell>
          <cell r="DV46">
            <v>5</v>
          </cell>
          <cell r="DW46">
            <v>4.5</v>
          </cell>
          <cell r="DX46">
            <v>5</v>
          </cell>
          <cell r="DY46">
            <v>3.5</v>
          </cell>
          <cell r="DZ46">
            <v>5</v>
          </cell>
          <cell r="EA46">
            <v>5</v>
          </cell>
          <cell r="EB46">
            <v>5</v>
          </cell>
          <cell r="EC46">
            <v>5</v>
          </cell>
          <cell r="ED46">
            <v>1.2</v>
          </cell>
          <cell r="EE46">
            <v>3.5</v>
          </cell>
          <cell r="EF46">
            <v>3.5</v>
          </cell>
          <cell r="EG46">
            <v>5</v>
          </cell>
          <cell r="EH46">
            <v>5</v>
          </cell>
          <cell r="EI46">
            <v>5</v>
          </cell>
          <cell r="EJ46">
            <v>5</v>
          </cell>
          <cell r="EK46">
            <v>3</v>
          </cell>
          <cell r="EL46">
            <v>2.2999999999999998</v>
          </cell>
          <cell r="EM46">
            <v>2.2999999999999998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2.58</v>
          </cell>
          <cell r="EZ46">
            <v>4.45</v>
          </cell>
          <cell r="FA46">
            <v>4.3499999999999996</v>
          </cell>
          <cell r="FB46">
            <v>4.45</v>
          </cell>
          <cell r="FC46">
            <v>6.36</v>
          </cell>
          <cell r="FD46">
            <v>2.58</v>
          </cell>
          <cell r="FE46">
            <v>2.58</v>
          </cell>
          <cell r="FF46">
            <v>5.01</v>
          </cell>
          <cell r="FG46">
            <v>2.58</v>
          </cell>
          <cell r="FH46">
            <v>2.58</v>
          </cell>
          <cell r="FI46">
            <v>2.58</v>
          </cell>
          <cell r="FJ46">
            <v>4.45</v>
          </cell>
          <cell r="FL46">
            <v>0</v>
          </cell>
          <cell r="FM46">
            <v>0</v>
          </cell>
          <cell r="FN46">
            <v>0</v>
          </cell>
          <cell r="FO46">
            <v>4.2</v>
          </cell>
          <cell r="FP46">
            <v>4.2</v>
          </cell>
          <cell r="FQ46">
            <v>4.5</v>
          </cell>
          <cell r="FR46">
            <v>4.0999999999999996</v>
          </cell>
          <cell r="FS46">
            <v>5.2</v>
          </cell>
          <cell r="FT46">
            <v>5.8</v>
          </cell>
          <cell r="FU46">
            <v>6.79</v>
          </cell>
          <cell r="FV46">
            <v>6.79</v>
          </cell>
          <cell r="FW46">
            <v>5.8</v>
          </cell>
          <cell r="FX46">
            <v>5.8</v>
          </cell>
          <cell r="FY46">
            <v>3.5</v>
          </cell>
          <cell r="FZ46">
            <v>4.0199999999999996</v>
          </cell>
          <cell r="GA46">
            <v>6.18</v>
          </cell>
          <cell r="GB46">
            <v>6.18</v>
          </cell>
          <cell r="GC46">
            <v>6.18</v>
          </cell>
          <cell r="GD46">
            <v>6.18</v>
          </cell>
          <cell r="GE46">
            <v>6.18</v>
          </cell>
          <cell r="GF46">
            <v>6.18</v>
          </cell>
          <cell r="GG46">
            <v>6.18</v>
          </cell>
          <cell r="GH46">
            <v>6.18</v>
          </cell>
          <cell r="GI46">
            <v>6.18</v>
          </cell>
          <cell r="GJ46">
            <v>6.18</v>
          </cell>
          <cell r="GK46">
            <v>6.18</v>
          </cell>
          <cell r="GL46">
            <v>6.18</v>
          </cell>
          <cell r="GM46">
            <v>6.18</v>
          </cell>
          <cell r="GN46">
            <v>6.18</v>
          </cell>
          <cell r="GO46">
            <v>6.18</v>
          </cell>
          <cell r="GP46">
            <v>6.18</v>
          </cell>
          <cell r="GQ46">
            <v>5.8</v>
          </cell>
          <cell r="GR46">
            <v>5.8</v>
          </cell>
          <cell r="GS46">
            <v>5.8</v>
          </cell>
          <cell r="GT46">
            <v>5.8</v>
          </cell>
          <cell r="GU46">
            <v>6</v>
          </cell>
          <cell r="GV46">
            <v>6</v>
          </cell>
          <cell r="GW46">
            <v>6</v>
          </cell>
          <cell r="GX46">
            <v>6</v>
          </cell>
          <cell r="GY46">
            <v>6</v>
          </cell>
          <cell r="GZ46">
            <v>6</v>
          </cell>
          <cell r="HA46">
            <v>8.3000000000000007</v>
          </cell>
          <cell r="HB46">
            <v>8.3000000000000007</v>
          </cell>
          <cell r="HC46">
            <v>2.8</v>
          </cell>
          <cell r="HD46">
            <v>2.8</v>
          </cell>
          <cell r="HE46">
            <v>2.8</v>
          </cell>
          <cell r="HF46">
            <v>2.8</v>
          </cell>
          <cell r="HG46">
            <v>1.5</v>
          </cell>
          <cell r="HH46">
            <v>2.8</v>
          </cell>
          <cell r="HI46">
            <v>2.8</v>
          </cell>
          <cell r="HJ46">
            <v>2.8</v>
          </cell>
          <cell r="HK46">
            <v>1.5</v>
          </cell>
          <cell r="HL46">
            <v>1.5</v>
          </cell>
          <cell r="HM46">
            <v>2.8</v>
          </cell>
          <cell r="HN46">
            <v>2.8</v>
          </cell>
          <cell r="HO46">
            <v>2.8</v>
          </cell>
          <cell r="HP46">
            <v>2.8</v>
          </cell>
          <cell r="HQ46">
            <v>2.8</v>
          </cell>
          <cell r="HR46">
            <v>2.8</v>
          </cell>
          <cell r="HS46">
            <v>2.8</v>
          </cell>
          <cell r="HT46">
            <v>1</v>
          </cell>
          <cell r="HU46">
            <v>1</v>
          </cell>
          <cell r="HV46">
            <v>1</v>
          </cell>
          <cell r="HW46">
            <v>1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3.5</v>
          </cell>
          <cell r="ID46">
            <v>3.5</v>
          </cell>
          <cell r="IE46">
            <v>3.5</v>
          </cell>
          <cell r="IF46">
            <v>3.5</v>
          </cell>
          <cell r="IG46">
            <v>3.5</v>
          </cell>
          <cell r="IH46">
            <v>3.5</v>
          </cell>
        </row>
        <row r="47">
          <cell r="A47" t="str">
            <v>MA001</v>
          </cell>
          <cell r="D47">
            <v>4639</v>
          </cell>
          <cell r="E47" t="str">
            <v>VALOR</v>
          </cell>
          <cell r="F47" t="str">
            <v>$</v>
          </cell>
          <cell r="G47">
            <v>2319.5</v>
          </cell>
          <cell r="H47">
            <v>2319.5</v>
          </cell>
          <cell r="I47">
            <v>0</v>
          </cell>
          <cell r="J47">
            <v>0</v>
          </cell>
          <cell r="K47">
            <v>0</v>
          </cell>
          <cell r="L47">
            <v>13917</v>
          </cell>
          <cell r="M47">
            <v>13917</v>
          </cell>
          <cell r="N47">
            <v>11597.5</v>
          </cell>
          <cell r="O47">
            <v>11597.5</v>
          </cell>
          <cell r="P47">
            <v>16236.5</v>
          </cell>
          <cell r="Q47">
            <v>16236.5</v>
          </cell>
          <cell r="R47">
            <v>14844.8</v>
          </cell>
          <cell r="S47">
            <v>34792.5</v>
          </cell>
          <cell r="T47">
            <v>34792.5</v>
          </cell>
          <cell r="U47">
            <v>11597.5</v>
          </cell>
          <cell r="V47">
            <v>16236.5</v>
          </cell>
          <cell r="W47">
            <v>11597.5</v>
          </cell>
          <cell r="X47">
            <v>11597.5</v>
          </cell>
          <cell r="Y47">
            <v>11597.5</v>
          </cell>
          <cell r="Z47">
            <v>11597.5</v>
          </cell>
          <cell r="AA47">
            <v>37112</v>
          </cell>
          <cell r="AB47">
            <v>16236.5</v>
          </cell>
          <cell r="AC47">
            <v>16236.5</v>
          </cell>
          <cell r="AD47">
            <v>18556</v>
          </cell>
          <cell r="AE47">
            <v>18556</v>
          </cell>
          <cell r="AF47">
            <v>18556</v>
          </cell>
          <cell r="AG47">
            <v>13267.54</v>
          </cell>
          <cell r="AH47">
            <v>12246.96</v>
          </cell>
          <cell r="AI47">
            <v>13267.54</v>
          </cell>
          <cell r="AJ47">
            <v>12246.96</v>
          </cell>
          <cell r="AK47">
            <v>14056.17</v>
          </cell>
          <cell r="AL47">
            <v>14844.8</v>
          </cell>
          <cell r="AM47">
            <v>12989.2</v>
          </cell>
          <cell r="AN47">
            <v>12989.2</v>
          </cell>
          <cell r="AO47">
            <v>9741.9</v>
          </cell>
          <cell r="AP47">
            <v>12989.2</v>
          </cell>
          <cell r="AQ47">
            <v>12989.2</v>
          </cell>
          <cell r="AR47">
            <v>20875.5</v>
          </cell>
          <cell r="AS47">
            <v>12989.2</v>
          </cell>
          <cell r="AT47">
            <v>14056.17</v>
          </cell>
          <cell r="AU47">
            <v>14056.17</v>
          </cell>
          <cell r="AV47">
            <v>2319.5</v>
          </cell>
          <cell r="AW47">
            <v>9741.9</v>
          </cell>
          <cell r="AX47">
            <v>9741.9</v>
          </cell>
          <cell r="AY47">
            <v>9741.9</v>
          </cell>
          <cell r="AZ47">
            <v>2319.5</v>
          </cell>
          <cell r="BA47">
            <v>2319.5</v>
          </cell>
          <cell r="BB47">
            <v>16236.5</v>
          </cell>
          <cell r="BC47">
            <v>16236.5</v>
          </cell>
          <cell r="BD47">
            <v>16236.5</v>
          </cell>
          <cell r="BE47">
            <v>16236.5</v>
          </cell>
          <cell r="BF47">
            <v>16236.5</v>
          </cell>
          <cell r="BG47">
            <v>20179.650000000001</v>
          </cell>
          <cell r="BH47">
            <v>24122.799999999999</v>
          </cell>
          <cell r="BI47">
            <v>20179.650000000001</v>
          </cell>
          <cell r="BJ47">
            <v>16236.5</v>
          </cell>
          <cell r="BK47">
            <v>20179.650000000001</v>
          </cell>
          <cell r="BL47">
            <v>13221.15</v>
          </cell>
          <cell r="BM47">
            <v>12107.79</v>
          </cell>
          <cell r="BN47">
            <v>12107.79</v>
          </cell>
          <cell r="BO47">
            <v>6958.5</v>
          </cell>
          <cell r="BP47">
            <v>6958.5</v>
          </cell>
          <cell r="BQ47">
            <v>6958.5</v>
          </cell>
          <cell r="BR47">
            <v>12107.79</v>
          </cell>
          <cell r="BS47">
            <v>11458.33</v>
          </cell>
          <cell r="BT47">
            <v>18092.099999999999</v>
          </cell>
          <cell r="BU47">
            <v>11458.33</v>
          </cell>
          <cell r="BV47">
            <v>11458.33</v>
          </cell>
          <cell r="BW47">
            <v>15169.53</v>
          </cell>
          <cell r="BX47">
            <v>15169.53</v>
          </cell>
          <cell r="BY47">
            <v>18092.099999999999</v>
          </cell>
          <cell r="BZ47">
            <v>18092.099999999999</v>
          </cell>
          <cell r="CA47">
            <v>11458.33</v>
          </cell>
          <cell r="CB47">
            <v>14380.9</v>
          </cell>
          <cell r="CC47">
            <v>5010.12</v>
          </cell>
          <cell r="CD47">
            <v>13221.15</v>
          </cell>
          <cell r="CE47">
            <v>13221.15</v>
          </cell>
          <cell r="CF47">
            <v>5010.12</v>
          </cell>
          <cell r="CG47">
            <v>5010.12</v>
          </cell>
          <cell r="CH47">
            <v>14380.9</v>
          </cell>
          <cell r="CI47">
            <v>9741.9</v>
          </cell>
          <cell r="CJ47">
            <v>9741.9</v>
          </cell>
          <cell r="CK47">
            <v>9741.9</v>
          </cell>
          <cell r="CL47">
            <v>9741.9</v>
          </cell>
          <cell r="CM47">
            <v>9741.9</v>
          </cell>
          <cell r="CN47">
            <v>9046.0499999999993</v>
          </cell>
          <cell r="CO47">
            <v>12571.69</v>
          </cell>
          <cell r="CP47">
            <v>14844.8</v>
          </cell>
          <cell r="CQ47">
            <v>12571.69</v>
          </cell>
          <cell r="CR47">
            <v>12989.2</v>
          </cell>
          <cell r="CS47">
            <v>41751</v>
          </cell>
          <cell r="CT47">
            <v>14056.17</v>
          </cell>
          <cell r="CU47">
            <v>14056.17</v>
          </cell>
          <cell r="CV47">
            <v>29225.7</v>
          </cell>
          <cell r="CW47">
            <v>14056.17</v>
          </cell>
          <cell r="CX47">
            <v>463.9</v>
          </cell>
          <cell r="CY47">
            <v>463.9</v>
          </cell>
          <cell r="CZ47">
            <v>463.9</v>
          </cell>
          <cell r="DA47">
            <v>463.9</v>
          </cell>
          <cell r="DB47">
            <v>463.9</v>
          </cell>
          <cell r="DC47">
            <v>463.9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32473</v>
          </cell>
          <cell r="DK47">
            <v>20179.650000000001</v>
          </cell>
          <cell r="DL47">
            <v>20179.650000000001</v>
          </cell>
          <cell r="DM47">
            <v>22499.15</v>
          </cell>
          <cell r="DN47">
            <v>24122.799999999999</v>
          </cell>
          <cell r="DO47">
            <v>21803.3</v>
          </cell>
          <cell r="DP47">
            <v>2319.5</v>
          </cell>
          <cell r="DQ47">
            <v>2319.5</v>
          </cell>
          <cell r="DR47">
            <v>2319.5</v>
          </cell>
          <cell r="DS47">
            <v>2319.5</v>
          </cell>
          <cell r="DT47">
            <v>2319.5</v>
          </cell>
          <cell r="DU47">
            <v>23195</v>
          </cell>
          <cell r="DV47">
            <v>23195</v>
          </cell>
          <cell r="DW47">
            <v>20875.5</v>
          </cell>
          <cell r="DX47">
            <v>23195</v>
          </cell>
          <cell r="DY47">
            <v>16236.5</v>
          </cell>
          <cell r="DZ47">
            <v>23195</v>
          </cell>
          <cell r="EA47">
            <v>23195</v>
          </cell>
          <cell r="EB47">
            <v>23195</v>
          </cell>
          <cell r="EC47">
            <v>23195</v>
          </cell>
          <cell r="ED47">
            <v>5566.8</v>
          </cell>
          <cell r="EE47">
            <v>16236.5</v>
          </cell>
          <cell r="EF47">
            <v>16236.5</v>
          </cell>
          <cell r="EG47">
            <v>23195</v>
          </cell>
          <cell r="EH47">
            <v>23195</v>
          </cell>
          <cell r="EI47">
            <v>23195</v>
          </cell>
          <cell r="EJ47">
            <v>23195</v>
          </cell>
          <cell r="EK47">
            <v>13917</v>
          </cell>
          <cell r="EL47">
            <v>10669.7</v>
          </cell>
          <cell r="EM47">
            <v>10669.7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11968.62</v>
          </cell>
          <cell r="EZ47">
            <v>20643.55</v>
          </cell>
          <cell r="FA47">
            <v>20179.650000000001</v>
          </cell>
          <cell r="FB47">
            <v>20643.55</v>
          </cell>
          <cell r="FC47">
            <v>29504.04</v>
          </cell>
          <cell r="FD47">
            <v>11968.62</v>
          </cell>
          <cell r="FE47">
            <v>11968.62</v>
          </cell>
          <cell r="FF47">
            <v>23241.39</v>
          </cell>
          <cell r="FG47">
            <v>11968.62</v>
          </cell>
          <cell r="FH47">
            <v>11968.62</v>
          </cell>
          <cell r="FI47">
            <v>11968.62</v>
          </cell>
          <cell r="FJ47">
            <v>20643.55</v>
          </cell>
          <cell r="FL47">
            <v>0</v>
          </cell>
          <cell r="FM47">
            <v>0</v>
          </cell>
          <cell r="FN47">
            <v>0</v>
          </cell>
          <cell r="FO47">
            <v>19483.8</v>
          </cell>
          <cell r="FP47">
            <v>19483.8</v>
          </cell>
          <cell r="FQ47">
            <v>20875.5</v>
          </cell>
          <cell r="FR47">
            <v>19019.900000000001</v>
          </cell>
          <cell r="FS47">
            <v>24122.799999999999</v>
          </cell>
          <cell r="FT47">
            <v>26906.2</v>
          </cell>
          <cell r="FU47">
            <v>31498.81</v>
          </cell>
          <cell r="FV47">
            <v>31498.81</v>
          </cell>
          <cell r="FW47">
            <v>26906.2</v>
          </cell>
          <cell r="FX47">
            <v>26906.2</v>
          </cell>
          <cell r="FY47">
            <v>16236.5</v>
          </cell>
          <cell r="FZ47">
            <v>18648.78</v>
          </cell>
          <cell r="GA47">
            <v>28669.02</v>
          </cell>
          <cell r="GB47">
            <v>28669.02</v>
          </cell>
          <cell r="GC47">
            <v>28669.02</v>
          </cell>
          <cell r="GD47">
            <v>28669.02</v>
          </cell>
          <cell r="GE47">
            <v>28669.02</v>
          </cell>
          <cell r="GF47">
            <v>28669.02</v>
          </cell>
          <cell r="GG47">
            <v>28669.02</v>
          </cell>
          <cell r="GH47">
            <v>28669.02</v>
          </cell>
          <cell r="GI47">
            <v>28669.02</v>
          </cell>
          <cell r="GJ47">
            <v>28669.02</v>
          </cell>
          <cell r="GK47">
            <v>28669.02</v>
          </cell>
          <cell r="GL47">
            <v>28669.02</v>
          </cell>
          <cell r="GM47">
            <v>28669.02</v>
          </cell>
          <cell r="GN47">
            <v>28669.02</v>
          </cell>
          <cell r="GO47">
            <v>28669.02</v>
          </cell>
          <cell r="GP47">
            <v>28669.02</v>
          </cell>
          <cell r="GQ47">
            <v>26906.2</v>
          </cell>
          <cell r="GR47">
            <v>26906.2</v>
          </cell>
          <cell r="GS47">
            <v>26906.2</v>
          </cell>
          <cell r="GT47">
            <v>26906.2</v>
          </cell>
          <cell r="GU47">
            <v>27834</v>
          </cell>
          <cell r="GV47">
            <v>27834</v>
          </cell>
          <cell r="GW47">
            <v>27834</v>
          </cell>
          <cell r="GX47">
            <v>27834</v>
          </cell>
          <cell r="GY47">
            <v>27834</v>
          </cell>
          <cell r="GZ47">
            <v>27834</v>
          </cell>
          <cell r="HA47">
            <v>38503.699999999997</v>
          </cell>
          <cell r="HB47">
            <v>38503.699999999997</v>
          </cell>
          <cell r="HC47">
            <v>12989.2</v>
          </cell>
          <cell r="HD47">
            <v>12989.2</v>
          </cell>
          <cell r="HE47">
            <v>12989.2</v>
          </cell>
          <cell r="HF47">
            <v>12989.2</v>
          </cell>
          <cell r="HG47">
            <v>6958.5</v>
          </cell>
          <cell r="HH47">
            <v>12989.2</v>
          </cell>
          <cell r="HI47">
            <v>12989.2</v>
          </cell>
          <cell r="HJ47">
            <v>12989.2</v>
          </cell>
          <cell r="HK47">
            <v>6958.5</v>
          </cell>
          <cell r="HL47">
            <v>6958.5</v>
          </cell>
          <cell r="HM47">
            <v>12989.2</v>
          </cell>
          <cell r="HN47">
            <v>12989.2</v>
          </cell>
          <cell r="HO47">
            <v>12989.2</v>
          </cell>
          <cell r="HP47">
            <v>12989.2</v>
          </cell>
          <cell r="HQ47">
            <v>12989.2</v>
          </cell>
          <cell r="HR47">
            <v>12989.2</v>
          </cell>
          <cell r="HS47">
            <v>12989.2</v>
          </cell>
          <cell r="HT47">
            <v>4639</v>
          </cell>
          <cell r="HU47">
            <v>4639</v>
          </cell>
          <cell r="HV47">
            <v>4639</v>
          </cell>
          <cell r="HW47">
            <v>4639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16236.5</v>
          </cell>
          <cell r="ID47">
            <v>16236.5</v>
          </cell>
          <cell r="IE47">
            <v>16236.5</v>
          </cell>
          <cell r="IF47">
            <v>16236.5</v>
          </cell>
          <cell r="IG47">
            <v>16236.5</v>
          </cell>
          <cell r="IH47">
            <v>16236.5</v>
          </cell>
        </row>
        <row r="48">
          <cell r="A48">
            <v>44</v>
          </cell>
          <cell r="D48" t="str">
            <v>ACEITE DE MOTOR</v>
          </cell>
          <cell r="E48" t="str">
            <v>GALONES POR HORA</v>
          </cell>
          <cell r="G48">
            <v>0.01</v>
          </cell>
          <cell r="H48">
            <v>0.01</v>
          </cell>
          <cell r="I48">
            <v>0</v>
          </cell>
          <cell r="J48">
            <v>0</v>
          </cell>
          <cell r="K48">
            <v>0</v>
          </cell>
          <cell r="L48">
            <v>0.04</v>
          </cell>
          <cell r="M48">
            <v>0.04</v>
          </cell>
          <cell r="N48">
            <v>0.02</v>
          </cell>
          <cell r="O48">
            <v>0.02</v>
          </cell>
          <cell r="P48">
            <v>0.02</v>
          </cell>
          <cell r="Q48">
            <v>0.02</v>
          </cell>
          <cell r="R48">
            <v>0.03</v>
          </cell>
          <cell r="S48">
            <v>0.03</v>
          </cell>
          <cell r="T48">
            <v>0.03</v>
          </cell>
          <cell r="U48">
            <v>0.01</v>
          </cell>
          <cell r="V48">
            <v>0.02</v>
          </cell>
          <cell r="W48">
            <v>0.01</v>
          </cell>
          <cell r="X48">
            <v>0.01</v>
          </cell>
          <cell r="Y48">
            <v>0.01</v>
          </cell>
          <cell r="Z48">
            <v>0.01</v>
          </cell>
          <cell r="AA48">
            <v>0.04</v>
          </cell>
          <cell r="AB48">
            <v>0.02</v>
          </cell>
          <cell r="AC48">
            <v>0.04</v>
          </cell>
          <cell r="AD48">
            <v>0.04</v>
          </cell>
          <cell r="AE48">
            <v>0.04</v>
          </cell>
          <cell r="AF48">
            <v>0.04</v>
          </cell>
          <cell r="AG48">
            <v>0.02</v>
          </cell>
          <cell r="AH48">
            <v>0.02</v>
          </cell>
          <cell r="AI48">
            <v>0.02</v>
          </cell>
          <cell r="AJ48">
            <v>0.02</v>
          </cell>
          <cell r="AK48">
            <v>0.03</v>
          </cell>
          <cell r="AL48">
            <v>0.03</v>
          </cell>
          <cell r="AM48">
            <v>0.02</v>
          </cell>
          <cell r="AN48">
            <v>0.02</v>
          </cell>
          <cell r="AO48">
            <v>0.02</v>
          </cell>
          <cell r="AP48">
            <v>0.02</v>
          </cell>
          <cell r="AQ48">
            <v>0.02</v>
          </cell>
          <cell r="AR48">
            <v>0.03</v>
          </cell>
          <cell r="AS48">
            <v>0.02</v>
          </cell>
          <cell r="AT48">
            <v>0.03</v>
          </cell>
          <cell r="AU48">
            <v>0.03</v>
          </cell>
          <cell r="AV48">
            <v>0.01</v>
          </cell>
          <cell r="AW48">
            <v>0.02</v>
          </cell>
          <cell r="AX48">
            <v>0.02</v>
          </cell>
          <cell r="AY48">
            <v>0.02</v>
          </cell>
          <cell r="AZ48">
            <v>0.01</v>
          </cell>
          <cell r="BA48">
            <v>0.01</v>
          </cell>
          <cell r="BB48">
            <v>0.04</v>
          </cell>
          <cell r="BC48">
            <v>0.08</v>
          </cell>
          <cell r="BD48">
            <v>0.04</v>
          </cell>
          <cell r="BE48">
            <v>0.04</v>
          </cell>
          <cell r="BF48">
            <v>0.04</v>
          </cell>
          <cell r="BG48">
            <v>0.05</v>
          </cell>
          <cell r="BH48">
            <v>0.06</v>
          </cell>
          <cell r="BI48">
            <v>0.05</v>
          </cell>
          <cell r="BJ48">
            <v>0.04</v>
          </cell>
          <cell r="BK48">
            <v>0.05</v>
          </cell>
          <cell r="BL48">
            <v>0.05</v>
          </cell>
          <cell r="BM48">
            <v>0.05</v>
          </cell>
          <cell r="BN48">
            <v>0.05</v>
          </cell>
          <cell r="BO48">
            <v>0.02</v>
          </cell>
          <cell r="BP48">
            <v>0.02</v>
          </cell>
          <cell r="BQ48">
            <v>0.02</v>
          </cell>
          <cell r="BR48">
            <v>0.05</v>
          </cell>
          <cell r="BS48">
            <v>0.04</v>
          </cell>
          <cell r="BT48">
            <v>0.06</v>
          </cell>
          <cell r="BU48">
            <v>0.04</v>
          </cell>
          <cell r="BV48">
            <v>0.04</v>
          </cell>
          <cell r="BW48">
            <v>0.05</v>
          </cell>
          <cell r="BX48">
            <v>0.05</v>
          </cell>
          <cell r="BY48">
            <v>0.06</v>
          </cell>
          <cell r="BZ48">
            <v>0.06</v>
          </cell>
          <cell r="CA48">
            <v>0.04</v>
          </cell>
          <cell r="CB48">
            <v>0.05</v>
          </cell>
          <cell r="CC48">
            <v>0.02</v>
          </cell>
          <cell r="CD48">
            <v>0.05</v>
          </cell>
          <cell r="CE48">
            <v>0.05</v>
          </cell>
          <cell r="CF48">
            <v>0.02</v>
          </cell>
          <cell r="CG48">
            <v>0.02</v>
          </cell>
          <cell r="CH48">
            <v>0.05</v>
          </cell>
          <cell r="CI48">
            <v>0.02</v>
          </cell>
          <cell r="CJ48">
            <v>0.02</v>
          </cell>
          <cell r="CK48">
            <v>0.02</v>
          </cell>
          <cell r="CL48">
            <v>0.02</v>
          </cell>
          <cell r="CM48">
            <v>0.02</v>
          </cell>
          <cell r="CN48">
            <v>0.04</v>
          </cell>
          <cell r="CO48">
            <v>7.0000000000000007E-2</v>
          </cell>
          <cell r="CP48">
            <v>0.05</v>
          </cell>
          <cell r="CQ48">
            <v>7.0000000000000007E-2</v>
          </cell>
          <cell r="CR48">
            <v>0.05</v>
          </cell>
          <cell r="CS48">
            <v>0.09</v>
          </cell>
          <cell r="CT48">
            <v>0.03</v>
          </cell>
          <cell r="CU48">
            <v>0.03</v>
          </cell>
          <cell r="CV48">
            <v>0.09</v>
          </cell>
          <cell r="CW48">
            <v>0.03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0.06</v>
          </cell>
          <cell r="DK48">
            <v>0.04</v>
          </cell>
          <cell r="DL48">
            <v>0.04</v>
          </cell>
          <cell r="DM48">
            <v>0.04</v>
          </cell>
          <cell r="DN48">
            <v>0.05</v>
          </cell>
          <cell r="DO48">
            <v>0.04</v>
          </cell>
          <cell r="DP48">
            <v>0.01</v>
          </cell>
          <cell r="DQ48">
            <v>0.01</v>
          </cell>
          <cell r="DR48">
            <v>0.01</v>
          </cell>
          <cell r="DS48">
            <v>0.01</v>
          </cell>
          <cell r="DT48">
            <v>0.01</v>
          </cell>
          <cell r="DU48">
            <v>0.03</v>
          </cell>
          <cell r="DV48">
            <v>0.03</v>
          </cell>
          <cell r="DW48">
            <v>0.03</v>
          </cell>
          <cell r="DX48">
            <v>0.03</v>
          </cell>
          <cell r="DY48">
            <v>0.02</v>
          </cell>
          <cell r="DZ48">
            <v>0.03</v>
          </cell>
          <cell r="EA48">
            <v>0.03</v>
          </cell>
          <cell r="EB48">
            <v>0.03</v>
          </cell>
          <cell r="EC48">
            <v>0.03</v>
          </cell>
          <cell r="ED48">
            <v>0.01</v>
          </cell>
          <cell r="EE48">
            <v>0.02</v>
          </cell>
          <cell r="EF48">
            <v>0.02</v>
          </cell>
          <cell r="EG48">
            <v>0.03</v>
          </cell>
          <cell r="EH48">
            <v>0.03</v>
          </cell>
          <cell r="EI48">
            <v>0.03</v>
          </cell>
          <cell r="EJ48">
            <v>0.03</v>
          </cell>
          <cell r="EK48">
            <v>0.02</v>
          </cell>
          <cell r="EL48">
            <v>0.02</v>
          </cell>
          <cell r="EM48">
            <v>0.02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0.05</v>
          </cell>
          <cell r="EZ48">
            <v>0.04</v>
          </cell>
          <cell r="FA48">
            <v>0.04</v>
          </cell>
          <cell r="FB48">
            <v>0.04</v>
          </cell>
          <cell r="FC48">
            <v>0.06</v>
          </cell>
          <cell r="FD48">
            <v>0.05</v>
          </cell>
          <cell r="FE48">
            <v>0.05</v>
          </cell>
          <cell r="FF48">
            <v>0.04</v>
          </cell>
          <cell r="FG48">
            <v>0.05</v>
          </cell>
          <cell r="FH48">
            <v>0.05</v>
          </cell>
          <cell r="FI48">
            <v>0.05</v>
          </cell>
          <cell r="FJ48">
            <v>0.04</v>
          </cell>
          <cell r="FL48">
            <v>0</v>
          </cell>
          <cell r="FM48">
            <v>0</v>
          </cell>
          <cell r="FN48">
            <v>0</v>
          </cell>
          <cell r="FO48">
            <v>0.03</v>
          </cell>
          <cell r="FP48">
            <v>0.03</v>
          </cell>
          <cell r="FQ48">
            <v>0.02</v>
          </cell>
          <cell r="FR48">
            <v>0.02</v>
          </cell>
          <cell r="FS48">
            <v>0.05</v>
          </cell>
          <cell r="FT48">
            <v>0.06</v>
          </cell>
          <cell r="FU48">
            <v>0.08</v>
          </cell>
          <cell r="FV48">
            <v>0.08</v>
          </cell>
          <cell r="FW48">
            <v>7.0000000000000007E-2</v>
          </cell>
          <cell r="FX48">
            <v>0.05</v>
          </cell>
          <cell r="FY48">
            <v>0.04</v>
          </cell>
          <cell r="FZ48">
            <v>0.04</v>
          </cell>
          <cell r="GA48">
            <v>7.0000000000000007E-2</v>
          </cell>
          <cell r="GB48">
            <v>7.0000000000000007E-2</v>
          </cell>
          <cell r="GC48">
            <v>7.0000000000000007E-2</v>
          </cell>
          <cell r="GD48">
            <v>7.0000000000000007E-2</v>
          </cell>
          <cell r="GE48">
            <v>7.0000000000000007E-2</v>
          </cell>
          <cell r="GF48">
            <v>7.0000000000000007E-2</v>
          </cell>
          <cell r="GG48">
            <v>7.0000000000000007E-2</v>
          </cell>
          <cell r="GH48">
            <v>7.0000000000000007E-2</v>
          </cell>
          <cell r="GI48">
            <v>7.0000000000000007E-2</v>
          </cell>
          <cell r="GJ48">
            <v>7.0000000000000007E-2</v>
          </cell>
          <cell r="GK48">
            <v>7.0000000000000007E-2</v>
          </cell>
          <cell r="GL48">
            <v>7.0000000000000007E-2</v>
          </cell>
          <cell r="GM48">
            <v>7.0000000000000007E-2</v>
          </cell>
          <cell r="GN48">
            <v>7.0000000000000007E-2</v>
          </cell>
          <cell r="GO48">
            <v>7.0000000000000007E-2</v>
          </cell>
          <cell r="GP48">
            <v>7.0000000000000007E-2</v>
          </cell>
          <cell r="GQ48">
            <v>0.06</v>
          </cell>
          <cell r="GR48">
            <v>0.06</v>
          </cell>
          <cell r="GS48">
            <v>0.06</v>
          </cell>
          <cell r="GT48">
            <v>0.06</v>
          </cell>
          <cell r="GU48">
            <v>7.0000000000000007E-2</v>
          </cell>
          <cell r="GV48">
            <v>7.0000000000000007E-2</v>
          </cell>
          <cell r="GW48">
            <v>7.0000000000000007E-2</v>
          </cell>
          <cell r="GX48">
            <v>7.0000000000000007E-2</v>
          </cell>
          <cell r="GY48">
            <v>7.0000000000000007E-2</v>
          </cell>
          <cell r="GZ48">
            <v>7.0000000000000007E-2</v>
          </cell>
          <cell r="HA48">
            <v>0.06</v>
          </cell>
          <cell r="HB48">
            <v>0.06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0.04</v>
          </cell>
          <cell r="ID48">
            <v>0.04</v>
          </cell>
          <cell r="IE48">
            <v>0.04</v>
          </cell>
          <cell r="IF48">
            <v>0.04</v>
          </cell>
          <cell r="IG48">
            <v>0.04</v>
          </cell>
          <cell r="IH48">
            <v>0.04</v>
          </cell>
        </row>
        <row r="49">
          <cell r="A49" t="str">
            <v>MA003</v>
          </cell>
          <cell r="D49">
            <v>25178.81</v>
          </cell>
          <cell r="E49" t="str">
            <v>VALOR</v>
          </cell>
          <cell r="F49" t="str">
            <v>$</v>
          </cell>
          <cell r="G49">
            <v>251.79</v>
          </cell>
          <cell r="H49">
            <v>251.79</v>
          </cell>
          <cell r="I49">
            <v>0</v>
          </cell>
          <cell r="J49">
            <v>0</v>
          </cell>
          <cell r="K49">
            <v>0</v>
          </cell>
          <cell r="L49">
            <v>1007.15</v>
          </cell>
          <cell r="M49">
            <v>1007.15</v>
          </cell>
          <cell r="N49">
            <v>503.58</v>
          </cell>
          <cell r="O49">
            <v>503.58</v>
          </cell>
          <cell r="P49">
            <v>503.58</v>
          </cell>
          <cell r="Q49">
            <v>503.58</v>
          </cell>
          <cell r="R49">
            <v>755.36</v>
          </cell>
          <cell r="S49">
            <v>755.36</v>
          </cell>
          <cell r="T49">
            <v>755.36</v>
          </cell>
          <cell r="U49">
            <v>251.79</v>
          </cell>
          <cell r="V49">
            <v>503.58</v>
          </cell>
          <cell r="W49">
            <v>251.79</v>
          </cell>
          <cell r="X49">
            <v>251.79</v>
          </cell>
          <cell r="Y49">
            <v>251.79</v>
          </cell>
          <cell r="Z49">
            <v>251.79</v>
          </cell>
          <cell r="AA49">
            <v>1007.15</v>
          </cell>
          <cell r="AB49">
            <v>503.58</v>
          </cell>
          <cell r="AC49">
            <v>1007.15</v>
          </cell>
          <cell r="AD49">
            <v>1007.15</v>
          </cell>
          <cell r="AE49">
            <v>1007.15</v>
          </cell>
          <cell r="AF49">
            <v>1007.15</v>
          </cell>
          <cell r="AG49">
            <v>503.58</v>
          </cell>
          <cell r="AH49">
            <v>503.58</v>
          </cell>
          <cell r="AI49">
            <v>503.58</v>
          </cell>
          <cell r="AJ49">
            <v>503.58</v>
          </cell>
          <cell r="AK49">
            <v>755.36</v>
          </cell>
          <cell r="AL49">
            <v>755.36</v>
          </cell>
          <cell r="AM49">
            <v>503.58</v>
          </cell>
          <cell r="AN49">
            <v>503.58</v>
          </cell>
          <cell r="AO49">
            <v>503.58</v>
          </cell>
          <cell r="AP49">
            <v>503.58</v>
          </cell>
          <cell r="AQ49">
            <v>503.58</v>
          </cell>
          <cell r="AR49">
            <v>755.36</v>
          </cell>
          <cell r="AS49">
            <v>503.58</v>
          </cell>
          <cell r="AT49">
            <v>755.36</v>
          </cell>
          <cell r="AU49">
            <v>755.36</v>
          </cell>
          <cell r="AV49">
            <v>251.79</v>
          </cell>
          <cell r="AW49">
            <v>503.58</v>
          </cell>
          <cell r="AX49">
            <v>503.58</v>
          </cell>
          <cell r="AY49">
            <v>503.58</v>
          </cell>
          <cell r="AZ49">
            <v>251.79</v>
          </cell>
          <cell r="BA49">
            <v>251.79</v>
          </cell>
          <cell r="BB49">
            <v>1007.15</v>
          </cell>
          <cell r="BC49">
            <v>2014.3</v>
          </cell>
          <cell r="BD49">
            <v>1007.15</v>
          </cell>
          <cell r="BE49">
            <v>1007.15</v>
          </cell>
          <cell r="BF49">
            <v>1007.15</v>
          </cell>
          <cell r="BG49">
            <v>1258.94</v>
          </cell>
          <cell r="BH49">
            <v>1510.73</v>
          </cell>
          <cell r="BI49">
            <v>1258.94</v>
          </cell>
          <cell r="BJ49">
            <v>1007.15</v>
          </cell>
          <cell r="BK49">
            <v>1258.94</v>
          </cell>
          <cell r="BL49">
            <v>1258.94</v>
          </cell>
          <cell r="BM49">
            <v>1258.94</v>
          </cell>
          <cell r="BN49">
            <v>1258.94</v>
          </cell>
          <cell r="BO49">
            <v>503.58</v>
          </cell>
          <cell r="BP49">
            <v>503.58</v>
          </cell>
          <cell r="BQ49">
            <v>503.58</v>
          </cell>
          <cell r="BR49">
            <v>1258.94</v>
          </cell>
          <cell r="BS49">
            <v>1007.15</v>
          </cell>
          <cell r="BT49">
            <v>1510.73</v>
          </cell>
          <cell r="BU49">
            <v>1007.15</v>
          </cell>
          <cell r="BV49">
            <v>1007.15</v>
          </cell>
          <cell r="BW49">
            <v>1258.94</v>
          </cell>
          <cell r="BX49">
            <v>1258.94</v>
          </cell>
          <cell r="BY49">
            <v>1510.73</v>
          </cell>
          <cell r="BZ49">
            <v>1510.73</v>
          </cell>
          <cell r="CA49">
            <v>1007.15</v>
          </cell>
          <cell r="CB49">
            <v>1258.94</v>
          </cell>
          <cell r="CC49">
            <v>503.58</v>
          </cell>
          <cell r="CD49">
            <v>1258.94</v>
          </cell>
          <cell r="CE49">
            <v>1258.94</v>
          </cell>
          <cell r="CF49">
            <v>503.58</v>
          </cell>
          <cell r="CG49">
            <v>503.58</v>
          </cell>
          <cell r="CH49">
            <v>1258.94</v>
          </cell>
          <cell r="CI49">
            <v>503.58</v>
          </cell>
          <cell r="CJ49">
            <v>503.58</v>
          </cell>
          <cell r="CK49">
            <v>503.58</v>
          </cell>
          <cell r="CL49">
            <v>503.58</v>
          </cell>
          <cell r="CM49">
            <v>503.58</v>
          </cell>
          <cell r="CN49">
            <v>1007.15</v>
          </cell>
          <cell r="CO49">
            <v>1762.52</v>
          </cell>
          <cell r="CP49">
            <v>1258.94</v>
          </cell>
          <cell r="CQ49">
            <v>1762.52</v>
          </cell>
          <cell r="CR49">
            <v>1258.94</v>
          </cell>
          <cell r="CS49">
            <v>2266.09</v>
          </cell>
          <cell r="CT49">
            <v>755.36</v>
          </cell>
          <cell r="CU49">
            <v>755.36</v>
          </cell>
          <cell r="CV49">
            <v>2266.09</v>
          </cell>
          <cell r="CW49">
            <v>755.36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1510.73</v>
          </cell>
          <cell r="DK49">
            <v>1007.15</v>
          </cell>
          <cell r="DL49">
            <v>1007.15</v>
          </cell>
          <cell r="DM49">
            <v>1007.15</v>
          </cell>
          <cell r="DN49">
            <v>1258.94</v>
          </cell>
          <cell r="DO49">
            <v>1007.15</v>
          </cell>
          <cell r="DP49">
            <v>251.79</v>
          </cell>
          <cell r="DQ49">
            <v>251.79</v>
          </cell>
          <cell r="DR49">
            <v>251.79</v>
          </cell>
          <cell r="DS49">
            <v>251.79</v>
          </cell>
          <cell r="DT49">
            <v>251.79</v>
          </cell>
          <cell r="DU49">
            <v>755.36</v>
          </cell>
          <cell r="DV49">
            <v>755.36</v>
          </cell>
          <cell r="DW49">
            <v>755.36</v>
          </cell>
          <cell r="DX49">
            <v>755.36</v>
          </cell>
          <cell r="DY49">
            <v>503.58</v>
          </cell>
          <cell r="DZ49">
            <v>755.36</v>
          </cell>
          <cell r="EA49">
            <v>755.36</v>
          </cell>
          <cell r="EB49">
            <v>755.36</v>
          </cell>
          <cell r="EC49">
            <v>755.36</v>
          </cell>
          <cell r="ED49">
            <v>251.79</v>
          </cell>
          <cell r="EE49">
            <v>503.58</v>
          </cell>
          <cell r="EF49">
            <v>503.58</v>
          </cell>
          <cell r="EG49">
            <v>755.36</v>
          </cell>
          <cell r="EH49">
            <v>755.36</v>
          </cell>
          <cell r="EI49">
            <v>755.36</v>
          </cell>
          <cell r="EJ49">
            <v>755.36</v>
          </cell>
          <cell r="EK49">
            <v>503.58</v>
          </cell>
          <cell r="EL49">
            <v>503.58</v>
          </cell>
          <cell r="EM49">
            <v>503.58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1258.94</v>
          </cell>
          <cell r="EZ49">
            <v>1007.15</v>
          </cell>
          <cell r="FA49">
            <v>1007.15</v>
          </cell>
          <cell r="FB49">
            <v>1007.15</v>
          </cell>
          <cell r="FC49">
            <v>1510.73</v>
          </cell>
          <cell r="FD49">
            <v>1258.94</v>
          </cell>
          <cell r="FE49">
            <v>1258.94</v>
          </cell>
          <cell r="FF49">
            <v>1007.15</v>
          </cell>
          <cell r="FG49">
            <v>1258.94</v>
          </cell>
          <cell r="FH49">
            <v>1258.94</v>
          </cell>
          <cell r="FI49">
            <v>1258.94</v>
          </cell>
          <cell r="FJ49">
            <v>1007.15</v>
          </cell>
          <cell r="FL49">
            <v>0</v>
          </cell>
          <cell r="FM49">
            <v>0</v>
          </cell>
          <cell r="FN49">
            <v>0</v>
          </cell>
          <cell r="FO49">
            <v>755.36</v>
          </cell>
          <cell r="FP49">
            <v>755.36</v>
          </cell>
          <cell r="FQ49">
            <v>503.58</v>
          </cell>
          <cell r="FR49">
            <v>503.58</v>
          </cell>
          <cell r="FS49">
            <v>1258.94</v>
          </cell>
          <cell r="FT49">
            <v>1510.73</v>
          </cell>
          <cell r="FU49">
            <v>2014.3</v>
          </cell>
          <cell r="FV49">
            <v>2014.3</v>
          </cell>
          <cell r="FW49">
            <v>1762.52</v>
          </cell>
          <cell r="FX49">
            <v>1258.94</v>
          </cell>
          <cell r="FY49">
            <v>1007.15</v>
          </cell>
          <cell r="FZ49">
            <v>1007.15</v>
          </cell>
          <cell r="GA49">
            <v>1762.52</v>
          </cell>
          <cell r="GB49">
            <v>1762.52</v>
          </cell>
          <cell r="GC49">
            <v>1762.52</v>
          </cell>
          <cell r="GD49">
            <v>1762.52</v>
          </cell>
          <cell r="GE49">
            <v>1762.52</v>
          </cell>
          <cell r="GF49">
            <v>1762.52</v>
          </cell>
          <cell r="GG49">
            <v>1762.52</v>
          </cell>
          <cell r="GH49">
            <v>1762.52</v>
          </cell>
          <cell r="GI49">
            <v>1762.52</v>
          </cell>
          <cell r="GJ49">
            <v>1762.52</v>
          </cell>
          <cell r="GK49">
            <v>1762.52</v>
          </cell>
          <cell r="GL49">
            <v>1762.52</v>
          </cell>
          <cell r="GM49">
            <v>1762.52</v>
          </cell>
          <cell r="GN49">
            <v>1762.52</v>
          </cell>
          <cell r="GO49">
            <v>1762.52</v>
          </cell>
          <cell r="GP49">
            <v>1762.52</v>
          </cell>
          <cell r="GQ49">
            <v>1510.73</v>
          </cell>
          <cell r="GR49">
            <v>1510.73</v>
          </cell>
          <cell r="GS49">
            <v>1510.73</v>
          </cell>
          <cell r="GT49">
            <v>1510.73</v>
          </cell>
          <cell r="GU49">
            <v>1762.52</v>
          </cell>
          <cell r="GV49">
            <v>1762.52</v>
          </cell>
          <cell r="GW49">
            <v>1762.52</v>
          </cell>
          <cell r="GX49">
            <v>1762.52</v>
          </cell>
          <cell r="GY49">
            <v>1762.52</v>
          </cell>
          <cell r="GZ49">
            <v>1762.52</v>
          </cell>
          <cell r="HA49">
            <v>1510.73</v>
          </cell>
          <cell r="HB49">
            <v>1510.73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1007.15</v>
          </cell>
          <cell r="ID49">
            <v>1007.15</v>
          </cell>
          <cell r="IE49">
            <v>1007.15</v>
          </cell>
          <cell r="IF49">
            <v>1007.15</v>
          </cell>
          <cell r="IG49">
            <v>1007.15</v>
          </cell>
          <cell r="IH49">
            <v>1007.15</v>
          </cell>
        </row>
        <row r="50">
          <cell r="A50">
            <v>46</v>
          </cell>
          <cell r="D50" t="str">
            <v>ACEITE DE TRANSMISION</v>
          </cell>
          <cell r="E50" t="str">
            <v>GALONES POR HORA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0.02</v>
          </cell>
          <cell r="M50">
            <v>0.02</v>
          </cell>
          <cell r="N50">
            <v>0.01</v>
          </cell>
          <cell r="O50">
            <v>0.01</v>
          </cell>
          <cell r="P50">
            <v>0.01</v>
          </cell>
          <cell r="Q50">
            <v>0.01</v>
          </cell>
          <cell r="R50">
            <v>0.02</v>
          </cell>
          <cell r="S50">
            <v>0.02</v>
          </cell>
          <cell r="T50">
            <v>0.02</v>
          </cell>
          <cell r="U50">
            <v>0.01</v>
          </cell>
          <cell r="V50">
            <v>0.01</v>
          </cell>
          <cell r="W50">
            <v>0.01</v>
          </cell>
          <cell r="X50">
            <v>0.01</v>
          </cell>
          <cell r="Y50">
            <v>0.01</v>
          </cell>
          <cell r="Z50">
            <v>0.01</v>
          </cell>
          <cell r="AA50">
            <v>0.02</v>
          </cell>
          <cell r="AB50">
            <v>0.01</v>
          </cell>
          <cell r="AC50">
            <v>0.02</v>
          </cell>
          <cell r="AD50">
            <v>0.02</v>
          </cell>
          <cell r="AE50">
            <v>0.02</v>
          </cell>
          <cell r="AF50">
            <v>0.02</v>
          </cell>
          <cell r="AG50">
            <v>0.02</v>
          </cell>
          <cell r="AH50">
            <v>0.01</v>
          </cell>
          <cell r="AI50">
            <v>0.02</v>
          </cell>
          <cell r="AJ50">
            <v>0.01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0.02</v>
          </cell>
          <cell r="BC50">
            <v>0.02</v>
          </cell>
          <cell r="BD50">
            <v>0.02</v>
          </cell>
          <cell r="BE50">
            <v>0.02</v>
          </cell>
          <cell r="BF50">
            <v>0.02</v>
          </cell>
          <cell r="BG50">
            <v>0.02</v>
          </cell>
          <cell r="BH50">
            <v>0.02</v>
          </cell>
          <cell r="BI50">
            <v>0.02</v>
          </cell>
          <cell r="BJ50">
            <v>0.02</v>
          </cell>
          <cell r="BK50">
            <v>0.02</v>
          </cell>
          <cell r="BL50">
            <v>0.01</v>
          </cell>
          <cell r="BM50">
            <v>0.02</v>
          </cell>
          <cell r="BN50">
            <v>0.02</v>
          </cell>
          <cell r="BO50">
            <v>0.02</v>
          </cell>
          <cell r="BP50">
            <v>0.02</v>
          </cell>
          <cell r="BQ50">
            <v>0.02</v>
          </cell>
          <cell r="BR50">
            <v>0.02</v>
          </cell>
          <cell r="BS50">
            <v>0.02</v>
          </cell>
          <cell r="BT50">
            <v>0.03</v>
          </cell>
          <cell r="BU50">
            <v>0.02</v>
          </cell>
          <cell r="BV50">
            <v>0.02</v>
          </cell>
          <cell r="BW50">
            <v>0.02</v>
          </cell>
          <cell r="BX50">
            <v>0.02</v>
          </cell>
          <cell r="BY50">
            <v>0.03</v>
          </cell>
          <cell r="BZ50">
            <v>0.03</v>
          </cell>
          <cell r="CA50">
            <v>0.02</v>
          </cell>
          <cell r="CB50">
            <v>0.02</v>
          </cell>
          <cell r="CC50">
            <v>0.01</v>
          </cell>
          <cell r="CD50">
            <v>0.01</v>
          </cell>
          <cell r="CE50">
            <v>0.01</v>
          </cell>
          <cell r="CF50">
            <v>0.01</v>
          </cell>
          <cell r="CG50">
            <v>0.01</v>
          </cell>
          <cell r="CH50">
            <v>0.02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0.03</v>
          </cell>
          <cell r="CO50">
            <v>0.03</v>
          </cell>
          <cell r="CP50">
            <v>0.04</v>
          </cell>
          <cell r="CQ50">
            <v>0.03</v>
          </cell>
          <cell r="CR50">
            <v>0.04</v>
          </cell>
          <cell r="CS50">
            <v>0.08</v>
          </cell>
          <cell r="CT50">
            <v>0.02</v>
          </cell>
          <cell r="CU50">
            <v>0.02</v>
          </cell>
          <cell r="CV50">
            <v>0.08</v>
          </cell>
          <cell r="CW50">
            <v>0.02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0.09</v>
          </cell>
          <cell r="DK50">
            <v>0.08</v>
          </cell>
          <cell r="DL50">
            <v>0.08</v>
          </cell>
          <cell r="DM50">
            <v>7.0000000000000007E-2</v>
          </cell>
          <cell r="DN50">
            <v>0.08</v>
          </cell>
          <cell r="DO50">
            <v>0.08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0.02</v>
          </cell>
          <cell r="EZ50">
            <v>0.03</v>
          </cell>
          <cell r="FA50">
            <v>0.03</v>
          </cell>
          <cell r="FB50">
            <v>0.03</v>
          </cell>
          <cell r="FC50">
            <v>0.03</v>
          </cell>
          <cell r="FD50">
            <v>0.02</v>
          </cell>
          <cell r="FE50">
            <v>0.02</v>
          </cell>
          <cell r="FF50">
            <v>0.03</v>
          </cell>
          <cell r="FG50">
            <v>0.02</v>
          </cell>
          <cell r="FH50">
            <v>0.02</v>
          </cell>
          <cell r="FI50">
            <v>0.02</v>
          </cell>
          <cell r="FJ50">
            <v>0.03</v>
          </cell>
          <cell r="FL50">
            <v>0</v>
          </cell>
          <cell r="FM50">
            <v>0</v>
          </cell>
          <cell r="FN50">
            <v>0</v>
          </cell>
          <cell r="FO50">
            <v>0.01</v>
          </cell>
          <cell r="FP50">
            <v>0.01</v>
          </cell>
          <cell r="FQ50">
            <v>0.02</v>
          </cell>
          <cell r="FR50">
            <v>0.02</v>
          </cell>
          <cell r="FS50">
            <v>0.03</v>
          </cell>
          <cell r="FT50">
            <v>0.03</v>
          </cell>
          <cell r="FU50">
            <v>0.04</v>
          </cell>
          <cell r="FV50">
            <v>0.04</v>
          </cell>
          <cell r="FW50">
            <v>0.04</v>
          </cell>
          <cell r="FX50">
            <v>0.04</v>
          </cell>
          <cell r="FY50">
            <v>0.02</v>
          </cell>
          <cell r="FZ50">
            <v>0.02</v>
          </cell>
          <cell r="GA50">
            <v>0.04</v>
          </cell>
          <cell r="GB50">
            <v>0.04</v>
          </cell>
          <cell r="GC50">
            <v>0.04</v>
          </cell>
          <cell r="GD50">
            <v>0.04</v>
          </cell>
          <cell r="GE50">
            <v>0.04</v>
          </cell>
          <cell r="GF50">
            <v>0.04</v>
          </cell>
          <cell r="GG50">
            <v>0.04</v>
          </cell>
          <cell r="GH50">
            <v>0.04</v>
          </cell>
          <cell r="GI50">
            <v>0.04</v>
          </cell>
          <cell r="GJ50">
            <v>0.04</v>
          </cell>
          <cell r="GK50">
            <v>0.04</v>
          </cell>
          <cell r="GL50">
            <v>0.04</v>
          </cell>
          <cell r="GM50">
            <v>0.04</v>
          </cell>
          <cell r="GN50">
            <v>0.04</v>
          </cell>
          <cell r="GO50">
            <v>0.04</v>
          </cell>
          <cell r="GP50">
            <v>0.04</v>
          </cell>
          <cell r="GQ50">
            <v>0.04</v>
          </cell>
          <cell r="GR50">
            <v>0.04</v>
          </cell>
          <cell r="GS50">
            <v>0.04</v>
          </cell>
          <cell r="GT50">
            <v>0.04</v>
          </cell>
          <cell r="GU50">
            <v>0.04</v>
          </cell>
          <cell r="GV50">
            <v>0.04</v>
          </cell>
          <cell r="GW50">
            <v>0.04</v>
          </cell>
          <cell r="GX50">
            <v>0.04</v>
          </cell>
          <cell r="GY50">
            <v>0.04</v>
          </cell>
          <cell r="GZ50">
            <v>0.04</v>
          </cell>
          <cell r="HA50">
            <v>0.05</v>
          </cell>
          <cell r="HB50">
            <v>0.05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0.02</v>
          </cell>
          <cell r="ID50">
            <v>0.02</v>
          </cell>
          <cell r="IE50">
            <v>0.02</v>
          </cell>
          <cell r="IF50">
            <v>0.02</v>
          </cell>
          <cell r="IG50">
            <v>0.02</v>
          </cell>
          <cell r="IH50">
            <v>0.02</v>
          </cell>
        </row>
        <row r="51">
          <cell r="A51" t="str">
            <v>MA004</v>
          </cell>
          <cell r="D51">
            <v>21620.14</v>
          </cell>
          <cell r="E51" t="str">
            <v>VALOR</v>
          </cell>
          <cell r="F51" t="str">
            <v>$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432.4</v>
          </cell>
          <cell r="M51">
            <v>432.4</v>
          </cell>
          <cell r="N51">
            <v>216.2</v>
          </cell>
          <cell r="O51">
            <v>216.2</v>
          </cell>
          <cell r="P51">
            <v>216.2</v>
          </cell>
          <cell r="Q51">
            <v>216.2</v>
          </cell>
          <cell r="R51">
            <v>432.4</v>
          </cell>
          <cell r="S51">
            <v>432.4</v>
          </cell>
          <cell r="T51">
            <v>432.4</v>
          </cell>
          <cell r="U51">
            <v>216.2</v>
          </cell>
          <cell r="V51">
            <v>216.2</v>
          </cell>
          <cell r="W51">
            <v>216.2</v>
          </cell>
          <cell r="X51">
            <v>216.2</v>
          </cell>
          <cell r="Y51">
            <v>216.2</v>
          </cell>
          <cell r="Z51">
            <v>216.2</v>
          </cell>
          <cell r="AA51">
            <v>432.4</v>
          </cell>
          <cell r="AB51">
            <v>216.2</v>
          </cell>
          <cell r="AC51">
            <v>432.4</v>
          </cell>
          <cell r="AD51">
            <v>432.4</v>
          </cell>
          <cell r="AE51">
            <v>432.4</v>
          </cell>
          <cell r="AF51">
            <v>432.4</v>
          </cell>
          <cell r="AG51">
            <v>432.4</v>
          </cell>
          <cell r="AH51">
            <v>216.2</v>
          </cell>
          <cell r="AI51">
            <v>432.4</v>
          </cell>
          <cell r="AJ51">
            <v>216.2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432.4</v>
          </cell>
          <cell r="BC51">
            <v>432.4</v>
          </cell>
          <cell r="BD51">
            <v>432.4</v>
          </cell>
          <cell r="BE51">
            <v>432.4</v>
          </cell>
          <cell r="BF51">
            <v>432.4</v>
          </cell>
          <cell r="BG51">
            <v>432.4</v>
          </cell>
          <cell r="BH51">
            <v>432.4</v>
          </cell>
          <cell r="BI51">
            <v>432.4</v>
          </cell>
          <cell r="BJ51">
            <v>432.4</v>
          </cell>
          <cell r="BK51">
            <v>432.4</v>
          </cell>
          <cell r="BL51">
            <v>216.2</v>
          </cell>
          <cell r="BM51">
            <v>432.4</v>
          </cell>
          <cell r="BN51">
            <v>432.4</v>
          </cell>
          <cell r="BO51">
            <v>432.4</v>
          </cell>
          <cell r="BP51">
            <v>432.4</v>
          </cell>
          <cell r="BQ51">
            <v>432.4</v>
          </cell>
          <cell r="BR51">
            <v>432.4</v>
          </cell>
          <cell r="BS51">
            <v>432.4</v>
          </cell>
          <cell r="BT51">
            <v>648.6</v>
          </cell>
          <cell r="BU51">
            <v>432.4</v>
          </cell>
          <cell r="BV51">
            <v>432.4</v>
          </cell>
          <cell r="BW51">
            <v>432.4</v>
          </cell>
          <cell r="BX51">
            <v>432.4</v>
          </cell>
          <cell r="BY51">
            <v>648.6</v>
          </cell>
          <cell r="BZ51">
            <v>648.6</v>
          </cell>
          <cell r="CA51">
            <v>432.4</v>
          </cell>
          <cell r="CB51">
            <v>432.4</v>
          </cell>
          <cell r="CC51">
            <v>216.2</v>
          </cell>
          <cell r="CD51">
            <v>216.2</v>
          </cell>
          <cell r="CE51">
            <v>216.2</v>
          </cell>
          <cell r="CF51">
            <v>216.2</v>
          </cell>
          <cell r="CG51">
            <v>216.2</v>
          </cell>
          <cell r="CH51">
            <v>432.4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648.6</v>
          </cell>
          <cell r="CO51">
            <v>648.6</v>
          </cell>
          <cell r="CP51">
            <v>864.81</v>
          </cell>
          <cell r="CQ51">
            <v>648.6</v>
          </cell>
          <cell r="CR51">
            <v>864.81</v>
          </cell>
          <cell r="CS51">
            <v>1729.61</v>
          </cell>
          <cell r="CT51">
            <v>432.4</v>
          </cell>
          <cell r="CU51">
            <v>432.4</v>
          </cell>
          <cell r="CV51">
            <v>1729.61</v>
          </cell>
          <cell r="CW51">
            <v>432.4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1945.81</v>
          </cell>
          <cell r="DK51">
            <v>1729.61</v>
          </cell>
          <cell r="DL51">
            <v>1729.61</v>
          </cell>
          <cell r="DM51">
            <v>1513.41</v>
          </cell>
          <cell r="DN51">
            <v>1729.61</v>
          </cell>
          <cell r="DO51">
            <v>1729.61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432.4</v>
          </cell>
          <cell r="EZ51">
            <v>648.6</v>
          </cell>
          <cell r="FA51">
            <v>648.6</v>
          </cell>
          <cell r="FB51">
            <v>648.6</v>
          </cell>
          <cell r="FC51">
            <v>648.6</v>
          </cell>
          <cell r="FD51">
            <v>432.4</v>
          </cell>
          <cell r="FE51">
            <v>432.4</v>
          </cell>
          <cell r="FF51">
            <v>648.6</v>
          </cell>
          <cell r="FG51">
            <v>432.4</v>
          </cell>
          <cell r="FH51">
            <v>432.4</v>
          </cell>
          <cell r="FI51">
            <v>432.4</v>
          </cell>
          <cell r="FJ51">
            <v>648.6</v>
          </cell>
          <cell r="FL51">
            <v>0</v>
          </cell>
          <cell r="FM51">
            <v>0</v>
          </cell>
          <cell r="FN51">
            <v>0</v>
          </cell>
          <cell r="FO51">
            <v>216.2</v>
          </cell>
          <cell r="FP51">
            <v>216.2</v>
          </cell>
          <cell r="FQ51">
            <v>432.4</v>
          </cell>
          <cell r="FR51">
            <v>432.4</v>
          </cell>
          <cell r="FS51">
            <v>648.6</v>
          </cell>
          <cell r="FT51">
            <v>648.6</v>
          </cell>
          <cell r="FU51">
            <v>864.81</v>
          </cell>
          <cell r="FV51">
            <v>864.81</v>
          </cell>
          <cell r="FW51">
            <v>864.81</v>
          </cell>
          <cell r="FX51">
            <v>864.81</v>
          </cell>
          <cell r="FY51">
            <v>432.4</v>
          </cell>
          <cell r="FZ51">
            <v>432.4</v>
          </cell>
          <cell r="GA51">
            <v>864.81</v>
          </cell>
          <cell r="GB51">
            <v>864.81</v>
          </cell>
          <cell r="GC51">
            <v>864.81</v>
          </cell>
          <cell r="GD51">
            <v>864.81</v>
          </cell>
          <cell r="GE51">
            <v>864.81</v>
          </cell>
          <cell r="GF51">
            <v>864.81</v>
          </cell>
          <cell r="GG51">
            <v>864.81</v>
          </cell>
          <cell r="GH51">
            <v>864.81</v>
          </cell>
          <cell r="GI51">
            <v>864.81</v>
          </cell>
          <cell r="GJ51">
            <v>864.81</v>
          </cell>
          <cell r="GK51">
            <v>864.81</v>
          </cell>
          <cell r="GL51">
            <v>864.81</v>
          </cell>
          <cell r="GM51">
            <v>864.81</v>
          </cell>
          <cell r="GN51">
            <v>864.81</v>
          </cell>
          <cell r="GO51">
            <v>864.81</v>
          </cell>
          <cell r="GP51">
            <v>864.81</v>
          </cell>
          <cell r="GQ51">
            <v>864.81</v>
          </cell>
          <cell r="GR51">
            <v>864.81</v>
          </cell>
          <cell r="GS51">
            <v>864.81</v>
          </cell>
          <cell r="GT51">
            <v>864.81</v>
          </cell>
          <cell r="GU51">
            <v>864.81</v>
          </cell>
          <cell r="GV51">
            <v>864.81</v>
          </cell>
          <cell r="GW51">
            <v>864.81</v>
          </cell>
          <cell r="GX51">
            <v>864.81</v>
          </cell>
          <cell r="GY51">
            <v>864.81</v>
          </cell>
          <cell r="GZ51">
            <v>864.81</v>
          </cell>
          <cell r="HA51">
            <v>1081.01</v>
          </cell>
          <cell r="HB51">
            <v>1081.01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432.4</v>
          </cell>
          <cell r="ID51">
            <v>432.4</v>
          </cell>
          <cell r="IE51">
            <v>432.4</v>
          </cell>
          <cell r="IF51">
            <v>432.4</v>
          </cell>
          <cell r="IG51">
            <v>432.4</v>
          </cell>
          <cell r="IH51">
            <v>432.4</v>
          </cell>
        </row>
        <row r="52">
          <cell r="A52">
            <v>48</v>
          </cell>
          <cell r="D52" t="str">
            <v>ACEITE HIDRAULICO Y MANDOS FINALES</v>
          </cell>
          <cell r="E52" t="str">
            <v>GALONES POR HORA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0.02</v>
          </cell>
          <cell r="O52">
            <v>0.02</v>
          </cell>
          <cell r="P52">
            <v>0.02</v>
          </cell>
          <cell r="Q52">
            <v>0.02</v>
          </cell>
          <cell r="R52">
            <v>0.02</v>
          </cell>
          <cell r="S52">
            <v>0.03</v>
          </cell>
          <cell r="T52">
            <v>0.03</v>
          </cell>
          <cell r="U52">
            <v>0.01</v>
          </cell>
          <cell r="V52">
            <v>0.02</v>
          </cell>
          <cell r="W52">
            <v>0.01</v>
          </cell>
          <cell r="X52">
            <v>0.01</v>
          </cell>
          <cell r="Y52">
            <v>0.01</v>
          </cell>
          <cell r="Z52">
            <v>0.01</v>
          </cell>
          <cell r="AA52">
            <v>0.02</v>
          </cell>
          <cell r="AB52">
            <v>0.02</v>
          </cell>
          <cell r="AC52">
            <v>0.02</v>
          </cell>
          <cell r="AD52">
            <v>0.01</v>
          </cell>
          <cell r="AE52">
            <v>0.01</v>
          </cell>
          <cell r="AF52">
            <v>0.01</v>
          </cell>
          <cell r="AG52">
            <v>0.01</v>
          </cell>
          <cell r="AH52">
            <v>0.01</v>
          </cell>
          <cell r="AI52">
            <v>0.01</v>
          </cell>
          <cell r="AJ52">
            <v>0.01</v>
          </cell>
          <cell r="AK52">
            <v>0.1</v>
          </cell>
          <cell r="AL52">
            <v>0.1</v>
          </cell>
          <cell r="AM52">
            <v>0.09</v>
          </cell>
          <cell r="AN52">
            <v>0.09</v>
          </cell>
          <cell r="AO52">
            <v>0.08</v>
          </cell>
          <cell r="AP52">
            <v>0.09</v>
          </cell>
          <cell r="AQ52">
            <v>0.09</v>
          </cell>
          <cell r="AR52">
            <v>0.1</v>
          </cell>
          <cell r="AS52">
            <v>0.09</v>
          </cell>
          <cell r="AT52">
            <v>0.1</v>
          </cell>
          <cell r="AU52">
            <v>0.1</v>
          </cell>
          <cell r="AV52">
            <v>0</v>
          </cell>
          <cell r="AW52">
            <v>0.01</v>
          </cell>
          <cell r="AX52">
            <v>0.01</v>
          </cell>
          <cell r="AY52">
            <v>0.01</v>
          </cell>
          <cell r="AZ52">
            <v>0</v>
          </cell>
          <cell r="BA52">
            <v>0</v>
          </cell>
          <cell r="BB52">
            <v>0.01</v>
          </cell>
          <cell r="BC52">
            <v>0.01</v>
          </cell>
          <cell r="BD52">
            <v>0.01</v>
          </cell>
          <cell r="BE52">
            <v>0.01</v>
          </cell>
          <cell r="BF52">
            <v>0.01</v>
          </cell>
          <cell r="BG52">
            <v>0.02</v>
          </cell>
          <cell r="BH52">
            <v>0.02</v>
          </cell>
          <cell r="BI52">
            <v>0.02</v>
          </cell>
          <cell r="BJ52">
            <v>0.01</v>
          </cell>
          <cell r="BK52">
            <v>0.02</v>
          </cell>
          <cell r="BL52">
            <v>0.02</v>
          </cell>
          <cell r="BM52">
            <v>0.01</v>
          </cell>
          <cell r="BN52">
            <v>0.01</v>
          </cell>
          <cell r="BO52">
            <v>0.01</v>
          </cell>
          <cell r="BP52">
            <v>0.01</v>
          </cell>
          <cell r="BQ52">
            <v>0.01</v>
          </cell>
          <cell r="BR52">
            <v>0.01</v>
          </cell>
          <cell r="BS52">
            <v>0.01</v>
          </cell>
          <cell r="BT52">
            <v>0.01</v>
          </cell>
          <cell r="BU52">
            <v>0.01</v>
          </cell>
          <cell r="BV52">
            <v>0.01</v>
          </cell>
          <cell r="BW52">
            <v>0.01</v>
          </cell>
          <cell r="BX52">
            <v>0.01</v>
          </cell>
          <cell r="BY52">
            <v>0.01</v>
          </cell>
          <cell r="BZ52">
            <v>0.01</v>
          </cell>
          <cell r="CA52">
            <v>0.01</v>
          </cell>
          <cell r="CB52">
            <v>0.01</v>
          </cell>
          <cell r="CC52">
            <v>0.01</v>
          </cell>
          <cell r="CD52">
            <v>0.02</v>
          </cell>
          <cell r="CE52">
            <v>0.02</v>
          </cell>
          <cell r="CF52">
            <v>0.01</v>
          </cell>
          <cell r="CG52">
            <v>0.01</v>
          </cell>
          <cell r="CH52">
            <v>0.01</v>
          </cell>
          <cell r="CI52">
            <v>0.08</v>
          </cell>
          <cell r="CJ52">
            <v>0.08</v>
          </cell>
          <cell r="CK52">
            <v>0.08</v>
          </cell>
          <cell r="CL52">
            <v>0.08</v>
          </cell>
          <cell r="CM52">
            <v>0.08</v>
          </cell>
          <cell r="CN52">
            <v>0.01</v>
          </cell>
          <cell r="CO52">
            <v>0.02</v>
          </cell>
          <cell r="CP52">
            <v>0.03</v>
          </cell>
          <cell r="CQ52">
            <v>0.02</v>
          </cell>
          <cell r="CR52">
            <v>0.03</v>
          </cell>
          <cell r="CS52">
            <v>0.03</v>
          </cell>
          <cell r="CT52">
            <v>0.1</v>
          </cell>
          <cell r="CU52">
            <v>0.1</v>
          </cell>
          <cell r="CV52">
            <v>0.03</v>
          </cell>
          <cell r="CW52">
            <v>0.1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0.04</v>
          </cell>
          <cell r="DK52">
            <v>0.02</v>
          </cell>
          <cell r="DL52">
            <v>0.02</v>
          </cell>
          <cell r="DM52">
            <v>0.02</v>
          </cell>
          <cell r="DN52">
            <v>0.02</v>
          </cell>
          <cell r="DO52">
            <v>0.02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0.02</v>
          </cell>
          <cell r="EO52">
            <v>0</v>
          </cell>
          <cell r="EP52">
            <v>0.02</v>
          </cell>
          <cell r="EQ52">
            <v>0</v>
          </cell>
          <cell r="ER52">
            <v>0</v>
          </cell>
          <cell r="ES52">
            <v>0.02</v>
          </cell>
          <cell r="ET52">
            <v>0</v>
          </cell>
          <cell r="EU52">
            <v>0.02</v>
          </cell>
          <cell r="EV52">
            <v>0.02</v>
          </cell>
          <cell r="EW52">
            <v>0.02</v>
          </cell>
          <cell r="EX52">
            <v>0.02</v>
          </cell>
          <cell r="EY52">
            <v>0.01</v>
          </cell>
          <cell r="EZ52">
            <v>0.02</v>
          </cell>
          <cell r="FA52">
            <v>0.02</v>
          </cell>
          <cell r="FB52">
            <v>0.02</v>
          </cell>
          <cell r="FC52">
            <v>0.02</v>
          </cell>
          <cell r="FD52">
            <v>0.01</v>
          </cell>
          <cell r="FE52">
            <v>0.01</v>
          </cell>
          <cell r="FF52">
            <v>0.02</v>
          </cell>
          <cell r="FG52">
            <v>0.01</v>
          </cell>
          <cell r="FH52">
            <v>0.01</v>
          </cell>
          <cell r="FI52">
            <v>0.01</v>
          </cell>
          <cell r="FJ52">
            <v>0.02</v>
          </cell>
          <cell r="FL52">
            <v>0</v>
          </cell>
          <cell r="FM52">
            <v>0</v>
          </cell>
          <cell r="FN52">
            <v>0</v>
          </cell>
          <cell r="FO52">
            <v>0.01</v>
          </cell>
          <cell r="FP52">
            <v>0.01</v>
          </cell>
          <cell r="FQ52">
            <v>0.01</v>
          </cell>
          <cell r="FR52">
            <v>0.01</v>
          </cell>
          <cell r="FS52">
            <v>0.02</v>
          </cell>
          <cell r="FT52">
            <v>0.02</v>
          </cell>
          <cell r="FU52">
            <v>0.03</v>
          </cell>
          <cell r="FV52">
            <v>0.03</v>
          </cell>
          <cell r="FW52">
            <v>0.03</v>
          </cell>
          <cell r="FX52">
            <v>0.03</v>
          </cell>
          <cell r="FY52">
            <v>0.01</v>
          </cell>
          <cell r="FZ52">
            <v>0.01</v>
          </cell>
          <cell r="GA52">
            <v>0.03</v>
          </cell>
          <cell r="GB52">
            <v>0.03</v>
          </cell>
          <cell r="GC52">
            <v>0.03</v>
          </cell>
          <cell r="GD52">
            <v>0.03</v>
          </cell>
          <cell r="GE52">
            <v>0.03</v>
          </cell>
          <cell r="GF52">
            <v>0.03</v>
          </cell>
          <cell r="GG52">
            <v>0.03</v>
          </cell>
          <cell r="GH52">
            <v>0.03</v>
          </cell>
          <cell r="GI52">
            <v>0.03</v>
          </cell>
          <cell r="GJ52">
            <v>0.03</v>
          </cell>
          <cell r="GK52">
            <v>0.03</v>
          </cell>
          <cell r="GL52">
            <v>0.03</v>
          </cell>
          <cell r="GM52">
            <v>0.03</v>
          </cell>
          <cell r="GN52">
            <v>0.03</v>
          </cell>
          <cell r="GO52">
            <v>0.03</v>
          </cell>
          <cell r="GP52">
            <v>0.03</v>
          </cell>
          <cell r="GQ52">
            <v>0.03</v>
          </cell>
          <cell r="GR52">
            <v>0.03</v>
          </cell>
          <cell r="GS52">
            <v>0.03</v>
          </cell>
          <cell r="GT52">
            <v>0.03</v>
          </cell>
          <cell r="GU52">
            <v>0.03</v>
          </cell>
          <cell r="GV52">
            <v>0.03</v>
          </cell>
          <cell r="GW52">
            <v>0.03</v>
          </cell>
          <cell r="GX52">
            <v>0.03</v>
          </cell>
          <cell r="GY52">
            <v>0.03</v>
          </cell>
          <cell r="GZ52">
            <v>0.03</v>
          </cell>
          <cell r="HA52">
            <v>0.04</v>
          </cell>
          <cell r="HB52">
            <v>0.04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0.02</v>
          </cell>
          <cell r="IC52">
            <v>0.01</v>
          </cell>
          <cell r="ID52">
            <v>0.01</v>
          </cell>
          <cell r="IE52">
            <v>0.01</v>
          </cell>
          <cell r="IF52">
            <v>0.01</v>
          </cell>
          <cell r="IG52">
            <v>0.01</v>
          </cell>
          <cell r="IH52">
            <v>0.01</v>
          </cell>
        </row>
        <row r="53">
          <cell r="A53" t="str">
            <v>MA002</v>
          </cell>
          <cell r="D53">
            <v>18350.650000000001</v>
          </cell>
          <cell r="E53" t="str">
            <v>VALOR</v>
          </cell>
          <cell r="F53" t="str">
            <v>$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367.01</v>
          </cell>
          <cell r="O53">
            <v>367.01</v>
          </cell>
          <cell r="P53">
            <v>367.01</v>
          </cell>
          <cell r="Q53">
            <v>367.01</v>
          </cell>
          <cell r="R53">
            <v>367.01</v>
          </cell>
          <cell r="S53">
            <v>550.52</v>
          </cell>
          <cell r="T53">
            <v>550.52</v>
          </cell>
          <cell r="U53">
            <v>183.51</v>
          </cell>
          <cell r="V53">
            <v>367.01</v>
          </cell>
          <cell r="W53">
            <v>183.51</v>
          </cell>
          <cell r="X53">
            <v>183.51</v>
          </cell>
          <cell r="Y53">
            <v>183.51</v>
          </cell>
          <cell r="Z53">
            <v>183.51</v>
          </cell>
          <cell r="AA53">
            <v>367.01</v>
          </cell>
          <cell r="AB53">
            <v>367.01</v>
          </cell>
          <cell r="AC53">
            <v>367.01</v>
          </cell>
          <cell r="AD53">
            <v>183.51</v>
          </cell>
          <cell r="AE53">
            <v>183.51</v>
          </cell>
          <cell r="AF53">
            <v>183.51</v>
          </cell>
          <cell r="AG53">
            <v>183.51</v>
          </cell>
          <cell r="AH53">
            <v>183.51</v>
          </cell>
          <cell r="AI53">
            <v>183.51</v>
          </cell>
          <cell r="AJ53">
            <v>183.51</v>
          </cell>
          <cell r="AK53">
            <v>1835.07</v>
          </cell>
          <cell r="AL53">
            <v>1835.07</v>
          </cell>
          <cell r="AM53">
            <v>1651.56</v>
          </cell>
          <cell r="AN53">
            <v>1651.56</v>
          </cell>
          <cell r="AO53">
            <v>1468.05</v>
          </cell>
          <cell r="AP53">
            <v>1651.56</v>
          </cell>
          <cell r="AQ53">
            <v>1651.56</v>
          </cell>
          <cell r="AR53">
            <v>1835.07</v>
          </cell>
          <cell r="AS53">
            <v>1651.56</v>
          </cell>
          <cell r="AT53">
            <v>1835.07</v>
          </cell>
          <cell r="AU53">
            <v>1835.07</v>
          </cell>
          <cell r="AV53">
            <v>0</v>
          </cell>
          <cell r="AW53">
            <v>183.51</v>
          </cell>
          <cell r="AX53">
            <v>183.51</v>
          </cell>
          <cell r="AY53">
            <v>183.51</v>
          </cell>
          <cell r="AZ53">
            <v>0</v>
          </cell>
          <cell r="BA53">
            <v>0</v>
          </cell>
          <cell r="BB53">
            <v>183.51</v>
          </cell>
          <cell r="BC53">
            <v>183.51</v>
          </cell>
          <cell r="BD53">
            <v>183.51</v>
          </cell>
          <cell r="BE53">
            <v>183.51</v>
          </cell>
          <cell r="BF53">
            <v>183.51</v>
          </cell>
          <cell r="BG53">
            <v>367.01</v>
          </cell>
          <cell r="BH53">
            <v>367.01</v>
          </cell>
          <cell r="BI53">
            <v>367.01</v>
          </cell>
          <cell r="BJ53">
            <v>183.51</v>
          </cell>
          <cell r="BK53">
            <v>367.01</v>
          </cell>
          <cell r="BL53">
            <v>367.01</v>
          </cell>
          <cell r="BM53">
            <v>183.51</v>
          </cell>
          <cell r="BN53">
            <v>183.51</v>
          </cell>
          <cell r="BO53">
            <v>183.51</v>
          </cell>
          <cell r="BP53">
            <v>183.51</v>
          </cell>
          <cell r="BQ53">
            <v>183.51</v>
          </cell>
          <cell r="BR53">
            <v>183.51</v>
          </cell>
          <cell r="BS53">
            <v>183.51</v>
          </cell>
          <cell r="BT53">
            <v>183.51</v>
          </cell>
          <cell r="BU53">
            <v>183.51</v>
          </cell>
          <cell r="BV53">
            <v>183.51</v>
          </cell>
          <cell r="BW53">
            <v>183.51</v>
          </cell>
          <cell r="BX53">
            <v>183.51</v>
          </cell>
          <cell r="BY53">
            <v>183.51</v>
          </cell>
          <cell r="BZ53">
            <v>183.51</v>
          </cell>
          <cell r="CA53">
            <v>183.51</v>
          </cell>
          <cell r="CB53">
            <v>183.51</v>
          </cell>
          <cell r="CC53">
            <v>183.51</v>
          </cell>
          <cell r="CD53">
            <v>367.01</v>
          </cell>
          <cell r="CE53">
            <v>367.01</v>
          </cell>
          <cell r="CF53">
            <v>183.51</v>
          </cell>
          <cell r="CG53">
            <v>183.51</v>
          </cell>
          <cell r="CH53">
            <v>183.51</v>
          </cell>
          <cell r="CI53">
            <v>1468.05</v>
          </cell>
          <cell r="CJ53">
            <v>1468.05</v>
          </cell>
          <cell r="CK53">
            <v>1468.05</v>
          </cell>
          <cell r="CL53">
            <v>1468.05</v>
          </cell>
          <cell r="CM53">
            <v>1468.05</v>
          </cell>
          <cell r="CN53">
            <v>183.51</v>
          </cell>
          <cell r="CO53">
            <v>367.01</v>
          </cell>
          <cell r="CP53">
            <v>550.52</v>
          </cell>
          <cell r="CQ53">
            <v>367.01</v>
          </cell>
          <cell r="CR53">
            <v>550.52</v>
          </cell>
          <cell r="CS53">
            <v>550.52</v>
          </cell>
          <cell r="CT53">
            <v>1835.07</v>
          </cell>
          <cell r="CU53">
            <v>1835.07</v>
          </cell>
          <cell r="CV53">
            <v>550.52</v>
          </cell>
          <cell r="CW53">
            <v>1835.07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734.03</v>
          </cell>
          <cell r="DK53">
            <v>367.01</v>
          </cell>
          <cell r="DL53">
            <v>367.01</v>
          </cell>
          <cell r="DM53">
            <v>367.01</v>
          </cell>
          <cell r="DN53">
            <v>367.01</v>
          </cell>
          <cell r="DO53">
            <v>367.01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367.01</v>
          </cell>
          <cell r="EO53">
            <v>0</v>
          </cell>
          <cell r="EP53">
            <v>367.01</v>
          </cell>
          <cell r="EQ53">
            <v>0</v>
          </cell>
          <cell r="ER53">
            <v>0</v>
          </cell>
          <cell r="ES53">
            <v>367.01</v>
          </cell>
          <cell r="ET53">
            <v>0</v>
          </cell>
          <cell r="EU53">
            <v>367.01</v>
          </cell>
          <cell r="EV53">
            <v>367.01</v>
          </cell>
          <cell r="EW53">
            <v>367.01</v>
          </cell>
          <cell r="EX53">
            <v>367.01</v>
          </cell>
          <cell r="EY53">
            <v>183.51</v>
          </cell>
          <cell r="EZ53">
            <v>367.01</v>
          </cell>
          <cell r="FA53">
            <v>367.01</v>
          </cell>
          <cell r="FB53">
            <v>367.01</v>
          </cell>
          <cell r="FC53">
            <v>367.01</v>
          </cell>
          <cell r="FD53">
            <v>183.51</v>
          </cell>
          <cell r="FE53">
            <v>183.51</v>
          </cell>
          <cell r="FF53">
            <v>367.01</v>
          </cell>
          <cell r="FG53">
            <v>183.51</v>
          </cell>
          <cell r="FH53">
            <v>183.51</v>
          </cell>
          <cell r="FI53">
            <v>183.51</v>
          </cell>
          <cell r="FJ53">
            <v>367.01</v>
          </cell>
          <cell r="FL53">
            <v>0</v>
          </cell>
          <cell r="FM53">
            <v>0</v>
          </cell>
          <cell r="FN53">
            <v>0</v>
          </cell>
          <cell r="FO53">
            <v>183.51</v>
          </cell>
          <cell r="FP53">
            <v>183.51</v>
          </cell>
          <cell r="FQ53">
            <v>183.51</v>
          </cell>
          <cell r="FR53">
            <v>183.51</v>
          </cell>
          <cell r="FS53">
            <v>367.01</v>
          </cell>
          <cell r="FT53">
            <v>367.01</v>
          </cell>
          <cell r="FU53">
            <v>550.52</v>
          </cell>
          <cell r="FV53">
            <v>550.52</v>
          </cell>
          <cell r="FW53">
            <v>550.52</v>
          </cell>
          <cell r="FX53">
            <v>550.52</v>
          </cell>
          <cell r="FY53">
            <v>183.51</v>
          </cell>
          <cell r="FZ53">
            <v>183.51</v>
          </cell>
          <cell r="GA53">
            <v>550.52</v>
          </cell>
          <cell r="GB53">
            <v>550.52</v>
          </cell>
          <cell r="GC53">
            <v>550.52</v>
          </cell>
          <cell r="GD53">
            <v>550.52</v>
          </cell>
          <cell r="GE53">
            <v>550.52</v>
          </cell>
          <cell r="GF53">
            <v>550.52</v>
          </cell>
          <cell r="GG53">
            <v>550.52</v>
          </cell>
          <cell r="GH53">
            <v>550.52</v>
          </cell>
          <cell r="GI53">
            <v>550.52</v>
          </cell>
          <cell r="GJ53">
            <v>550.52</v>
          </cell>
          <cell r="GK53">
            <v>550.52</v>
          </cell>
          <cell r="GL53">
            <v>550.52</v>
          </cell>
          <cell r="GM53">
            <v>550.52</v>
          </cell>
          <cell r="GN53">
            <v>550.52</v>
          </cell>
          <cell r="GO53">
            <v>550.52</v>
          </cell>
          <cell r="GP53">
            <v>550.52</v>
          </cell>
          <cell r="GQ53">
            <v>550.52</v>
          </cell>
          <cell r="GR53">
            <v>550.52</v>
          </cell>
          <cell r="GS53">
            <v>550.52</v>
          </cell>
          <cell r="GT53">
            <v>550.52</v>
          </cell>
          <cell r="GU53">
            <v>550.52</v>
          </cell>
          <cell r="GV53">
            <v>550.52</v>
          </cell>
          <cell r="GW53">
            <v>550.52</v>
          </cell>
          <cell r="GX53">
            <v>550.52</v>
          </cell>
          <cell r="GY53">
            <v>550.52</v>
          </cell>
          <cell r="GZ53">
            <v>550.52</v>
          </cell>
          <cell r="HA53">
            <v>734.03</v>
          </cell>
          <cell r="HB53">
            <v>734.03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367.01</v>
          </cell>
          <cell r="IC53">
            <v>183.51</v>
          </cell>
          <cell r="ID53">
            <v>183.51</v>
          </cell>
          <cell r="IE53">
            <v>183.51</v>
          </cell>
          <cell r="IF53">
            <v>183.51</v>
          </cell>
          <cell r="IG53">
            <v>183.51</v>
          </cell>
          <cell r="IH53">
            <v>183.51</v>
          </cell>
        </row>
        <row r="54">
          <cell r="A54">
            <v>50</v>
          </cell>
          <cell r="D54" t="str">
            <v>GRASA</v>
          </cell>
          <cell r="E54" t="str">
            <v>LIBRAS POR HORA</v>
          </cell>
          <cell r="G54">
            <v>0</v>
          </cell>
          <cell r="H54">
            <v>0</v>
          </cell>
          <cell r="I54">
            <v>0.03</v>
          </cell>
          <cell r="J54">
            <v>0.03</v>
          </cell>
          <cell r="K54">
            <v>0.03</v>
          </cell>
          <cell r="L54">
            <v>0.02</v>
          </cell>
          <cell r="M54">
            <v>0.02</v>
          </cell>
          <cell r="N54">
            <v>0.03</v>
          </cell>
          <cell r="O54">
            <v>0.03</v>
          </cell>
          <cell r="P54">
            <v>0.03</v>
          </cell>
          <cell r="Q54">
            <v>0.03</v>
          </cell>
          <cell r="R54">
            <v>0.03</v>
          </cell>
          <cell r="S54">
            <v>0.04</v>
          </cell>
          <cell r="T54">
            <v>0.04</v>
          </cell>
          <cell r="U54">
            <v>0.01</v>
          </cell>
          <cell r="V54">
            <v>0.04</v>
          </cell>
          <cell r="W54">
            <v>0.01</v>
          </cell>
          <cell r="X54">
            <v>0.01</v>
          </cell>
          <cell r="Y54">
            <v>0.01</v>
          </cell>
          <cell r="Z54">
            <v>0.01</v>
          </cell>
          <cell r="AA54">
            <v>0.02</v>
          </cell>
          <cell r="AB54">
            <v>0.04</v>
          </cell>
          <cell r="AC54">
            <v>0.02</v>
          </cell>
          <cell r="AD54">
            <v>0.01</v>
          </cell>
          <cell r="AE54">
            <v>0.01</v>
          </cell>
          <cell r="AF54">
            <v>0.01</v>
          </cell>
          <cell r="AG54">
            <v>0.01</v>
          </cell>
          <cell r="AH54">
            <v>0.01</v>
          </cell>
          <cell r="AI54">
            <v>0.01</v>
          </cell>
          <cell r="AJ54">
            <v>0.01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0.01</v>
          </cell>
          <cell r="BC54">
            <v>0.01</v>
          </cell>
          <cell r="BD54">
            <v>0.01</v>
          </cell>
          <cell r="BE54">
            <v>0.01</v>
          </cell>
          <cell r="BF54">
            <v>0.01</v>
          </cell>
          <cell r="BG54">
            <v>0.01</v>
          </cell>
          <cell r="BH54">
            <v>0.01</v>
          </cell>
          <cell r="BI54">
            <v>0.01</v>
          </cell>
          <cell r="BJ54">
            <v>0.01</v>
          </cell>
          <cell r="BK54">
            <v>0.01</v>
          </cell>
          <cell r="BL54">
            <v>0.01</v>
          </cell>
          <cell r="BM54">
            <v>0.01</v>
          </cell>
          <cell r="BN54">
            <v>0.01</v>
          </cell>
          <cell r="BO54">
            <v>0</v>
          </cell>
          <cell r="BP54">
            <v>0</v>
          </cell>
          <cell r="BQ54">
            <v>0</v>
          </cell>
          <cell r="BR54">
            <v>0.01</v>
          </cell>
          <cell r="BS54">
            <v>0</v>
          </cell>
          <cell r="BT54">
            <v>0.01</v>
          </cell>
          <cell r="BU54">
            <v>0</v>
          </cell>
          <cell r="BV54">
            <v>0</v>
          </cell>
          <cell r="BW54">
            <v>0.01</v>
          </cell>
          <cell r="BX54">
            <v>0.01</v>
          </cell>
          <cell r="BY54">
            <v>0.01</v>
          </cell>
          <cell r="BZ54">
            <v>0.01</v>
          </cell>
          <cell r="CA54">
            <v>0</v>
          </cell>
          <cell r="CB54">
            <v>0</v>
          </cell>
          <cell r="CC54">
            <v>0</v>
          </cell>
          <cell r="CD54">
            <v>0.01</v>
          </cell>
          <cell r="CE54">
            <v>0.01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0.03</v>
          </cell>
          <cell r="CT54">
            <v>0.01</v>
          </cell>
          <cell r="CU54">
            <v>0.01</v>
          </cell>
          <cell r="CV54">
            <v>0.03</v>
          </cell>
          <cell r="CW54">
            <v>0.01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0.25</v>
          </cell>
          <cell r="DE54">
            <v>0.25</v>
          </cell>
          <cell r="DF54">
            <v>0.25</v>
          </cell>
          <cell r="DG54">
            <v>0.25</v>
          </cell>
          <cell r="DH54">
            <v>0.25</v>
          </cell>
          <cell r="DI54">
            <v>0.25</v>
          </cell>
          <cell r="DJ54">
            <v>0.01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0.08</v>
          </cell>
          <cell r="DQ54">
            <v>0.08</v>
          </cell>
          <cell r="DR54">
            <v>0.08</v>
          </cell>
          <cell r="DS54">
            <v>0.08</v>
          </cell>
          <cell r="DT54">
            <v>0.08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0.3</v>
          </cell>
          <cell r="EO54">
            <v>0.3</v>
          </cell>
          <cell r="EP54">
            <v>0.3</v>
          </cell>
          <cell r="EQ54">
            <v>0.3</v>
          </cell>
          <cell r="ER54">
            <v>0.3</v>
          </cell>
          <cell r="ES54">
            <v>0.3</v>
          </cell>
          <cell r="ET54">
            <v>0.3</v>
          </cell>
          <cell r="EU54">
            <v>0.3</v>
          </cell>
          <cell r="EV54">
            <v>0.3</v>
          </cell>
          <cell r="EW54">
            <v>0.3</v>
          </cell>
          <cell r="EX54">
            <v>0.3</v>
          </cell>
          <cell r="EY54">
            <v>0.06</v>
          </cell>
          <cell r="EZ54">
            <v>7.0000000000000007E-2</v>
          </cell>
          <cell r="FA54">
            <v>7.0000000000000007E-2</v>
          </cell>
          <cell r="FB54">
            <v>7.0000000000000007E-2</v>
          </cell>
          <cell r="FC54">
            <v>0.09</v>
          </cell>
          <cell r="FD54">
            <v>0.06</v>
          </cell>
          <cell r="FE54">
            <v>0.06</v>
          </cell>
          <cell r="FF54">
            <v>7.0000000000000007E-2</v>
          </cell>
          <cell r="FG54">
            <v>0.05</v>
          </cell>
          <cell r="FH54">
            <v>0.05</v>
          </cell>
          <cell r="FI54">
            <v>0.05</v>
          </cell>
          <cell r="FJ54">
            <v>7.0000000000000007E-2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0.01</v>
          </cell>
          <cell r="FT54">
            <v>0.01</v>
          </cell>
          <cell r="FU54">
            <v>0.01</v>
          </cell>
          <cell r="FV54">
            <v>0.01</v>
          </cell>
          <cell r="FW54">
            <v>0.02</v>
          </cell>
          <cell r="FX54">
            <v>0.02</v>
          </cell>
          <cell r="FY54">
            <v>0.01</v>
          </cell>
          <cell r="FZ54">
            <v>0.01</v>
          </cell>
          <cell r="GA54">
            <v>0.02</v>
          </cell>
          <cell r="GB54">
            <v>0.02</v>
          </cell>
          <cell r="GC54">
            <v>0.02</v>
          </cell>
          <cell r="GD54">
            <v>0.02</v>
          </cell>
          <cell r="GE54">
            <v>0.02</v>
          </cell>
          <cell r="GF54">
            <v>0.02</v>
          </cell>
          <cell r="GG54">
            <v>0.02</v>
          </cell>
          <cell r="GH54">
            <v>0.02</v>
          </cell>
          <cell r="GI54">
            <v>0.02</v>
          </cell>
          <cell r="GJ54">
            <v>0.02</v>
          </cell>
          <cell r="GK54">
            <v>0.02</v>
          </cell>
          <cell r="GL54">
            <v>0.02</v>
          </cell>
          <cell r="GM54">
            <v>0.02</v>
          </cell>
          <cell r="GN54">
            <v>0.02</v>
          </cell>
          <cell r="GO54">
            <v>0.02</v>
          </cell>
          <cell r="GP54">
            <v>0.02</v>
          </cell>
          <cell r="GQ54">
            <v>0.02</v>
          </cell>
          <cell r="GR54">
            <v>0.02</v>
          </cell>
          <cell r="GS54">
            <v>0.02</v>
          </cell>
          <cell r="GT54">
            <v>0.02</v>
          </cell>
          <cell r="GU54">
            <v>0.02</v>
          </cell>
          <cell r="GV54">
            <v>0.02</v>
          </cell>
          <cell r="GW54">
            <v>0.02</v>
          </cell>
          <cell r="GX54">
            <v>0.02</v>
          </cell>
          <cell r="GY54">
            <v>0.02</v>
          </cell>
          <cell r="GZ54">
            <v>0.02</v>
          </cell>
          <cell r="HA54">
            <v>0.03</v>
          </cell>
          <cell r="HB54">
            <v>0.03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0.01</v>
          </cell>
          <cell r="HY54">
            <v>0.01</v>
          </cell>
          <cell r="HZ54">
            <v>0.01</v>
          </cell>
          <cell r="IA54">
            <v>0.01</v>
          </cell>
          <cell r="IB54">
            <v>0.01</v>
          </cell>
          <cell r="IC54">
            <v>0.01</v>
          </cell>
          <cell r="ID54">
            <v>0.01</v>
          </cell>
          <cell r="IE54">
            <v>0.01</v>
          </cell>
          <cell r="IF54">
            <v>0.01</v>
          </cell>
          <cell r="IG54">
            <v>0.01</v>
          </cell>
          <cell r="IH54">
            <v>0.01</v>
          </cell>
        </row>
        <row r="55">
          <cell r="A55" t="str">
            <v>MA021</v>
          </cell>
          <cell r="D55">
            <v>3458.01</v>
          </cell>
          <cell r="E55" t="str">
            <v>VALOR</v>
          </cell>
          <cell r="F55" t="str">
            <v>$</v>
          </cell>
          <cell r="G55">
            <v>0</v>
          </cell>
          <cell r="H55">
            <v>0</v>
          </cell>
          <cell r="I55">
            <v>103.74</v>
          </cell>
          <cell r="J55">
            <v>103.74</v>
          </cell>
          <cell r="K55">
            <v>103.74</v>
          </cell>
          <cell r="L55">
            <v>69.16</v>
          </cell>
          <cell r="M55">
            <v>69.16</v>
          </cell>
          <cell r="N55">
            <v>103.74</v>
          </cell>
          <cell r="O55">
            <v>103.74</v>
          </cell>
          <cell r="P55">
            <v>103.74</v>
          </cell>
          <cell r="Q55">
            <v>103.74</v>
          </cell>
          <cell r="R55">
            <v>103.74</v>
          </cell>
          <cell r="S55">
            <v>138.32</v>
          </cell>
          <cell r="T55">
            <v>138.32</v>
          </cell>
          <cell r="U55">
            <v>34.58</v>
          </cell>
          <cell r="V55">
            <v>138.32</v>
          </cell>
          <cell r="W55">
            <v>34.58</v>
          </cell>
          <cell r="X55">
            <v>34.58</v>
          </cell>
          <cell r="Y55">
            <v>34.58</v>
          </cell>
          <cell r="Z55">
            <v>34.58</v>
          </cell>
          <cell r="AA55">
            <v>69.16</v>
          </cell>
          <cell r="AB55">
            <v>138.32</v>
          </cell>
          <cell r="AC55">
            <v>69.16</v>
          </cell>
          <cell r="AD55">
            <v>34.58</v>
          </cell>
          <cell r="AE55">
            <v>34.58</v>
          </cell>
          <cell r="AF55">
            <v>34.58</v>
          </cell>
          <cell r="AG55">
            <v>34.58</v>
          </cell>
          <cell r="AH55">
            <v>34.58</v>
          </cell>
          <cell r="AI55">
            <v>34.58</v>
          </cell>
          <cell r="AJ55">
            <v>34.58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34.58</v>
          </cell>
          <cell r="BC55">
            <v>34.58</v>
          </cell>
          <cell r="BD55">
            <v>34.58</v>
          </cell>
          <cell r="BE55">
            <v>34.58</v>
          </cell>
          <cell r="BF55">
            <v>34.58</v>
          </cell>
          <cell r="BG55">
            <v>34.58</v>
          </cell>
          <cell r="BH55">
            <v>34.58</v>
          </cell>
          <cell r="BI55">
            <v>34.58</v>
          </cell>
          <cell r="BJ55">
            <v>34.58</v>
          </cell>
          <cell r="BK55">
            <v>34.58</v>
          </cell>
          <cell r="BL55">
            <v>34.58</v>
          </cell>
          <cell r="BM55">
            <v>34.58</v>
          </cell>
          <cell r="BN55">
            <v>34.58</v>
          </cell>
          <cell r="BO55">
            <v>0</v>
          </cell>
          <cell r="BP55">
            <v>0</v>
          </cell>
          <cell r="BQ55">
            <v>0</v>
          </cell>
          <cell r="BR55">
            <v>34.58</v>
          </cell>
          <cell r="BS55">
            <v>0</v>
          </cell>
          <cell r="BT55">
            <v>34.58</v>
          </cell>
          <cell r="BU55">
            <v>0</v>
          </cell>
          <cell r="BV55">
            <v>0</v>
          </cell>
          <cell r="BW55">
            <v>34.58</v>
          </cell>
          <cell r="BX55">
            <v>34.58</v>
          </cell>
          <cell r="BY55">
            <v>34.58</v>
          </cell>
          <cell r="BZ55">
            <v>34.58</v>
          </cell>
          <cell r="CA55">
            <v>0</v>
          </cell>
          <cell r="CB55">
            <v>0</v>
          </cell>
          <cell r="CC55">
            <v>0</v>
          </cell>
          <cell r="CD55">
            <v>34.58</v>
          </cell>
          <cell r="CE55">
            <v>34.58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103.74</v>
          </cell>
          <cell r="CT55">
            <v>34.58</v>
          </cell>
          <cell r="CU55">
            <v>34.58</v>
          </cell>
          <cell r="CV55">
            <v>103.74</v>
          </cell>
          <cell r="CW55">
            <v>34.58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864.5</v>
          </cell>
          <cell r="DE55">
            <v>864.5</v>
          </cell>
          <cell r="DF55">
            <v>864.5</v>
          </cell>
          <cell r="DG55">
            <v>864.5</v>
          </cell>
          <cell r="DH55">
            <v>864.5</v>
          </cell>
          <cell r="DI55">
            <v>864.5</v>
          </cell>
          <cell r="DJ55">
            <v>34.58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276.64</v>
          </cell>
          <cell r="DQ55">
            <v>276.64</v>
          </cell>
          <cell r="DR55">
            <v>276.64</v>
          </cell>
          <cell r="DS55">
            <v>276.64</v>
          </cell>
          <cell r="DT55">
            <v>276.64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1037.4000000000001</v>
          </cell>
          <cell r="EO55">
            <v>1037.4000000000001</v>
          </cell>
          <cell r="EP55">
            <v>1037.4000000000001</v>
          </cell>
          <cell r="EQ55">
            <v>1037.4000000000001</v>
          </cell>
          <cell r="ER55">
            <v>1037.4000000000001</v>
          </cell>
          <cell r="ES55">
            <v>1037.4000000000001</v>
          </cell>
          <cell r="ET55">
            <v>1037.4000000000001</v>
          </cell>
          <cell r="EU55">
            <v>1037.4000000000001</v>
          </cell>
          <cell r="EV55">
            <v>1037.4000000000001</v>
          </cell>
          <cell r="EW55">
            <v>1037.4000000000001</v>
          </cell>
          <cell r="EX55">
            <v>1037.4000000000001</v>
          </cell>
          <cell r="EY55">
            <v>207.48</v>
          </cell>
          <cell r="EZ55">
            <v>242.06</v>
          </cell>
          <cell r="FA55">
            <v>242.06</v>
          </cell>
          <cell r="FB55">
            <v>242.06</v>
          </cell>
          <cell r="FC55">
            <v>311.22000000000003</v>
          </cell>
          <cell r="FD55">
            <v>207.48</v>
          </cell>
          <cell r="FE55">
            <v>207.48</v>
          </cell>
          <cell r="FF55">
            <v>242.06</v>
          </cell>
          <cell r="FG55">
            <v>172.9</v>
          </cell>
          <cell r="FH55">
            <v>172.9</v>
          </cell>
          <cell r="FI55">
            <v>172.9</v>
          </cell>
          <cell r="FJ55">
            <v>242.06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34.58</v>
          </cell>
          <cell r="FT55">
            <v>34.58</v>
          </cell>
          <cell r="FU55">
            <v>34.58</v>
          </cell>
          <cell r="FV55">
            <v>34.58</v>
          </cell>
          <cell r="FW55">
            <v>69.16</v>
          </cell>
          <cell r="FX55">
            <v>69.16</v>
          </cell>
          <cell r="FY55">
            <v>34.58</v>
          </cell>
          <cell r="FZ55">
            <v>34.58</v>
          </cell>
          <cell r="GA55">
            <v>69.16</v>
          </cell>
          <cell r="GB55">
            <v>69.16</v>
          </cell>
          <cell r="GC55">
            <v>69.16</v>
          </cell>
          <cell r="GD55">
            <v>69.16</v>
          </cell>
          <cell r="GE55">
            <v>69.16</v>
          </cell>
          <cell r="GF55">
            <v>69.16</v>
          </cell>
          <cell r="GG55">
            <v>69.16</v>
          </cell>
          <cell r="GH55">
            <v>69.16</v>
          </cell>
          <cell r="GI55">
            <v>69.16</v>
          </cell>
          <cell r="GJ55">
            <v>69.16</v>
          </cell>
          <cell r="GK55">
            <v>69.16</v>
          </cell>
          <cell r="GL55">
            <v>69.16</v>
          </cell>
          <cell r="GM55">
            <v>69.16</v>
          </cell>
          <cell r="GN55">
            <v>69.16</v>
          </cell>
          <cell r="GO55">
            <v>69.16</v>
          </cell>
          <cell r="GP55">
            <v>69.16</v>
          </cell>
          <cell r="GQ55">
            <v>69.16</v>
          </cell>
          <cell r="GR55">
            <v>69.16</v>
          </cell>
          <cell r="GS55">
            <v>69.16</v>
          </cell>
          <cell r="GT55">
            <v>69.16</v>
          </cell>
          <cell r="GU55">
            <v>69.16</v>
          </cell>
          <cell r="GV55">
            <v>69.16</v>
          </cell>
          <cell r="GW55">
            <v>69.16</v>
          </cell>
          <cell r="GX55">
            <v>69.16</v>
          </cell>
          <cell r="GY55">
            <v>69.16</v>
          </cell>
          <cell r="GZ55">
            <v>69.16</v>
          </cell>
          <cell r="HA55">
            <v>103.74</v>
          </cell>
          <cell r="HB55">
            <v>103.74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34.58</v>
          </cell>
          <cell r="HY55">
            <v>34.58</v>
          </cell>
          <cell r="HZ55">
            <v>34.58</v>
          </cell>
          <cell r="IA55">
            <v>34.58</v>
          </cell>
          <cell r="IB55">
            <v>34.58</v>
          </cell>
          <cell r="IC55">
            <v>34.58</v>
          </cell>
          <cell r="ID55">
            <v>34.58</v>
          </cell>
          <cell r="IE55">
            <v>34.58</v>
          </cell>
          <cell r="IF55">
            <v>34.58</v>
          </cell>
          <cell r="IG55">
            <v>34.58</v>
          </cell>
          <cell r="IH55">
            <v>34.58</v>
          </cell>
        </row>
        <row r="56">
          <cell r="A56">
            <v>52</v>
          </cell>
          <cell r="D56" t="str">
            <v>TOTAL COSTO DE OPERACION Co</v>
          </cell>
          <cell r="F56" t="str">
            <v>$</v>
          </cell>
          <cell r="G56">
            <v>2571.29</v>
          </cell>
          <cell r="H56">
            <v>2571.29</v>
          </cell>
          <cell r="I56">
            <v>103.74</v>
          </cell>
          <cell r="J56">
            <v>103.74</v>
          </cell>
          <cell r="K56">
            <v>103.74</v>
          </cell>
          <cell r="L56">
            <v>15425.71</v>
          </cell>
          <cell r="M56">
            <v>15425.71</v>
          </cell>
          <cell r="N56">
            <v>12788.03</v>
          </cell>
          <cell r="O56">
            <v>12788.03</v>
          </cell>
          <cell r="P56">
            <v>17427.03</v>
          </cell>
          <cell r="Q56">
            <v>17427.03</v>
          </cell>
          <cell r="R56">
            <v>16503.310000000001</v>
          </cell>
          <cell r="S56">
            <v>36669.1</v>
          </cell>
          <cell r="T56">
            <v>36669.1</v>
          </cell>
          <cell r="U56">
            <v>12283.58</v>
          </cell>
          <cell r="V56">
            <v>17461.61</v>
          </cell>
          <cell r="W56">
            <v>12283.58</v>
          </cell>
          <cell r="X56">
            <v>12283.58</v>
          </cell>
          <cell r="Y56">
            <v>12283.58</v>
          </cell>
          <cell r="Z56">
            <v>12283.58</v>
          </cell>
          <cell r="AA56">
            <v>38987.72</v>
          </cell>
          <cell r="AB56">
            <v>17461.61</v>
          </cell>
          <cell r="AC56">
            <v>18112.22</v>
          </cell>
          <cell r="AD56">
            <v>20213.64</v>
          </cell>
          <cell r="AE56">
            <v>20213.64</v>
          </cell>
          <cell r="AF56">
            <v>20213.64</v>
          </cell>
          <cell r="AG56">
            <v>14421.61</v>
          </cell>
          <cell r="AH56">
            <v>13184.83</v>
          </cell>
          <cell r="AI56">
            <v>14421.61</v>
          </cell>
          <cell r="AJ56">
            <v>13184.83</v>
          </cell>
          <cell r="AK56">
            <v>16646.599999999999</v>
          </cell>
          <cell r="AL56">
            <v>17435.23</v>
          </cell>
          <cell r="AM56">
            <v>15144.34</v>
          </cell>
          <cell r="AN56">
            <v>15144.34</v>
          </cell>
          <cell r="AO56">
            <v>11713.53</v>
          </cell>
          <cell r="AP56">
            <v>15144.34</v>
          </cell>
          <cell r="AQ56">
            <v>15144.34</v>
          </cell>
          <cell r="AR56">
            <v>23465.93</v>
          </cell>
          <cell r="AS56">
            <v>15144.34</v>
          </cell>
          <cell r="AT56">
            <v>16646.599999999999</v>
          </cell>
          <cell r="AU56">
            <v>16646.599999999999</v>
          </cell>
          <cell r="AV56">
            <v>2571.29</v>
          </cell>
          <cell r="AW56">
            <v>10428.99</v>
          </cell>
          <cell r="AX56">
            <v>10428.99</v>
          </cell>
          <cell r="AY56">
            <v>10428.99</v>
          </cell>
          <cell r="AZ56">
            <v>2571.29</v>
          </cell>
          <cell r="BA56">
            <v>2571.29</v>
          </cell>
          <cell r="BB56">
            <v>17894.14</v>
          </cell>
          <cell r="BC56">
            <v>18901.29</v>
          </cell>
          <cell r="BD56">
            <v>17894.14</v>
          </cell>
          <cell r="BE56">
            <v>17894.14</v>
          </cell>
          <cell r="BF56">
            <v>17894.14</v>
          </cell>
          <cell r="BG56">
            <v>22272.58</v>
          </cell>
          <cell r="BH56">
            <v>26467.52</v>
          </cell>
          <cell r="BI56">
            <v>22272.58</v>
          </cell>
          <cell r="BJ56">
            <v>17894.14</v>
          </cell>
          <cell r="BK56">
            <v>22272.58</v>
          </cell>
          <cell r="BL56">
            <v>15097.88</v>
          </cell>
          <cell r="BM56">
            <v>14017.22</v>
          </cell>
          <cell r="BN56">
            <v>14017.22</v>
          </cell>
          <cell r="BO56">
            <v>8077.99</v>
          </cell>
          <cell r="BP56">
            <v>8077.99</v>
          </cell>
          <cell r="BQ56">
            <v>8077.99</v>
          </cell>
          <cell r="BR56">
            <v>14017.22</v>
          </cell>
          <cell r="BS56">
            <v>13081.39</v>
          </cell>
          <cell r="BT56">
            <v>20469.52</v>
          </cell>
          <cell r="BU56">
            <v>13081.39</v>
          </cell>
          <cell r="BV56">
            <v>13081.39</v>
          </cell>
          <cell r="BW56">
            <v>17078.96</v>
          </cell>
          <cell r="BX56">
            <v>17078.96</v>
          </cell>
          <cell r="BY56">
            <v>20469.52</v>
          </cell>
          <cell r="BZ56">
            <v>20469.52</v>
          </cell>
          <cell r="CA56">
            <v>13081.39</v>
          </cell>
          <cell r="CB56">
            <v>16255.75</v>
          </cell>
          <cell r="CC56">
            <v>5913.41</v>
          </cell>
          <cell r="CD56">
            <v>15097.88</v>
          </cell>
          <cell r="CE56">
            <v>15097.88</v>
          </cell>
          <cell r="CF56">
            <v>5913.41</v>
          </cell>
          <cell r="CG56">
            <v>5913.41</v>
          </cell>
          <cell r="CH56">
            <v>16255.75</v>
          </cell>
          <cell r="CI56">
            <v>11713.53</v>
          </cell>
          <cell r="CJ56">
            <v>11713.53</v>
          </cell>
          <cell r="CK56">
            <v>11713.53</v>
          </cell>
          <cell r="CL56">
            <v>11713.53</v>
          </cell>
          <cell r="CM56">
            <v>11713.53</v>
          </cell>
          <cell r="CN56">
            <v>10885.31</v>
          </cell>
          <cell r="CO56">
            <v>15349.82</v>
          </cell>
          <cell r="CP56">
            <v>17519.07</v>
          </cell>
          <cell r="CQ56">
            <v>15349.82</v>
          </cell>
          <cell r="CR56">
            <v>15663.47</v>
          </cell>
          <cell r="CS56">
            <v>46400.959999999999</v>
          </cell>
          <cell r="CT56">
            <v>17113.580000000002</v>
          </cell>
          <cell r="CU56">
            <v>17113.580000000002</v>
          </cell>
          <cell r="CV56">
            <v>33875.660000000003</v>
          </cell>
          <cell r="CW56">
            <v>17113.580000000002</v>
          </cell>
          <cell r="CX56">
            <v>463.9</v>
          </cell>
          <cell r="CY56">
            <v>463.9</v>
          </cell>
          <cell r="CZ56">
            <v>463.9</v>
          </cell>
          <cell r="DA56">
            <v>463.9</v>
          </cell>
          <cell r="DB56">
            <v>463.9</v>
          </cell>
          <cell r="DC56">
            <v>463.9</v>
          </cell>
          <cell r="DD56">
            <v>864.5</v>
          </cell>
          <cell r="DE56">
            <v>864.5</v>
          </cell>
          <cell r="DF56">
            <v>864.5</v>
          </cell>
          <cell r="DG56">
            <v>864.5</v>
          </cell>
          <cell r="DH56">
            <v>864.5</v>
          </cell>
          <cell r="DI56">
            <v>864.5</v>
          </cell>
          <cell r="DJ56">
            <v>36698.15</v>
          </cell>
          <cell r="DK56">
            <v>23283.42</v>
          </cell>
          <cell r="DL56">
            <v>23283.42</v>
          </cell>
          <cell r="DM56">
            <v>25386.720000000001</v>
          </cell>
          <cell r="DN56">
            <v>27478.36</v>
          </cell>
          <cell r="DO56">
            <v>24907.07</v>
          </cell>
          <cell r="DP56">
            <v>2847.93</v>
          </cell>
          <cell r="DQ56">
            <v>2847.93</v>
          </cell>
          <cell r="DR56">
            <v>2847.93</v>
          </cell>
          <cell r="DS56">
            <v>2847.93</v>
          </cell>
          <cell r="DT56">
            <v>2847.93</v>
          </cell>
          <cell r="DU56">
            <v>23950.36</v>
          </cell>
          <cell r="DV56">
            <v>23950.36</v>
          </cell>
          <cell r="DW56">
            <v>21630.86</v>
          </cell>
          <cell r="DX56">
            <v>23950.36</v>
          </cell>
          <cell r="DY56">
            <v>16740.080000000002</v>
          </cell>
          <cell r="DZ56">
            <v>23950.36</v>
          </cell>
          <cell r="EA56">
            <v>23950.36</v>
          </cell>
          <cell r="EB56">
            <v>23950.36</v>
          </cell>
          <cell r="EC56">
            <v>23950.36</v>
          </cell>
          <cell r="ED56">
            <v>5818.59</v>
          </cell>
          <cell r="EE56">
            <v>16740.080000000002</v>
          </cell>
          <cell r="EF56">
            <v>16740.080000000002</v>
          </cell>
          <cell r="EG56">
            <v>23950.36</v>
          </cell>
          <cell r="EH56">
            <v>23950.36</v>
          </cell>
          <cell r="EI56">
            <v>23950.36</v>
          </cell>
          <cell r="EJ56">
            <v>23950.36</v>
          </cell>
          <cell r="EK56">
            <v>14420.58</v>
          </cell>
          <cell r="EL56">
            <v>11173.28</v>
          </cell>
          <cell r="EM56">
            <v>11173.28</v>
          </cell>
          <cell r="EN56">
            <v>1404.41</v>
          </cell>
          <cell r="EO56">
            <v>1037.4000000000001</v>
          </cell>
          <cell r="EP56">
            <v>1404.41</v>
          </cell>
          <cell r="EQ56">
            <v>1037.4000000000001</v>
          </cell>
          <cell r="ER56">
            <v>1037.4000000000001</v>
          </cell>
          <cell r="ES56">
            <v>1404.41</v>
          </cell>
          <cell r="ET56">
            <v>1037.4000000000001</v>
          </cell>
          <cell r="EU56">
            <v>1404.41</v>
          </cell>
          <cell r="EV56">
            <v>1404.41</v>
          </cell>
          <cell r="EW56">
            <v>1404.41</v>
          </cell>
          <cell r="EX56">
            <v>1404.41</v>
          </cell>
          <cell r="EY56">
            <v>14050.95</v>
          </cell>
          <cell r="EZ56">
            <v>22908.37</v>
          </cell>
          <cell r="FA56">
            <v>22444.47</v>
          </cell>
          <cell r="FB56">
            <v>22908.37</v>
          </cell>
          <cell r="FC56">
            <v>32341.599999999999</v>
          </cell>
          <cell r="FD56">
            <v>14050.95</v>
          </cell>
          <cell r="FE56">
            <v>14050.95</v>
          </cell>
          <cell r="FF56">
            <v>25506.21</v>
          </cell>
          <cell r="FG56">
            <v>14016.37</v>
          </cell>
          <cell r="FH56">
            <v>14016.37</v>
          </cell>
          <cell r="FI56">
            <v>14016.37</v>
          </cell>
          <cell r="FJ56">
            <v>22908.37</v>
          </cell>
          <cell r="FL56">
            <v>0</v>
          </cell>
          <cell r="FM56">
            <v>0</v>
          </cell>
          <cell r="FN56">
            <v>0</v>
          </cell>
          <cell r="FO56">
            <v>20638.87</v>
          </cell>
          <cell r="FP56">
            <v>20638.87</v>
          </cell>
          <cell r="FQ56">
            <v>21994.99</v>
          </cell>
          <cell r="FR56">
            <v>20139.39</v>
          </cell>
          <cell r="FS56">
            <v>26431.93</v>
          </cell>
          <cell r="FT56">
            <v>29467.119999999999</v>
          </cell>
          <cell r="FU56">
            <v>34963.019999999997</v>
          </cell>
          <cell r="FV56">
            <v>34963.019999999997</v>
          </cell>
          <cell r="FW56">
            <v>30153.21</v>
          </cell>
          <cell r="FX56">
            <v>29649.63</v>
          </cell>
          <cell r="FY56">
            <v>17894.14</v>
          </cell>
          <cell r="FZ56">
            <v>20306.419999999998</v>
          </cell>
          <cell r="GA56">
            <v>31916.03</v>
          </cell>
          <cell r="GB56">
            <v>31916.03</v>
          </cell>
          <cell r="GC56">
            <v>31916.03</v>
          </cell>
          <cell r="GD56">
            <v>31916.03</v>
          </cell>
          <cell r="GE56">
            <v>31916.03</v>
          </cell>
          <cell r="GF56">
            <v>31916.03</v>
          </cell>
          <cell r="GG56">
            <v>31916.03</v>
          </cell>
          <cell r="GH56">
            <v>31916.03</v>
          </cell>
          <cell r="GI56">
            <v>31916.03</v>
          </cell>
          <cell r="GJ56">
            <v>31916.03</v>
          </cell>
          <cell r="GK56">
            <v>31916.03</v>
          </cell>
          <cell r="GL56">
            <v>31916.03</v>
          </cell>
          <cell r="GM56">
            <v>31916.03</v>
          </cell>
          <cell r="GN56">
            <v>31916.03</v>
          </cell>
          <cell r="GO56">
            <v>31916.03</v>
          </cell>
          <cell r="GP56">
            <v>31916.03</v>
          </cell>
          <cell r="GQ56">
            <v>29901.42</v>
          </cell>
          <cell r="GR56">
            <v>29901.42</v>
          </cell>
          <cell r="GS56">
            <v>29901.42</v>
          </cell>
          <cell r="GT56">
            <v>29901.42</v>
          </cell>
          <cell r="GU56">
            <v>31081.01</v>
          </cell>
          <cell r="GV56">
            <v>31081.01</v>
          </cell>
          <cell r="GW56">
            <v>31081.01</v>
          </cell>
          <cell r="GX56">
            <v>31081.01</v>
          </cell>
          <cell r="GY56">
            <v>31081.01</v>
          </cell>
          <cell r="GZ56">
            <v>31081.01</v>
          </cell>
          <cell r="HA56">
            <v>41933.21</v>
          </cell>
          <cell r="HB56">
            <v>41933.21</v>
          </cell>
          <cell r="HC56">
            <v>12989.2</v>
          </cell>
          <cell r="HD56">
            <v>12989.2</v>
          </cell>
          <cell r="HE56">
            <v>12989.2</v>
          </cell>
          <cell r="HF56">
            <v>12989.2</v>
          </cell>
          <cell r="HG56">
            <v>6958.5</v>
          </cell>
          <cell r="HH56">
            <v>12989.2</v>
          </cell>
          <cell r="HI56">
            <v>12989.2</v>
          </cell>
          <cell r="HJ56">
            <v>12989.2</v>
          </cell>
          <cell r="HK56">
            <v>6958.5</v>
          </cell>
          <cell r="HL56">
            <v>6958.5</v>
          </cell>
          <cell r="HM56">
            <v>12989.2</v>
          </cell>
          <cell r="HN56">
            <v>12989.2</v>
          </cell>
          <cell r="HO56">
            <v>12989.2</v>
          </cell>
          <cell r="HP56">
            <v>12989.2</v>
          </cell>
          <cell r="HQ56">
            <v>12989.2</v>
          </cell>
          <cell r="HR56">
            <v>12989.2</v>
          </cell>
          <cell r="HS56">
            <v>12989.2</v>
          </cell>
          <cell r="HT56">
            <v>4639</v>
          </cell>
          <cell r="HU56">
            <v>4639</v>
          </cell>
          <cell r="HV56">
            <v>4639</v>
          </cell>
          <cell r="HW56">
            <v>4639</v>
          </cell>
          <cell r="HX56">
            <v>34.58</v>
          </cell>
          <cell r="HY56">
            <v>34.58</v>
          </cell>
          <cell r="HZ56">
            <v>34.58</v>
          </cell>
          <cell r="IA56">
            <v>34.58</v>
          </cell>
          <cell r="IB56">
            <v>401.59</v>
          </cell>
          <cell r="IC56">
            <v>17894.14</v>
          </cell>
          <cell r="ID56">
            <v>17894.14</v>
          </cell>
          <cell r="IE56">
            <v>17894.14</v>
          </cell>
          <cell r="IF56">
            <v>17894.14</v>
          </cell>
          <cell r="IG56">
            <v>17894.14</v>
          </cell>
          <cell r="IH56">
            <v>17894.14</v>
          </cell>
        </row>
        <row r="57">
          <cell r="A57">
            <v>53</v>
          </cell>
          <cell r="D57" t="str">
            <v>COSTO DIRECTO Cd=Cp+Pr+Cm+Co</v>
          </cell>
          <cell r="F57" t="str">
            <v>$</v>
          </cell>
          <cell r="G57">
            <v>9005.93</v>
          </cell>
          <cell r="H57">
            <v>9005.93</v>
          </cell>
          <cell r="I57">
            <v>4050.4</v>
          </cell>
          <cell r="J57">
            <v>7405.08</v>
          </cell>
          <cell r="K57">
            <v>8077.08</v>
          </cell>
          <cell r="L57">
            <v>30730.35</v>
          </cell>
          <cell r="M57">
            <v>30730.35</v>
          </cell>
          <cell r="N57">
            <v>28136.46</v>
          </cell>
          <cell r="O57">
            <v>28136.46</v>
          </cell>
          <cell r="P57">
            <v>35415.46</v>
          </cell>
          <cell r="Q57">
            <v>35415.46</v>
          </cell>
          <cell r="R57">
            <v>45931.74</v>
          </cell>
          <cell r="S57">
            <v>67857.53</v>
          </cell>
          <cell r="T57">
            <v>67857.53</v>
          </cell>
          <cell r="U57">
            <v>26698.27</v>
          </cell>
          <cell r="V57">
            <v>35181.33</v>
          </cell>
          <cell r="W57">
            <v>25804.71</v>
          </cell>
          <cell r="X57">
            <v>29614.38</v>
          </cell>
          <cell r="Y57">
            <v>29614.38</v>
          </cell>
          <cell r="Z57">
            <v>29178.38</v>
          </cell>
          <cell r="AA57">
            <v>96844.87</v>
          </cell>
          <cell r="AB57">
            <v>50330.04</v>
          </cell>
          <cell r="AC57">
            <v>82381.81</v>
          </cell>
          <cell r="AD57">
            <v>35168.519999999997</v>
          </cell>
          <cell r="AE57">
            <v>32968.519999999997</v>
          </cell>
          <cell r="AF57">
            <v>61822</v>
          </cell>
          <cell r="AG57">
            <v>37306.49</v>
          </cell>
          <cell r="AH57">
            <v>34309.71</v>
          </cell>
          <cell r="AI57">
            <v>36426.49</v>
          </cell>
          <cell r="AJ57">
            <v>41349.71</v>
          </cell>
          <cell r="AK57">
            <v>33709.879999999997</v>
          </cell>
          <cell r="AL57">
            <v>31228.51</v>
          </cell>
          <cell r="AM57">
            <v>28937.62</v>
          </cell>
          <cell r="AN57">
            <v>28937.62</v>
          </cell>
          <cell r="AO57">
            <v>24961.81</v>
          </cell>
          <cell r="AP57">
            <v>28392.62</v>
          </cell>
          <cell r="AQ57">
            <v>28392.62</v>
          </cell>
          <cell r="AR57">
            <v>37477.21</v>
          </cell>
          <cell r="AS57">
            <v>28065.62</v>
          </cell>
          <cell r="AT57">
            <v>32837.879999999997</v>
          </cell>
          <cell r="AU57">
            <v>32837.879999999997</v>
          </cell>
          <cell r="AV57">
            <v>9064.93</v>
          </cell>
          <cell r="AW57">
            <v>20748.96</v>
          </cell>
          <cell r="AX57">
            <v>20748.96</v>
          </cell>
          <cell r="AY57">
            <v>19113.96</v>
          </cell>
          <cell r="AZ57">
            <v>8863.93</v>
          </cell>
          <cell r="BA57">
            <v>8863.93</v>
          </cell>
          <cell r="BB57">
            <v>33263.78</v>
          </cell>
          <cell r="BC57">
            <v>31776.17</v>
          </cell>
          <cell r="BD57">
            <v>36929.019999999997</v>
          </cell>
          <cell r="BE57">
            <v>36929.019999999997</v>
          </cell>
          <cell r="BF57">
            <v>33409.019999999997</v>
          </cell>
          <cell r="BG57">
            <v>31860.07</v>
          </cell>
          <cell r="BH57">
            <v>36160.81</v>
          </cell>
          <cell r="BI57">
            <v>31860.07</v>
          </cell>
          <cell r="BJ57">
            <v>28885.5</v>
          </cell>
          <cell r="BK57">
            <v>42987.46</v>
          </cell>
          <cell r="BL57">
            <v>42169.24</v>
          </cell>
          <cell r="BM57">
            <v>28768.58</v>
          </cell>
          <cell r="BN57">
            <v>30528.58</v>
          </cell>
          <cell r="BO57">
            <v>9485.99</v>
          </cell>
          <cell r="BP57">
            <v>9397.99</v>
          </cell>
          <cell r="BQ57">
            <v>9485.99</v>
          </cell>
          <cell r="BR57">
            <v>32972.1</v>
          </cell>
          <cell r="BS57">
            <v>23731.03</v>
          </cell>
          <cell r="BT57">
            <v>51464.4</v>
          </cell>
          <cell r="BU57">
            <v>21176.03</v>
          </cell>
          <cell r="BV57">
            <v>21176.03</v>
          </cell>
          <cell r="BW57">
            <v>37793.839999999997</v>
          </cell>
          <cell r="BX57">
            <v>36033.839999999997</v>
          </cell>
          <cell r="BY57">
            <v>50864.4</v>
          </cell>
          <cell r="BZ57">
            <v>50864.4</v>
          </cell>
          <cell r="CA57">
            <v>24991.03</v>
          </cell>
          <cell r="CB57">
            <v>27838.39</v>
          </cell>
          <cell r="CC57">
            <v>15643.05</v>
          </cell>
          <cell r="CD57">
            <v>42169.24</v>
          </cell>
          <cell r="CE57">
            <v>40409.24</v>
          </cell>
          <cell r="CF57">
            <v>15098.05</v>
          </cell>
          <cell r="CG57">
            <v>15643.05</v>
          </cell>
          <cell r="CH57">
            <v>27729.39</v>
          </cell>
          <cell r="CI57">
            <v>18958.29</v>
          </cell>
          <cell r="CJ57">
            <v>19285.29</v>
          </cell>
          <cell r="CK57">
            <v>18958.29</v>
          </cell>
          <cell r="CL57">
            <v>21138.29</v>
          </cell>
          <cell r="CM57">
            <v>21138.29</v>
          </cell>
          <cell r="CN57">
            <v>32785.5</v>
          </cell>
          <cell r="CO57">
            <v>55016.65</v>
          </cell>
          <cell r="CP57">
            <v>54705.9</v>
          </cell>
          <cell r="CQ57">
            <v>55016.65</v>
          </cell>
          <cell r="CR57">
            <v>64130.3</v>
          </cell>
          <cell r="CS57">
            <v>143797.6</v>
          </cell>
          <cell r="CT57">
            <v>61630.54</v>
          </cell>
          <cell r="CU57">
            <v>79515.149999999994</v>
          </cell>
          <cell r="CV57">
            <v>115981.2</v>
          </cell>
          <cell r="CW57">
            <v>39397.22</v>
          </cell>
          <cell r="CX57">
            <v>1356.47</v>
          </cell>
          <cell r="CY57">
            <v>1356.47</v>
          </cell>
          <cell r="CZ57">
            <v>1356.47</v>
          </cell>
          <cell r="DA57">
            <v>1356.47</v>
          </cell>
          <cell r="DB57">
            <v>1356.47</v>
          </cell>
          <cell r="DC57">
            <v>1356.47</v>
          </cell>
          <cell r="DD57">
            <v>6144.5</v>
          </cell>
          <cell r="DE57">
            <v>4384.5</v>
          </cell>
          <cell r="DF57">
            <v>6144.5</v>
          </cell>
          <cell r="DG57">
            <v>6144.5</v>
          </cell>
          <cell r="DH57">
            <v>6144.5</v>
          </cell>
          <cell r="DI57">
            <v>4384.5</v>
          </cell>
          <cell r="DJ57">
            <v>59736.28</v>
          </cell>
          <cell r="DK57">
            <v>60898.79</v>
          </cell>
          <cell r="DL57">
            <v>63946.01</v>
          </cell>
          <cell r="DM57">
            <v>49217.82</v>
          </cell>
          <cell r="DN57">
            <v>57571.71</v>
          </cell>
          <cell r="DO57">
            <v>82360.42</v>
          </cell>
          <cell r="DP57">
            <v>43517.87</v>
          </cell>
          <cell r="DQ57">
            <v>87517.87</v>
          </cell>
          <cell r="DR57">
            <v>52317.87</v>
          </cell>
          <cell r="DS57">
            <v>87517.87</v>
          </cell>
          <cell r="DT57">
            <v>187517.87</v>
          </cell>
          <cell r="DU57">
            <v>34600</v>
          </cell>
          <cell r="DV57">
            <v>34600</v>
          </cell>
          <cell r="DW57">
            <v>35800.5</v>
          </cell>
          <cell r="DX57">
            <v>34600</v>
          </cell>
          <cell r="DY57">
            <v>22989.72</v>
          </cell>
          <cell r="DZ57">
            <v>35480</v>
          </cell>
          <cell r="EA57">
            <v>35920</v>
          </cell>
          <cell r="EB57">
            <v>35920</v>
          </cell>
          <cell r="EC57">
            <v>37240</v>
          </cell>
          <cell r="ED57">
            <v>12111.23</v>
          </cell>
          <cell r="EE57">
            <v>25379.72</v>
          </cell>
          <cell r="EF57">
            <v>25379.72</v>
          </cell>
          <cell r="EG57">
            <v>40537.839999999997</v>
          </cell>
          <cell r="EH57">
            <v>37856</v>
          </cell>
          <cell r="EI57">
            <v>39880</v>
          </cell>
          <cell r="EJ57">
            <v>41552</v>
          </cell>
          <cell r="EK57">
            <v>22515.22</v>
          </cell>
          <cell r="EL57">
            <v>19267.919999999998</v>
          </cell>
          <cell r="EM57">
            <v>17632.919999999998</v>
          </cell>
          <cell r="EN57">
            <v>35589.769999999997</v>
          </cell>
          <cell r="EO57">
            <v>39845.89</v>
          </cell>
          <cell r="EP57">
            <v>48789.77</v>
          </cell>
          <cell r="EQ57">
            <v>35445.89</v>
          </cell>
          <cell r="ER57">
            <v>13222.76</v>
          </cell>
          <cell r="ES57">
            <v>26789.77</v>
          </cell>
          <cell r="ET57">
            <v>39845.89</v>
          </cell>
          <cell r="EU57">
            <v>42629.77</v>
          </cell>
          <cell r="EV57">
            <v>19749.77</v>
          </cell>
          <cell r="EW57">
            <v>83109.77</v>
          </cell>
          <cell r="EX57">
            <v>48789.77</v>
          </cell>
          <cell r="EY57">
            <v>33584.800000000003</v>
          </cell>
          <cell r="EZ57">
            <v>56779.91</v>
          </cell>
          <cell r="FA57">
            <v>60716.01</v>
          </cell>
          <cell r="FB57">
            <v>65579.91</v>
          </cell>
          <cell r="FC57">
            <v>88213.14</v>
          </cell>
          <cell r="FD57">
            <v>36802.49</v>
          </cell>
          <cell r="FE57">
            <v>38199.379999999997</v>
          </cell>
          <cell r="FF57">
            <v>69377.75</v>
          </cell>
          <cell r="FG57">
            <v>36004.800000000003</v>
          </cell>
          <cell r="FH57">
            <v>36004.800000000003</v>
          </cell>
          <cell r="FI57">
            <v>40844.800000000003</v>
          </cell>
          <cell r="FJ57">
            <v>72179.91</v>
          </cell>
          <cell r="FL57">
            <v>6301.76</v>
          </cell>
          <cell r="FM57">
            <v>6037.76</v>
          </cell>
          <cell r="FN57">
            <v>6037.76</v>
          </cell>
          <cell r="FO57">
            <v>27666.83</v>
          </cell>
          <cell r="FP57">
            <v>28003.78</v>
          </cell>
          <cell r="FQ57">
            <v>29055.47</v>
          </cell>
          <cell r="FR57">
            <v>31749.03</v>
          </cell>
          <cell r="FS57">
            <v>54978.76</v>
          </cell>
          <cell r="FT57">
            <v>66733.95</v>
          </cell>
          <cell r="FU57">
            <v>88789.85</v>
          </cell>
          <cell r="FV57">
            <v>88789.85</v>
          </cell>
          <cell r="FW57">
            <v>64249.34</v>
          </cell>
          <cell r="FX57">
            <v>69905.759999999995</v>
          </cell>
          <cell r="FY57">
            <v>34399.31</v>
          </cell>
          <cell r="FZ57">
            <v>36811.589999999997</v>
          </cell>
          <cell r="GA57">
            <v>61612.160000000003</v>
          </cell>
          <cell r="GB57">
            <v>61612.160000000003</v>
          </cell>
          <cell r="GC57">
            <v>61612.160000000003</v>
          </cell>
          <cell r="GD57">
            <v>61612.160000000003</v>
          </cell>
          <cell r="GE57">
            <v>68652.160000000003</v>
          </cell>
          <cell r="GF57">
            <v>68652.160000000003</v>
          </cell>
          <cell r="GG57">
            <v>68652.160000000003</v>
          </cell>
          <cell r="GH57">
            <v>68652.160000000003</v>
          </cell>
          <cell r="GI57">
            <v>68652.160000000003</v>
          </cell>
          <cell r="GJ57">
            <v>68652.160000000003</v>
          </cell>
          <cell r="GK57">
            <v>68652.160000000003</v>
          </cell>
          <cell r="GL57">
            <v>66012.160000000003</v>
          </cell>
          <cell r="GM57">
            <v>66012.160000000003</v>
          </cell>
          <cell r="GN57">
            <v>66012.160000000003</v>
          </cell>
          <cell r="GO57">
            <v>66012.160000000003</v>
          </cell>
          <cell r="GP57">
            <v>68652.160000000003</v>
          </cell>
          <cell r="GQ57">
            <v>69642.36</v>
          </cell>
          <cell r="GR57">
            <v>69642.36</v>
          </cell>
          <cell r="GS57">
            <v>69642.36</v>
          </cell>
          <cell r="GT57">
            <v>69642.36</v>
          </cell>
          <cell r="GU57">
            <v>71563.3</v>
          </cell>
          <cell r="GV57">
            <v>71563.3</v>
          </cell>
          <cell r="GW57">
            <v>71563.3</v>
          </cell>
          <cell r="GX57">
            <v>71563.3</v>
          </cell>
          <cell r="GY57">
            <v>71563.3</v>
          </cell>
          <cell r="GZ57">
            <v>71563.3</v>
          </cell>
          <cell r="HA57">
            <v>65149.34</v>
          </cell>
          <cell r="HB57">
            <v>65149.34</v>
          </cell>
          <cell r="HC57">
            <v>22708.84</v>
          </cell>
          <cell r="HD57">
            <v>22708.84</v>
          </cell>
          <cell r="HE57">
            <v>21998.84</v>
          </cell>
          <cell r="HF57">
            <v>21998.84</v>
          </cell>
          <cell r="HG57">
            <v>18098.14</v>
          </cell>
          <cell r="HH57">
            <v>22708.84</v>
          </cell>
          <cell r="HI57">
            <v>23418.84</v>
          </cell>
          <cell r="HJ57">
            <v>22708.84</v>
          </cell>
          <cell r="HK57">
            <v>17388.14</v>
          </cell>
          <cell r="HL57">
            <v>17672.14</v>
          </cell>
          <cell r="HM57">
            <v>21998.84</v>
          </cell>
          <cell r="HN57">
            <v>21288.84</v>
          </cell>
          <cell r="HO57">
            <v>22708.84</v>
          </cell>
          <cell r="HP57">
            <v>22708.84</v>
          </cell>
          <cell r="HQ57">
            <v>22708.84</v>
          </cell>
          <cell r="HR57">
            <v>21714.84</v>
          </cell>
          <cell r="HS57">
            <v>22708.84</v>
          </cell>
          <cell r="HT57">
            <v>19871.64</v>
          </cell>
          <cell r="HU57">
            <v>19871.64</v>
          </cell>
          <cell r="HV57">
            <v>18780.28</v>
          </cell>
          <cell r="HW57">
            <v>18780.28</v>
          </cell>
          <cell r="HX57">
            <v>6754.58</v>
          </cell>
          <cell r="HY57">
            <v>8514.58</v>
          </cell>
          <cell r="HZ57">
            <v>8514.58</v>
          </cell>
          <cell r="IA57">
            <v>8514.58</v>
          </cell>
          <cell r="IB57">
            <v>13121.59</v>
          </cell>
          <cell r="IC57">
            <v>28889.02</v>
          </cell>
          <cell r="ID57">
            <v>32849.019999999997</v>
          </cell>
          <cell r="IE57">
            <v>34797.589999999997</v>
          </cell>
          <cell r="IF57">
            <v>34797.589999999997</v>
          </cell>
          <cell r="IG57">
            <v>31969.02</v>
          </cell>
          <cell r="IH57">
            <v>33729.019999999997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Requisición1"/>
      <sheetName val="THE"/>
      <sheetName val="ATHE"/>
      <sheetName val="UNITARIOS"/>
      <sheetName val="Cuadr."/>
      <sheetName val="PERSONAL"/>
      <sheetName val="Tarifa MT"/>
      <sheetName val="Poblacion"/>
      <sheetName val="OBRAS SES"/>
      <sheetName val="PREACTA_61"/>
      <sheetName val="A_P_U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SALARIOS"/>
      <sheetName val="CURVA"/>
      <sheetName val="c2_5y2_613"/>
      <sheetName val="PREACTA_62"/>
      <sheetName val="TABLA_20082"/>
      <sheetName val="c2_5y2_612"/>
      <sheetName val="TABLA_20081"/>
      <sheetName val="c2_5y2_611"/>
      <sheetName val="APU NO PREVISTO"/>
      <sheetName val="PPTA (3)"/>
      <sheetName val="PPTA (2)"/>
      <sheetName val="PPTA"/>
      <sheetName val="CHINCHINA FINAL . A CEROS"/>
      <sheetName val="Memoria de calculo"/>
      <sheetName val="PREACTA Y CONTRATISTAS"/>
      <sheetName val="7.1.8.1.1"/>
      <sheetName val="Hoja2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otros"/>
      <sheetName val="DEST. MEDIOS"/>
      <sheetName val="COMBUASF"/>
      <sheetName val="BALCRUDO"/>
      <sheetName val="CARGASPROC."/>
      <sheetName val="G L P  FINAL"/>
      <sheetName val="Proveedores y acreedores"/>
      <sheetName val="mdo"/>
      <sheetName val="equip"/>
      <sheetName val="mat"/>
      <sheetName val="CIRCUITOS CODENSA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>
        <row r="48">
          <cell r="E48">
            <v>0</v>
          </cell>
        </row>
      </sheetData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>
        <row r="48">
          <cell r="E48">
            <v>0</v>
          </cell>
        </row>
      </sheetData>
      <sheetData sheetId="194">
        <row r="48">
          <cell r="E48">
            <v>0</v>
          </cell>
        </row>
      </sheetData>
      <sheetData sheetId="195"/>
      <sheetData sheetId="196"/>
      <sheetData sheetId="197"/>
      <sheetData sheetId="198">
        <row r="48">
          <cell r="E48">
            <v>0</v>
          </cell>
        </row>
      </sheetData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  <sheetName val="[A MInformes M]__cceficiente__2"/>
      <sheetName val="\\SERVIDOR\Public2\MANTENIMIENT"/>
      <sheetName val="[A MInformes M]__cceficiente__3"/>
      <sheetName val="SAL_BPX"/>
      <sheetName val="Caida Escalonada Alcant"/>
      <sheetName val="Datos"/>
      <sheetName val="CUADRILLAS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  <sheetName val="[A MInformes M]__cceficiente_14"/>
      <sheetName val="[A MInformes M]__cceficiente_15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89"/>
  <sheetViews>
    <sheetView showGridLines="0" tabSelected="1" view="pageBreakPreview" zoomScaleSheetLayoutView="100" workbookViewId="0">
      <selection activeCell="D5" sqref="D5:L5"/>
    </sheetView>
  </sheetViews>
  <sheetFormatPr baseColWidth="10" defaultColWidth="11.44140625" defaultRowHeight="13.2" x14ac:dyDescent="0.25"/>
  <cols>
    <col min="1" max="1" width="10.6640625" style="1"/>
    <col min="2" max="2" width="5.33203125" style="1" bestFit="1" customWidth="1"/>
    <col min="3" max="3" width="25.6640625" style="2" customWidth="1"/>
    <col min="4" max="4" width="11.44140625" style="2" customWidth="1"/>
    <col min="5" max="5" width="8.6640625" style="2" customWidth="1"/>
    <col min="6" max="6" width="15.6640625" style="2" bestFit="1" customWidth="1"/>
    <col min="7" max="7" width="6.109375" style="2" bestFit="1" customWidth="1"/>
    <col min="8" max="8" width="15.6640625" style="2" bestFit="1" customWidth="1"/>
    <col min="9" max="9" width="15.5546875" style="2" customWidth="1"/>
    <col min="10" max="10" width="15.6640625" style="2" bestFit="1" customWidth="1"/>
    <col min="11" max="11" width="6.44140625" style="2" customWidth="1"/>
    <col min="12" max="12" width="17.6640625" style="2" customWidth="1"/>
    <col min="13" max="13" width="4.44140625" style="2" customWidth="1"/>
    <col min="14" max="14" width="15.21875" style="2" bestFit="1" customWidth="1"/>
    <col min="15" max="248" width="11.44140625" style="2"/>
    <col min="249" max="249" width="7.109375" style="2" bestFit="1" customWidth="1"/>
    <col min="250" max="250" width="5.33203125" style="2" bestFit="1" customWidth="1"/>
    <col min="251" max="251" width="30" style="2" customWidth="1"/>
    <col min="252" max="252" width="13.44140625" style="2" customWidth="1"/>
    <col min="253" max="253" width="10.109375" style="2" customWidth="1"/>
    <col min="254" max="254" width="10" style="2" customWidth="1"/>
    <col min="255" max="255" width="6.109375" style="2" bestFit="1" customWidth="1"/>
    <col min="256" max="256" width="4.6640625" style="2" customWidth="1"/>
    <col min="257" max="257" width="14.6640625" style="2" bestFit="1" customWidth="1"/>
    <col min="258" max="258" width="12.6640625" style="2" bestFit="1" customWidth="1"/>
    <col min="259" max="259" width="7.6640625" style="2" customWidth="1"/>
    <col min="260" max="260" width="18" style="2" customWidth="1"/>
    <col min="261" max="261" width="8.33203125" style="2" customWidth="1"/>
    <col min="262" max="262" width="16" style="2" customWidth="1"/>
    <col min="263" max="263" width="15.109375" style="2" bestFit="1" customWidth="1"/>
    <col min="264" max="264" width="14.109375" style="2" bestFit="1" customWidth="1"/>
    <col min="265" max="504" width="11.44140625" style="2"/>
    <col min="505" max="505" width="7.109375" style="2" bestFit="1" customWidth="1"/>
    <col min="506" max="506" width="5.33203125" style="2" bestFit="1" customWidth="1"/>
    <col min="507" max="507" width="30" style="2" customWidth="1"/>
    <col min="508" max="508" width="13.44140625" style="2" customWidth="1"/>
    <col min="509" max="509" width="10.109375" style="2" customWidth="1"/>
    <col min="510" max="510" width="10" style="2" customWidth="1"/>
    <col min="511" max="511" width="6.109375" style="2" bestFit="1" customWidth="1"/>
    <col min="512" max="512" width="4.6640625" style="2" customWidth="1"/>
    <col min="513" max="513" width="14.6640625" style="2" bestFit="1" customWidth="1"/>
    <col min="514" max="514" width="12.6640625" style="2" bestFit="1" customWidth="1"/>
    <col min="515" max="515" width="7.6640625" style="2" customWidth="1"/>
    <col min="516" max="516" width="18" style="2" customWidth="1"/>
    <col min="517" max="517" width="8.33203125" style="2" customWidth="1"/>
    <col min="518" max="518" width="16" style="2" customWidth="1"/>
    <col min="519" max="519" width="15.109375" style="2" bestFit="1" customWidth="1"/>
    <col min="520" max="520" width="14.109375" style="2" bestFit="1" customWidth="1"/>
    <col min="521" max="760" width="11.44140625" style="2"/>
    <col min="761" max="761" width="7.109375" style="2" bestFit="1" customWidth="1"/>
    <col min="762" max="762" width="5.33203125" style="2" bestFit="1" customWidth="1"/>
    <col min="763" max="763" width="30" style="2" customWidth="1"/>
    <col min="764" max="764" width="13.44140625" style="2" customWidth="1"/>
    <col min="765" max="765" width="10.109375" style="2" customWidth="1"/>
    <col min="766" max="766" width="10" style="2" customWidth="1"/>
    <col min="767" max="767" width="6.109375" style="2" bestFit="1" customWidth="1"/>
    <col min="768" max="768" width="4.6640625" style="2" customWidth="1"/>
    <col min="769" max="769" width="14.6640625" style="2" bestFit="1" customWidth="1"/>
    <col min="770" max="770" width="12.6640625" style="2" bestFit="1" customWidth="1"/>
    <col min="771" max="771" width="7.6640625" style="2" customWidth="1"/>
    <col min="772" max="772" width="18" style="2" customWidth="1"/>
    <col min="773" max="773" width="8.33203125" style="2" customWidth="1"/>
    <col min="774" max="774" width="16" style="2" customWidth="1"/>
    <col min="775" max="775" width="15.109375" style="2" bestFit="1" customWidth="1"/>
    <col min="776" max="776" width="14.109375" style="2" bestFit="1" customWidth="1"/>
    <col min="777" max="1016" width="11.44140625" style="2"/>
    <col min="1017" max="1017" width="7.109375" style="2" bestFit="1" customWidth="1"/>
    <col min="1018" max="1018" width="5.33203125" style="2" bestFit="1" customWidth="1"/>
    <col min="1019" max="1019" width="30" style="2" customWidth="1"/>
    <col min="1020" max="1020" width="13.44140625" style="2" customWidth="1"/>
    <col min="1021" max="1021" width="10.109375" style="2" customWidth="1"/>
    <col min="1022" max="1022" width="10" style="2" customWidth="1"/>
    <col min="1023" max="1023" width="6.109375" style="2" bestFit="1" customWidth="1"/>
    <col min="1024" max="1024" width="4.6640625" style="2" customWidth="1"/>
    <col min="1025" max="1025" width="14.6640625" style="2" bestFit="1" customWidth="1"/>
    <col min="1026" max="1026" width="12.6640625" style="2" bestFit="1" customWidth="1"/>
    <col min="1027" max="1027" width="7.6640625" style="2" customWidth="1"/>
    <col min="1028" max="1028" width="18" style="2" customWidth="1"/>
    <col min="1029" max="1029" width="8.33203125" style="2" customWidth="1"/>
    <col min="1030" max="1030" width="16" style="2" customWidth="1"/>
    <col min="1031" max="1031" width="15.109375" style="2" bestFit="1" customWidth="1"/>
    <col min="1032" max="1032" width="14.109375" style="2" bestFit="1" customWidth="1"/>
    <col min="1033" max="1272" width="11.44140625" style="2"/>
    <col min="1273" max="1273" width="7.109375" style="2" bestFit="1" customWidth="1"/>
    <col min="1274" max="1274" width="5.33203125" style="2" bestFit="1" customWidth="1"/>
    <col min="1275" max="1275" width="30" style="2" customWidth="1"/>
    <col min="1276" max="1276" width="13.44140625" style="2" customWidth="1"/>
    <col min="1277" max="1277" width="10.109375" style="2" customWidth="1"/>
    <col min="1278" max="1278" width="10" style="2" customWidth="1"/>
    <col min="1279" max="1279" width="6.109375" style="2" bestFit="1" customWidth="1"/>
    <col min="1280" max="1280" width="4.6640625" style="2" customWidth="1"/>
    <col min="1281" max="1281" width="14.6640625" style="2" bestFit="1" customWidth="1"/>
    <col min="1282" max="1282" width="12.6640625" style="2" bestFit="1" customWidth="1"/>
    <col min="1283" max="1283" width="7.6640625" style="2" customWidth="1"/>
    <col min="1284" max="1284" width="18" style="2" customWidth="1"/>
    <col min="1285" max="1285" width="8.33203125" style="2" customWidth="1"/>
    <col min="1286" max="1286" width="16" style="2" customWidth="1"/>
    <col min="1287" max="1287" width="15.109375" style="2" bestFit="1" customWidth="1"/>
    <col min="1288" max="1288" width="14.109375" style="2" bestFit="1" customWidth="1"/>
    <col min="1289" max="1528" width="11.44140625" style="2"/>
    <col min="1529" max="1529" width="7.109375" style="2" bestFit="1" customWidth="1"/>
    <col min="1530" max="1530" width="5.33203125" style="2" bestFit="1" customWidth="1"/>
    <col min="1531" max="1531" width="30" style="2" customWidth="1"/>
    <col min="1532" max="1532" width="13.44140625" style="2" customWidth="1"/>
    <col min="1533" max="1533" width="10.109375" style="2" customWidth="1"/>
    <col min="1534" max="1534" width="10" style="2" customWidth="1"/>
    <col min="1535" max="1535" width="6.109375" style="2" bestFit="1" customWidth="1"/>
    <col min="1536" max="1536" width="4.6640625" style="2" customWidth="1"/>
    <col min="1537" max="1537" width="14.6640625" style="2" bestFit="1" customWidth="1"/>
    <col min="1538" max="1538" width="12.6640625" style="2" bestFit="1" customWidth="1"/>
    <col min="1539" max="1539" width="7.6640625" style="2" customWidth="1"/>
    <col min="1540" max="1540" width="18" style="2" customWidth="1"/>
    <col min="1541" max="1541" width="8.33203125" style="2" customWidth="1"/>
    <col min="1542" max="1542" width="16" style="2" customWidth="1"/>
    <col min="1543" max="1543" width="15.109375" style="2" bestFit="1" customWidth="1"/>
    <col min="1544" max="1544" width="14.109375" style="2" bestFit="1" customWidth="1"/>
    <col min="1545" max="1784" width="11.44140625" style="2"/>
    <col min="1785" max="1785" width="7.109375" style="2" bestFit="1" customWidth="1"/>
    <col min="1786" max="1786" width="5.33203125" style="2" bestFit="1" customWidth="1"/>
    <col min="1787" max="1787" width="30" style="2" customWidth="1"/>
    <col min="1788" max="1788" width="13.44140625" style="2" customWidth="1"/>
    <col min="1789" max="1789" width="10.109375" style="2" customWidth="1"/>
    <col min="1790" max="1790" width="10" style="2" customWidth="1"/>
    <col min="1791" max="1791" width="6.109375" style="2" bestFit="1" customWidth="1"/>
    <col min="1792" max="1792" width="4.6640625" style="2" customWidth="1"/>
    <col min="1793" max="1793" width="14.6640625" style="2" bestFit="1" customWidth="1"/>
    <col min="1794" max="1794" width="12.6640625" style="2" bestFit="1" customWidth="1"/>
    <col min="1795" max="1795" width="7.6640625" style="2" customWidth="1"/>
    <col min="1796" max="1796" width="18" style="2" customWidth="1"/>
    <col min="1797" max="1797" width="8.33203125" style="2" customWidth="1"/>
    <col min="1798" max="1798" width="16" style="2" customWidth="1"/>
    <col min="1799" max="1799" width="15.109375" style="2" bestFit="1" customWidth="1"/>
    <col min="1800" max="1800" width="14.109375" style="2" bestFit="1" customWidth="1"/>
    <col min="1801" max="2040" width="11.44140625" style="2"/>
    <col min="2041" max="2041" width="7.109375" style="2" bestFit="1" customWidth="1"/>
    <col min="2042" max="2042" width="5.33203125" style="2" bestFit="1" customWidth="1"/>
    <col min="2043" max="2043" width="30" style="2" customWidth="1"/>
    <col min="2044" max="2044" width="13.44140625" style="2" customWidth="1"/>
    <col min="2045" max="2045" width="10.109375" style="2" customWidth="1"/>
    <col min="2046" max="2046" width="10" style="2" customWidth="1"/>
    <col min="2047" max="2047" width="6.109375" style="2" bestFit="1" customWidth="1"/>
    <col min="2048" max="2048" width="4.6640625" style="2" customWidth="1"/>
    <col min="2049" max="2049" width="14.6640625" style="2" bestFit="1" customWidth="1"/>
    <col min="2050" max="2050" width="12.6640625" style="2" bestFit="1" customWidth="1"/>
    <col min="2051" max="2051" width="7.6640625" style="2" customWidth="1"/>
    <col min="2052" max="2052" width="18" style="2" customWidth="1"/>
    <col min="2053" max="2053" width="8.33203125" style="2" customWidth="1"/>
    <col min="2054" max="2054" width="16" style="2" customWidth="1"/>
    <col min="2055" max="2055" width="15.109375" style="2" bestFit="1" customWidth="1"/>
    <col min="2056" max="2056" width="14.109375" style="2" bestFit="1" customWidth="1"/>
    <col min="2057" max="2296" width="11.44140625" style="2"/>
    <col min="2297" max="2297" width="7.109375" style="2" bestFit="1" customWidth="1"/>
    <col min="2298" max="2298" width="5.33203125" style="2" bestFit="1" customWidth="1"/>
    <col min="2299" max="2299" width="30" style="2" customWidth="1"/>
    <col min="2300" max="2300" width="13.44140625" style="2" customWidth="1"/>
    <col min="2301" max="2301" width="10.109375" style="2" customWidth="1"/>
    <col min="2302" max="2302" width="10" style="2" customWidth="1"/>
    <col min="2303" max="2303" width="6.109375" style="2" bestFit="1" customWidth="1"/>
    <col min="2304" max="2304" width="4.6640625" style="2" customWidth="1"/>
    <col min="2305" max="2305" width="14.6640625" style="2" bestFit="1" customWidth="1"/>
    <col min="2306" max="2306" width="12.6640625" style="2" bestFit="1" customWidth="1"/>
    <col min="2307" max="2307" width="7.6640625" style="2" customWidth="1"/>
    <col min="2308" max="2308" width="18" style="2" customWidth="1"/>
    <col min="2309" max="2309" width="8.33203125" style="2" customWidth="1"/>
    <col min="2310" max="2310" width="16" style="2" customWidth="1"/>
    <col min="2311" max="2311" width="15.109375" style="2" bestFit="1" customWidth="1"/>
    <col min="2312" max="2312" width="14.109375" style="2" bestFit="1" customWidth="1"/>
    <col min="2313" max="2552" width="11.44140625" style="2"/>
    <col min="2553" max="2553" width="7.109375" style="2" bestFit="1" customWidth="1"/>
    <col min="2554" max="2554" width="5.33203125" style="2" bestFit="1" customWidth="1"/>
    <col min="2555" max="2555" width="30" style="2" customWidth="1"/>
    <col min="2556" max="2556" width="13.44140625" style="2" customWidth="1"/>
    <col min="2557" max="2557" width="10.109375" style="2" customWidth="1"/>
    <col min="2558" max="2558" width="10" style="2" customWidth="1"/>
    <col min="2559" max="2559" width="6.109375" style="2" bestFit="1" customWidth="1"/>
    <col min="2560" max="2560" width="4.6640625" style="2" customWidth="1"/>
    <col min="2561" max="2561" width="14.6640625" style="2" bestFit="1" customWidth="1"/>
    <col min="2562" max="2562" width="12.6640625" style="2" bestFit="1" customWidth="1"/>
    <col min="2563" max="2563" width="7.6640625" style="2" customWidth="1"/>
    <col min="2564" max="2564" width="18" style="2" customWidth="1"/>
    <col min="2565" max="2565" width="8.33203125" style="2" customWidth="1"/>
    <col min="2566" max="2566" width="16" style="2" customWidth="1"/>
    <col min="2567" max="2567" width="15.109375" style="2" bestFit="1" customWidth="1"/>
    <col min="2568" max="2568" width="14.109375" style="2" bestFit="1" customWidth="1"/>
    <col min="2569" max="2808" width="11.44140625" style="2"/>
    <col min="2809" max="2809" width="7.109375" style="2" bestFit="1" customWidth="1"/>
    <col min="2810" max="2810" width="5.33203125" style="2" bestFit="1" customWidth="1"/>
    <col min="2811" max="2811" width="30" style="2" customWidth="1"/>
    <col min="2812" max="2812" width="13.44140625" style="2" customWidth="1"/>
    <col min="2813" max="2813" width="10.109375" style="2" customWidth="1"/>
    <col min="2814" max="2814" width="10" style="2" customWidth="1"/>
    <col min="2815" max="2815" width="6.109375" style="2" bestFit="1" customWidth="1"/>
    <col min="2816" max="2816" width="4.6640625" style="2" customWidth="1"/>
    <col min="2817" max="2817" width="14.6640625" style="2" bestFit="1" customWidth="1"/>
    <col min="2818" max="2818" width="12.6640625" style="2" bestFit="1" customWidth="1"/>
    <col min="2819" max="2819" width="7.6640625" style="2" customWidth="1"/>
    <col min="2820" max="2820" width="18" style="2" customWidth="1"/>
    <col min="2821" max="2821" width="8.33203125" style="2" customWidth="1"/>
    <col min="2822" max="2822" width="16" style="2" customWidth="1"/>
    <col min="2823" max="2823" width="15.109375" style="2" bestFit="1" customWidth="1"/>
    <col min="2824" max="2824" width="14.109375" style="2" bestFit="1" customWidth="1"/>
    <col min="2825" max="3064" width="11.44140625" style="2"/>
    <col min="3065" max="3065" width="7.109375" style="2" bestFit="1" customWidth="1"/>
    <col min="3066" max="3066" width="5.33203125" style="2" bestFit="1" customWidth="1"/>
    <col min="3067" max="3067" width="30" style="2" customWidth="1"/>
    <col min="3068" max="3068" width="13.44140625" style="2" customWidth="1"/>
    <col min="3069" max="3069" width="10.109375" style="2" customWidth="1"/>
    <col min="3070" max="3070" width="10" style="2" customWidth="1"/>
    <col min="3071" max="3071" width="6.109375" style="2" bestFit="1" customWidth="1"/>
    <col min="3072" max="3072" width="4.6640625" style="2" customWidth="1"/>
    <col min="3073" max="3073" width="14.6640625" style="2" bestFit="1" customWidth="1"/>
    <col min="3074" max="3074" width="12.6640625" style="2" bestFit="1" customWidth="1"/>
    <col min="3075" max="3075" width="7.6640625" style="2" customWidth="1"/>
    <col min="3076" max="3076" width="18" style="2" customWidth="1"/>
    <col min="3077" max="3077" width="8.33203125" style="2" customWidth="1"/>
    <col min="3078" max="3078" width="16" style="2" customWidth="1"/>
    <col min="3079" max="3079" width="15.109375" style="2" bestFit="1" customWidth="1"/>
    <col min="3080" max="3080" width="14.109375" style="2" bestFit="1" customWidth="1"/>
    <col min="3081" max="3320" width="11.44140625" style="2"/>
    <col min="3321" max="3321" width="7.109375" style="2" bestFit="1" customWidth="1"/>
    <col min="3322" max="3322" width="5.33203125" style="2" bestFit="1" customWidth="1"/>
    <col min="3323" max="3323" width="30" style="2" customWidth="1"/>
    <col min="3324" max="3324" width="13.44140625" style="2" customWidth="1"/>
    <col min="3325" max="3325" width="10.109375" style="2" customWidth="1"/>
    <col min="3326" max="3326" width="10" style="2" customWidth="1"/>
    <col min="3327" max="3327" width="6.109375" style="2" bestFit="1" customWidth="1"/>
    <col min="3328" max="3328" width="4.6640625" style="2" customWidth="1"/>
    <col min="3329" max="3329" width="14.6640625" style="2" bestFit="1" customWidth="1"/>
    <col min="3330" max="3330" width="12.6640625" style="2" bestFit="1" customWidth="1"/>
    <col min="3331" max="3331" width="7.6640625" style="2" customWidth="1"/>
    <col min="3332" max="3332" width="18" style="2" customWidth="1"/>
    <col min="3333" max="3333" width="8.33203125" style="2" customWidth="1"/>
    <col min="3334" max="3334" width="16" style="2" customWidth="1"/>
    <col min="3335" max="3335" width="15.109375" style="2" bestFit="1" customWidth="1"/>
    <col min="3336" max="3336" width="14.109375" style="2" bestFit="1" customWidth="1"/>
    <col min="3337" max="3576" width="11.44140625" style="2"/>
    <col min="3577" max="3577" width="7.109375" style="2" bestFit="1" customWidth="1"/>
    <col min="3578" max="3578" width="5.33203125" style="2" bestFit="1" customWidth="1"/>
    <col min="3579" max="3579" width="30" style="2" customWidth="1"/>
    <col min="3580" max="3580" width="13.44140625" style="2" customWidth="1"/>
    <col min="3581" max="3581" width="10.109375" style="2" customWidth="1"/>
    <col min="3582" max="3582" width="10" style="2" customWidth="1"/>
    <col min="3583" max="3583" width="6.109375" style="2" bestFit="1" customWidth="1"/>
    <col min="3584" max="3584" width="4.6640625" style="2" customWidth="1"/>
    <col min="3585" max="3585" width="14.6640625" style="2" bestFit="1" customWidth="1"/>
    <col min="3586" max="3586" width="12.6640625" style="2" bestFit="1" customWidth="1"/>
    <col min="3587" max="3587" width="7.6640625" style="2" customWidth="1"/>
    <col min="3588" max="3588" width="18" style="2" customWidth="1"/>
    <col min="3589" max="3589" width="8.33203125" style="2" customWidth="1"/>
    <col min="3590" max="3590" width="16" style="2" customWidth="1"/>
    <col min="3591" max="3591" width="15.109375" style="2" bestFit="1" customWidth="1"/>
    <col min="3592" max="3592" width="14.109375" style="2" bestFit="1" customWidth="1"/>
    <col min="3593" max="3832" width="11.44140625" style="2"/>
    <col min="3833" max="3833" width="7.109375" style="2" bestFit="1" customWidth="1"/>
    <col min="3834" max="3834" width="5.33203125" style="2" bestFit="1" customWidth="1"/>
    <col min="3835" max="3835" width="30" style="2" customWidth="1"/>
    <col min="3836" max="3836" width="13.44140625" style="2" customWidth="1"/>
    <col min="3837" max="3837" width="10.109375" style="2" customWidth="1"/>
    <col min="3838" max="3838" width="10" style="2" customWidth="1"/>
    <col min="3839" max="3839" width="6.109375" style="2" bestFit="1" customWidth="1"/>
    <col min="3840" max="3840" width="4.6640625" style="2" customWidth="1"/>
    <col min="3841" max="3841" width="14.6640625" style="2" bestFit="1" customWidth="1"/>
    <col min="3842" max="3842" width="12.6640625" style="2" bestFit="1" customWidth="1"/>
    <col min="3843" max="3843" width="7.6640625" style="2" customWidth="1"/>
    <col min="3844" max="3844" width="18" style="2" customWidth="1"/>
    <col min="3845" max="3845" width="8.33203125" style="2" customWidth="1"/>
    <col min="3846" max="3846" width="16" style="2" customWidth="1"/>
    <col min="3847" max="3847" width="15.109375" style="2" bestFit="1" customWidth="1"/>
    <col min="3848" max="3848" width="14.109375" style="2" bestFit="1" customWidth="1"/>
    <col min="3849" max="4088" width="11.44140625" style="2"/>
    <col min="4089" max="4089" width="7.109375" style="2" bestFit="1" customWidth="1"/>
    <col min="4090" max="4090" width="5.33203125" style="2" bestFit="1" customWidth="1"/>
    <col min="4091" max="4091" width="30" style="2" customWidth="1"/>
    <col min="4092" max="4092" width="13.44140625" style="2" customWidth="1"/>
    <col min="4093" max="4093" width="10.109375" style="2" customWidth="1"/>
    <col min="4094" max="4094" width="10" style="2" customWidth="1"/>
    <col min="4095" max="4095" width="6.109375" style="2" bestFit="1" customWidth="1"/>
    <col min="4096" max="4096" width="4.6640625" style="2" customWidth="1"/>
    <col min="4097" max="4097" width="14.6640625" style="2" bestFit="1" customWidth="1"/>
    <col min="4098" max="4098" width="12.6640625" style="2" bestFit="1" customWidth="1"/>
    <col min="4099" max="4099" width="7.6640625" style="2" customWidth="1"/>
    <col min="4100" max="4100" width="18" style="2" customWidth="1"/>
    <col min="4101" max="4101" width="8.33203125" style="2" customWidth="1"/>
    <col min="4102" max="4102" width="16" style="2" customWidth="1"/>
    <col min="4103" max="4103" width="15.109375" style="2" bestFit="1" customWidth="1"/>
    <col min="4104" max="4104" width="14.109375" style="2" bestFit="1" customWidth="1"/>
    <col min="4105" max="4344" width="11.44140625" style="2"/>
    <col min="4345" max="4345" width="7.109375" style="2" bestFit="1" customWidth="1"/>
    <col min="4346" max="4346" width="5.33203125" style="2" bestFit="1" customWidth="1"/>
    <col min="4347" max="4347" width="30" style="2" customWidth="1"/>
    <col min="4348" max="4348" width="13.44140625" style="2" customWidth="1"/>
    <col min="4349" max="4349" width="10.109375" style="2" customWidth="1"/>
    <col min="4350" max="4350" width="10" style="2" customWidth="1"/>
    <col min="4351" max="4351" width="6.109375" style="2" bestFit="1" customWidth="1"/>
    <col min="4352" max="4352" width="4.6640625" style="2" customWidth="1"/>
    <col min="4353" max="4353" width="14.6640625" style="2" bestFit="1" customWidth="1"/>
    <col min="4354" max="4354" width="12.6640625" style="2" bestFit="1" customWidth="1"/>
    <col min="4355" max="4355" width="7.6640625" style="2" customWidth="1"/>
    <col min="4356" max="4356" width="18" style="2" customWidth="1"/>
    <col min="4357" max="4357" width="8.33203125" style="2" customWidth="1"/>
    <col min="4358" max="4358" width="16" style="2" customWidth="1"/>
    <col min="4359" max="4359" width="15.109375" style="2" bestFit="1" customWidth="1"/>
    <col min="4360" max="4360" width="14.109375" style="2" bestFit="1" customWidth="1"/>
    <col min="4361" max="4600" width="11.44140625" style="2"/>
    <col min="4601" max="4601" width="7.109375" style="2" bestFit="1" customWidth="1"/>
    <col min="4602" max="4602" width="5.33203125" style="2" bestFit="1" customWidth="1"/>
    <col min="4603" max="4603" width="30" style="2" customWidth="1"/>
    <col min="4604" max="4604" width="13.44140625" style="2" customWidth="1"/>
    <col min="4605" max="4605" width="10.109375" style="2" customWidth="1"/>
    <col min="4606" max="4606" width="10" style="2" customWidth="1"/>
    <col min="4607" max="4607" width="6.109375" style="2" bestFit="1" customWidth="1"/>
    <col min="4608" max="4608" width="4.6640625" style="2" customWidth="1"/>
    <col min="4609" max="4609" width="14.6640625" style="2" bestFit="1" customWidth="1"/>
    <col min="4610" max="4610" width="12.6640625" style="2" bestFit="1" customWidth="1"/>
    <col min="4611" max="4611" width="7.6640625" style="2" customWidth="1"/>
    <col min="4612" max="4612" width="18" style="2" customWidth="1"/>
    <col min="4613" max="4613" width="8.33203125" style="2" customWidth="1"/>
    <col min="4614" max="4614" width="16" style="2" customWidth="1"/>
    <col min="4615" max="4615" width="15.109375" style="2" bestFit="1" customWidth="1"/>
    <col min="4616" max="4616" width="14.109375" style="2" bestFit="1" customWidth="1"/>
    <col min="4617" max="4856" width="11.44140625" style="2"/>
    <col min="4857" max="4857" width="7.109375" style="2" bestFit="1" customWidth="1"/>
    <col min="4858" max="4858" width="5.33203125" style="2" bestFit="1" customWidth="1"/>
    <col min="4859" max="4859" width="30" style="2" customWidth="1"/>
    <col min="4860" max="4860" width="13.44140625" style="2" customWidth="1"/>
    <col min="4861" max="4861" width="10.109375" style="2" customWidth="1"/>
    <col min="4862" max="4862" width="10" style="2" customWidth="1"/>
    <col min="4863" max="4863" width="6.109375" style="2" bestFit="1" customWidth="1"/>
    <col min="4864" max="4864" width="4.6640625" style="2" customWidth="1"/>
    <col min="4865" max="4865" width="14.6640625" style="2" bestFit="1" customWidth="1"/>
    <col min="4866" max="4866" width="12.6640625" style="2" bestFit="1" customWidth="1"/>
    <col min="4867" max="4867" width="7.6640625" style="2" customWidth="1"/>
    <col min="4868" max="4868" width="18" style="2" customWidth="1"/>
    <col min="4869" max="4869" width="8.33203125" style="2" customWidth="1"/>
    <col min="4870" max="4870" width="16" style="2" customWidth="1"/>
    <col min="4871" max="4871" width="15.109375" style="2" bestFit="1" customWidth="1"/>
    <col min="4872" max="4872" width="14.109375" style="2" bestFit="1" customWidth="1"/>
    <col min="4873" max="5112" width="11.44140625" style="2"/>
    <col min="5113" max="5113" width="7.109375" style="2" bestFit="1" customWidth="1"/>
    <col min="5114" max="5114" width="5.33203125" style="2" bestFit="1" customWidth="1"/>
    <col min="5115" max="5115" width="30" style="2" customWidth="1"/>
    <col min="5116" max="5116" width="13.44140625" style="2" customWidth="1"/>
    <col min="5117" max="5117" width="10.109375" style="2" customWidth="1"/>
    <col min="5118" max="5118" width="10" style="2" customWidth="1"/>
    <col min="5119" max="5119" width="6.109375" style="2" bestFit="1" customWidth="1"/>
    <col min="5120" max="5120" width="4.6640625" style="2" customWidth="1"/>
    <col min="5121" max="5121" width="14.6640625" style="2" bestFit="1" customWidth="1"/>
    <col min="5122" max="5122" width="12.6640625" style="2" bestFit="1" customWidth="1"/>
    <col min="5123" max="5123" width="7.6640625" style="2" customWidth="1"/>
    <col min="5124" max="5124" width="18" style="2" customWidth="1"/>
    <col min="5125" max="5125" width="8.33203125" style="2" customWidth="1"/>
    <col min="5126" max="5126" width="16" style="2" customWidth="1"/>
    <col min="5127" max="5127" width="15.109375" style="2" bestFit="1" customWidth="1"/>
    <col min="5128" max="5128" width="14.109375" style="2" bestFit="1" customWidth="1"/>
    <col min="5129" max="5368" width="11.44140625" style="2"/>
    <col min="5369" max="5369" width="7.109375" style="2" bestFit="1" customWidth="1"/>
    <col min="5370" max="5370" width="5.33203125" style="2" bestFit="1" customWidth="1"/>
    <col min="5371" max="5371" width="30" style="2" customWidth="1"/>
    <col min="5372" max="5372" width="13.44140625" style="2" customWidth="1"/>
    <col min="5373" max="5373" width="10.109375" style="2" customWidth="1"/>
    <col min="5374" max="5374" width="10" style="2" customWidth="1"/>
    <col min="5375" max="5375" width="6.109375" style="2" bestFit="1" customWidth="1"/>
    <col min="5376" max="5376" width="4.6640625" style="2" customWidth="1"/>
    <col min="5377" max="5377" width="14.6640625" style="2" bestFit="1" customWidth="1"/>
    <col min="5378" max="5378" width="12.6640625" style="2" bestFit="1" customWidth="1"/>
    <col min="5379" max="5379" width="7.6640625" style="2" customWidth="1"/>
    <col min="5380" max="5380" width="18" style="2" customWidth="1"/>
    <col min="5381" max="5381" width="8.33203125" style="2" customWidth="1"/>
    <col min="5382" max="5382" width="16" style="2" customWidth="1"/>
    <col min="5383" max="5383" width="15.109375" style="2" bestFit="1" customWidth="1"/>
    <col min="5384" max="5384" width="14.109375" style="2" bestFit="1" customWidth="1"/>
    <col min="5385" max="5624" width="11.44140625" style="2"/>
    <col min="5625" max="5625" width="7.109375" style="2" bestFit="1" customWidth="1"/>
    <col min="5626" max="5626" width="5.33203125" style="2" bestFit="1" customWidth="1"/>
    <col min="5627" max="5627" width="30" style="2" customWidth="1"/>
    <col min="5628" max="5628" width="13.44140625" style="2" customWidth="1"/>
    <col min="5629" max="5629" width="10.109375" style="2" customWidth="1"/>
    <col min="5630" max="5630" width="10" style="2" customWidth="1"/>
    <col min="5631" max="5631" width="6.109375" style="2" bestFit="1" customWidth="1"/>
    <col min="5632" max="5632" width="4.6640625" style="2" customWidth="1"/>
    <col min="5633" max="5633" width="14.6640625" style="2" bestFit="1" customWidth="1"/>
    <col min="5634" max="5634" width="12.6640625" style="2" bestFit="1" customWidth="1"/>
    <col min="5635" max="5635" width="7.6640625" style="2" customWidth="1"/>
    <col min="5636" max="5636" width="18" style="2" customWidth="1"/>
    <col min="5637" max="5637" width="8.33203125" style="2" customWidth="1"/>
    <col min="5638" max="5638" width="16" style="2" customWidth="1"/>
    <col min="5639" max="5639" width="15.109375" style="2" bestFit="1" customWidth="1"/>
    <col min="5640" max="5640" width="14.109375" style="2" bestFit="1" customWidth="1"/>
    <col min="5641" max="5880" width="11.44140625" style="2"/>
    <col min="5881" max="5881" width="7.109375" style="2" bestFit="1" customWidth="1"/>
    <col min="5882" max="5882" width="5.33203125" style="2" bestFit="1" customWidth="1"/>
    <col min="5883" max="5883" width="30" style="2" customWidth="1"/>
    <col min="5884" max="5884" width="13.44140625" style="2" customWidth="1"/>
    <col min="5885" max="5885" width="10.109375" style="2" customWidth="1"/>
    <col min="5886" max="5886" width="10" style="2" customWidth="1"/>
    <col min="5887" max="5887" width="6.109375" style="2" bestFit="1" customWidth="1"/>
    <col min="5888" max="5888" width="4.6640625" style="2" customWidth="1"/>
    <col min="5889" max="5889" width="14.6640625" style="2" bestFit="1" customWidth="1"/>
    <col min="5890" max="5890" width="12.6640625" style="2" bestFit="1" customWidth="1"/>
    <col min="5891" max="5891" width="7.6640625" style="2" customWidth="1"/>
    <col min="5892" max="5892" width="18" style="2" customWidth="1"/>
    <col min="5893" max="5893" width="8.33203125" style="2" customWidth="1"/>
    <col min="5894" max="5894" width="16" style="2" customWidth="1"/>
    <col min="5895" max="5895" width="15.109375" style="2" bestFit="1" customWidth="1"/>
    <col min="5896" max="5896" width="14.109375" style="2" bestFit="1" customWidth="1"/>
    <col min="5897" max="6136" width="11.44140625" style="2"/>
    <col min="6137" max="6137" width="7.109375" style="2" bestFit="1" customWidth="1"/>
    <col min="6138" max="6138" width="5.33203125" style="2" bestFit="1" customWidth="1"/>
    <col min="6139" max="6139" width="30" style="2" customWidth="1"/>
    <col min="6140" max="6140" width="13.44140625" style="2" customWidth="1"/>
    <col min="6141" max="6141" width="10.109375" style="2" customWidth="1"/>
    <col min="6142" max="6142" width="10" style="2" customWidth="1"/>
    <col min="6143" max="6143" width="6.109375" style="2" bestFit="1" customWidth="1"/>
    <col min="6144" max="6144" width="4.6640625" style="2" customWidth="1"/>
    <col min="6145" max="6145" width="14.6640625" style="2" bestFit="1" customWidth="1"/>
    <col min="6146" max="6146" width="12.6640625" style="2" bestFit="1" customWidth="1"/>
    <col min="6147" max="6147" width="7.6640625" style="2" customWidth="1"/>
    <col min="6148" max="6148" width="18" style="2" customWidth="1"/>
    <col min="6149" max="6149" width="8.33203125" style="2" customWidth="1"/>
    <col min="6150" max="6150" width="16" style="2" customWidth="1"/>
    <col min="6151" max="6151" width="15.109375" style="2" bestFit="1" customWidth="1"/>
    <col min="6152" max="6152" width="14.109375" style="2" bestFit="1" customWidth="1"/>
    <col min="6153" max="6392" width="11.44140625" style="2"/>
    <col min="6393" max="6393" width="7.109375" style="2" bestFit="1" customWidth="1"/>
    <col min="6394" max="6394" width="5.33203125" style="2" bestFit="1" customWidth="1"/>
    <col min="6395" max="6395" width="30" style="2" customWidth="1"/>
    <col min="6396" max="6396" width="13.44140625" style="2" customWidth="1"/>
    <col min="6397" max="6397" width="10.109375" style="2" customWidth="1"/>
    <col min="6398" max="6398" width="10" style="2" customWidth="1"/>
    <col min="6399" max="6399" width="6.109375" style="2" bestFit="1" customWidth="1"/>
    <col min="6400" max="6400" width="4.6640625" style="2" customWidth="1"/>
    <col min="6401" max="6401" width="14.6640625" style="2" bestFit="1" customWidth="1"/>
    <col min="6402" max="6402" width="12.6640625" style="2" bestFit="1" customWidth="1"/>
    <col min="6403" max="6403" width="7.6640625" style="2" customWidth="1"/>
    <col min="6404" max="6404" width="18" style="2" customWidth="1"/>
    <col min="6405" max="6405" width="8.33203125" style="2" customWidth="1"/>
    <col min="6406" max="6406" width="16" style="2" customWidth="1"/>
    <col min="6407" max="6407" width="15.109375" style="2" bestFit="1" customWidth="1"/>
    <col min="6408" max="6408" width="14.109375" style="2" bestFit="1" customWidth="1"/>
    <col min="6409" max="6648" width="11.44140625" style="2"/>
    <col min="6649" max="6649" width="7.109375" style="2" bestFit="1" customWidth="1"/>
    <col min="6650" max="6650" width="5.33203125" style="2" bestFit="1" customWidth="1"/>
    <col min="6651" max="6651" width="30" style="2" customWidth="1"/>
    <col min="6652" max="6652" width="13.44140625" style="2" customWidth="1"/>
    <col min="6653" max="6653" width="10.109375" style="2" customWidth="1"/>
    <col min="6654" max="6654" width="10" style="2" customWidth="1"/>
    <col min="6655" max="6655" width="6.109375" style="2" bestFit="1" customWidth="1"/>
    <col min="6656" max="6656" width="4.6640625" style="2" customWidth="1"/>
    <col min="6657" max="6657" width="14.6640625" style="2" bestFit="1" customWidth="1"/>
    <col min="6658" max="6658" width="12.6640625" style="2" bestFit="1" customWidth="1"/>
    <col min="6659" max="6659" width="7.6640625" style="2" customWidth="1"/>
    <col min="6660" max="6660" width="18" style="2" customWidth="1"/>
    <col min="6661" max="6661" width="8.33203125" style="2" customWidth="1"/>
    <col min="6662" max="6662" width="16" style="2" customWidth="1"/>
    <col min="6663" max="6663" width="15.109375" style="2" bestFit="1" customWidth="1"/>
    <col min="6664" max="6664" width="14.109375" style="2" bestFit="1" customWidth="1"/>
    <col min="6665" max="6904" width="11.44140625" style="2"/>
    <col min="6905" max="6905" width="7.109375" style="2" bestFit="1" customWidth="1"/>
    <col min="6906" max="6906" width="5.33203125" style="2" bestFit="1" customWidth="1"/>
    <col min="6907" max="6907" width="30" style="2" customWidth="1"/>
    <col min="6908" max="6908" width="13.44140625" style="2" customWidth="1"/>
    <col min="6909" max="6909" width="10.109375" style="2" customWidth="1"/>
    <col min="6910" max="6910" width="10" style="2" customWidth="1"/>
    <col min="6911" max="6911" width="6.109375" style="2" bestFit="1" customWidth="1"/>
    <col min="6912" max="6912" width="4.6640625" style="2" customWidth="1"/>
    <col min="6913" max="6913" width="14.6640625" style="2" bestFit="1" customWidth="1"/>
    <col min="6914" max="6914" width="12.6640625" style="2" bestFit="1" customWidth="1"/>
    <col min="6915" max="6915" width="7.6640625" style="2" customWidth="1"/>
    <col min="6916" max="6916" width="18" style="2" customWidth="1"/>
    <col min="6917" max="6917" width="8.33203125" style="2" customWidth="1"/>
    <col min="6918" max="6918" width="16" style="2" customWidth="1"/>
    <col min="6919" max="6919" width="15.109375" style="2" bestFit="1" customWidth="1"/>
    <col min="6920" max="6920" width="14.109375" style="2" bestFit="1" customWidth="1"/>
    <col min="6921" max="7160" width="11.44140625" style="2"/>
    <col min="7161" max="7161" width="7.109375" style="2" bestFit="1" customWidth="1"/>
    <col min="7162" max="7162" width="5.33203125" style="2" bestFit="1" customWidth="1"/>
    <col min="7163" max="7163" width="30" style="2" customWidth="1"/>
    <col min="7164" max="7164" width="13.44140625" style="2" customWidth="1"/>
    <col min="7165" max="7165" width="10.109375" style="2" customWidth="1"/>
    <col min="7166" max="7166" width="10" style="2" customWidth="1"/>
    <col min="7167" max="7167" width="6.109375" style="2" bestFit="1" customWidth="1"/>
    <col min="7168" max="7168" width="4.6640625" style="2" customWidth="1"/>
    <col min="7169" max="7169" width="14.6640625" style="2" bestFit="1" customWidth="1"/>
    <col min="7170" max="7170" width="12.6640625" style="2" bestFit="1" customWidth="1"/>
    <col min="7171" max="7171" width="7.6640625" style="2" customWidth="1"/>
    <col min="7172" max="7172" width="18" style="2" customWidth="1"/>
    <col min="7173" max="7173" width="8.33203125" style="2" customWidth="1"/>
    <col min="7174" max="7174" width="16" style="2" customWidth="1"/>
    <col min="7175" max="7175" width="15.109375" style="2" bestFit="1" customWidth="1"/>
    <col min="7176" max="7176" width="14.109375" style="2" bestFit="1" customWidth="1"/>
    <col min="7177" max="7416" width="11.44140625" style="2"/>
    <col min="7417" max="7417" width="7.109375" style="2" bestFit="1" customWidth="1"/>
    <col min="7418" max="7418" width="5.33203125" style="2" bestFit="1" customWidth="1"/>
    <col min="7419" max="7419" width="30" style="2" customWidth="1"/>
    <col min="7420" max="7420" width="13.44140625" style="2" customWidth="1"/>
    <col min="7421" max="7421" width="10.109375" style="2" customWidth="1"/>
    <col min="7422" max="7422" width="10" style="2" customWidth="1"/>
    <col min="7423" max="7423" width="6.109375" style="2" bestFit="1" customWidth="1"/>
    <col min="7424" max="7424" width="4.6640625" style="2" customWidth="1"/>
    <col min="7425" max="7425" width="14.6640625" style="2" bestFit="1" customWidth="1"/>
    <col min="7426" max="7426" width="12.6640625" style="2" bestFit="1" customWidth="1"/>
    <col min="7427" max="7427" width="7.6640625" style="2" customWidth="1"/>
    <col min="7428" max="7428" width="18" style="2" customWidth="1"/>
    <col min="7429" max="7429" width="8.33203125" style="2" customWidth="1"/>
    <col min="7430" max="7430" width="16" style="2" customWidth="1"/>
    <col min="7431" max="7431" width="15.109375" style="2" bestFit="1" customWidth="1"/>
    <col min="7432" max="7432" width="14.109375" style="2" bestFit="1" customWidth="1"/>
    <col min="7433" max="7672" width="11.44140625" style="2"/>
    <col min="7673" max="7673" width="7.109375" style="2" bestFit="1" customWidth="1"/>
    <col min="7674" max="7674" width="5.33203125" style="2" bestFit="1" customWidth="1"/>
    <col min="7675" max="7675" width="30" style="2" customWidth="1"/>
    <col min="7676" max="7676" width="13.44140625" style="2" customWidth="1"/>
    <col min="7677" max="7677" width="10.109375" style="2" customWidth="1"/>
    <col min="7678" max="7678" width="10" style="2" customWidth="1"/>
    <col min="7679" max="7679" width="6.109375" style="2" bestFit="1" customWidth="1"/>
    <col min="7680" max="7680" width="4.6640625" style="2" customWidth="1"/>
    <col min="7681" max="7681" width="14.6640625" style="2" bestFit="1" customWidth="1"/>
    <col min="7682" max="7682" width="12.6640625" style="2" bestFit="1" customWidth="1"/>
    <col min="7683" max="7683" width="7.6640625" style="2" customWidth="1"/>
    <col min="7684" max="7684" width="18" style="2" customWidth="1"/>
    <col min="7685" max="7685" width="8.33203125" style="2" customWidth="1"/>
    <col min="7686" max="7686" width="16" style="2" customWidth="1"/>
    <col min="7687" max="7687" width="15.109375" style="2" bestFit="1" customWidth="1"/>
    <col min="7688" max="7688" width="14.109375" style="2" bestFit="1" customWidth="1"/>
    <col min="7689" max="7928" width="11.44140625" style="2"/>
    <col min="7929" max="7929" width="7.109375" style="2" bestFit="1" customWidth="1"/>
    <col min="7930" max="7930" width="5.33203125" style="2" bestFit="1" customWidth="1"/>
    <col min="7931" max="7931" width="30" style="2" customWidth="1"/>
    <col min="7932" max="7932" width="13.44140625" style="2" customWidth="1"/>
    <col min="7933" max="7933" width="10.109375" style="2" customWidth="1"/>
    <col min="7934" max="7934" width="10" style="2" customWidth="1"/>
    <col min="7935" max="7935" width="6.109375" style="2" bestFit="1" customWidth="1"/>
    <col min="7936" max="7936" width="4.6640625" style="2" customWidth="1"/>
    <col min="7937" max="7937" width="14.6640625" style="2" bestFit="1" customWidth="1"/>
    <col min="7938" max="7938" width="12.6640625" style="2" bestFit="1" customWidth="1"/>
    <col min="7939" max="7939" width="7.6640625" style="2" customWidth="1"/>
    <col min="7940" max="7940" width="18" style="2" customWidth="1"/>
    <col min="7941" max="7941" width="8.33203125" style="2" customWidth="1"/>
    <col min="7942" max="7942" width="16" style="2" customWidth="1"/>
    <col min="7943" max="7943" width="15.109375" style="2" bestFit="1" customWidth="1"/>
    <col min="7944" max="7944" width="14.109375" style="2" bestFit="1" customWidth="1"/>
    <col min="7945" max="8184" width="11.44140625" style="2"/>
    <col min="8185" max="8185" width="7.109375" style="2" bestFit="1" customWidth="1"/>
    <col min="8186" max="8186" width="5.33203125" style="2" bestFit="1" customWidth="1"/>
    <col min="8187" max="8187" width="30" style="2" customWidth="1"/>
    <col min="8188" max="8188" width="13.44140625" style="2" customWidth="1"/>
    <col min="8189" max="8189" width="10.109375" style="2" customWidth="1"/>
    <col min="8190" max="8190" width="10" style="2" customWidth="1"/>
    <col min="8191" max="8191" width="6.109375" style="2" bestFit="1" customWidth="1"/>
    <col min="8192" max="8192" width="4.6640625" style="2" customWidth="1"/>
    <col min="8193" max="8193" width="14.6640625" style="2" bestFit="1" customWidth="1"/>
    <col min="8194" max="8194" width="12.6640625" style="2" bestFit="1" customWidth="1"/>
    <col min="8195" max="8195" width="7.6640625" style="2" customWidth="1"/>
    <col min="8196" max="8196" width="18" style="2" customWidth="1"/>
    <col min="8197" max="8197" width="8.33203125" style="2" customWidth="1"/>
    <col min="8198" max="8198" width="16" style="2" customWidth="1"/>
    <col min="8199" max="8199" width="15.109375" style="2" bestFit="1" customWidth="1"/>
    <col min="8200" max="8200" width="14.109375" style="2" bestFit="1" customWidth="1"/>
    <col min="8201" max="8440" width="11.44140625" style="2"/>
    <col min="8441" max="8441" width="7.109375" style="2" bestFit="1" customWidth="1"/>
    <col min="8442" max="8442" width="5.33203125" style="2" bestFit="1" customWidth="1"/>
    <col min="8443" max="8443" width="30" style="2" customWidth="1"/>
    <col min="8444" max="8444" width="13.44140625" style="2" customWidth="1"/>
    <col min="8445" max="8445" width="10.109375" style="2" customWidth="1"/>
    <col min="8446" max="8446" width="10" style="2" customWidth="1"/>
    <col min="8447" max="8447" width="6.109375" style="2" bestFit="1" customWidth="1"/>
    <col min="8448" max="8448" width="4.6640625" style="2" customWidth="1"/>
    <col min="8449" max="8449" width="14.6640625" style="2" bestFit="1" customWidth="1"/>
    <col min="8450" max="8450" width="12.6640625" style="2" bestFit="1" customWidth="1"/>
    <col min="8451" max="8451" width="7.6640625" style="2" customWidth="1"/>
    <col min="8452" max="8452" width="18" style="2" customWidth="1"/>
    <col min="8453" max="8453" width="8.33203125" style="2" customWidth="1"/>
    <col min="8454" max="8454" width="16" style="2" customWidth="1"/>
    <col min="8455" max="8455" width="15.109375" style="2" bestFit="1" customWidth="1"/>
    <col min="8456" max="8456" width="14.109375" style="2" bestFit="1" customWidth="1"/>
    <col min="8457" max="8696" width="11.44140625" style="2"/>
    <col min="8697" max="8697" width="7.109375" style="2" bestFit="1" customWidth="1"/>
    <col min="8698" max="8698" width="5.33203125" style="2" bestFit="1" customWidth="1"/>
    <col min="8699" max="8699" width="30" style="2" customWidth="1"/>
    <col min="8700" max="8700" width="13.44140625" style="2" customWidth="1"/>
    <col min="8701" max="8701" width="10.109375" style="2" customWidth="1"/>
    <col min="8702" max="8702" width="10" style="2" customWidth="1"/>
    <col min="8703" max="8703" width="6.109375" style="2" bestFit="1" customWidth="1"/>
    <col min="8704" max="8704" width="4.6640625" style="2" customWidth="1"/>
    <col min="8705" max="8705" width="14.6640625" style="2" bestFit="1" customWidth="1"/>
    <col min="8706" max="8706" width="12.6640625" style="2" bestFit="1" customWidth="1"/>
    <col min="8707" max="8707" width="7.6640625" style="2" customWidth="1"/>
    <col min="8708" max="8708" width="18" style="2" customWidth="1"/>
    <col min="8709" max="8709" width="8.33203125" style="2" customWidth="1"/>
    <col min="8710" max="8710" width="16" style="2" customWidth="1"/>
    <col min="8711" max="8711" width="15.109375" style="2" bestFit="1" customWidth="1"/>
    <col min="8712" max="8712" width="14.109375" style="2" bestFit="1" customWidth="1"/>
    <col min="8713" max="8952" width="11.44140625" style="2"/>
    <col min="8953" max="8953" width="7.109375" style="2" bestFit="1" customWidth="1"/>
    <col min="8954" max="8954" width="5.33203125" style="2" bestFit="1" customWidth="1"/>
    <col min="8955" max="8955" width="30" style="2" customWidth="1"/>
    <col min="8956" max="8956" width="13.44140625" style="2" customWidth="1"/>
    <col min="8957" max="8957" width="10.109375" style="2" customWidth="1"/>
    <col min="8958" max="8958" width="10" style="2" customWidth="1"/>
    <col min="8959" max="8959" width="6.109375" style="2" bestFit="1" customWidth="1"/>
    <col min="8960" max="8960" width="4.6640625" style="2" customWidth="1"/>
    <col min="8961" max="8961" width="14.6640625" style="2" bestFit="1" customWidth="1"/>
    <col min="8962" max="8962" width="12.6640625" style="2" bestFit="1" customWidth="1"/>
    <col min="8963" max="8963" width="7.6640625" style="2" customWidth="1"/>
    <col min="8964" max="8964" width="18" style="2" customWidth="1"/>
    <col min="8965" max="8965" width="8.33203125" style="2" customWidth="1"/>
    <col min="8966" max="8966" width="16" style="2" customWidth="1"/>
    <col min="8967" max="8967" width="15.109375" style="2" bestFit="1" customWidth="1"/>
    <col min="8968" max="8968" width="14.109375" style="2" bestFit="1" customWidth="1"/>
    <col min="8969" max="9208" width="11.44140625" style="2"/>
    <col min="9209" max="9209" width="7.109375" style="2" bestFit="1" customWidth="1"/>
    <col min="9210" max="9210" width="5.33203125" style="2" bestFit="1" customWidth="1"/>
    <col min="9211" max="9211" width="30" style="2" customWidth="1"/>
    <col min="9212" max="9212" width="13.44140625" style="2" customWidth="1"/>
    <col min="9213" max="9213" width="10.109375" style="2" customWidth="1"/>
    <col min="9214" max="9214" width="10" style="2" customWidth="1"/>
    <col min="9215" max="9215" width="6.109375" style="2" bestFit="1" customWidth="1"/>
    <col min="9216" max="9216" width="4.6640625" style="2" customWidth="1"/>
    <col min="9217" max="9217" width="14.6640625" style="2" bestFit="1" customWidth="1"/>
    <col min="9218" max="9218" width="12.6640625" style="2" bestFit="1" customWidth="1"/>
    <col min="9219" max="9219" width="7.6640625" style="2" customWidth="1"/>
    <col min="9220" max="9220" width="18" style="2" customWidth="1"/>
    <col min="9221" max="9221" width="8.33203125" style="2" customWidth="1"/>
    <col min="9222" max="9222" width="16" style="2" customWidth="1"/>
    <col min="9223" max="9223" width="15.109375" style="2" bestFit="1" customWidth="1"/>
    <col min="9224" max="9224" width="14.109375" style="2" bestFit="1" customWidth="1"/>
    <col min="9225" max="9464" width="11.44140625" style="2"/>
    <col min="9465" max="9465" width="7.109375" style="2" bestFit="1" customWidth="1"/>
    <col min="9466" max="9466" width="5.33203125" style="2" bestFit="1" customWidth="1"/>
    <col min="9467" max="9467" width="30" style="2" customWidth="1"/>
    <col min="9468" max="9468" width="13.44140625" style="2" customWidth="1"/>
    <col min="9469" max="9469" width="10.109375" style="2" customWidth="1"/>
    <col min="9470" max="9470" width="10" style="2" customWidth="1"/>
    <col min="9471" max="9471" width="6.109375" style="2" bestFit="1" customWidth="1"/>
    <col min="9472" max="9472" width="4.6640625" style="2" customWidth="1"/>
    <col min="9473" max="9473" width="14.6640625" style="2" bestFit="1" customWidth="1"/>
    <col min="9474" max="9474" width="12.6640625" style="2" bestFit="1" customWidth="1"/>
    <col min="9475" max="9475" width="7.6640625" style="2" customWidth="1"/>
    <col min="9476" max="9476" width="18" style="2" customWidth="1"/>
    <col min="9477" max="9477" width="8.33203125" style="2" customWidth="1"/>
    <col min="9478" max="9478" width="16" style="2" customWidth="1"/>
    <col min="9479" max="9479" width="15.109375" style="2" bestFit="1" customWidth="1"/>
    <col min="9480" max="9480" width="14.109375" style="2" bestFit="1" customWidth="1"/>
    <col min="9481" max="9720" width="11.44140625" style="2"/>
    <col min="9721" max="9721" width="7.109375" style="2" bestFit="1" customWidth="1"/>
    <col min="9722" max="9722" width="5.33203125" style="2" bestFit="1" customWidth="1"/>
    <col min="9723" max="9723" width="30" style="2" customWidth="1"/>
    <col min="9724" max="9724" width="13.44140625" style="2" customWidth="1"/>
    <col min="9725" max="9725" width="10.109375" style="2" customWidth="1"/>
    <col min="9726" max="9726" width="10" style="2" customWidth="1"/>
    <col min="9727" max="9727" width="6.109375" style="2" bestFit="1" customWidth="1"/>
    <col min="9728" max="9728" width="4.6640625" style="2" customWidth="1"/>
    <col min="9729" max="9729" width="14.6640625" style="2" bestFit="1" customWidth="1"/>
    <col min="9730" max="9730" width="12.6640625" style="2" bestFit="1" customWidth="1"/>
    <col min="9731" max="9731" width="7.6640625" style="2" customWidth="1"/>
    <col min="9732" max="9732" width="18" style="2" customWidth="1"/>
    <col min="9733" max="9733" width="8.33203125" style="2" customWidth="1"/>
    <col min="9734" max="9734" width="16" style="2" customWidth="1"/>
    <col min="9735" max="9735" width="15.109375" style="2" bestFit="1" customWidth="1"/>
    <col min="9736" max="9736" width="14.109375" style="2" bestFit="1" customWidth="1"/>
    <col min="9737" max="9976" width="11.44140625" style="2"/>
    <col min="9977" max="9977" width="7.109375" style="2" bestFit="1" customWidth="1"/>
    <col min="9978" max="9978" width="5.33203125" style="2" bestFit="1" customWidth="1"/>
    <col min="9979" max="9979" width="30" style="2" customWidth="1"/>
    <col min="9980" max="9980" width="13.44140625" style="2" customWidth="1"/>
    <col min="9981" max="9981" width="10.109375" style="2" customWidth="1"/>
    <col min="9982" max="9982" width="10" style="2" customWidth="1"/>
    <col min="9983" max="9983" width="6.109375" style="2" bestFit="1" customWidth="1"/>
    <col min="9984" max="9984" width="4.6640625" style="2" customWidth="1"/>
    <col min="9985" max="9985" width="14.6640625" style="2" bestFit="1" customWidth="1"/>
    <col min="9986" max="9986" width="12.6640625" style="2" bestFit="1" customWidth="1"/>
    <col min="9987" max="9987" width="7.6640625" style="2" customWidth="1"/>
    <col min="9988" max="9988" width="18" style="2" customWidth="1"/>
    <col min="9989" max="9989" width="8.33203125" style="2" customWidth="1"/>
    <col min="9990" max="9990" width="16" style="2" customWidth="1"/>
    <col min="9991" max="9991" width="15.109375" style="2" bestFit="1" customWidth="1"/>
    <col min="9992" max="9992" width="14.109375" style="2" bestFit="1" customWidth="1"/>
    <col min="9993" max="10232" width="11.44140625" style="2"/>
    <col min="10233" max="10233" width="7.109375" style="2" bestFit="1" customWidth="1"/>
    <col min="10234" max="10234" width="5.33203125" style="2" bestFit="1" customWidth="1"/>
    <col min="10235" max="10235" width="30" style="2" customWidth="1"/>
    <col min="10236" max="10236" width="13.44140625" style="2" customWidth="1"/>
    <col min="10237" max="10237" width="10.109375" style="2" customWidth="1"/>
    <col min="10238" max="10238" width="10" style="2" customWidth="1"/>
    <col min="10239" max="10239" width="6.109375" style="2" bestFit="1" customWidth="1"/>
    <col min="10240" max="10240" width="4.6640625" style="2" customWidth="1"/>
    <col min="10241" max="10241" width="14.6640625" style="2" bestFit="1" customWidth="1"/>
    <col min="10242" max="10242" width="12.6640625" style="2" bestFit="1" customWidth="1"/>
    <col min="10243" max="10243" width="7.6640625" style="2" customWidth="1"/>
    <col min="10244" max="10244" width="18" style="2" customWidth="1"/>
    <col min="10245" max="10245" width="8.33203125" style="2" customWidth="1"/>
    <col min="10246" max="10246" width="16" style="2" customWidth="1"/>
    <col min="10247" max="10247" width="15.109375" style="2" bestFit="1" customWidth="1"/>
    <col min="10248" max="10248" width="14.109375" style="2" bestFit="1" customWidth="1"/>
    <col min="10249" max="10488" width="11.44140625" style="2"/>
    <col min="10489" max="10489" width="7.109375" style="2" bestFit="1" customWidth="1"/>
    <col min="10490" max="10490" width="5.33203125" style="2" bestFit="1" customWidth="1"/>
    <col min="10491" max="10491" width="30" style="2" customWidth="1"/>
    <col min="10492" max="10492" width="13.44140625" style="2" customWidth="1"/>
    <col min="10493" max="10493" width="10.109375" style="2" customWidth="1"/>
    <col min="10494" max="10494" width="10" style="2" customWidth="1"/>
    <col min="10495" max="10495" width="6.109375" style="2" bestFit="1" customWidth="1"/>
    <col min="10496" max="10496" width="4.6640625" style="2" customWidth="1"/>
    <col min="10497" max="10497" width="14.6640625" style="2" bestFit="1" customWidth="1"/>
    <col min="10498" max="10498" width="12.6640625" style="2" bestFit="1" customWidth="1"/>
    <col min="10499" max="10499" width="7.6640625" style="2" customWidth="1"/>
    <col min="10500" max="10500" width="18" style="2" customWidth="1"/>
    <col min="10501" max="10501" width="8.33203125" style="2" customWidth="1"/>
    <col min="10502" max="10502" width="16" style="2" customWidth="1"/>
    <col min="10503" max="10503" width="15.109375" style="2" bestFit="1" customWidth="1"/>
    <col min="10504" max="10504" width="14.109375" style="2" bestFit="1" customWidth="1"/>
    <col min="10505" max="10744" width="11.44140625" style="2"/>
    <col min="10745" max="10745" width="7.109375" style="2" bestFit="1" customWidth="1"/>
    <col min="10746" max="10746" width="5.33203125" style="2" bestFit="1" customWidth="1"/>
    <col min="10747" max="10747" width="30" style="2" customWidth="1"/>
    <col min="10748" max="10748" width="13.44140625" style="2" customWidth="1"/>
    <col min="10749" max="10749" width="10.109375" style="2" customWidth="1"/>
    <col min="10750" max="10750" width="10" style="2" customWidth="1"/>
    <col min="10751" max="10751" width="6.109375" style="2" bestFit="1" customWidth="1"/>
    <col min="10752" max="10752" width="4.6640625" style="2" customWidth="1"/>
    <col min="10753" max="10753" width="14.6640625" style="2" bestFit="1" customWidth="1"/>
    <col min="10754" max="10754" width="12.6640625" style="2" bestFit="1" customWidth="1"/>
    <col min="10755" max="10755" width="7.6640625" style="2" customWidth="1"/>
    <col min="10756" max="10756" width="18" style="2" customWidth="1"/>
    <col min="10757" max="10757" width="8.33203125" style="2" customWidth="1"/>
    <col min="10758" max="10758" width="16" style="2" customWidth="1"/>
    <col min="10759" max="10759" width="15.109375" style="2" bestFit="1" customWidth="1"/>
    <col min="10760" max="10760" width="14.109375" style="2" bestFit="1" customWidth="1"/>
    <col min="10761" max="11000" width="11.44140625" style="2"/>
    <col min="11001" max="11001" width="7.109375" style="2" bestFit="1" customWidth="1"/>
    <col min="11002" max="11002" width="5.33203125" style="2" bestFit="1" customWidth="1"/>
    <col min="11003" max="11003" width="30" style="2" customWidth="1"/>
    <col min="11004" max="11004" width="13.44140625" style="2" customWidth="1"/>
    <col min="11005" max="11005" width="10.109375" style="2" customWidth="1"/>
    <col min="11006" max="11006" width="10" style="2" customWidth="1"/>
    <col min="11007" max="11007" width="6.109375" style="2" bestFit="1" customWidth="1"/>
    <col min="11008" max="11008" width="4.6640625" style="2" customWidth="1"/>
    <col min="11009" max="11009" width="14.6640625" style="2" bestFit="1" customWidth="1"/>
    <col min="11010" max="11010" width="12.6640625" style="2" bestFit="1" customWidth="1"/>
    <col min="11011" max="11011" width="7.6640625" style="2" customWidth="1"/>
    <col min="11012" max="11012" width="18" style="2" customWidth="1"/>
    <col min="11013" max="11013" width="8.33203125" style="2" customWidth="1"/>
    <col min="11014" max="11014" width="16" style="2" customWidth="1"/>
    <col min="11015" max="11015" width="15.109375" style="2" bestFit="1" customWidth="1"/>
    <col min="11016" max="11016" width="14.109375" style="2" bestFit="1" customWidth="1"/>
    <col min="11017" max="11256" width="11.44140625" style="2"/>
    <col min="11257" max="11257" width="7.109375" style="2" bestFit="1" customWidth="1"/>
    <col min="11258" max="11258" width="5.33203125" style="2" bestFit="1" customWidth="1"/>
    <col min="11259" max="11259" width="30" style="2" customWidth="1"/>
    <col min="11260" max="11260" width="13.44140625" style="2" customWidth="1"/>
    <col min="11261" max="11261" width="10.109375" style="2" customWidth="1"/>
    <col min="11262" max="11262" width="10" style="2" customWidth="1"/>
    <col min="11263" max="11263" width="6.109375" style="2" bestFit="1" customWidth="1"/>
    <col min="11264" max="11264" width="4.6640625" style="2" customWidth="1"/>
    <col min="11265" max="11265" width="14.6640625" style="2" bestFit="1" customWidth="1"/>
    <col min="11266" max="11266" width="12.6640625" style="2" bestFit="1" customWidth="1"/>
    <col min="11267" max="11267" width="7.6640625" style="2" customWidth="1"/>
    <col min="11268" max="11268" width="18" style="2" customWidth="1"/>
    <col min="11269" max="11269" width="8.33203125" style="2" customWidth="1"/>
    <col min="11270" max="11270" width="16" style="2" customWidth="1"/>
    <col min="11271" max="11271" width="15.109375" style="2" bestFit="1" customWidth="1"/>
    <col min="11272" max="11272" width="14.109375" style="2" bestFit="1" customWidth="1"/>
    <col min="11273" max="11512" width="11.44140625" style="2"/>
    <col min="11513" max="11513" width="7.109375" style="2" bestFit="1" customWidth="1"/>
    <col min="11514" max="11514" width="5.33203125" style="2" bestFit="1" customWidth="1"/>
    <col min="11515" max="11515" width="30" style="2" customWidth="1"/>
    <col min="11516" max="11516" width="13.44140625" style="2" customWidth="1"/>
    <col min="11517" max="11517" width="10.109375" style="2" customWidth="1"/>
    <col min="11518" max="11518" width="10" style="2" customWidth="1"/>
    <col min="11519" max="11519" width="6.109375" style="2" bestFit="1" customWidth="1"/>
    <col min="11520" max="11520" width="4.6640625" style="2" customWidth="1"/>
    <col min="11521" max="11521" width="14.6640625" style="2" bestFit="1" customWidth="1"/>
    <col min="11522" max="11522" width="12.6640625" style="2" bestFit="1" customWidth="1"/>
    <col min="11523" max="11523" width="7.6640625" style="2" customWidth="1"/>
    <col min="11524" max="11524" width="18" style="2" customWidth="1"/>
    <col min="11525" max="11525" width="8.33203125" style="2" customWidth="1"/>
    <col min="11526" max="11526" width="16" style="2" customWidth="1"/>
    <col min="11527" max="11527" width="15.109375" style="2" bestFit="1" customWidth="1"/>
    <col min="11528" max="11528" width="14.109375" style="2" bestFit="1" customWidth="1"/>
    <col min="11529" max="11768" width="11.44140625" style="2"/>
    <col min="11769" max="11769" width="7.109375" style="2" bestFit="1" customWidth="1"/>
    <col min="11770" max="11770" width="5.33203125" style="2" bestFit="1" customWidth="1"/>
    <col min="11771" max="11771" width="30" style="2" customWidth="1"/>
    <col min="11772" max="11772" width="13.44140625" style="2" customWidth="1"/>
    <col min="11773" max="11773" width="10.109375" style="2" customWidth="1"/>
    <col min="11774" max="11774" width="10" style="2" customWidth="1"/>
    <col min="11775" max="11775" width="6.109375" style="2" bestFit="1" customWidth="1"/>
    <col min="11776" max="11776" width="4.6640625" style="2" customWidth="1"/>
    <col min="11777" max="11777" width="14.6640625" style="2" bestFit="1" customWidth="1"/>
    <col min="11778" max="11778" width="12.6640625" style="2" bestFit="1" customWidth="1"/>
    <col min="11779" max="11779" width="7.6640625" style="2" customWidth="1"/>
    <col min="11780" max="11780" width="18" style="2" customWidth="1"/>
    <col min="11781" max="11781" width="8.33203125" style="2" customWidth="1"/>
    <col min="11782" max="11782" width="16" style="2" customWidth="1"/>
    <col min="11783" max="11783" width="15.109375" style="2" bestFit="1" customWidth="1"/>
    <col min="11784" max="11784" width="14.109375" style="2" bestFit="1" customWidth="1"/>
    <col min="11785" max="12024" width="11.44140625" style="2"/>
    <col min="12025" max="12025" width="7.109375" style="2" bestFit="1" customWidth="1"/>
    <col min="12026" max="12026" width="5.33203125" style="2" bestFit="1" customWidth="1"/>
    <col min="12027" max="12027" width="30" style="2" customWidth="1"/>
    <col min="12028" max="12028" width="13.44140625" style="2" customWidth="1"/>
    <col min="12029" max="12029" width="10.109375" style="2" customWidth="1"/>
    <col min="12030" max="12030" width="10" style="2" customWidth="1"/>
    <col min="12031" max="12031" width="6.109375" style="2" bestFit="1" customWidth="1"/>
    <col min="12032" max="12032" width="4.6640625" style="2" customWidth="1"/>
    <col min="12033" max="12033" width="14.6640625" style="2" bestFit="1" customWidth="1"/>
    <col min="12034" max="12034" width="12.6640625" style="2" bestFit="1" customWidth="1"/>
    <col min="12035" max="12035" width="7.6640625" style="2" customWidth="1"/>
    <col min="12036" max="12036" width="18" style="2" customWidth="1"/>
    <col min="12037" max="12037" width="8.33203125" style="2" customWidth="1"/>
    <col min="12038" max="12038" width="16" style="2" customWidth="1"/>
    <col min="12039" max="12039" width="15.109375" style="2" bestFit="1" customWidth="1"/>
    <col min="12040" max="12040" width="14.109375" style="2" bestFit="1" customWidth="1"/>
    <col min="12041" max="12280" width="11.44140625" style="2"/>
    <col min="12281" max="12281" width="7.109375" style="2" bestFit="1" customWidth="1"/>
    <col min="12282" max="12282" width="5.33203125" style="2" bestFit="1" customWidth="1"/>
    <col min="12283" max="12283" width="30" style="2" customWidth="1"/>
    <col min="12284" max="12284" width="13.44140625" style="2" customWidth="1"/>
    <col min="12285" max="12285" width="10.109375" style="2" customWidth="1"/>
    <col min="12286" max="12286" width="10" style="2" customWidth="1"/>
    <col min="12287" max="12287" width="6.109375" style="2" bestFit="1" customWidth="1"/>
    <col min="12288" max="12288" width="4.6640625" style="2" customWidth="1"/>
    <col min="12289" max="12289" width="14.6640625" style="2" bestFit="1" customWidth="1"/>
    <col min="12290" max="12290" width="12.6640625" style="2" bestFit="1" customWidth="1"/>
    <col min="12291" max="12291" width="7.6640625" style="2" customWidth="1"/>
    <col min="12292" max="12292" width="18" style="2" customWidth="1"/>
    <col min="12293" max="12293" width="8.33203125" style="2" customWidth="1"/>
    <col min="12294" max="12294" width="16" style="2" customWidth="1"/>
    <col min="12295" max="12295" width="15.109375" style="2" bestFit="1" customWidth="1"/>
    <col min="12296" max="12296" width="14.109375" style="2" bestFit="1" customWidth="1"/>
    <col min="12297" max="12536" width="11.44140625" style="2"/>
    <col min="12537" max="12537" width="7.109375" style="2" bestFit="1" customWidth="1"/>
    <col min="12538" max="12538" width="5.33203125" style="2" bestFit="1" customWidth="1"/>
    <col min="12539" max="12539" width="30" style="2" customWidth="1"/>
    <col min="12540" max="12540" width="13.44140625" style="2" customWidth="1"/>
    <col min="12541" max="12541" width="10.109375" style="2" customWidth="1"/>
    <col min="12542" max="12542" width="10" style="2" customWidth="1"/>
    <col min="12543" max="12543" width="6.109375" style="2" bestFit="1" customWidth="1"/>
    <col min="12544" max="12544" width="4.6640625" style="2" customWidth="1"/>
    <col min="12545" max="12545" width="14.6640625" style="2" bestFit="1" customWidth="1"/>
    <col min="12546" max="12546" width="12.6640625" style="2" bestFit="1" customWidth="1"/>
    <col min="12547" max="12547" width="7.6640625" style="2" customWidth="1"/>
    <col min="12548" max="12548" width="18" style="2" customWidth="1"/>
    <col min="12549" max="12549" width="8.33203125" style="2" customWidth="1"/>
    <col min="12550" max="12550" width="16" style="2" customWidth="1"/>
    <col min="12551" max="12551" width="15.109375" style="2" bestFit="1" customWidth="1"/>
    <col min="12552" max="12552" width="14.109375" style="2" bestFit="1" customWidth="1"/>
    <col min="12553" max="12792" width="11.44140625" style="2"/>
    <col min="12793" max="12793" width="7.109375" style="2" bestFit="1" customWidth="1"/>
    <col min="12794" max="12794" width="5.33203125" style="2" bestFit="1" customWidth="1"/>
    <col min="12795" max="12795" width="30" style="2" customWidth="1"/>
    <col min="12796" max="12796" width="13.44140625" style="2" customWidth="1"/>
    <col min="12797" max="12797" width="10.109375" style="2" customWidth="1"/>
    <col min="12798" max="12798" width="10" style="2" customWidth="1"/>
    <col min="12799" max="12799" width="6.109375" style="2" bestFit="1" customWidth="1"/>
    <col min="12800" max="12800" width="4.6640625" style="2" customWidth="1"/>
    <col min="12801" max="12801" width="14.6640625" style="2" bestFit="1" customWidth="1"/>
    <col min="12802" max="12802" width="12.6640625" style="2" bestFit="1" customWidth="1"/>
    <col min="12803" max="12803" width="7.6640625" style="2" customWidth="1"/>
    <col min="12804" max="12804" width="18" style="2" customWidth="1"/>
    <col min="12805" max="12805" width="8.33203125" style="2" customWidth="1"/>
    <col min="12806" max="12806" width="16" style="2" customWidth="1"/>
    <col min="12807" max="12807" width="15.109375" style="2" bestFit="1" customWidth="1"/>
    <col min="12808" max="12808" width="14.109375" style="2" bestFit="1" customWidth="1"/>
    <col min="12809" max="13048" width="11.44140625" style="2"/>
    <col min="13049" max="13049" width="7.109375" style="2" bestFit="1" customWidth="1"/>
    <col min="13050" max="13050" width="5.33203125" style="2" bestFit="1" customWidth="1"/>
    <col min="13051" max="13051" width="30" style="2" customWidth="1"/>
    <col min="13052" max="13052" width="13.44140625" style="2" customWidth="1"/>
    <col min="13053" max="13053" width="10.109375" style="2" customWidth="1"/>
    <col min="13054" max="13054" width="10" style="2" customWidth="1"/>
    <col min="13055" max="13055" width="6.109375" style="2" bestFit="1" customWidth="1"/>
    <col min="13056" max="13056" width="4.6640625" style="2" customWidth="1"/>
    <col min="13057" max="13057" width="14.6640625" style="2" bestFit="1" customWidth="1"/>
    <col min="13058" max="13058" width="12.6640625" style="2" bestFit="1" customWidth="1"/>
    <col min="13059" max="13059" width="7.6640625" style="2" customWidth="1"/>
    <col min="13060" max="13060" width="18" style="2" customWidth="1"/>
    <col min="13061" max="13061" width="8.33203125" style="2" customWidth="1"/>
    <col min="13062" max="13062" width="16" style="2" customWidth="1"/>
    <col min="13063" max="13063" width="15.109375" style="2" bestFit="1" customWidth="1"/>
    <col min="13064" max="13064" width="14.109375" style="2" bestFit="1" customWidth="1"/>
    <col min="13065" max="13304" width="11.44140625" style="2"/>
    <col min="13305" max="13305" width="7.109375" style="2" bestFit="1" customWidth="1"/>
    <col min="13306" max="13306" width="5.33203125" style="2" bestFit="1" customWidth="1"/>
    <col min="13307" max="13307" width="30" style="2" customWidth="1"/>
    <col min="13308" max="13308" width="13.44140625" style="2" customWidth="1"/>
    <col min="13309" max="13309" width="10.109375" style="2" customWidth="1"/>
    <col min="13310" max="13310" width="10" style="2" customWidth="1"/>
    <col min="13311" max="13311" width="6.109375" style="2" bestFit="1" customWidth="1"/>
    <col min="13312" max="13312" width="4.6640625" style="2" customWidth="1"/>
    <col min="13313" max="13313" width="14.6640625" style="2" bestFit="1" customWidth="1"/>
    <col min="13314" max="13314" width="12.6640625" style="2" bestFit="1" customWidth="1"/>
    <col min="13315" max="13315" width="7.6640625" style="2" customWidth="1"/>
    <col min="13316" max="13316" width="18" style="2" customWidth="1"/>
    <col min="13317" max="13317" width="8.33203125" style="2" customWidth="1"/>
    <col min="13318" max="13318" width="16" style="2" customWidth="1"/>
    <col min="13319" max="13319" width="15.109375" style="2" bestFit="1" customWidth="1"/>
    <col min="13320" max="13320" width="14.109375" style="2" bestFit="1" customWidth="1"/>
    <col min="13321" max="13560" width="11.44140625" style="2"/>
    <col min="13561" max="13561" width="7.109375" style="2" bestFit="1" customWidth="1"/>
    <col min="13562" max="13562" width="5.33203125" style="2" bestFit="1" customWidth="1"/>
    <col min="13563" max="13563" width="30" style="2" customWidth="1"/>
    <col min="13564" max="13564" width="13.44140625" style="2" customWidth="1"/>
    <col min="13565" max="13565" width="10.109375" style="2" customWidth="1"/>
    <col min="13566" max="13566" width="10" style="2" customWidth="1"/>
    <col min="13567" max="13567" width="6.109375" style="2" bestFit="1" customWidth="1"/>
    <col min="13568" max="13568" width="4.6640625" style="2" customWidth="1"/>
    <col min="13569" max="13569" width="14.6640625" style="2" bestFit="1" customWidth="1"/>
    <col min="13570" max="13570" width="12.6640625" style="2" bestFit="1" customWidth="1"/>
    <col min="13571" max="13571" width="7.6640625" style="2" customWidth="1"/>
    <col min="13572" max="13572" width="18" style="2" customWidth="1"/>
    <col min="13573" max="13573" width="8.33203125" style="2" customWidth="1"/>
    <col min="13574" max="13574" width="16" style="2" customWidth="1"/>
    <col min="13575" max="13575" width="15.109375" style="2" bestFit="1" customWidth="1"/>
    <col min="13576" max="13576" width="14.109375" style="2" bestFit="1" customWidth="1"/>
    <col min="13577" max="13816" width="11.44140625" style="2"/>
    <col min="13817" max="13817" width="7.109375" style="2" bestFit="1" customWidth="1"/>
    <col min="13818" max="13818" width="5.33203125" style="2" bestFit="1" customWidth="1"/>
    <col min="13819" max="13819" width="30" style="2" customWidth="1"/>
    <col min="13820" max="13820" width="13.44140625" style="2" customWidth="1"/>
    <col min="13821" max="13821" width="10.109375" style="2" customWidth="1"/>
    <col min="13822" max="13822" width="10" style="2" customWidth="1"/>
    <col min="13823" max="13823" width="6.109375" style="2" bestFit="1" customWidth="1"/>
    <col min="13824" max="13824" width="4.6640625" style="2" customWidth="1"/>
    <col min="13825" max="13825" width="14.6640625" style="2" bestFit="1" customWidth="1"/>
    <col min="13826" max="13826" width="12.6640625" style="2" bestFit="1" customWidth="1"/>
    <col min="13827" max="13827" width="7.6640625" style="2" customWidth="1"/>
    <col min="13828" max="13828" width="18" style="2" customWidth="1"/>
    <col min="13829" max="13829" width="8.33203125" style="2" customWidth="1"/>
    <col min="13830" max="13830" width="16" style="2" customWidth="1"/>
    <col min="13831" max="13831" width="15.109375" style="2" bestFit="1" customWidth="1"/>
    <col min="13832" max="13832" width="14.109375" style="2" bestFit="1" customWidth="1"/>
    <col min="13833" max="14072" width="11.44140625" style="2"/>
    <col min="14073" max="14073" width="7.109375" style="2" bestFit="1" customWidth="1"/>
    <col min="14074" max="14074" width="5.33203125" style="2" bestFit="1" customWidth="1"/>
    <col min="14075" max="14075" width="30" style="2" customWidth="1"/>
    <col min="14076" max="14076" width="13.44140625" style="2" customWidth="1"/>
    <col min="14077" max="14077" width="10.109375" style="2" customWidth="1"/>
    <col min="14078" max="14078" width="10" style="2" customWidth="1"/>
    <col min="14079" max="14079" width="6.109375" style="2" bestFit="1" customWidth="1"/>
    <col min="14080" max="14080" width="4.6640625" style="2" customWidth="1"/>
    <col min="14081" max="14081" width="14.6640625" style="2" bestFit="1" customWidth="1"/>
    <col min="14082" max="14082" width="12.6640625" style="2" bestFit="1" customWidth="1"/>
    <col min="14083" max="14083" width="7.6640625" style="2" customWidth="1"/>
    <col min="14084" max="14084" width="18" style="2" customWidth="1"/>
    <col min="14085" max="14085" width="8.33203125" style="2" customWidth="1"/>
    <col min="14086" max="14086" width="16" style="2" customWidth="1"/>
    <col min="14087" max="14087" width="15.109375" style="2" bestFit="1" customWidth="1"/>
    <col min="14088" max="14088" width="14.109375" style="2" bestFit="1" customWidth="1"/>
    <col min="14089" max="14328" width="11.44140625" style="2"/>
    <col min="14329" max="14329" width="7.109375" style="2" bestFit="1" customWidth="1"/>
    <col min="14330" max="14330" width="5.33203125" style="2" bestFit="1" customWidth="1"/>
    <col min="14331" max="14331" width="30" style="2" customWidth="1"/>
    <col min="14332" max="14332" width="13.44140625" style="2" customWidth="1"/>
    <col min="14333" max="14333" width="10.109375" style="2" customWidth="1"/>
    <col min="14334" max="14334" width="10" style="2" customWidth="1"/>
    <col min="14335" max="14335" width="6.109375" style="2" bestFit="1" customWidth="1"/>
    <col min="14336" max="14336" width="4.6640625" style="2" customWidth="1"/>
    <col min="14337" max="14337" width="14.6640625" style="2" bestFit="1" customWidth="1"/>
    <col min="14338" max="14338" width="12.6640625" style="2" bestFit="1" customWidth="1"/>
    <col min="14339" max="14339" width="7.6640625" style="2" customWidth="1"/>
    <col min="14340" max="14340" width="18" style="2" customWidth="1"/>
    <col min="14341" max="14341" width="8.33203125" style="2" customWidth="1"/>
    <col min="14342" max="14342" width="16" style="2" customWidth="1"/>
    <col min="14343" max="14343" width="15.109375" style="2" bestFit="1" customWidth="1"/>
    <col min="14344" max="14344" width="14.109375" style="2" bestFit="1" customWidth="1"/>
    <col min="14345" max="14584" width="11.44140625" style="2"/>
    <col min="14585" max="14585" width="7.109375" style="2" bestFit="1" customWidth="1"/>
    <col min="14586" max="14586" width="5.33203125" style="2" bestFit="1" customWidth="1"/>
    <col min="14587" max="14587" width="30" style="2" customWidth="1"/>
    <col min="14588" max="14588" width="13.44140625" style="2" customWidth="1"/>
    <col min="14589" max="14589" width="10.109375" style="2" customWidth="1"/>
    <col min="14590" max="14590" width="10" style="2" customWidth="1"/>
    <col min="14591" max="14591" width="6.109375" style="2" bestFit="1" customWidth="1"/>
    <col min="14592" max="14592" width="4.6640625" style="2" customWidth="1"/>
    <col min="14593" max="14593" width="14.6640625" style="2" bestFit="1" customWidth="1"/>
    <col min="14594" max="14594" width="12.6640625" style="2" bestFit="1" customWidth="1"/>
    <col min="14595" max="14595" width="7.6640625" style="2" customWidth="1"/>
    <col min="14596" max="14596" width="18" style="2" customWidth="1"/>
    <col min="14597" max="14597" width="8.33203125" style="2" customWidth="1"/>
    <col min="14598" max="14598" width="16" style="2" customWidth="1"/>
    <col min="14599" max="14599" width="15.109375" style="2" bestFit="1" customWidth="1"/>
    <col min="14600" max="14600" width="14.109375" style="2" bestFit="1" customWidth="1"/>
    <col min="14601" max="14840" width="11.44140625" style="2"/>
    <col min="14841" max="14841" width="7.109375" style="2" bestFit="1" customWidth="1"/>
    <col min="14842" max="14842" width="5.33203125" style="2" bestFit="1" customWidth="1"/>
    <col min="14843" max="14843" width="30" style="2" customWidth="1"/>
    <col min="14844" max="14844" width="13.44140625" style="2" customWidth="1"/>
    <col min="14845" max="14845" width="10.109375" style="2" customWidth="1"/>
    <col min="14846" max="14846" width="10" style="2" customWidth="1"/>
    <col min="14847" max="14847" width="6.109375" style="2" bestFit="1" customWidth="1"/>
    <col min="14848" max="14848" width="4.6640625" style="2" customWidth="1"/>
    <col min="14849" max="14849" width="14.6640625" style="2" bestFit="1" customWidth="1"/>
    <col min="14850" max="14850" width="12.6640625" style="2" bestFit="1" customWidth="1"/>
    <col min="14851" max="14851" width="7.6640625" style="2" customWidth="1"/>
    <col min="14852" max="14852" width="18" style="2" customWidth="1"/>
    <col min="14853" max="14853" width="8.33203125" style="2" customWidth="1"/>
    <col min="14854" max="14854" width="16" style="2" customWidth="1"/>
    <col min="14855" max="14855" width="15.109375" style="2" bestFit="1" customWidth="1"/>
    <col min="14856" max="14856" width="14.109375" style="2" bestFit="1" customWidth="1"/>
    <col min="14857" max="15096" width="11.44140625" style="2"/>
    <col min="15097" max="15097" width="7.109375" style="2" bestFit="1" customWidth="1"/>
    <col min="15098" max="15098" width="5.33203125" style="2" bestFit="1" customWidth="1"/>
    <col min="15099" max="15099" width="30" style="2" customWidth="1"/>
    <col min="15100" max="15100" width="13.44140625" style="2" customWidth="1"/>
    <col min="15101" max="15101" width="10.109375" style="2" customWidth="1"/>
    <col min="15102" max="15102" width="10" style="2" customWidth="1"/>
    <col min="15103" max="15103" width="6.109375" style="2" bestFit="1" customWidth="1"/>
    <col min="15104" max="15104" width="4.6640625" style="2" customWidth="1"/>
    <col min="15105" max="15105" width="14.6640625" style="2" bestFit="1" customWidth="1"/>
    <col min="15106" max="15106" width="12.6640625" style="2" bestFit="1" customWidth="1"/>
    <col min="15107" max="15107" width="7.6640625" style="2" customWidth="1"/>
    <col min="15108" max="15108" width="18" style="2" customWidth="1"/>
    <col min="15109" max="15109" width="8.33203125" style="2" customWidth="1"/>
    <col min="15110" max="15110" width="16" style="2" customWidth="1"/>
    <col min="15111" max="15111" width="15.109375" style="2" bestFit="1" customWidth="1"/>
    <col min="15112" max="15112" width="14.109375" style="2" bestFit="1" customWidth="1"/>
    <col min="15113" max="15352" width="11.44140625" style="2"/>
    <col min="15353" max="15353" width="7.109375" style="2" bestFit="1" customWidth="1"/>
    <col min="15354" max="15354" width="5.33203125" style="2" bestFit="1" customWidth="1"/>
    <col min="15355" max="15355" width="30" style="2" customWidth="1"/>
    <col min="15356" max="15356" width="13.44140625" style="2" customWidth="1"/>
    <col min="15357" max="15357" width="10.109375" style="2" customWidth="1"/>
    <col min="15358" max="15358" width="10" style="2" customWidth="1"/>
    <col min="15359" max="15359" width="6.109375" style="2" bestFit="1" customWidth="1"/>
    <col min="15360" max="15360" width="4.6640625" style="2" customWidth="1"/>
    <col min="15361" max="15361" width="14.6640625" style="2" bestFit="1" customWidth="1"/>
    <col min="15362" max="15362" width="12.6640625" style="2" bestFit="1" customWidth="1"/>
    <col min="15363" max="15363" width="7.6640625" style="2" customWidth="1"/>
    <col min="15364" max="15364" width="18" style="2" customWidth="1"/>
    <col min="15365" max="15365" width="8.33203125" style="2" customWidth="1"/>
    <col min="15366" max="15366" width="16" style="2" customWidth="1"/>
    <col min="15367" max="15367" width="15.109375" style="2" bestFit="1" customWidth="1"/>
    <col min="15368" max="15368" width="14.109375" style="2" bestFit="1" customWidth="1"/>
    <col min="15369" max="15608" width="11.44140625" style="2"/>
    <col min="15609" max="15609" width="7.109375" style="2" bestFit="1" customWidth="1"/>
    <col min="15610" max="15610" width="5.33203125" style="2" bestFit="1" customWidth="1"/>
    <col min="15611" max="15611" width="30" style="2" customWidth="1"/>
    <col min="15612" max="15612" width="13.44140625" style="2" customWidth="1"/>
    <col min="15613" max="15613" width="10.109375" style="2" customWidth="1"/>
    <col min="15614" max="15614" width="10" style="2" customWidth="1"/>
    <col min="15615" max="15615" width="6.109375" style="2" bestFit="1" customWidth="1"/>
    <col min="15616" max="15616" width="4.6640625" style="2" customWidth="1"/>
    <col min="15617" max="15617" width="14.6640625" style="2" bestFit="1" customWidth="1"/>
    <col min="15618" max="15618" width="12.6640625" style="2" bestFit="1" customWidth="1"/>
    <col min="15619" max="15619" width="7.6640625" style="2" customWidth="1"/>
    <col min="15620" max="15620" width="18" style="2" customWidth="1"/>
    <col min="15621" max="15621" width="8.33203125" style="2" customWidth="1"/>
    <col min="15622" max="15622" width="16" style="2" customWidth="1"/>
    <col min="15623" max="15623" width="15.109375" style="2" bestFit="1" customWidth="1"/>
    <col min="15624" max="15624" width="14.109375" style="2" bestFit="1" customWidth="1"/>
    <col min="15625" max="15864" width="11.44140625" style="2"/>
    <col min="15865" max="15865" width="7.109375" style="2" bestFit="1" customWidth="1"/>
    <col min="15866" max="15866" width="5.33203125" style="2" bestFit="1" customWidth="1"/>
    <col min="15867" max="15867" width="30" style="2" customWidth="1"/>
    <col min="15868" max="15868" width="13.44140625" style="2" customWidth="1"/>
    <col min="15869" max="15869" width="10.109375" style="2" customWidth="1"/>
    <col min="15870" max="15870" width="10" style="2" customWidth="1"/>
    <col min="15871" max="15871" width="6.109375" style="2" bestFit="1" customWidth="1"/>
    <col min="15872" max="15872" width="4.6640625" style="2" customWidth="1"/>
    <col min="15873" max="15873" width="14.6640625" style="2" bestFit="1" customWidth="1"/>
    <col min="15874" max="15874" width="12.6640625" style="2" bestFit="1" customWidth="1"/>
    <col min="15875" max="15875" width="7.6640625" style="2" customWidth="1"/>
    <col min="15876" max="15876" width="18" style="2" customWidth="1"/>
    <col min="15877" max="15877" width="8.33203125" style="2" customWidth="1"/>
    <col min="15878" max="15878" width="16" style="2" customWidth="1"/>
    <col min="15879" max="15879" width="15.109375" style="2" bestFit="1" customWidth="1"/>
    <col min="15880" max="15880" width="14.109375" style="2" bestFit="1" customWidth="1"/>
    <col min="15881" max="16120" width="11.44140625" style="2"/>
    <col min="16121" max="16121" width="7.109375" style="2" bestFit="1" customWidth="1"/>
    <col min="16122" max="16122" width="5.33203125" style="2" bestFit="1" customWidth="1"/>
    <col min="16123" max="16123" width="30" style="2" customWidth="1"/>
    <col min="16124" max="16124" width="13.44140625" style="2" customWidth="1"/>
    <col min="16125" max="16125" width="10.109375" style="2" customWidth="1"/>
    <col min="16126" max="16126" width="10" style="2" customWidth="1"/>
    <col min="16127" max="16127" width="6.109375" style="2" bestFit="1" customWidth="1"/>
    <col min="16128" max="16128" width="4.6640625" style="2" customWidth="1"/>
    <col min="16129" max="16129" width="14.6640625" style="2" bestFit="1" customWidth="1"/>
    <col min="16130" max="16130" width="12.6640625" style="2" bestFit="1" customWidth="1"/>
    <col min="16131" max="16131" width="7.6640625" style="2" customWidth="1"/>
    <col min="16132" max="16132" width="18" style="2" customWidth="1"/>
    <col min="16133" max="16133" width="8.33203125" style="2" customWidth="1"/>
    <col min="16134" max="16134" width="16" style="2" customWidth="1"/>
    <col min="16135" max="16135" width="15.109375" style="2" bestFit="1" customWidth="1"/>
    <col min="16136" max="16136" width="14.109375" style="2" bestFit="1" customWidth="1"/>
    <col min="16137" max="16376" width="11.44140625" style="2"/>
    <col min="16377" max="16382" width="11.44140625" style="2" customWidth="1"/>
    <col min="16383" max="16384" width="11.44140625" style="2"/>
  </cols>
  <sheetData>
    <row r="1" spans="1:14" ht="7.5" customHeight="1" thickBot="1" x14ac:dyDescent="0.3"/>
    <row r="2" spans="1:14" x14ac:dyDescent="0.25">
      <c r="B2" s="606"/>
      <c r="C2" s="607"/>
      <c r="D2" s="605" t="s">
        <v>0</v>
      </c>
      <c r="E2" s="605"/>
      <c r="F2" s="605"/>
      <c r="G2" s="605"/>
      <c r="H2" s="605"/>
      <c r="I2" s="605"/>
      <c r="J2" s="590"/>
      <c r="K2" s="591"/>
      <c r="L2" s="592"/>
    </row>
    <row r="3" spans="1:14" ht="24" customHeight="1" x14ac:dyDescent="0.25">
      <c r="B3" s="608"/>
      <c r="C3" s="609"/>
      <c r="D3" s="605" t="s">
        <v>1</v>
      </c>
      <c r="E3" s="605"/>
      <c r="F3" s="605"/>
      <c r="G3" s="605"/>
      <c r="H3" s="605"/>
      <c r="I3" s="605"/>
      <c r="J3" s="593"/>
      <c r="K3" s="594"/>
      <c r="L3" s="595"/>
    </row>
    <row r="4" spans="1:14" ht="22.2" customHeight="1" thickBot="1" x14ac:dyDescent="0.3">
      <c r="B4" s="610"/>
      <c r="C4" s="611"/>
      <c r="D4" s="605" t="s">
        <v>2</v>
      </c>
      <c r="E4" s="605"/>
      <c r="F4" s="605"/>
      <c r="G4" s="605"/>
      <c r="H4" s="605"/>
      <c r="I4" s="605"/>
      <c r="J4" s="596"/>
      <c r="K4" s="597"/>
      <c r="L4" s="598"/>
    </row>
    <row r="5" spans="1:14" ht="34.200000000000003" customHeight="1" thickBot="1" x14ac:dyDescent="0.3">
      <c r="B5" s="599" t="s">
        <v>3</v>
      </c>
      <c r="C5" s="600"/>
      <c r="D5" s="601" t="s">
        <v>275</v>
      </c>
      <c r="E5" s="602"/>
      <c r="F5" s="602"/>
      <c r="G5" s="602"/>
      <c r="H5" s="602"/>
      <c r="I5" s="602"/>
      <c r="J5" s="603"/>
      <c r="K5" s="603"/>
      <c r="L5" s="604"/>
    </row>
    <row r="6" spans="1:14" ht="13.8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4" ht="13.8" thickBot="1" x14ac:dyDescent="0.3">
      <c r="B7" s="612" t="s">
        <v>287</v>
      </c>
      <c r="C7" s="613"/>
      <c r="D7" s="614"/>
      <c r="E7" s="615">
        <v>1678047974</v>
      </c>
      <c r="F7" s="616"/>
      <c r="G7" s="617"/>
      <c r="H7" s="5"/>
      <c r="I7" s="6" t="s">
        <v>4</v>
      </c>
      <c r="J7" s="622" t="s">
        <v>289</v>
      </c>
      <c r="K7" s="622"/>
      <c r="L7" s="623"/>
    </row>
    <row r="8" spans="1:14" ht="13.8" thickBot="1" x14ac:dyDescent="0.3">
      <c r="B8" s="624" t="s">
        <v>5</v>
      </c>
      <c r="C8" s="625"/>
      <c r="D8" s="626"/>
      <c r="E8" s="489">
        <v>5</v>
      </c>
      <c r="F8" s="627" t="s">
        <v>6</v>
      </c>
      <c r="G8" s="628"/>
      <c r="I8" s="7"/>
      <c r="J8" s="629"/>
      <c r="K8" s="629"/>
      <c r="L8" s="630"/>
      <c r="M8" s="454"/>
    </row>
    <row r="9" spans="1:14" ht="13.8" thickBot="1" x14ac:dyDescent="0.3">
      <c r="B9" s="543" t="s">
        <v>288</v>
      </c>
      <c r="C9" s="544"/>
      <c r="D9" s="638"/>
      <c r="E9" s="639">
        <v>2181462366</v>
      </c>
      <c r="F9" s="640"/>
      <c r="G9" s="641"/>
      <c r="I9" s="488"/>
      <c r="J9" s="490"/>
      <c r="K9" s="490"/>
      <c r="L9" s="491"/>
      <c r="M9" s="454"/>
      <c r="N9" s="454"/>
    </row>
    <row r="10" spans="1:14" ht="13.8" thickBot="1" x14ac:dyDescent="0.3">
      <c r="B10" s="543" t="s">
        <v>285</v>
      </c>
      <c r="C10" s="544"/>
      <c r="D10" s="544"/>
      <c r="E10" s="545">
        <v>2309121700</v>
      </c>
      <c r="F10" s="546"/>
      <c r="G10" s="547"/>
      <c r="I10" s="488"/>
      <c r="J10" s="486"/>
      <c r="K10" s="486"/>
      <c r="L10" s="487"/>
      <c r="M10" s="454"/>
    </row>
    <row r="11" spans="1:14" ht="13.8" thickBot="1" x14ac:dyDescent="0.3">
      <c r="B11" s="631" t="s">
        <v>7</v>
      </c>
      <c r="C11" s="632"/>
      <c r="D11" s="633"/>
      <c r="E11" s="634">
        <v>0</v>
      </c>
      <c r="F11" s="635"/>
      <c r="G11" s="636"/>
      <c r="H11" s="8"/>
      <c r="I11" s="610"/>
      <c r="J11" s="611"/>
      <c r="K11" s="611"/>
      <c r="L11" s="637"/>
    </row>
    <row r="12" spans="1:14" ht="19.2" customHeight="1" x14ac:dyDescent="0.25"/>
    <row r="13" spans="1:14" s="9" customFormat="1" ht="10.5" customHeight="1" x14ac:dyDescent="0.25">
      <c r="A13" s="35"/>
      <c r="B13" s="618" t="s">
        <v>8</v>
      </c>
      <c r="C13" s="561" t="s">
        <v>9</v>
      </c>
      <c r="D13" s="561"/>
      <c r="E13" s="561"/>
      <c r="F13" s="561"/>
      <c r="G13" s="561"/>
      <c r="H13" s="561"/>
      <c r="I13" s="561"/>
      <c r="J13" s="561"/>
      <c r="K13" s="561"/>
      <c r="L13" s="561"/>
    </row>
    <row r="14" spans="1:14" s="10" customFormat="1" ht="10.5" customHeight="1" x14ac:dyDescent="0.25">
      <c r="A14" s="24"/>
      <c r="B14" s="618"/>
      <c r="C14" s="619" t="s">
        <v>10</v>
      </c>
      <c r="D14" s="620"/>
      <c r="E14" s="620"/>
      <c r="F14" s="620"/>
      <c r="G14" s="620"/>
      <c r="H14" s="620"/>
      <c r="I14" s="620"/>
      <c r="J14" s="620"/>
      <c r="K14" s="620"/>
      <c r="L14" s="621"/>
    </row>
    <row r="15" spans="1:14" s="11" customFormat="1" ht="39.75" customHeight="1" x14ac:dyDescent="0.25">
      <c r="A15" s="25"/>
      <c r="B15" s="618"/>
      <c r="C15" s="618" t="s">
        <v>11</v>
      </c>
      <c r="D15" s="618"/>
      <c r="E15" s="12" t="s">
        <v>12</v>
      </c>
      <c r="F15" s="618" t="s">
        <v>13</v>
      </c>
      <c r="G15" s="618" t="s">
        <v>14</v>
      </c>
      <c r="H15" s="618"/>
      <c r="I15" s="12" t="s">
        <v>15</v>
      </c>
      <c r="J15" s="12" t="s">
        <v>16</v>
      </c>
      <c r="K15" s="12" t="s">
        <v>17</v>
      </c>
      <c r="L15" s="12" t="s">
        <v>18</v>
      </c>
    </row>
    <row r="16" spans="1:14" s="11" customFormat="1" ht="10.5" customHeight="1" x14ac:dyDescent="0.25">
      <c r="A16" s="25"/>
      <c r="B16" s="618"/>
      <c r="C16" s="618"/>
      <c r="D16" s="618"/>
      <c r="E16" s="59" t="s">
        <v>19</v>
      </c>
      <c r="F16" s="618"/>
      <c r="G16" s="642" t="s">
        <v>20</v>
      </c>
      <c r="H16" s="642"/>
      <c r="I16" s="59" t="s">
        <v>21</v>
      </c>
      <c r="J16" s="59" t="s">
        <v>22</v>
      </c>
      <c r="K16" s="59" t="s">
        <v>23</v>
      </c>
      <c r="L16" s="59" t="s">
        <v>24</v>
      </c>
    </row>
    <row r="17" spans="1:16" s="16" customFormat="1" ht="10.199999999999999" x14ac:dyDescent="0.25">
      <c r="A17" s="412"/>
      <c r="B17" s="12">
        <v>1.1000000000000001</v>
      </c>
      <c r="C17" s="13" t="s">
        <v>25</v>
      </c>
      <c r="D17" s="60"/>
      <c r="E17" s="14"/>
      <c r="F17" s="14"/>
      <c r="G17" s="14"/>
      <c r="H17" s="14"/>
      <c r="I17" s="14"/>
      <c r="J17" s="14"/>
      <c r="K17" s="14"/>
      <c r="L17" s="15"/>
    </row>
    <row r="18" spans="1:16" s="10" customFormat="1" ht="10.199999999999999" x14ac:dyDescent="0.25">
      <c r="A18" s="24"/>
      <c r="B18" s="18">
        <v>1.101</v>
      </c>
      <c r="C18" s="643" t="s">
        <v>26</v>
      </c>
      <c r="D18" s="644"/>
      <c r="E18" s="19">
        <v>1</v>
      </c>
      <c r="F18" s="19">
        <v>4</v>
      </c>
      <c r="G18" s="553">
        <v>0.4</v>
      </c>
      <c r="H18" s="554"/>
      <c r="I18" s="20">
        <v>6843850</v>
      </c>
      <c r="J18" s="21">
        <v>1.4525999999999999</v>
      </c>
      <c r="K18" s="22">
        <v>5</v>
      </c>
      <c r="L18" s="413">
        <f>E18*G18*I18*J18*K18</f>
        <v>19882753.02</v>
      </c>
    </row>
    <row r="19" spans="1:16" s="10" customFormat="1" ht="10.199999999999999" x14ac:dyDescent="0.25">
      <c r="A19" s="24"/>
      <c r="B19" s="18">
        <v>1.1020000000000001</v>
      </c>
      <c r="C19" s="475" t="s">
        <v>284</v>
      </c>
      <c r="D19" s="476"/>
      <c r="E19" s="19">
        <v>1</v>
      </c>
      <c r="F19" s="19">
        <v>6</v>
      </c>
      <c r="G19" s="553">
        <v>0.3</v>
      </c>
      <c r="H19" s="554"/>
      <c r="I19" s="20">
        <v>5546677.2000000002</v>
      </c>
      <c r="J19" s="21">
        <v>1.4525999999999999</v>
      </c>
      <c r="K19" s="22">
        <v>5</v>
      </c>
      <c r="L19" s="413">
        <f t="shared" ref="L19" si="0">E19*G19*I19*J19*K19</f>
        <v>12085654.951079998</v>
      </c>
    </row>
    <row r="20" spans="1:16" s="10" customFormat="1" ht="11.25" customHeight="1" x14ac:dyDescent="0.25">
      <c r="A20" s="24"/>
      <c r="B20" s="18">
        <v>1.103</v>
      </c>
      <c r="C20" s="643" t="s">
        <v>27</v>
      </c>
      <c r="D20" s="644"/>
      <c r="E20" s="19">
        <v>1</v>
      </c>
      <c r="F20" s="19">
        <v>6</v>
      </c>
      <c r="G20" s="553">
        <v>1</v>
      </c>
      <c r="H20" s="554"/>
      <c r="I20" s="20">
        <v>5546677.2000000002</v>
      </c>
      <c r="J20" s="21">
        <v>1.4525999999999999</v>
      </c>
      <c r="K20" s="22">
        <v>5</v>
      </c>
      <c r="L20" s="413">
        <f t="shared" ref="L20" si="1">E20*G20*I20*J20*K20</f>
        <v>40285516.503600001</v>
      </c>
    </row>
    <row r="21" spans="1:16" s="16" customFormat="1" ht="23.25" customHeight="1" x14ac:dyDescent="0.25">
      <c r="A21" s="412"/>
      <c r="B21" s="12">
        <v>1.2</v>
      </c>
      <c r="C21" s="23" t="s">
        <v>28</v>
      </c>
      <c r="D21" s="60"/>
      <c r="E21" s="14"/>
      <c r="F21" s="14"/>
      <c r="G21" s="14"/>
      <c r="H21" s="14"/>
      <c r="I21" s="14"/>
      <c r="J21" s="14"/>
      <c r="K21" s="14"/>
      <c r="L21" s="15"/>
    </row>
    <row r="22" spans="1:16" s="460" customFormat="1" ht="27.6" customHeight="1" x14ac:dyDescent="0.25">
      <c r="A22" s="458"/>
      <c r="B22" s="459">
        <v>1.2030000000000001</v>
      </c>
      <c r="C22" s="555" t="s">
        <v>281</v>
      </c>
      <c r="D22" s="556"/>
      <c r="E22" s="471">
        <v>1</v>
      </c>
      <c r="F22" s="471" t="s">
        <v>29</v>
      </c>
      <c r="G22" s="557">
        <v>1</v>
      </c>
      <c r="H22" s="558"/>
      <c r="I22" s="532">
        <v>2588028.2000000002</v>
      </c>
      <c r="J22" s="469">
        <v>1.4525999999999999</v>
      </c>
      <c r="K22" s="481">
        <v>5</v>
      </c>
      <c r="L22" s="470">
        <f t="shared" ref="L22:L24" si="2">E22*G22*I22*J22*K22</f>
        <v>18796848.816599999</v>
      </c>
    </row>
    <row r="23" spans="1:16" s="460" customFormat="1" ht="31.8" customHeight="1" x14ac:dyDescent="0.25">
      <c r="A23" s="458"/>
      <c r="B23" s="459">
        <v>1.204</v>
      </c>
      <c r="C23" s="555" t="s">
        <v>31</v>
      </c>
      <c r="D23" s="556"/>
      <c r="E23" s="471">
        <v>1</v>
      </c>
      <c r="F23" s="471" t="s">
        <v>29</v>
      </c>
      <c r="G23" s="557">
        <v>0.3</v>
      </c>
      <c r="H23" s="558"/>
      <c r="I23" s="532">
        <v>2588028.2000000002</v>
      </c>
      <c r="J23" s="469">
        <v>1.4525999999999999</v>
      </c>
      <c r="K23" s="481">
        <v>4.3</v>
      </c>
      <c r="L23" s="470">
        <f t="shared" si="2"/>
        <v>4849586.9946828</v>
      </c>
    </row>
    <row r="24" spans="1:16" s="460" customFormat="1" ht="32.4" customHeight="1" x14ac:dyDescent="0.25">
      <c r="A24" s="458"/>
      <c r="B24" s="461">
        <v>1.2050000000000001</v>
      </c>
      <c r="C24" s="555" t="s">
        <v>32</v>
      </c>
      <c r="D24" s="556"/>
      <c r="E24" s="471">
        <v>1</v>
      </c>
      <c r="F24" s="471" t="s">
        <v>29</v>
      </c>
      <c r="G24" s="557">
        <v>0.3</v>
      </c>
      <c r="H24" s="558"/>
      <c r="I24" s="532">
        <v>1921542.5</v>
      </c>
      <c r="J24" s="469">
        <v>1.4525999999999999</v>
      </c>
      <c r="K24" s="481">
        <v>4.3</v>
      </c>
      <c r="L24" s="470">
        <f t="shared" si="2"/>
        <v>3600690.0997949997</v>
      </c>
    </row>
    <row r="25" spans="1:16" s="460" customFormat="1" ht="32.4" customHeight="1" x14ac:dyDescent="0.25">
      <c r="A25" s="458"/>
      <c r="B25" s="18">
        <v>1.206</v>
      </c>
      <c r="C25" s="580" t="s">
        <v>30</v>
      </c>
      <c r="D25" s="581"/>
      <c r="E25" s="468">
        <v>1</v>
      </c>
      <c r="F25" s="468" t="s">
        <v>29</v>
      </c>
      <c r="G25" s="557">
        <v>1</v>
      </c>
      <c r="H25" s="558"/>
      <c r="I25" s="533">
        <v>1750905</v>
      </c>
      <c r="J25" s="467">
        <v>1.4525999999999999</v>
      </c>
      <c r="K25" s="482">
        <v>5</v>
      </c>
      <c r="L25" s="413">
        <f t="shared" ref="L25:L26" si="3">E25*G25*I25*J25*K25</f>
        <v>12716823.014999999</v>
      </c>
    </row>
    <row r="26" spans="1:16" s="10" customFormat="1" ht="42.6" customHeight="1" x14ac:dyDescent="0.25">
      <c r="A26" s="24"/>
      <c r="B26" s="18">
        <v>1.2070000000000001</v>
      </c>
      <c r="C26" s="555" t="s">
        <v>33</v>
      </c>
      <c r="D26" s="556"/>
      <c r="E26" s="468">
        <v>2</v>
      </c>
      <c r="F26" s="468" t="s">
        <v>29</v>
      </c>
      <c r="G26" s="557">
        <v>0.3</v>
      </c>
      <c r="H26" s="558"/>
      <c r="I26" s="415">
        <v>12427345.300000001</v>
      </c>
      <c r="J26" s="21">
        <v>1</v>
      </c>
      <c r="K26" s="482">
        <v>4.3</v>
      </c>
      <c r="L26" s="413">
        <f t="shared" si="3"/>
        <v>32062550.874000002</v>
      </c>
      <c r="M26" s="57"/>
      <c r="P26" s="536"/>
    </row>
    <row r="27" spans="1:16" s="10" customFormat="1" ht="15" customHeight="1" x14ac:dyDescent="0.25">
      <c r="A27" s="24"/>
      <c r="B27" s="24"/>
      <c r="C27" s="559" t="s">
        <v>34</v>
      </c>
      <c r="D27" s="559"/>
      <c r="E27" s="559"/>
      <c r="F27" s="559"/>
      <c r="G27" s="559"/>
      <c r="H27" s="559"/>
      <c r="I27" s="559"/>
      <c r="J27" s="559"/>
      <c r="K27" s="559"/>
      <c r="L27" s="414">
        <f>SUM(L18:L26)</f>
        <v>144280424.2747578</v>
      </c>
    </row>
    <row r="28" spans="1:16" s="10" customFormat="1" ht="10.199999999999999" x14ac:dyDescent="0.25">
      <c r="A28" s="24"/>
      <c r="C28" s="560"/>
      <c r="D28" s="560"/>
      <c r="E28" s="560"/>
      <c r="F28" s="560"/>
      <c r="G28" s="560"/>
      <c r="H28" s="560"/>
      <c r="I28" s="560"/>
      <c r="J28" s="560"/>
      <c r="K28" s="560"/>
      <c r="L28" s="560"/>
    </row>
    <row r="29" spans="1:16" s="25" customFormat="1" ht="20.399999999999999" x14ac:dyDescent="0.25">
      <c r="B29" s="12" t="s">
        <v>8</v>
      </c>
      <c r="C29" s="561" t="s">
        <v>35</v>
      </c>
      <c r="D29" s="561"/>
      <c r="E29" s="58" t="s">
        <v>36</v>
      </c>
      <c r="F29" s="12" t="s">
        <v>37</v>
      </c>
      <c r="G29" s="562" t="s">
        <v>38</v>
      </c>
      <c r="H29" s="562"/>
      <c r="I29" s="12" t="s">
        <v>39</v>
      </c>
      <c r="J29" s="12" t="s">
        <v>40</v>
      </c>
      <c r="K29" s="12" t="s">
        <v>17</v>
      </c>
      <c r="L29" s="12" t="s">
        <v>41</v>
      </c>
    </row>
    <row r="30" spans="1:16" s="10" customFormat="1" ht="34.5" customHeight="1" x14ac:dyDescent="0.25">
      <c r="A30" s="24"/>
      <c r="B30" s="463">
        <v>2.1</v>
      </c>
      <c r="C30" s="569" t="s">
        <v>42</v>
      </c>
      <c r="D30" s="570"/>
      <c r="E30" s="26">
        <v>1</v>
      </c>
      <c r="F30" s="27">
        <v>28.734999999999999</v>
      </c>
      <c r="G30" s="553">
        <v>1</v>
      </c>
      <c r="H30" s="554"/>
      <c r="I30" s="28">
        <f>+F30*G30</f>
        <v>28.734999999999999</v>
      </c>
      <c r="J30" s="20">
        <v>51148.83</v>
      </c>
      <c r="K30" s="22">
        <v>5</v>
      </c>
      <c r="L30" s="415">
        <f>E30*F30*J30*K30</f>
        <v>7348808.1502499999</v>
      </c>
    </row>
    <row r="31" spans="1:16" s="10" customFormat="1" ht="23.25" customHeight="1" x14ac:dyDescent="0.25">
      <c r="A31" s="24"/>
      <c r="B31" s="17">
        <v>2.2000000000000002</v>
      </c>
      <c r="C31" s="588" t="s">
        <v>43</v>
      </c>
      <c r="D31" s="589"/>
      <c r="E31" s="26">
        <v>2</v>
      </c>
      <c r="F31" s="27">
        <v>12</v>
      </c>
      <c r="G31" s="553">
        <v>1</v>
      </c>
      <c r="H31" s="554"/>
      <c r="I31" s="28">
        <f>+F31*G31</f>
        <v>12</v>
      </c>
      <c r="J31" s="20">
        <v>34847.83</v>
      </c>
      <c r="K31" s="482">
        <v>4</v>
      </c>
      <c r="L31" s="415">
        <f t="shared" ref="L31" si="4">E31*F31*J31*K31</f>
        <v>3345391.68</v>
      </c>
    </row>
    <row r="32" spans="1:16" s="10" customFormat="1" ht="24" customHeight="1" x14ac:dyDescent="0.25">
      <c r="A32" s="24"/>
      <c r="B32" s="17">
        <v>2.3000000000000003</v>
      </c>
      <c r="C32" s="574" t="s">
        <v>44</v>
      </c>
      <c r="D32" s="575"/>
      <c r="E32" s="26">
        <v>1</v>
      </c>
      <c r="F32" s="27" t="s">
        <v>29</v>
      </c>
      <c r="G32" s="553">
        <v>1</v>
      </c>
      <c r="H32" s="554"/>
      <c r="I32" s="29" t="s">
        <v>29</v>
      </c>
      <c r="J32" s="20">
        <v>1200804.0216999999</v>
      </c>
      <c r="K32" s="22">
        <v>5</v>
      </c>
      <c r="L32" s="415">
        <f>E32*J32*K32*G32</f>
        <v>6004020.1085000001</v>
      </c>
    </row>
    <row r="33" spans="1:13" s="10" customFormat="1" ht="43.2" customHeight="1" x14ac:dyDescent="0.25">
      <c r="A33" s="24"/>
      <c r="B33" s="463">
        <v>2.4000000000000004</v>
      </c>
      <c r="C33" s="576" t="s">
        <v>45</v>
      </c>
      <c r="D33" s="577"/>
      <c r="E33" s="466">
        <v>1</v>
      </c>
      <c r="F33" s="465" t="s">
        <v>29</v>
      </c>
      <c r="G33" s="578">
        <v>0.3</v>
      </c>
      <c r="H33" s="579"/>
      <c r="I33" s="464" t="s">
        <v>29</v>
      </c>
      <c r="J33" s="462">
        <v>4721203.5999999996</v>
      </c>
      <c r="K33" s="22">
        <v>4</v>
      </c>
      <c r="L33" s="415">
        <f>E33*J33*K33*G33</f>
        <v>5665444.3199999994</v>
      </c>
    </row>
    <row r="34" spans="1:13" s="10" customFormat="1" ht="85.2" customHeight="1" x14ac:dyDescent="0.25">
      <c r="A34" s="24"/>
      <c r="B34" s="463">
        <v>2.5000000000000004</v>
      </c>
      <c r="C34" s="569" t="s">
        <v>46</v>
      </c>
      <c r="D34" s="570"/>
      <c r="E34" s="466">
        <v>1</v>
      </c>
      <c r="F34" s="465" t="s">
        <v>29</v>
      </c>
      <c r="G34" s="578">
        <v>1</v>
      </c>
      <c r="H34" s="579"/>
      <c r="I34" s="464" t="s">
        <v>29</v>
      </c>
      <c r="J34" s="462">
        <v>6269230</v>
      </c>
      <c r="K34" s="22">
        <v>5</v>
      </c>
      <c r="L34" s="415">
        <f>E34*J34*K34*G34</f>
        <v>31346150</v>
      </c>
    </row>
    <row r="35" spans="1:13" s="10" customFormat="1" ht="10.199999999999999" x14ac:dyDescent="0.25">
      <c r="A35" s="24"/>
      <c r="B35" s="24"/>
      <c r="C35" s="571" t="s">
        <v>47</v>
      </c>
      <c r="D35" s="572"/>
      <c r="E35" s="572"/>
      <c r="F35" s="572"/>
      <c r="G35" s="572"/>
      <c r="H35" s="572"/>
      <c r="I35" s="572"/>
      <c r="J35" s="572"/>
      <c r="K35" s="572"/>
      <c r="L35" s="573"/>
    </row>
    <row r="36" spans="1:13" s="10" customFormat="1" ht="10.199999999999999" x14ac:dyDescent="0.25">
      <c r="A36" s="24"/>
      <c r="B36" s="24"/>
      <c r="C36" s="30" t="s">
        <v>48</v>
      </c>
      <c r="D36" s="31"/>
      <c r="E36" s="31"/>
      <c r="F36" s="31"/>
      <c r="G36" s="31"/>
      <c r="H36" s="31"/>
      <c r="I36" s="31"/>
      <c r="J36" s="31"/>
      <c r="K36" s="32"/>
      <c r="L36" s="449">
        <f>ROUND(SUM(L30:L34),4)</f>
        <v>53709814.2588</v>
      </c>
    </row>
    <row r="37" spans="1:13" s="10" customFormat="1" ht="10.199999999999999" x14ac:dyDescent="0.25">
      <c r="A37" s="24"/>
      <c r="B37" s="24"/>
      <c r="C37" s="563"/>
      <c r="D37" s="563"/>
      <c r="E37" s="563"/>
      <c r="F37" s="563"/>
      <c r="G37" s="563"/>
      <c r="H37" s="563"/>
      <c r="I37" s="563"/>
      <c r="J37" s="563"/>
      <c r="K37" s="563"/>
      <c r="L37" s="563"/>
    </row>
    <row r="38" spans="1:13" s="10" customFormat="1" ht="10.199999999999999" x14ac:dyDescent="0.25">
      <c r="A38" s="24"/>
      <c r="B38" s="24"/>
      <c r="C38" s="30" t="s">
        <v>49</v>
      </c>
      <c r="D38" s="31"/>
      <c r="E38" s="31"/>
      <c r="F38" s="31"/>
      <c r="G38" s="31"/>
      <c r="H38" s="31"/>
      <c r="I38" s="31"/>
      <c r="J38" s="31"/>
      <c r="K38" s="32"/>
      <c r="L38" s="449">
        <f>ROUND((L27+L36),4)</f>
        <v>197990238.5336</v>
      </c>
    </row>
    <row r="39" spans="1:13" s="10" customFormat="1" ht="10.199999999999999" x14ac:dyDescent="0.25">
      <c r="A39" s="24"/>
      <c r="B39" s="24"/>
      <c r="C39" s="30" t="s">
        <v>50</v>
      </c>
      <c r="D39" s="31"/>
      <c r="E39" s="31"/>
      <c r="F39" s="31"/>
      <c r="G39" s="31"/>
      <c r="H39" s="31"/>
      <c r="I39" s="31"/>
      <c r="J39" s="31"/>
      <c r="K39" s="32"/>
      <c r="L39" s="448">
        <f>L38/E7</f>
        <v>0.11798842560004187</v>
      </c>
    </row>
    <row r="40" spans="1:13" s="10" customFormat="1" ht="10.199999999999999" x14ac:dyDescent="0.25">
      <c r="A40" s="24"/>
      <c r="B40" s="24"/>
      <c r="C40" s="33"/>
      <c r="D40" s="33"/>
      <c r="E40" s="33"/>
      <c r="F40" s="33"/>
      <c r="G40" s="587"/>
      <c r="H40" s="587"/>
      <c r="I40" s="33"/>
      <c r="J40" s="33"/>
      <c r="K40" s="33"/>
      <c r="L40" s="34"/>
    </row>
    <row r="41" spans="1:13" s="10" customFormat="1" ht="12.75" customHeight="1" x14ac:dyDescent="0.25">
      <c r="A41" s="24"/>
      <c r="B41" s="561" t="s">
        <v>51</v>
      </c>
      <c r="C41" s="561"/>
      <c r="D41" s="561"/>
      <c r="E41" s="561"/>
      <c r="F41" s="561"/>
      <c r="G41" s="561"/>
      <c r="H41" s="561"/>
      <c r="I41" s="561"/>
      <c r="J41" s="561"/>
      <c r="K41" s="561"/>
      <c r="L41" s="561"/>
    </row>
    <row r="42" spans="1:13" s="35" customFormat="1" ht="10.199999999999999" x14ac:dyDescent="0.25">
      <c r="B42" s="58">
        <v>3.1</v>
      </c>
      <c r="C42" s="548" t="s">
        <v>52</v>
      </c>
      <c r="D42" s="548"/>
      <c r="E42" s="548"/>
      <c r="F42" s="548"/>
      <c r="G42" s="548"/>
      <c r="H42" s="548"/>
      <c r="I42" s="548"/>
      <c r="J42" s="548"/>
      <c r="K42" s="548"/>
      <c r="L42" s="548"/>
    </row>
    <row r="43" spans="1:13" s="35" customFormat="1" ht="10.199999999999999" x14ac:dyDescent="0.25">
      <c r="B43" s="12" t="s">
        <v>8</v>
      </c>
      <c r="C43" s="549" t="s">
        <v>53</v>
      </c>
      <c r="D43" s="550"/>
      <c r="E43" s="36"/>
      <c r="F43" s="37"/>
      <c r="G43" s="551"/>
      <c r="H43" s="551"/>
      <c r="I43" s="38"/>
      <c r="J43" s="549" t="s">
        <v>54</v>
      </c>
      <c r="K43" s="552"/>
      <c r="L43" s="58" t="s">
        <v>41</v>
      </c>
    </row>
    <row r="44" spans="1:13" s="10" customFormat="1" ht="10.199999999999999" x14ac:dyDescent="0.25">
      <c r="A44" s="24"/>
      <c r="B44" s="18">
        <f>B42+0.001</f>
        <v>3.101</v>
      </c>
      <c r="C44" s="450" t="s">
        <v>55</v>
      </c>
      <c r="D44" s="39"/>
      <c r="E44" s="39"/>
      <c r="F44" s="39"/>
      <c r="G44" s="39"/>
      <c r="H44" s="39"/>
      <c r="I44" s="40"/>
      <c r="J44" s="541">
        <v>0.05</v>
      </c>
      <c r="K44" s="542"/>
      <c r="L44" s="41">
        <f>E10*J44</f>
        <v>115456085</v>
      </c>
      <c r="M44" s="410"/>
    </row>
    <row r="45" spans="1:13" s="10" customFormat="1" ht="10.199999999999999" x14ac:dyDescent="0.25">
      <c r="A45" s="24"/>
      <c r="B45" s="18">
        <f t="shared" ref="B45:B47" si="5">B44+0.001</f>
        <v>3.1019999999999999</v>
      </c>
      <c r="C45" s="450" t="s">
        <v>56</v>
      </c>
      <c r="D45" s="39"/>
      <c r="E45" s="39"/>
      <c r="F45" s="39"/>
      <c r="G45" s="39"/>
      <c r="H45" s="39"/>
      <c r="I45" s="40"/>
      <c r="J45" s="584">
        <v>7.6600000000000001E-3</v>
      </c>
      <c r="K45" s="585"/>
      <c r="L45" s="41">
        <f>E10*J45</f>
        <v>17687872.221999999</v>
      </c>
      <c r="M45" s="410"/>
    </row>
    <row r="46" spans="1:13" s="10" customFormat="1" ht="10.199999999999999" x14ac:dyDescent="0.25">
      <c r="A46" s="24"/>
      <c r="B46" s="18">
        <f>B45+0.001</f>
        <v>3.1029999999999998</v>
      </c>
      <c r="C46" s="451" t="s">
        <v>57</v>
      </c>
      <c r="D46" s="39"/>
      <c r="E46" s="39"/>
      <c r="F46" s="39"/>
      <c r="G46" s="39"/>
      <c r="H46" s="39"/>
      <c r="I46" s="40"/>
      <c r="J46" s="541">
        <v>0.02</v>
      </c>
      <c r="K46" s="542"/>
      <c r="L46" s="41">
        <f>E10*J46</f>
        <v>46182434</v>
      </c>
      <c r="M46" s="410"/>
    </row>
    <row r="47" spans="1:13" s="10" customFormat="1" ht="10.199999999999999" x14ac:dyDescent="0.25">
      <c r="A47" s="24"/>
      <c r="B47" s="18">
        <f t="shared" si="5"/>
        <v>3.1039999999999996</v>
      </c>
      <c r="C47" s="450" t="s">
        <v>58</v>
      </c>
      <c r="D47" s="39"/>
      <c r="E47" s="39"/>
      <c r="F47" s="39"/>
      <c r="G47" s="39"/>
      <c r="H47" s="39"/>
      <c r="I47" s="40"/>
      <c r="J47" s="541">
        <v>5.0000000000000001E-3</v>
      </c>
      <c r="K47" s="542"/>
      <c r="L47" s="41">
        <f>E10*J47</f>
        <v>11545608.5</v>
      </c>
      <c r="M47" s="410"/>
    </row>
    <row r="48" spans="1:13" s="10" customFormat="1" ht="10.199999999999999" x14ac:dyDescent="0.25">
      <c r="A48" s="24"/>
      <c r="B48" s="24"/>
      <c r="C48" s="564" t="s">
        <v>59</v>
      </c>
      <c r="D48" s="565"/>
      <c r="E48" s="565"/>
      <c r="F48" s="565"/>
      <c r="G48" s="565"/>
      <c r="H48" s="565"/>
      <c r="I48" s="565"/>
      <c r="J48" s="565"/>
      <c r="K48" s="566"/>
      <c r="L48" s="414">
        <f>SUM(L44:L47)</f>
        <v>190871999.722</v>
      </c>
      <c r="M48" s="57"/>
    </row>
    <row r="49" spans="1:13" s="10" customFormat="1" ht="10.199999999999999" x14ac:dyDescent="0.25">
      <c r="A49" s="24"/>
      <c r="B49" s="24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3" s="10" customFormat="1" ht="10.199999999999999" x14ac:dyDescent="0.25">
      <c r="A50" s="24"/>
      <c r="B50" s="58">
        <f>B42+0.1</f>
        <v>3.2</v>
      </c>
      <c r="C50" s="586" t="s">
        <v>60</v>
      </c>
      <c r="D50" s="586"/>
      <c r="E50" s="586"/>
      <c r="F50" s="586"/>
      <c r="G50" s="586"/>
      <c r="H50" s="586"/>
      <c r="I50" s="586"/>
      <c r="J50" s="586"/>
      <c r="K50" s="586"/>
      <c r="L50" s="586"/>
    </row>
    <row r="51" spans="1:13" s="9" customFormat="1" ht="20.399999999999999" x14ac:dyDescent="0.25">
      <c r="A51" s="35"/>
      <c r="B51" s="12" t="s">
        <v>8</v>
      </c>
      <c r="C51" s="562" t="s">
        <v>53</v>
      </c>
      <c r="D51" s="562"/>
      <c r="E51" s="582" t="s">
        <v>61</v>
      </c>
      <c r="F51" s="583"/>
      <c r="G51" s="549" t="s">
        <v>62</v>
      </c>
      <c r="H51" s="552"/>
      <c r="I51" s="12" t="s">
        <v>63</v>
      </c>
      <c r="J51" s="549" t="s">
        <v>64</v>
      </c>
      <c r="K51" s="552"/>
      <c r="L51" s="58" t="s">
        <v>41</v>
      </c>
    </row>
    <row r="52" spans="1:13" s="10" customFormat="1" ht="12.75" customHeight="1" x14ac:dyDescent="0.25">
      <c r="A52" s="24"/>
      <c r="B52" s="18">
        <f>B50+0.001</f>
        <v>3.2010000000000001</v>
      </c>
      <c r="C52" s="44" t="s">
        <v>65</v>
      </c>
      <c r="D52" s="567" t="s">
        <v>66</v>
      </c>
      <c r="E52" s="538">
        <f>+E9</f>
        <v>2181462366</v>
      </c>
      <c r="F52" s="539"/>
      <c r="G52" s="540">
        <v>0.1</v>
      </c>
      <c r="H52" s="540"/>
      <c r="I52" s="45">
        <v>5</v>
      </c>
      <c r="J52" s="541">
        <v>3.0000000000000001E-3</v>
      </c>
      <c r="K52" s="542"/>
      <c r="L52" s="41">
        <f t="shared" ref="L52:L55" si="6">ROUND((((((E52*J52)*G52)/12)*I52)+2500)*1.19,4)</f>
        <v>327467.5269</v>
      </c>
      <c r="M52" s="410"/>
    </row>
    <row r="53" spans="1:13" s="10" customFormat="1" ht="12.75" customHeight="1" x14ac:dyDescent="0.25">
      <c r="A53" s="24"/>
      <c r="B53" s="18">
        <v>3.202</v>
      </c>
      <c r="C53" s="44" t="s">
        <v>67</v>
      </c>
      <c r="D53" s="568"/>
      <c r="E53" s="538">
        <f>+E9</f>
        <v>2181462366</v>
      </c>
      <c r="F53" s="539"/>
      <c r="G53" s="540">
        <v>0.05</v>
      </c>
      <c r="H53" s="540"/>
      <c r="I53" s="45">
        <v>41</v>
      </c>
      <c r="J53" s="541">
        <v>3.0000000000000001E-3</v>
      </c>
      <c r="K53" s="542"/>
      <c r="L53" s="41">
        <f t="shared" si="6"/>
        <v>1333394.3605</v>
      </c>
      <c r="M53" s="410"/>
    </row>
    <row r="54" spans="1:13" s="10" customFormat="1" ht="10.199999999999999" x14ac:dyDescent="0.25">
      <c r="A54" s="24"/>
      <c r="B54" s="18">
        <f>B52+0.001</f>
        <v>3.202</v>
      </c>
      <c r="C54" s="44" t="s">
        <v>282</v>
      </c>
      <c r="D54" s="568"/>
      <c r="E54" s="538">
        <f>+E9</f>
        <v>2181462366</v>
      </c>
      <c r="F54" s="539"/>
      <c r="G54" s="540">
        <v>0.3</v>
      </c>
      <c r="H54" s="540"/>
      <c r="I54" s="45">
        <v>60</v>
      </c>
      <c r="J54" s="541">
        <v>3.0000000000000001E-3</v>
      </c>
      <c r="K54" s="542"/>
      <c r="L54" s="41">
        <f t="shared" ref="L54" si="7">ROUND((((((E54*J54)*G54)/12)*I54)+2500)*1.19,4)</f>
        <v>11684705.969900001</v>
      </c>
      <c r="M54" s="410"/>
    </row>
    <row r="55" spans="1:13" s="10" customFormat="1" ht="15" customHeight="1" x14ac:dyDescent="0.25">
      <c r="A55" s="24"/>
      <c r="B55" s="18">
        <f>B53+0.001</f>
        <v>3.2029999999999998</v>
      </c>
      <c r="C55" s="44" t="s">
        <v>286</v>
      </c>
      <c r="D55" s="568"/>
      <c r="E55" s="538">
        <f>(1750905*200)</f>
        <v>350181000</v>
      </c>
      <c r="F55" s="539"/>
      <c r="G55" s="540">
        <v>1</v>
      </c>
      <c r="H55" s="540"/>
      <c r="I55" s="45">
        <v>5</v>
      </c>
      <c r="J55" s="541">
        <v>3.0000000000000001E-3</v>
      </c>
      <c r="K55" s="542"/>
      <c r="L55" s="41">
        <f t="shared" si="6"/>
        <v>523869.23749999999</v>
      </c>
      <c r="M55" s="410"/>
    </row>
    <row r="56" spans="1:13" s="10" customFormat="1" ht="10.199999999999999" x14ac:dyDescent="0.25">
      <c r="A56" s="24"/>
      <c r="B56" s="24"/>
      <c r="C56" s="564" t="s">
        <v>68</v>
      </c>
      <c r="D56" s="565"/>
      <c r="E56" s="565"/>
      <c r="F56" s="565"/>
      <c r="G56" s="565"/>
      <c r="H56" s="565"/>
      <c r="I56" s="565"/>
      <c r="J56" s="565"/>
      <c r="K56" s="566"/>
      <c r="L56" s="449">
        <f>SUM(L52:L55)</f>
        <v>13869437.094800001</v>
      </c>
    </row>
    <row r="57" spans="1:13" s="10" customFormat="1" ht="10.199999999999999" x14ac:dyDescent="0.25">
      <c r="A57" s="24"/>
      <c r="B57" s="24"/>
      <c r="C57" s="563"/>
      <c r="D57" s="563"/>
      <c r="E57" s="563"/>
      <c r="F57" s="563"/>
      <c r="G57" s="563"/>
      <c r="H57" s="563"/>
      <c r="I57" s="563"/>
      <c r="J57" s="563"/>
      <c r="K57" s="563"/>
      <c r="L57" s="563"/>
    </row>
    <row r="58" spans="1:13" s="10" customFormat="1" ht="10.199999999999999" x14ac:dyDescent="0.25">
      <c r="A58" s="24"/>
      <c r="B58" s="24"/>
      <c r="C58" s="30" t="s">
        <v>69</v>
      </c>
      <c r="D58" s="31"/>
      <c r="E58" s="31"/>
      <c r="F58" s="31"/>
      <c r="G58" s="31"/>
      <c r="H58" s="31"/>
      <c r="I58" s="31"/>
      <c r="J58" s="31"/>
      <c r="K58" s="32"/>
      <c r="L58" s="449">
        <f>(L48+L56)</f>
        <v>204741436.8168</v>
      </c>
      <c r="M58" s="42"/>
    </row>
    <row r="59" spans="1:13" s="10" customFormat="1" ht="10.199999999999999" x14ac:dyDescent="0.25">
      <c r="A59" s="24"/>
      <c r="B59" s="24"/>
      <c r="C59" s="30" t="s">
        <v>70</v>
      </c>
      <c r="D59" s="31"/>
      <c r="E59" s="31"/>
      <c r="F59" s="31"/>
      <c r="G59" s="31"/>
      <c r="H59" s="31"/>
      <c r="I59" s="31"/>
      <c r="J59" s="31"/>
      <c r="K59" s="32"/>
      <c r="L59" s="448">
        <f>L58/E7</f>
        <v>0.12201167069660906</v>
      </c>
    </row>
    <row r="60" spans="1:13" s="10" customFormat="1" ht="10.199999999999999" x14ac:dyDescent="0.25">
      <c r="A60" s="24"/>
      <c r="B60" s="24"/>
      <c r="C60" s="563"/>
      <c r="D60" s="563"/>
      <c r="E60" s="563"/>
      <c r="F60" s="563"/>
      <c r="G60" s="563"/>
      <c r="H60" s="563"/>
      <c r="I60" s="563"/>
      <c r="J60" s="563"/>
      <c r="K60" s="563"/>
      <c r="L60" s="563"/>
    </row>
    <row r="61" spans="1:13" s="10" customFormat="1" ht="10.199999999999999" x14ac:dyDescent="0.25">
      <c r="A61" s="24"/>
      <c r="B61" s="24"/>
      <c r="C61" s="30" t="s">
        <v>71</v>
      </c>
      <c r="D61" s="31"/>
      <c r="E61" s="31"/>
      <c r="F61" s="31"/>
      <c r="G61" s="31"/>
      <c r="H61" s="31"/>
      <c r="I61" s="31"/>
      <c r="J61" s="31"/>
      <c r="K61" s="32"/>
      <c r="L61" s="417">
        <f>L59+L39</f>
        <v>0.24000009629665092</v>
      </c>
      <c r="M61" s="49"/>
    </row>
    <row r="62" spans="1:13" s="9" customFormat="1" ht="10.199999999999999" x14ac:dyDescent="0.25">
      <c r="A62" s="35"/>
      <c r="B62" s="35"/>
      <c r="C62" s="30" t="s">
        <v>72</v>
      </c>
      <c r="D62" s="31"/>
      <c r="E62" s="31"/>
      <c r="F62" s="31"/>
      <c r="G62" s="31"/>
      <c r="H62" s="31"/>
      <c r="I62" s="31"/>
      <c r="J62" s="31"/>
      <c r="K62" s="32"/>
      <c r="L62" s="417">
        <v>0.01</v>
      </c>
      <c r="M62" s="50"/>
    </row>
    <row r="63" spans="1:13" s="9" customFormat="1" ht="10.199999999999999" x14ac:dyDescent="0.25">
      <c r="A63" s="35"/>
      <c r="B63" s="35"/>
      <c r="C63" s="30" t="s">
        <v>73</v>
      </c>
      <c r="D63" s="31"/>
      <c r="E63" s="31"/>
      <c r="F63" s="31"/>
      <c r="G63" s="31"/>
      <c r="H63" s="31"/>
      <c r="I63" s="31"/>
      <c r="J63" s="31"/>
      <c r="K63" s="32"/>
      <c r="L63" s="417">
        <v>0.05</v>
      </c>
      <c r="M63" s="50"/>
    </row>
    <row r="64" spans="1:13" s="10" customFormat="1" ht="10.199999999999999" x14ac:dyDescent="0.25">
      <c r="A64" s="24"/>
      <c r="B64" s="24"/>
      <c r="C64" s="563"/>
      <c r="D64" s="563"/>
      <c r="E64" s="563"/>
      <c r="F64" s="563"/>
      <c r="G64" s="563"/>
      <c r="H64" s="563"/>
      <c r="I64" s="563"/>
      <c r="J64" s="563"/>
      <c r="K64" s="563"/>
      <c r="L64" s="563"/>
      <c r="M64" s="52"/>
    </row>
    <row r="65" spans="1:14" s="10" customFormat="1" x14ac:dyDescent="0.25">
      <c r="A65" s="24"/>
      <c r="B65" s="24"/>
      <c r="C65" s="30" t="s">
        <v>74</v>
      </c>
      <c r="D65" s="31"/>
      <c r="E65" s="31"/>
      <c r="F65" s="31"/>
      <c r="G65" s="31"/>
      <c r="H65" s="31"/>
      <c r="I65" s="31"/>
      <c r="J65" s="31"/>
      <c r="K65" s="53"/>
      <c r="L65" s="418">
        <f>SUM(L61:L63)</f>
        <v>0.30000009629665092</v>
      </c>
      <c r="M65" s="445"/>
      <c r="N65" s="536"/>
    </row>
    <row r="66" spans="1:14" s="10" customFormat="1" x14ac:dyDescent="0.25">
      <c r="A66" s="24"/>
      <c r="B66" s="24"/>
      <c r="C66" s="54"/>
      <c r="D66" s="54"/>
      <c r="E66" s="54"/>
      <c r="F66" s="54"/>
      <c r="G66" s="55"/>
      <c r="H66" s="55"/>
      <c r="I66" s="55"/>
      <c r="J66" s="55"/>
      <c r="K66" s="55"/>
      <c r="L66" s="56"/>
      <c r="M66" s="61"/>
      <c r="N66" s="537"/>
    </row>
    <row r="67" spans="1:14" x14ac:dyDescent="0.25">
      <c r="C67" s="2" t="s">
        <v>290</v>
      </c>
      <c r="L67" s="484"/>
      <c r="M67" s="455"/>
    </row>
    <row r="68" spans="1:14" x14ac:dyDescent="0.25">
      <c r="A68" s="483"/>
      <c r="B68" s="483"/>
      <c r="C68" s="483"/>
      <c r="D68" s="483"/>
      <c r="E68" s="483"/>
      <c r="F68" s="483"/>
      <c r="G68" s="483"/>
      <c r="H68" s="483"/>
      <c r="I68" s="483"/>
      <c r="J68" s="483"/>
      <c r="K68" s="483"/>
      <c r="L68" s="485"/>
      <c r="M68" s="456"/>
    </row>
    <row r="69" spans="1:14" x14ac:dyDescent="0.25">
      <c r="B69" s="411"/>
      <c r="C69" s="411"/>
      <c r="D69" s="411"/>
      <c r="E69" s="411"/>
      <c r="F69" s="411"/>
      <c r="G69" s="411"/>
      <c r="H69" s="411"/>
      <c r="I69" s="411"/>
      <c r="J69" s="411"/>
      <c r="K69" s="411"/>
      <c r="L69" s="411"/>
      <c r="M69" s="438"/>
    </row>
    <row r="70" spans="1:14" x14ac:dyDescent="0.25">
      <c r="M70" s="416"/>
    </row>
    <row r="71" spans="1:14" x14ac:dyDescent="0.25">
      <c r="M71" s="416"/>
    </row>
    <row r="73" spans="1:14" x14ac:dyDescent="0.25">
      <c r="H73" s="436"/>
    </row>
    <row r="75" spans="1:14" x14ac:dyDescent="0.25">
      <c r="F75" s="436"/>
      <c r="H75" s="436"/>
      <c r="J75" s="436"/>
      <c r="L75" s="436"/>
    </row>
    <row r="76" spans="1:14" x14ac:dyDescent="0.25">
      <c r="F76" s="436"/>
      <c r="H76" s="436"/>
      <c r="J76" s="436"/>
      <c r="L76" s="436"/>
    </row>
    <row r="77" spans="1:14" x14ac:dyDescent="0.25">
      <c r="F77" s="436"/>
      <c r="H77" s="436"/>
      <c r="J77" s="436"/>
      <c r="L77" s="436"/>
    </row>
    <row r="78" spans="1:14" x14ac:dyDescent="0.25">
      <c r="F78" s="436"/>
      <c r="H78" s="437"/>
      <c r="J78" s="436"/>
      <c r="L78" s="437"/>
    </row>
    <row r="84" spans="8:10" x14ac:dyDescent="0.25">
      <c r="H84" s="436"/>
      <c r="J84" s="437"/>
    </row>
    <row r="86" spans="8:10" x14ac:dyDescent="0.25">
      <c r="H86" s="436"/>
    </row>
    <row r="89" spans="8:10" x14ac:dyDescent="0.25">
      <c r="H89" s="436"/>
    </row>
  </sheetData>
  <mergeCells count="91">
    <mergeCell ref="G15:H15"/>
    <mergeCell ref="G16:H16"/>
    <mergeCell ref="C18:D18"/>
    <mergeCell ref="G18:H18"/>
    <mergeCell ref="C20:D20"/>
    <mergeCell ref="G20:H20"/>
    <mergeCell ref="G19:H19"/>
    <mergeCell ref="C24:D24"/>
    <mergeCell ref="G24:H24"/>
    <mergeCell ref="G23:H23"/>
    <mergeCell ref="C23:D23"/>
    <mergeCell ref="C22:D22"/>
    <mergeCell ref="G22:H22"/>
    <mergeCell ref="B7:D7"/>
    <mergeCell ref="E7:G7"/>
    <mergeCell ref="B13:B16"/>
    <mergeCell ref="C13:L13"/>
    <mergeCell ref="C14:L14"/>
    <mergeCell ref="J7:L7"/>
    <mergeCell ref="B8:D8"/>
    <mergeCell ref="F8:G8"/>
    <mergeCell ref="J8:L8"/>
    <mergeCell ref="B11:D11"/>
    <mergeCell ref="E11:G11"/>
    <mergeCell ref="I11:L11"/>
    <mergeCell ref="B9:D9"/>
    <mergeCell ref="E9:G9"/>
    <mergeCell ref="C15:D16"/>
    <mergeCell ref="F15:F16"/>
    <mergeCell ref="J2:L4"/>
    <mergeCell ref="B5:C5"/>
    <mergeCell ref="D5:L5"/>
    <mergeCell ref="D2:I2"/>
    <mergeCell ref="D3:I3"/>
    <mergeCell ref="D4:I4"/>
    <mergeCell ref="B2:C4"/>
    <mergeCell ref="G25:H25"/>
    <mergeCell ref="C25:D25"/>
    <mergeCell ref="E51:F51"/>
    <mergeCell ref="G51:H51"/>
    <mergeCell ref="J51:K51"/>
    <mergeCell ref="J44:K44"/>
    <mergeCell ref="J45:K45"/>
    <mergeCell ref="C48:K48"/>
    <mergeCell ref="C50:L50"/>
    <mergeCell ref="C51:D51"/>
    <mergeCell ref="J46:K46"/>
    <mergeCell ref="J47:K47"/>
    <mergeCell ref="C37:L37"/>
    <mergeCell ref="G40:H40"/>
    <mergeCell ref="B41:L41"/>
    <mergeCell ref="C31:D31"/>
    <mergeCell ref="C30:D30"/>
    <mergeCell ref="G30:H30"/>
    <mergeCell ref="C35:L35"/>
    <mergeCell ref="C32:D32"/>
    <mergeCell ref="G32:H32"/>
    <mergeCell ref="C33:D33"/>
    <mergeCell ref="G33:H33"/>
    <mergeCell ref="C34:D34"/>
    <mergeCell ref="G34:H34"/>
    <mergeCell ref="C64:L64"/>
    <mergeCell ref="E55:F55"/>
    <mergeCell ref="G55:H55"/>
    <mergeCell ref="J55:K55"/>
    <mergeCell ref="E52:F52"/>
    <mergeCell ref="G52:H52"/>
    <mergeCell ref="J52:K52"/>
    <mergeCell ref="E53:F53"/>
    <mergeCell ref="G53:H53"/>
    <mergeCell ref="C60:L60"/>
    <mergeCell ref="J53:K53"/>
    <mergeCell ref="C56:K56"/>
    <mergeCell ref="D52:D55"/>
    <mergeCell ref="C57:L57"/>
    <mergeCell ref="E54:F54"/>
    <mergeCell ref="G54:H54"/>
    <mergeCell ref="J54:K54"/>
    <mergeCell ref="B10:D10"/>
    <mergeCell ref="E10:G10"/>
    <mergeCell ref="C42:L42"/>
    <mergeCell ref="C43:D43"/>
    <mergeCell ref="G43:H43"/>
    <mergeCell ref="J43:K43"/>
    <mergeCell ref="G31:H31"/>
    <mergeCell ref="C26:D26"/>
    <mergeCell ref="G26:H26"/>
    <mergeCell ref="C27:K27"/>
    <mergeCell ref="C28:L28"/>
    <mergeCell ref="C29:D29"/>
    <mergeCell ref="G29:H29"/>
  </mergeCells>
  <pageMargins left="0.70866141732283472" right="0.70866141732283472" top="0.74803149606299213" bottom="0.74803149606299213" header="0.31496062992125984" footer="0.31496062992125984"/>
  <pageSetup scale="64" orientation="portrait" r:id="rId1"/>
  <rowBreaks count="1" manualBreakCount="1">
    <brk id="39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0">
    <tabColor rgb="FF00B0F0"/>
  </sheetPr>
  <dimension ref="B1:AJ112"/>
  <sheetViews>
    <sheetView showGridLines="0" view="pageBreakPreview" zoomScale="70" zoomScaleNormal="55" zoomScaleSheetLayoutView="70" workbookViewId="0">
      <selection activeCell="AF89" sqref="AF89:AG89"/>
    </sheetView>
  </sheetViews>
  <sheetFormatPr baseColWidth="10" defaultColWidth="11.44140625" defaultRowHeight="13.8" x14ac:dyDescent="0.25"/>
  <cols>
    <col min="1" max="1" width="1.6640625" style="62" customWidth="1"/>
    <col min="2" max="3" width="8.109375" style="62" customWidth="1"/>
    <col min="4" max="4" width="3.6640625" style="62" customWidth="1"/>
    <col min="5" max="5" width="6.44140625" style="62" customWidth="1"/>
    <col min="6" max="6" width="15.44140625" style="62" customWidth="1"/>
    <col min="7" max="7" width="15.33203125" style="62" customWidth="1"/>
    <col min="8" max="8" width="24.6640625" style="62" customWidth="1"/>
    <col min="9" max="9" width="51.33203125" style="62" customWidth="1"/>
    <col min="10" max="10" width="9.109375" style="64" customWidth="1"/>
    <col min="11" max="11" width="12" style="62" customWidth="1"/>
    <col min="12" max="12" width="15.6640625" style="62" customWidth="1"/>
    <col min="13" max="29" width="4.6640625" style="62" customWidth="1"/>
    <col min="30" max="30" width="7.44140625" style="62" customWidth="1"/>
    <col min="31" max="31" width="13.6640625" style="62" customWidth="1"/>
    <col min="32" max="32" width="16" style="62" customWidth="1"/>
    <col min="33" max="33" width="25.6640625" style="63" customWidth="1"/>
    <col min="34" max="34" width="3.6640625" style="63" customWidth="1"/>
    <col min="35" max="35" width="5.6640625" style="62" customWidth="1"/>
    <col min="36" max="36" width="4.6640625" style="62" customWidth="1"/>
    <col min="37" max="37" width="11.44140625" style="62" customWidth="1"/>
    <col min="38" max="16384" width="11.44140625" style="62"/>
  </cols>
  <sheetData>
    <row r="1" spans="2:34" ht="14.4" thickBot="1" x14ac:dyDescent="0.3">
      <c r="E1" s="149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7"/>
      <c r="AG1" s="147"/>
      <c r="AH1" s="147"/>
    </row>
    <row r="2" spans="2:34" ht="14.4" thickTop="1" x14ac:dyDescent="0.25">
      <c r="D2" s="146"/>
      <c r="E2" s="145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3"/>
      <c r="AG2" s="143"/>
      <c r="AH2" s="142"/>
    </row>
    <row r="3" spans="2:34" ht="20.7" customHeight="1" x14ac:dyDescent="0.25">
      <c r="D3" s="70"/>
      <c r="E3" s="647" t="s">
        <v>75</v>
      </c>
      <c r="F3" s="647"/>
      <c r="G3" s="647"/>
      <c r="H3" s="647"/>
      <c r="I3" s="647"/>
      <c r="J3" s="647"/>
      <c r="K3" s="647"/>
      <c r="L3" s="647"/>
      <c r="M3" s="647"/>
      <c r="N3" s="648"/>
      <c r="O3" s="648"/>
      <c r="P3" s="648"/>
      <c r="Q3" s="648"/>
      <c r="R3" s="648"/>
      <c r="S3" s="648"/>
      <c r="T3" s="648"/>
      <c r="U3" s="648"/>
      <c r="V3" s="648"/>
      <c r="W3" s="648"/>
      <c r="X3" s="648"/>
      <c r="Y3" s="648"/>
      <c r="Z3" s="648"/>
      <c r="AA3" s="648"/>
      <c r="AB3" s="648"/>
      <c r="AC3" s="648"/>
      <c r="AD3" s="648"/>
      <c r="AE3" s="671"/>
      <c r="AF3" s="671"/>
      <c r="AG3" s="671"/>
      <c r="AH3" s="141"/>
    </row>
    <row r="4" spans="2:34" ht="20.7" customHeight="1" x14ac:dyDescent="0.25">
      <c r="D4" s="70"/>
      <c r="E4" s="647" t="s">
        <v>76</v>
      </c>
      <c r="F4" s="647"/>
      <c r="G4" s="647"/>
      <c r="H4" s="647"/>
      <c r="I4" s="647"/>
      <c r="J4" s="647"/>
      <c r="K4" s="647"/>
      <c r="L4" s="647"/>
      <c r="M4" s="647"/>
      <c r="N4" s="648"/>
      <c r="O4" s="648"/>
      <c r="P4" s="648"/>
      <c r="Q4" s="648"/>
      <c r="R4" s="648"/>
      <c r="S4" s="648"/>
      <c r="T4" s="648"/>
      <c r="U4" s="648"/>
      <c r="V4" s="648"/>
      <c r="W4" s="648"/>
      <c r="X4" s="648"/>
      <c r="Y4" s="648"/>
      <c r="Z4" s="648"/>
      <c r="AA4" s="648"/>
      <c r="AB4" s="648"/>
      <c r="AC4" s="648"/>
      <c r="AD4" s="648"/>
      <c r="AE4" s="671"/>
      <c r="AF4" s="671"/>
      <c r="AG4" s="671"/>
      <c r="AH4" s="141"/>
    </row>
    <row r="5" spans="2:34" ht="20.7" customHeight="1" x14ac:dyDescent="0.25">
      <c r="D5" s="70"/>
      <c r="E5" s="647" t="s">
        <v>77</v>
      </c>
      <c r="F5" s="647"/>
      <c r="G5" s="647"/>
      <c r="H5" s="647"/>
      <c r="I5" s="647"/>
      <c r="J5" s="647"/>
      <c r="K5" s="647"/>
      <c r="L5" s="647"/>
      <c r="M5" s="647"/>
      <c r="N5" s="648"/>
      <c r="O5" s="648"/>
      <c r="P5" s="648"/>
      <c r="Q5" s="648"/>
      <c r="R5" s="648"/>
      <c r="S5" s="648"/>
      <c r="T5" s="648"/>
      <c r="U5" s="648"/>
      <c r="V5" s="648"/>
      <c r="W5" s="648"/>
      <c r="X5" s="648"/>
      <c r="Y5" s="648"/>
      <c r="Z5" s="648"/>
      <c r="AA5" s="648"/>
      <c r="AB5" s="648"/>
      <c r="AC5" s="648"/>
      <c r="AD5" s="648"/>
      <c r="AE5" s="671"/>
      <c r="AF5" s="671"/>
      <c r="AG5" s="671"/>
      <c r="AH5" s="141"/>
    </row>
    <row r="6" spans="2:34" ht="20.7" customHeight="1" x14ac:dyDescent="0.25">
      <c r="D6" s="70"/>
      <c r="E6" s="653" t="s">
        <v>78</v>
      </c>
      <c r="F6" s="653"/>
      <c r="G6" s="653"/>
      <c r="H6" s="653"/>
      <c r="I6" s="653"/>
      <c r="J6" s="653"/>
      <c r="K6" s="653"/>
      <c r="L6" s="653"/>
      <c r="M6" s="653"/>
      <c r="N6" s="654"/>
      <c r="O6" s="654"/>
      <c r="P6" s="654"/>
      <c r="Q6" s="654"/>
      <c r="R6" s="654"/>
      <c r="S6" s="654"/>
      <c r="T6" s="654"/>
      <c r="U6" s="654"/>
      <c r="V6" s="654"/>
      <c r="W6" s="654"/>
      <c r="X6" s="654"/>
      <c r="Y6" s="654"/>
      <c r="Z6" s="654"/>
      <c r="AA6" s="654"/>
      <c r="AB6" s="654"/>
      <c r="AC6" s="654"/>
      <c r="AD6" s="654"/>
      <c r="AE6" s="671"/>
      <c r="AF6" s="671"/>
      <c r="AG6" s="671"/>
      <c r="AH6" s="141"/>
    </row>
    <row r="7" spans="2:34" ht="44.25" customHeight="1" x14ac:dyDescent="0.25">
      <c r="D7" s="70"/>
      <c r="E7" s="672" t="s">
        <v>3</v>
      </c>
      <c r="F7" s="673"/>
      <c r="G7" s="673"/>
      <c r="H7" s="668" t="s">
        <v>275</v>
      </c>
      <c r="I7" s="669"/>
      <c r="J7" s="669"/>
      <c r="K7" s="669"/>
      <c r="L7" s="669"/>
      <c r="M7" s="669"/>
      <c r="N7" s="669"/>
      <c r="O7" s="669"/>
      <c r="P7" s="669"/>
      <c r="Q7" s="669"/>
      <c r="R7" s="669"/>
      <c r="S7" s="669"/>
      <c r="T7" s="669"/>
      <c r="U7" s="669"/>
      <c r="V7" s="669"/>
      <c r="W7" s="669"/>
      <c r="X7" s="669"/>
      <c r="Y7" s="669"/>
      <c r="Z7" s="669"/>
      <c r="AA7" s="669"/>
      <c r="AB7" s="669"/>
      <c r="AC7" s="669"/>
      <c r="AD7" s="669"/>
      <c r="AE7" s="669"/>
      <c r="AF7" s="669"/>
      <c r="AG7" s="670"/>
      <c r="AH7" s="140"/>
    </row>
    <row r="8" spans="2:34" x14ac:dyDescent="0.25">
      <c r="D8" s="70"/>
      <c r="F8" s="139"/>
      <c r="G8" s="139"/>
      <c r="H8" s="139"/>
      <c r="I8" s="672" t="s">
        <v>3</v>
      </c>
      <c r="J8" s="673"/>
      <c r="K8" s="673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  <c r="AG8" s="139"/>
      <c r="AH8" s="138"/>
    </row>
    <row r="9" spans="2:34" x14ac:dyDescent="0.25">
      <c r="D9" s="70"/>
      <c r="E9" s="655" t="s">
        <v>79</v>
      </c>
      <c r="F9" s="655"/>
      <c r="G9" s="655"/>
      <c r="H9" s="655"/>
      <c r="I9" s="655"/>
      <c r="J9" s="655"/>
      <c r="K9" s="655"/>
      <c r="L9" s="655"/>
      <c r="M9" s="655"/>
      <c r="N9" s="655"/>
      <c r="O9" s="655"/>
      <c r="P9" s="655"/>
      <c r="Q9" s="655"/>
      <c r="R9" s="655"/>
      <c r="S9" s="655"/>
      <c r="T9" s="655"/>
      <c r="U9" s="655"/>
      <c r="V9" s="655"/>
      <c r="W9" s="655"/>
      <c r="X9" s="655"/>
      <c r="Y9" s="655"/>
      <c r="Z9" s="655"/>
      <c r="AA9" s="655"/>
      <c r="AB9" s="655"/>
      <c r="AC9" s="655"/>
      <c r="AD9" s="655"/>
      <c r="AE9" s="655"/>
      <c r="AF9" s="655"/>
      <c r="AG9" s="655"/>
      <c r="AH9" s="121"/>
    </row>
    <row r="10" spans="2:34" x14ac:dyDescent="0.25">
      <c r="D10" s="70"/>
      <c r="E10" s="656" t="s">
        <v>80</v>
      </c>
      <c r="F10" s="657"/>
      <c r="G10" s="657"/>
      <c r="H10" s="657"/>
      <c r="I10" s="657"/>
      <c r="J10" s="657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8"/>
      <c r="AH10" s="137"/>
    </row>
    <row r="11" spans="2:34" x14ac:dyDescent="0.25">
      <c r="D11" s="70"/>
      <c r="E11" s="136"/>
      <c r="F11" s="135"/>
      <c r="G11" s="135"/>
      <c r="H11" s="135"/>
      <c r="I11" s="135"/>
      <c r="J11" s="134"/>
      <c r="K11" s="134"/>
      <c r="L11" s="133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1"/>
      <c r="AE11" s="130"/>
      <c r="AF11" s="129"/>
      <c r="AG11" s="128"/>
      <c r="AH11" s="112"/>
    </row>
    <row r="12" spans="2:34" x14ac:dyDescent="0.25">
      <c r="D12" s="70"/>
      <c r="E12" s="127"/>
      <c r="F12" s="125"/>
      <c r="G12" s="125"/>
      <c r="H12" s="125"/>
      <c r="I12" s="126"/>
      <c r="J12" s="126"/>
      <c r="K12" s="125"/>
      <c r="L12" s="125"/>
      <c r="M12" s="675" t="s">
        <v>81</v>
      </c>
      <c r="N12" s="675"/>
      <c r="O12" s="675"/>
      <c r="P12" s="675"/>
      <c r="Q12" s="675"/>
      <c r="R12" s="675"/>
      <c r="S12" s="675"/>
      <c r="T12" s="675"/>
      <c r="U12" s="675"/>
      <c r="V12" s="675"/>
      <c r="W12" s="675"/>
      <c r="X12" s="675"/>
      <c r="Y12" s="675"/>
      <c r="Z12" s="675"/>
      <c r="AA12" s="675"/>
      <c r="AB12" s="675"/>
      <c r="AC12" s="675"/>
      <c r="AD12" s="675"/>
      <c r="AE12" s="675"/>
      <c r="AF12" s="124">
        <v>5</v>
      </c>
      <c r="AG12" s="123" t="s">
        <v>6</v>
      </c>
      <c r="AH12" s="122"/>
    </row>
    <row r="13" spans="2:34" x14ac:dyDescent="0.25">
      <c r="D13" s="70"/>
      <c r="E13" s="676" t="s">
        <v>82</v>
      </c>
      <c r="F13" s="676"/>
      <c r="G13" s="676"/>
      <c r="H13" s="676"/>
      <c r="I13" s="676"/>
      <c r="J13" s="676"/>
      <c r="K13" s="676"/>
      <c r="L13" s="676"/>
      <c r="M13" s="676"/>
      <c r="N13" s="676"/>
      <c r="O13" s="676"/>
      <c r="P13" s="676"/>
      <c r="Q13" s="676"/>
      <c r="R13" s="676"/>
      <c r="S13" s="676"/>
      <c r="T13" s="676"/>
      <c r="U13" s="676"/>
      <c r="V13" s="676"/>
      <c r="W13" s="676"/>
      <c r="X13" s="676"/>
      <c r="Y13" s="676"/>
      <c r="Z13" s="676"/>
      <c r="AA13" s="676"/>
      <c r="AB13" s="676"/>
      <c r="AC13" s="676"/>
      <c r="AD13" s="676"/>
      <c r="AE13" s="676"/>
      <c r="AF13" s="676"/>
      <c r="AG13" s="676"/>
      <c r="AH13" s="121"/>
    </row>
    <row r="14" spans="2:34" ht="28.95" customHeight="1" x14ac:dyDescent="0.25">
      <c r="D14" s="70"/>
      <c r="E14" s="694" t="s">
        <v>83</v>
      </c>
      <c r="F14" s="695"/>
      <c r="G14" s="695"/>
      <c r="H14" s="695"/>
      <c r="I14" s="696"/>
      <c r="J14" s="685" t="s">
        <v>84</v>
      </c>
      <c r="K14" s="686" t="s">
        <v>85</v>
      </c>
      <c r="L14" s="700" t="s">
        <v>86</v>
      </c>
      <c r="M14" s="702" t="s">
        <v>14</v>
      </c>
      <c r="N14" s="703"/>
      <c r="O14" s="703"/>
      <c r="P14" s="703"/>
      <c r="Q14" s="703"/>
      <c r="R14" s="703"/>
      <c r="S14" s="703"/>
      <c r="T14" s="703"/>
      <c r="U14" s="703"/>
      <c r="V14" s="703"/>
      <c r="W14" s="703"/>
      <c r="X14" s="703"/>
      <c r="Y14" s="703"/>
      <c r="Z14" s="703"/>
      <c r="AA14" s="703"/>
      <c r="AB14" s="703"/>
      <c r="AC14" s="704"/>
      <c r="AD14" s="705" t="s">
        <v>87</v>
      </c>
      <c r="AE14" s="710" t="s">
        <v>88</v>
      </c>
      <c r="AF14" s="707" t="s">
        <v>89</v>
      </c>
      <c r="AG14" s="710" t="s">
        <v>90</v>
      </c>
      <c r="AH14" s="119"/>
    </row>
    <row r="15" spans="2:34" x14ac:dyDescent="0.25">
      <c r="D15" s="70"/>
      <c r="E15" s="697"/>
      <c r="F15" s="698"/>
      <c r="G15" s="698"/>
      <c r="H15" s="698"/>
      <c r="I15" s="699"/>
      <c r="J15" s="674"/>
      <c r="K15" s="687"/>
      <c r="L15" s="701"/>
      <c r="M15" s="120">
        <v>1</v>
      </c>
      <c r="N15" s="120">
        <v>2</v>
      </c>
      <c r="O15" s="120">
        <v>3</v>
      </c>
      <c r="P15" s="120">
        <v>4</v>
      </c>
      <c r="Q15" s="120">
        <v>5</v>
      </c>
      <c r="R15" s="120">
        <v>6</v>
      </c>
      <c r="S15" s="120">
        <v>7</v>
      </c>
      <c r="T15" s="120">
        <v>8</v>
      </c>
      <c r="U15" s="120">
        <v>9</v>
      </c>
      <c r="V15" s="120">
        <v>10</v>
      </c>
      <c r="W15" s="120">
        <v>11</v>
      </c>
      <c r="X15" s="120">
        <v>12</v>
      </c>
      <c r="Y15" s="120"/>
      <c r="Z15" s="120"/>
      <c r="AA15" s="120"/>
      <c r="AB15" s="120"/>
      <c r="AC15" s="120"/>
      <c r="AD15" s="706"/>
      <c r="AE15" s="711"/>
      <c r="AF15" s="708"/>
      <c r="AG15" s="711"/>
      <c r="AH15" s="119"/>
    </row>
    <row r="16" spans="2:34" ht="15" customHeight="1" x14ac:dyDescent="0.25">
      <c r="B16" s="83"/>
      <c r="C16" s="83"/>
      <c r="D16" s="86"/>
      <c r="E16" s="118">
        <v>1.1000000000000001</v>
      </c>
      <c r="F16" s="688" t="s">
        <v>91</v>
      </c>
      <c r="G16" s="689"/>
      <c r="H16" s="689"/>
      <c r="I16" s="690"/>
      <c r="J16" s="111" t="s">
        <v>92</v>
      </c>
      <c r="K16" s="110">
        <v>8</v>
      </c>
      <c r="L16" s="109">
        <v>1</v>
      </c>
      <c r="M16" s="108">
        <v>0.4</v>
      </c>
      <c r="N16" s="108">
        <v>0.1</v>
      </c>
      <c r="O16" s="108">
        <v>0.1</v>
      </c>
      <c r="P16" s="108">
        <v>0.1</v>
      </c>
      <c r="Q16" s="108">
        <v>0.1</v>
      </c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7">
        <f>SUM(M16:AC16)</f>
        <v>0.79999999999999993</v>
      </c>
      <c r="AE16" s="106">
        <v>5204485</v>
      </c>
      <c r="AF16" s="117">
        <v>1.4525999999999999</v>
      </c>
      <c r="AG16" s="105">
        <f>L16*AD16*AE16*AF16</f>
        <v>6048027.9287999989</v>
      </c>
      <c r="AH16" s="104"/>
    </row>
    <row r="17" spans="2:34" ht="15" customHeight="1" x14ac:dyDescent="0.25">
      <c r="B17" s="83"/>
      <c r="C17" s="83"/>
      <c r="D17" s="86"/>
      <c r="E17" s="82">
        <v>1.2</v>
      </c>
      <c r="F17" s="659" t="s">
        <v>93</v>
      </c>
      <c r="G17" s="660"/>
      <c r="H17" s="660"/>
      <c r="I17" s="661"/>
      <c r="J17" s="116" t="s">
        <v>92</v>
      </c>
      <c r="K17" s="115">
        <v>8</v>
      </c>
      <c r="L17" s="114">
        <v>1</v>
      </c>
      <c r="M17" s="108">
        <v>0</v>
      </c>
      <c r="N17" s="108">
        <v>1</v>
      </c>
      <c r="O17" s="108">
        <v>1</v>
      </c>
      <c r="P17" s="108">
        <v>1</v>
      </c>
      <c r="Q17" s="108">
        <v>1</v>
      </c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7">
        <f>SUM(M17:AC17)</f>
        <v>4</v>
      </c>
      <c r="AE17" s="106">
        <v>5204485</v>
      </c>
      <c r="AF17" s="113">
        <v>1.4525999999999999</v>
      </c>
      <c r="AG17" s="105">
        <f>L17*AD17*AE17*AF17</f>
        <v>30240139.643999998</v>
      </c>
      <c r="AH17" s="104"/>
    </row>
    <row r="18" spans="2:34" ht="15" customHeight="1" x14ac:dyDescent="0.25">
      <c r="B18" s="83"/>
      <c r="C18" s="83"/>
      <c r="D18" s="86"/>
      <c r="E18" s="82">
        <v>1.3</v>
      </c>
      <c r="F18" s="659" t="s">
        <v>94</v>
      </c>
      <c r="G18" s="660"/>
      <c r="H18" s="660"/>
      <c r="I18" s="661"/>
      <c r="J18" s="116" t="s">
        <v>92</v>
      </c>
      <c r="K18" s="115">
        <v>8</v>
      </c>
      <c r="L18" s="114">
        <v>1</v>
      </c>
      <c r="M18" s="108">
        <v>0.6</v>
      </c>
      <c r="N18" s="108">
        <v>0.1</v>
      </c>
      <c r="O18" s="108">
        <v>0.1</v>
      </c>
      <c r="P18" s="108">
        <v>0.1</v>
      </c>
      <c r="Q18" s="108">
        <v>0.1</v>
      </c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7">
        <f>SUM(M18:AC18)</f>
        <v>0.99999999999999989</v>
      </c>
      <c r="AE18" s="106">
        <v>5204485</v>
      </c>
      <c r="AF18" s="113">
        <v>1.4525999999999999</v>
      </c>
      <c r="AG18" s="105">
        <f>L18*AD18*AE18*AF18</f>
        <v>7560034.9109999985</v>
      </c>
      <c r="AH18" s="104"/>
    </row>
    <row r="19" spans="2:34" x14ac:dyDescent="0.25">
      <c r="D19" s="70"/>
      <c r="F19" s="101"/>
      <c r="G19" s="101"/>
      <c r="H19" s="101"/>
      <c r="I19" s="101"/>
      <c r="J19" s="677" t="s">
        <v>96</v>
      </c>
      <c r="K19" s="677"/>
      <c r="L19" s="677"/>
      <c r="M19" s="677"/>
      <c r="N19" s="677"/>
      <c r="O19" s="677"/>
      <c r="P19" s="677"/>
      <c r="Q19" s="677"/>
      <c r="R19" s="677"/>
      <c r="S19" s="677"/>
      <c r="T19" s="677"/>
      <c r="U19" s="677"/>
      <c r="V19" s="677"/>
      <c r="W19" s="677"/>
      <c r="X19" s="677"/>
      <c r="Y19" s="677"/>
      <c r="Z19" s="677"/>
      <c r="AA19" s="677"/>
      <c r="AB19" s="677"/>
      <c r="AC19" s="677"/>
      <c r="AD19" s="677"/>
      <c r="AE19" s="677"/>
      <c r="AF19" s="677"/>
      <c r="AG19" s="492">
        <f>SUM(AG16:AG18)</f>
        <v>43848202.483799994</v>
      </c>
      <c r="AH19" s="90"/>
    </row>
    <row r="20" spans="2:34" x14ac:dyDescent="0.25">
      <c r="D20" s="70"/>
      <c r="F20" s="101"/>
      <c r="G20" s="101"/>
      <c r="H20" s="101"/>
      <c r="I20" s="101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99"/>
      <c r="AH20" s="76"/>
    </row>
    <row r="21" spans="2:34" s="83" customFormat="1" ht="13.95" customHeight="1" x14ac:dyDescent="0.25">
      <c r="D21" s="86"/>
      <c r="E21" s="678" t="s">
        <v>97</v>
      </c>
      <c r="F21" s="679"/>
      <c r="G21" s="679"/>
      <c r="H21" s="679"/>
      <c r="I21" s="679"/>
      <c r="J21" s="679"/>
      <c r="K21" s="679"/>
      <c r="L21" s="679"/>
      <c r="M21" s="679"/>
      <c r="N21" s="679"/>
      <c r="O21" s="679"/>
      <c r="P21" s="679"/>
      <c r="Q21" s="679"/>
      <c r="R21" s="679"/>
      <c r="S21" s="679"/>
      <c r="T21" s="679"/>
      <c r="U21" s="679"/>
      <c r="V21" s="679"/>
      <c r="W21" s="679"/>
      <c r="X21" s="679"/>
      <c r="Y21" s="679"/>
      <c r="Z21" s="679"/>
      <c r="AA21" s="679"/>
      <c r="AB21" s="679"/>
      <c r="AC21" s="679"/>
      <c r="AD21" s="679"/>
      <c r="AE21" s="679"/>
      <c r="AF21" s="679"/>
      <c r="AG21" s="680"/>
      <c r="AH21" s="89"/>
    </row>
    <row r="22" spans="2:34" s="83" customFormat="1" x14ac:dyDescent="0.25">
      <c r="D22" s="86"/>
      <c r="E22" s="681" t="s">
        <v>83</v>
      </c>
      <c r="F22" s="681"/>
      <c r="G22" s="681"/>
      <c r="H22" s="682"/>
      <c r="I22" s="88" t="s">
        <v>98</v>
      </c>
      <c r="J22" s="88" t="s">
        <v>84</v>
      </c>
      <c r="K22" s="683" t="s">
        <v>12</v>
      </c>
      <c r="L22" s="683"/>
      <c r="M22" s="684" t="s">
        <v>99</v>
      </c>
      <c r="N22" s="684"/>
      <c r="O22" s="684"/>
      <c r="P22" s="684"/>
      <c r="Q22" s="684"/>
      <c r="R22" s="684"/>
      <c r="S22" s="684"/>
      <c r="T22" s="684"/>
      <c r="U22" s="684"/>
      <c r="V22" s="684"/>
      <c r="W22" s="684"/>
      <c r="X22" s="684"/>
      <c r="Y22" s="684"/>
      <c r="Z22" s="684"/>
      <c r="AA22" s="684"/>
      <c r="AB22" s="684"/>
      <c r="AC22" s="684"/>
      <c r="AD22" s="684"/>
      <c r="AE22" s="684"/>
      <c r="AF22" s="674" t="s">
        <v>100</v>
      </c>
      <c r="AG22" s="674"/>
      <c r="AH22" s="87"/>
    </row>
    <row r="23" spans="2:34" s="83" customFormat="1" x14ac:dyDescent="0.25">
      <c r="D23" s="86"/>
      <c r="E23" s="85" t="s">
        <v>101</v>
      </c>
      <c r="F23" s="645" t="s">
        <v>102</v>
      </c>
      <c r="G23" s="645"/>
      <c r="H23" s="662"/>
      <c r="I23" s="645"/>
      <c r="J23" s="645"/>
      <c r="K23" s="645"/>
      <c r="L23" s="645"/>
      <c r="M23" s="645"/>
      <c r="N23" s="645"/>
      <c r="O23" s="645"/>
      <c r="P23" s="645"/>
      <c r="Q23" s="645"/>
      <c r="R23" s="645"/>
      <c r="S23" s="645"/>
      <c r="T23" s="645"/>
      <c r="U23" s="645"/>
      <c r="V23" s="645"/>
      <c r="W23" s="645"/>
      <c r="X23" s="645"/>
      <c r="Y23" s="645"/>
      <c r="Z23" s="645"/>
      <c r="AA23" s="645"/>
      <c r="AB23" s="645"/>
      <c r="AC23" s="645"/>
      <c r="AD23" s="645"/>
      <c r="AE23" s="645"/>
      <c r="AF23" s="645"/>
      <c r="AG23" s="645"/>
      <c r="AH23" s="84"/>
    </row>
    <row r="24" spans="2:34" ht="40.200000000000003" customHeight="1" x14ac:dyDescent="0.25">
      <c r="D24" s="70"/>
      <c r="E24" s="82">
        <v>1.1000000000000001</v>
      </c>
      <c r="F24" s="663" t="s">
        <v>103</v>
      </c>
      <c r="G24" s="663"/>
      <c r="H24" s="664"/>
      <c r="I24" s="81" t="s">
        <v>104</v>
      </c>
      <c r="J24" s="80" t="s">
        <v>105</v>
      </c>
      <c r="K24" s="646">
        <v>3</v>
      </c>
      <c r="L24" s="646"/>
      <c r="M24" s="665">
        <v>23584.959999999999</v>
      </c>
      <c r="N24" s="666"/>
      <c r="O24" s="666"/>
      <c r="P24" s="666"/>
      <c r="Q24" s="666"/>
      <c r="R24" s="666"/>
      <c r="S24" s="666"/>
      <c r="T24" s="666"/>
      <c r="U24" s="666"/>
      <c r="V24" s="666"/>
      <c r="W24" s="666"/>
      <c r="X24" s="666"/>
      <c r="Y24" s="666"/>
      <c r="Z24" s="666"/>
      <c r="AA24" s="666"/>
      <c r="AB24" s="666"/>
      <c r="AC24" s="666"/>
      <c r="AD24" s="666"/>
      <c r="AE24" s="667"/>
      <c r="AF24" s="649">
        <f>K24*M24</f>
        <v>70754.880000000005</v>
      </c>
      <c r="AG24" s="649"/>
      <c r="AH24" s="79"/>
    </row>
    <row r="25" spans="2:34" x14ac:dyDescent="0.25">
      <c r="D25" s="70"/>
      <c r="E25" s="727"/>
      <c r="F25" s="727"/>
      <c r="G25" s="727"/>
      <c r="H25" s="727"/>
      <c r="I25" s="728"/>
      <c r="J25" s="709" t="s">
        <v>106</v>
      </c>
      <c r="K25" s="709"/>
      <c r="L25" s="709"/>
      <c r="M25" s="709"/>
      <c r="N25" s="709"/>
      <c r="O25" s="709"/>
      <c r="P25" s="709"/>
      <c r="Q25" s="709"/>
      <c r="R25" s="709"/>
      <c r="S25" s="709"/>
      <c r="T25" s="709"/>
      <c r="U25" s="709"/>
      <c r="V25" s="709"/>
      <c r="W25" s="709"/>
      <c r="X25" s="709"/>
      <c r="Y25" s="709"/>
      <c r="Z25" s="709"/>
      <c r="AA25" s="709"/>
      <c r="AB25" s="709"/>
      <c r="AC25" s="709"/>
      <c r="AD25" s="709"/>
      <c r="AE25" s="709"/>
      <c r="AF25" s="712">
        <f>SUM(AF24:AG24)</f>
        <v>70754.880000000005</v>
      </c>
      <c r="AG25" s="712"/>
      <c r="AH25" s="78"/>
    </row>
    <row r="26" spans="2:34" x14ac:dyDescent="0.25">
      <c r="D26" s="70"/>
      <c r="E26" s="64"/>
      <c r="F26" s="64"/>
      <c r="G26" s="64"/>
      <c r="H26" s="64"/>
      <c r="I26" s="64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103"/>
      <c r="AG26" s="103"/>
      <c r="AH26" s="78"/>
    </row>
    <row r="27" spans="2:34" s="83" customFormat="1" x14ac:dyDescent="0.25">
      <c r="D27" s="86"/>
      <c r="E27" s="85" t="s">
        <v>107</v>
      </c>
      <c r="F27" s="645" t="s">
        <v>108</v>
      </c>
      <c r="G27" s="645"/>
      <c r="H27" s="662"/>
      <c r="I27" s="645"/>
      <c r="J27" s="645"/>
      <c r="K27" s="645"/>
      <c r="L27" s="645"/>
      <c r="M27" s="645"/>
      <c r="N27" s="645"/>
      <c r="O27" s="645"/>
      <c r="P27" s="645"/>
      <c r="Q27" s="645"/>
      <c r="R27" s="645"/>
      <c r="S27" s="645"/>
      <c r="T27" s="645"/>
      <c r="U27" s="645"/>
      <c r="V27" s="645"/>
      <c r="W27" s="645"/>
      <c r="X27" s="645"/>
      <c r="Y27" s="645"/>
      <c r="Z27" s="645"/>
      <c r="AA27" s="645"/>
      <c r="AB27" s="645"/>
      <c r="AC27" s="645"/>
      <c r="AD27" s="645"/>
      <c r="AE27" s="645"/>
      <c r="AF27" s="645"/>
      <c r="AG27" s="645"/>
      <c r="AH27" s="84"/>
    </row>
    <row r="28" spans="2:34" ht="35.700000000000003" customHeight="1" x14ac:dyDescent="0.25">
      <c r="D28" s="70"/>
      <c r="E28" s="82">
        <v>2.1</v>
      </c>
      <c r="F28" s="691" t="s">
        <v>109</v>
      </c>
      <c r="G28" s="692"/>
      <c r="H28" s="692"/>
      <c r="I28" s="693"/>
      <c r="J28" s="94"/>
      <c r="K28" s="713"/>
      <c r="L28" s="714"/>
      <c r="M28" s="715"/>
      <c r="N28" s="716"/>
      <c r="O28" s="716"/>
      <c r="P28" s="716"/>
      <c r="Q28" s="716"/>
      <c r="R28" s="716"/>
      <c r="S28" s="716"/>
      <c r="T28" s="716"/>
      <c r="U28" s="716"/>
      <c r="V28" s="716"/>
      <c r="W28" s="716"/>
      <c r="X28" s="716"/>
      <c r="Y28" s="716"/>
      <c r="Z28" s="716"/>
      <c r="AA28" s="716"/>
      <c r="AB28" s="716"/>
      <c r="AC28" s="716"/>
      <c r="AD28" s="716"/>
      <c r="AE28" s="717"/>
      <c r="AF28" s="649">
        <v>0</v>
      </c>
      <c r="AG28" s="649"/>
      <c r="AH28" s="79"/>
    </row>
    <row r="29" spans="2:34" x14ac:dyDescent="0.25">
      <c r="D29" s="70"/>
      <c r="E29" s="727"/>
      <c r="F29" s="727"/>
      <c r="G29" s="727"/>
      <c r="H29" s="727"/>
      <c r="I29" s="728"/>
      <c r="J29" s="709" t="s">
        <v>106</v>
      </c>
      <c r="K29" s="709"/>
      <c r="L29" s="709"/>
      <c r="M29" s="709"/>
      <c r="N29" s="709"/>
      <c r="O29" s="709"/>
      <c r="P29" s="709"/>
      <c r="Q29" s="709"/>
      <c r="R29" s="709"/>
      <c r="S29" s="709"/>
      <c r="T29" s="709"/>
      <c r="U29" s="709"/>
      <c r="V29" s="709"/>
      <c r="W29" s="709"/>
      <c r="X29" s="709"/>
      <c r="Y29" s="709"/>
      <c r="Z29" s="709"/>
      <c r="AA29" s="709"/>
      <c r="AB29" s="709"/>
      <c r="AC29" s="709"/>
      <c r="AD29" s="709"/>
      <c r="AE29" s="709"/>
      <c r="AF29" s="712">
        <f>SUM(AF28:AG28)</f>
        <v>0</v>
      </c>
      <c r="AG29" s="712"/>
      <c r="AH29" s="78"/>
    </row>
    <row r="30" spans="2:34" x14ac:dyDescent="0.25">
      <c r="D30" s="70"/>
      <c r="E30" s="64"/>
      <c r="F30" s="64"/>
      <c r="G30" s="64"/>
      <c r="H30" s="64"/>
      <c r="I30" s="64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103"/>
      <c r="AG30" s="103"/>
      <c r="AH30" s="78"/>
    </row>
    <row r="31" spans="2:34" s="83" customFormat="1" x14ac:dyDescent="0.25">
      <c r="D31" s="86"/>
      <c r="E31" s="85" t="s">
        <v>110</v>
      </c>
      <c r="F31" s="645" t="s">
        <v>111</v>
      </c>
      <c r="G31" s="645"/>
      <c r="H31" s="662"/>
      <c r="I31" s="645"/>
      <c r="J31" s="645"/>
      <c r="K31" s="645"/>
      <c r="L31" s="645"/>
      <c r="M31" s="645"/>
      <c r="N31" s="645"/>
      <c r="O31" s="645"/>
      <c r="P31" s="645"/>
      <c r="Q31" s="645"/>
      <c r="R31" s="645"/>
      <c r="S31" s="645"/>
      <c r="T31" s="645"/>
      <c r="U31" s="645"/>
      <c r="V31" s="645"/>
      <c r="W31" s="645"/>
      <c r="X31" s="645"/>
      <c r="Y31" s="645"/>
      <c r="Z31" s="645"/>
      <c r="AA31" s="645"/>
      <c r="AB31" s="645"/>
      <c r="AC31" s="645"/>
      <c r="AD31" s="645"/>
      <c r="AE31" s="645"/>
      <c r="AF31" s="645"/>
      <c r="AG31" s="645"/>
      <c r="AH31" s="84"/>
    </row>
    <row r="32" spans="2:34" ht="39.450000000000003" customHeight="1" x14ac:dyDescent="0.25">
      <c r="B32" s="83"/>
      <c r="C32" s="83"/>
      <c r="D32" s="86"/>
      <c r="E32" s="82">
        <v>3.1</v>
      </c>
      <c r="F32" s="718" t="s">
        <v>112</v>
      </c>
      <c r="G32" s="719"/>
      <c r="H32" s="720"/>
      <c r="I32" s="81" t="s">
        <v>276</v>
      </c>
      <c r="J32" s="80" t="s">
        <v>113</v>
      </c>
      <c r="K32" s="646">
        <v>380</v>
      </c>
      <c r="L32" s="646"/>
      <c r="M32" s="665">
        <v>1741.5</v>
      </c>
      <c r="N32" s="666"/>
      <c r="O32" s="666"/>
      <c r="P32" s="666"/>
      <c r="Q32" s="666"/>
      <c r="R32" s="666"/>
      <c r="S32" s="666"/>
      <c r="T32" s="666"/>
      <c r="U32" s="666"/>
      <c r="V32" s="666"/>
      <c r="W32" s="666"/>
      <c r="X32" s="666"/>
      <c r="Y32" s="666"/>
      <c r="Z32" s="666"/>
      <c r="AA32" s="666"/>
      <c r="AB32" s="666"/>
      <c r="AC32" s="666"/>
      <c r="AD32" s="666"/>
      <c r="AE32" s="667"/>
      <c r="AF32" s="649">
        <f>K32*M32</f>
        <v>661770</v>
      </c>
      <c r="AG32" s="649"/>
      <c r="AH32" s="91"/>
    </row>
    <row r="33" spans="2:34" ht="39.450000000000003" customHeight="1" x14ac:dyDescent="0.25">
      <c r="B33" s="83"/>
      <c r="C33" s="83"/>
      <c r="D33" s="86"/>
      <c r="E33" s="82">
        <v>3.2</v>
      </c>
      <c r="F33" s="733"/>
      <c r="G33" s="734"/>
      <c r="H33" s="735"/>
      <c r="I33" s="81" t="s">
        <v>114</v>
      </c>
      <c r="J33" s="80" t="s">
        <v>115</v>
      </c>
      <c r="K33" s="646">
        <v>12</v>
      </c>
      <c r="L33" s="646"/>
      <c r="M33" s="665">
        <v>47361.55</v>
      </c>
      <c r="N33" s="666"/>
      <c r="O33" s="666"/>
      <c r="P33" s="666"/>
      <c r="Q33" s="666"/>
      <c r="R33" s="666"/>
      <c r="S33" s="666"/>
      <c r="T33" s="666"/>
      <c r="U33" s="666"/>
      <c r="V33" s="666"/>
      <c r="W33" s="666"/>
      <c r="X33" s="666"/>
      <c r="Y33" s="666"/>
      <c r="Z33" s="666"/>
      <c r="AA33" s="666"/>
      <c r="AB33" s="666"/>
      <c r="AC33" s="666"/>
      <c r="AD33" s="666"/>
      <c r="AE33" s="667"/>
      <c r="AF33" s="649">
        <f>K33*M33</f>
        <v>568338.60000000009</v>
      </c>
      <c r="AG33" s="649"/>
      <c r="AH33" s="91"/>
    </row>
    <row r="34" spans="2:34" ht="40.200000000000003" customHeight="1" x14ac:dyDescent="0.25">
      <c r="B34" s="83"/>
      <c r="C34" s="83"/>
      <c r="D34" s="86"/>
      <c r="E34" s="82">
        <v>3.3</v>
      </c>
      <c r="F34" s="733"/>
      <c r="G34" s="734"/>
      <c r="H34" s="735"/>
      <c r="I34" s="81" t="s">
        <v>116</v>
      </c>
      <c r="J34" s="80" t="s">
        <v>277</v>
      </c>
      <c r="K34" s="646">
        <v>2</v>
      </c>
      <c r="L34" s="646"/>
      <c r="M34" s="665">
        <v>26217.21</v>
      </c>
      <c r="N34" s="666"/>
      <c r="O34" s="666"/>
      <c r="P34" s="666"/>
      <c r="Q34" s="666"/>
      <c r="R34" s="666"/>
      <c r="S34" s="666"/>
      <c r="T34" s="666"/>
      <c r="U34" s="666"/>
      <c r="V34" s="666"/>
      <c r="W34" s="666"/>
      <c r="X34" s="666"/>
      <c r="Y34" s="666"/>
      <c r="Z34" s="666"/>
      <c r="AA34" s="666"/>
      <c r="AB34" s="666"/>
      <c r="AC34" s="666"/>
      <c r="AD34" s="666"/>
      <c r="AE34" s="667"/>
      <c r="AF34" s="649">
        <f>K34*M34</f>
        <v>52434.42</v>
      </c>
      <c r="AG34" s="649"/>
      <c r="AH34" s="91"/>
    </row>
    <row r="35" spans="2:34" x14ac:dyDescent="0.25">
      <c r="D35" s="70"/>
      <c r="E35" s="727"/>
      <c r="F35" s="727"/>
      <c r="G35" s="727"/>
      <c r="H35" s="727"/>
      <c r="I35" s="728"/>
      <c r="J35" s="709" t="s">
        <v>106</v>
      </c>
      <c r="K35" s="709"/>
      <c r="L35" s="709"/>
      <c r="M35" s="709"/>
      <c r="N35" s="709"/>
      <c r="O35" s="709"/>
      <c r="P35" s="709"/>
      <c r="Q35" s="709"/>
      <c r="R35" s="709"/>
      <c r="S35" s="709"/>
      <c r="T35" s="709"/>
      <c r="U35" s="709"/>
      <c r="V35" s="709"/>
      <c r="W35" s="709"/>
      <c r="X35" s="709"/>
      <c r="Y35" s="709"/>
      <c r="Z35" s="709"/>
      <c r="AA35" s="709"/>
      <c r="AB35" s="709"/>
      <c r="AC35" s="709"/>
      <c r="AD35" s="709"/>
      <c r="AE35" s="709"/>
      <c r="AF35" s="712">
        <f>SUM(AF32:AG34)</f>
        <v>1282543.02</v>
      </c>
      <c r="AG35" s="712"/>
      <c r="AH35" s="95"/>
    </row>
    <row r="36" spans="2:34" x14ac:dyDescent="0.25">
      <c r="D36" s="70"/>
      <c r="E36" s="64"/>
      <c r="F36" s="64"/>
      <c r="G36" s="64"/>
      <c r="H36" s="64"/>
      <c r="I36" s="64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103"/>
      <c r="AG36" s="103"/>
      <c r="AH36" s="78"/>
    </row>
    <row r="37" spans="2:34" s="83" customFormat="1" x14ac:dyDescent="0.25">
      <c r="D37" s="86"/>
      <c r="E37" s="85" t="s">
        <v>117</v>
      </c>
      <c r="F37" s="645" t="s">
        <v>118</v>
      </c>
      <c r="G37" s="645"/>
      <c r="H37" s="662"/>
      <c r="I37" s="645"/>
      <c r="J37" s="645"/>
      <c r="K37" s="645"/>
      <c r="L37" s="645"/>
      <c r="M37" s="645"/>
      <c r="N37" s="645"/>
      <c r="O37" s="645"/>
      <c r="P37" s="645"/>
      <c r="Q37" s="645"/>
      <c r="R37" s="645"/>
      <c r="S37" s="645"/>
      <c r="T37" s="645"/>
      <c r="U37" s="645"/>
      <c r="V37" s="645"/>
      <c r="W37" s="645"/>
      <c r="X37" s="645"/>
      <c r="Y37" s="645"/>
      <c r="Z37" s="645"/>
      <c r="AA37" s="645"/>
      <c r="AB37" s="645"/>
      <c r="AC37" s="645"/>
      <c r="AD37" s="645"/>
      <c r="AE37" s="645"/>
      <c r="AF37" s="645"/>
      <c r="AG37" s="645"/>
      <c r="AH37" s="84"/>
    </row>
    <row r="38" spans="2:34" ht="52.95" customHeight="1" x14ac:dyDescent="0.25">
      <c r="B38" s="83"/>
      <c r="C38" s="83"/>
      <c r="D38" s="86"/>
      <c r="E38" s="82">
        <v>5.0999999999999996</v>
      </c>
      <c r="F38" s="718" t="s">
        <v>119</v>
      </c>
      <c r="G38" s="719"/>
      <c r="H38" s="720"/>
      <c r="I38" s="81" t="s">
        <v>120</v>
      </c>
      <c r="J38" s="80" t="s">
        <v>222</v>
      </c>
      <c r="K38" s="650">
        <v>10</v>
      </c>
      <c r="L38" s="651"/>
      <c r="M38" s="665">
        <v>18701.61</v>
      </c>
      <c r="N38" s="666"/>
      <c r="O38" s="666"/>
      <c r="P38" s="666"/>
      <c r="Q38" s="666"/>
      <c r="R38" s="666"/>
      <c r="S38" s="666"/>
      <c r="T38" s="666"/>
      <c r="U38" s="666"/>
      <c r="V38" s="666"/>
      <c r="W38" s="666"/>
      <c r="X38" s="666"/>
      <c r="Y38" s="666"/>
      <c r="Z38" s="666"/>
      <c r="AA38" s="666"/>
      <c r="AB38" s="666"/>
      <c r="AC38" s="666"/>
      <c r="AD38" s="666"/>
      <c r="AE38" s="667"/>
      <c r="AF38" s="649">
        <f>K38*M38</f>
        <v>187016.1</v>
      </c>
      <c r="AG38" s="649"/>
      <c r="AH38" s="91"/>
    </row>
    <row r="39" spans="2:34" x14ac:dyDescent="0.25">
      <c r="D39" s="70"/>
      <c r="E39" s="727"/>
      <c r="F39" s="727"/>
      <c r="G39" s="727"/>
      <c r="H39" s="727"/>
      <c r="I39" s="728"/>
      <c r="J39" s="709" t="s">
        <v>106</v>
      </c>
      <c r="K39" s="709"/>
      <c r="L39" s="709"/>
      <c r="M39" s="709"/>
      <c r="N39" s="709"/>
      <c r="O39" s="709"/>
      <c r="P39" s="709"/>
      <c r="Q39" s="709"/>
      <c r="R39" s="709"/>
      <c r="S39" s="709"/>
      <c r="T39" s="709"/>
      <c r="U39" s="709"/>
      <c r="V39" s="709"/>
      <c r="W39" s="709"/>
      <c r="X39" s="709"/>
      <c r="Y39" s="709"/>
      <c r="Z39" s="709"/>
      <c r="AA39" s="709"/>
      <c r="AB39" s="709"/>
      <c r="AC39" s="709"/>
      <c r="AD39" s="709"/>
      <c r="AE39" s="709"/>
      <c r="AF39" s="712">
        <f>SUM(AF38:AG38)</f>
        <v>187016.1</v>
      </c>
      <c r="AG39" s="712"/>
      <c r="AH39" s="95"/>
    </row>
    <row r="40" spans="2:34" s="83" customFormat="1" ht="15" customHeight="1" x14ac:dyDescent="0.25">
      <c r="D40" s="86"/>
      <c r="F40" s="102"/>
      <c r="G40" s="102"/>
      <c r="H40" s="102"/>
      <c r="I40" s="102"/>
      <c r="J40" s="709" t="s">
        <v>121</v>
      </c>
      <c r="K40" s="709"/>
      <c r="L40" s="709"/>
      <c r="M40" s="709"/>
      <c r="N40" s="709"/>
      <c r="O40" s="709"/>
      <c r="P40" s="709"/>
      <c r="Q40" s="709"/>
      <c r="R40" s="709"/>
      <c r="S40" s="709"/>
      <c r="T40" s="709"/>
      <c r="U40" s="709"/>
      <c r="V40" s="709"/>
      <c r="W40" s="709"/>
      <c r="X40" s="709"/>
      <c r="Y40" s="709"/>
      <c r="Z40" s="709"/>
      <c r="AA40" s="709"/>
      <c r="AB40" s="709"/>
      <c r="AC40" s="709"/>
      <c r="AD40" s="709"/>
      <c r="AE40" s="709"/>
      <c r="AF40" s="652">
        <f>AF25+AF29+AF35+AF39</f>
        <v>1540314</v>
      </c>
      <c r="AG40" s="652"/>
      <c r="AH40" s="90"/>
    </row>
    <row r="41" spans="2:34" x14ac:dyDescent="0.25">
      <c r="D41" s="70"/>
      <c r="F41" s="101"/>
      <c r="G41" s="101"/>
      <c r="H41" s="101"/>
      <c r="I41" s="101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99"/>
      <c r="AH41" s="76"/>
    </row>
    <row r="42" spans="2:34" ht="13.95" customHeight="1" x14ac:dyDescent="0.25">
      <c r="D42" s="70"/>
      <c r="E42" s="678" t="s">
        <v>122</v>
      </c>
      <c r="F42" s="679"/>
      <c r="G42" s="679"/>
      <c r="H42" s="679"/>
      <c r="I42" s="679"/>
      <c r="J42" s="679"/>
      <c r="K42" s="679"/>
      <c r="L42" s="679"/>
      <c r="M42" s="679"/>
      <c r="N42" s="679"/>
      <c r="O42" s="679"/>
      <c r="P42" s="679"/>
      <c r="Q42" s="679"/>
      <c r="R42" s="679"/>
      <c r="S42" s="679"/>
      <c r="T42" s="679"/>
      <c r="U42" s="679"/>
      <c r="V42" s="679"/>
      <c r="W42" s="679"/>
      <c r="X42" s="679"/>
      <c r="Y42" s="679"/>
      <c r="Z42" s="679"/>
      <c r="AA42" s="679"/>
      <c r="AB42" s="679"/>
      <c r="AC42" s="679"/>
      <c r="AD42" s="679"/>
      <c r="AE42" s="679"/>
      <c r="AF42" s="679"/>
      <c r="AG42" s="680"/>
      <c r="AH42" s="89"/>
    </row>
    <row r="43" spans="2:34" s="83" customFormat="1" x14ac:dyDescent="0.25">
      <c r="D43" s="86"/>
      <c r="E43" s="681" t="s">
        <v>83</v>
      </c>
      <c r="F43" s="681"/>
      <c r="G43" s="681"/>
      <c r="H43" s="682"/>
      <c r="I43" s="88" t="s">
        <v>98</v>
      </c>
      <c r="J43" s="88" t="s">
        <v>84</v>
      </c>
      <c r="K43" s="683" t="s">
        <v>12</v>
      </c>
      <c r="L43" s="683"/>
      <c r="M43" s="684" t="s">
        <v>99</v>
      </c>
      <c r="N43" s="684"/>
      <c r="O43" s="684"/>
      <c r="P43" s="684"/>
      <c r="Q43" s="684"/>
      <c r="R43" s="684"/>
      <c r="S43" s="684"/>
      <c r="T43" s="684"/>
      <c r="U43" s="684"/>
      <c r="V43" s="684"/>
      <c r="W43" s="684"/>
      <c r="X43" s="684"/>
      <c r="Y43" s="684"/>
      <c r="Z43" s="684"/>
      <c r="AA43" s="684"/>
      <c r="AB43" s="684"/>
      <c r="AC43" s="684"/>
      <c r="AD43" s="684"/>
      <c r="AE43" s="684"/>
      <c r="AF43" s="674" t="s">
        <v>100</v>
      </c>
      <c r="AG43" s="674"/>
      <c r="AH43" s="87"/>
    </row>
    <row r="44" spans="2:34" s="83" customFormat="1" x14ac:dyDescent="0.25">
      <c r="D44" s="86"/>
      <c r="E44" s="85" t="s">
        <v>123</v>
      </c>
      <c r="F44" s="645" t="s">
        <v>124</v>
      </c>
      <c r="G44" s="645"/>
      <c r="H44" s="662"/>
      <c r="I44" s="645"/>
      <c r="J44" s="645"/>
      <c r="K44" s="645"/>
      <c r="L44" s="645"/>
      <c r="M44" s="645"/>
      <c r="N44" s="645"/>
      <c r="O44" s="645"/>
      <c r="P44" s="645"/>
      <c r="Q44" s="645"/>
      <c r="R44" s="645"/>
      <c r="S44" s="645"/>
      <c r="T44" s="645"/>
      <c r="U44" s="645"/>
      <c r="V44" s="645"/>
      <c r="W44" s="645"/>
      <c r="X44" s="645"/>
      <c r="Y44" s="645"/>
      <c r="Z44" s="645"/>
      <c r="AA44" s="645"/>
      <c r="AB44" s="645"/>
      <c r="AC44" s="645"/>
      <c r="AD44" s="645"/>
      <c r="AE44" s="645"/>
      <c r="AF44" s="645"/>
      <c r="AG44" s="645"/>
      <c r="AH44" s="84"/>
    </row>
    <row r="45" spans="2:34" ht="30" customHeight="1" x14ac:dyDescent="0.25">
      <c r="B45" s="83"/>
      <c r="C45" s="83"/>
      <c r="D45" s="86"/>
      <c r="E45" s="82">
        <v>1.1000000000000001</v>
      </c>
      <c r="F45" s="663" t="s">
        <v>125</v>
      </c>
      <c r="G45" s="663"/>
      <c r="H45" s="664"/>
      <c r="I45" s="81" t="s">
        <v>161</v>
      </c>
      <c r="J45" s="80" t="s">
        <v>162</v>
      </c>
      <c r="K45" s="650">
        <v>50</v>
      </c>
      <c r="L45" s="651"/>
      <c r="M45" s="665">
        <v>2947</v>
      </c>
      <c r="N45" s="666"/>
      <c r="O45" s="666"/>
      <c r="P45" s="666"/>
      <c r="Q45" s="666"/>
      <c r="R45" s="666"/>
      <c r="S45" s="666"/>
      <c r="T45" s="666"/>
      <c r="U45" s="666"/>
      <c r="V45" s="666"/>
      <c r="W45" s="666"/>
      <c r="X45" s="666"/>
      <c r="Y45" s="666"/>
      <c r="Z45" s="666"/>
      <c r="AA45" s="666"/>
      <c r="AB45" s="666"/>
      <c r="AC45" s="666"/>
      <c r="AD45" s="666"/>
      <c r="AE45" s="667"/>
      <c r="AF45" s="649">
        <f>ROUND(K45*M45,0)</f>
        <v>147350</v>
      </c>
      <c r="AG45" s="649"/>
      <c r="AH45" s="91"/>
    </row>
    <row r="46" spans="2:34" ht="30" customHeight="1" x14ac:dyDescent="0.25">
      <c r="B46" s="83"/>
      <c r="C46" s="83"/>
      <c r="D46" s="86"/>
      <c r="E46" s="82">
        <v>1.2</v>
      </c>
      <c r="F46" s="663" t="s">
        <v>126</v>
      </c>
      <c r="G46" s="663"/>
      <c r="H46" s="663"/>
      <c r="I46" s="81" t="s">
        <v>283</v>
      </c>
      <c r="J46" s="80" t="s">
        <v>115</v>
      </c>
      <c r="K46" s="650">
        <v>15</v>
      </c>
      <c r="L46" s="651"/>
      <c r="M46" s="665">
        <v>7589.3</v>
      </c>
      <c r="N46" s="666"/>
      <c r="O46" s="666"/>
      <c r="P46" s="666"/>
      <c r="Q46" s="666"/>
      <c r="R46" s="666"/>
      <c r="S46" s="666"/>
      <c r="T46" s="666"/>
      <c r="U46" s="666"/>
      <c r="V46" s="666"/>
      <c r="W46" s="666"/>
      <c r="X46" s="666"/>
      <c r="Y46" s="666"/>
      <c r="Z46" s="666"/>
      <c r="AA46" s="666"/>
      <c r="AB46" s="666"/>
      <c r="AC46" s="666"/>
      <c r="AD46" s="666"/>
      <c r="AE46" s="667"/>
      <c r="AF46" s="649">
        <f>K46*M46</f>
        <v>113839.5</v>
      </c>
      <c r="AG46" s="649"/>
      <c r="AH46" s="91"/>
    </row>
    <row r="47" spans="2:34" x14ac:dyDescent="0.25">
      <c r="D47" s="70"/>
      <c r="E47" s="727"/>
      <c r="F47" s="727"/>
      <c r="G47" s="727"/>
      <c r="H47" s="727"/>
      <c r="I47" s="728"/>
      <c r="J47" s="709" t="s">
        <v>106</v>
      </c>
      <c r="K47" s="709"/>
      <c r="L47" s="709"/>
      <c r="M47" s="709"/>
      <c r="N47" s="709"/>
      <c r="O47" s="709"/>
      <c r="P47" s="709"/>
      <c r="Q47" s="709"/>
      <c r="R47" s="709"/>
      <c r="S47" s="709"/>
      <c r="T47" s="709"/>
      <c r="U47" s="709"/>
      <c r="V47" s="709"/>
      <c r="W47" s="709"/>
      <c r="X47" s="709"/>
      <c r="Y47" s="709"/>
      <c r="Z47" s="709"/>
      <c r="AA47" s="709"/>
      <c r="AB47" s="709"/>
      <c r="AC47" s="709"/>
      <c r="AD47" s="709"/>
      <c r="AE47" s="709"/>
      <c r="AF47" s="712">
        <f>SUM(AF45:AG46)</f>
        <v>261189.5</v>
      </c>
      <c r="AG47" s="712"/>
      <c r="AH47" s="95"/>
    </row>
    <row r="48" spans="2:34" x14ac:dyDescent="0.25">
      <c r="D48" s="70"/>
      <c r="E48" s="64"/>
      <c r="F48" s="64"/>
      <c r="G48" s="64"/>
      <c r="H48" s="64"/>
      <c r="I48" s="64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6"/>
      <c r="AG48" s="96"/>
      <c r="AH48" s="95"/>
    </row>
    <row r="49" spans="2:34" s="83" customFormat="1" x14ac:dyDescent="0.25">
      <c r="D49" s="86"/>
      <c r="E49" s="85" t="s">
        <v>127</v>
      </c>
      <c r="F49" s="645" t="s">
        <v>128</v>
      </c>
      <c r="G49" s="645"/>
      <c r="H49" s="662"/>
      <c r="I49" s="645"/>
      <c r="J49" s="645"/>
      <c r="K49" s="645"/>
      <c r="L49" s="645"/>
      <c r="M49" s="645"/>
      <c r="N49" s="645"/>
      <c r="O49" s="645"/>
      <c r="P49" s="645"/>
      <c r="Q49" s="645"/>
      <c r="R49" s="645"/>
      <c r="S49" s="645"/>
      <c r="T49" s="645"/>
      <c r="U49" s="645"/>
      <c r="V49" s="645"/>
      <c r="W49" s="645"/>
      <c r="X49" s="645"/>
      <c r="Y49" s="645"/>
      <c r="Z49" s="645"/>
      <c r="AA49" s="645"/>
      <c r="AB49" s="645"/>
      <c r="AC49" s="645"/>
      <c r="AD49" s="645"/>
      <c r="AE49" s="645"/>
      <c r="AF49" s="645"/>
      <c r="AG49" s="645"/>
      <c r="AH49" s="84"/>
    </row>
    <row r="50" spans="2:34" ht="30" customHeight="1" x14ac:dyDescent="0.25">
      <c r="B50" s="83"/>
      <c r="C50" s="83"/>
      <c r="D50" s="86"/>
      <c r="E50" s="82">
        <v>2.1</v>
      </c>
      <c r="F50" s="718" t="s">
        <v>129</v>
      </c>
      <c r="G50" s="719"/>
      <c r="H50" s="720"/>
      <c r="I50" s="81" t="s">
        <v>278</v>
      </c>
      <c r="J50" s="80" t="s">
        <v>115</v>
      </c>
      <c r="K50" s="650">
        <v>0.18</v>
      </c>
      <c r="L50" s="651"/>
      <c r="M50" s="665">
        <v>27815.51</v>
      </c>
      <c r="N50" s="666"/>
      <c r="O50" s="666"/>
      <c r="P50" s="666"/>
      <c r="Q50" s="666"/>
      <c r="R50" s="666"/>
      <c r="S50" s="666"/>
      <c r="T50" s="666"/>
      <c r="U50" s="666"/>
      <c r="V50" s="666"/>
      <c r="W50" s="666"/>
      <c r="X50" s="666"/>
      <c r="Y50" s="666"/>
      <c r="Z50" s="666"/>
      <c r="AA50" s="666"/>
      <c r="AB50" s="666"/>
      <c r="AC50" s="666"/>
      <c r="AD50" s="666"/>
      <c r="AE50" s="667"/>
      <c r="AF50" s="649">
        <f>K50*M50</f>
        <v>5006.7918</v>
      </c>
      <c r="AG50" s="649"/>
      <c r="AH50" s="91"/>
    </row>
    <row r="51" spans="2:34" s="83" customFormat="1" ht="30" customHeight="1" x14ac:dyDescent="0.25">
      <c r="D51" s="86"/>
      <c r="E51" s="82">
        <v>2.2000000000000002</v>
      </c>
      <c r="F51" s="736"/>
      <c r="G51" s="737"/>
      <c r="H51" s="738"/>
      <c r="I51" s="81" t="s">
        <v>163</v>
      </c>
      <c r="J51" s="80" t="s">
        <v>115</v>
      </c>
      <c r="K51" s="650">
        <f>((4*1.5)*(1))/3</f>
        <v>2</v>
      </c>
      <c r="L51" s="651"/>
      <c r="M51" s="665">
        <v>9397.1</v>
      </c>
      <c r="N51" s="666"/>
      <c r="O51" s="666"/>
      <c r="P51" s="666"/>
      <c r="Q51" s="666"/>
      <c r="R51" s="666"/>
      <c r="S51" s="666"/>
      <c r="T51" s="666"/>
      <c r="U51" s="666"/>
      <c r="V51" s="666"/>
      <c r="W51" s="666"/>
      <c r="X51" s="666"/>
      <c r="Y51" s="666"/>
      <c r="Z51" s="666"/>
      <c r="AA51" s="666"/>
      <c r="AB51" s="666"/>
      <c r="AC51" s="666"/>
      <c r="AD51" s="666"/>
      <c r="AE51" s="667"/>
      <c r="AF51" s="649">
        <f>K51*M51</f>
        <v>18794.2</v>
      </c>
      <c r="AG51" s="649"/>
      <c r="AH51" s="91"/>
    </row>
    <row r="52" spans="2:34" x14ac:dyDescent="0.25">
      <c r="D52" s="70"/>
      <c r="E52" s="727"/>
      <c r="F52" s="727"/>
      <c r="G52" s="727"/>
      <c r="H52" s="727"/>
      <c r="I52" s="728"/>
      <c r="J52" s="709" t="s">
        <v>106</v>
      </c>
      <c r="K52" s="709"/>
      <c r="L52" s="709"/>
      <c r="M52" s="709"/>
      <c r="N52" s="709"/>
      <c r="O52" s="709"/>
      <c r="P52" s="709"/>
      <c r="Q52" s="709"/>
      <c r="R52" s="709"/>
      <c r="S52" s="709"/>
      <c r="T52" s="709"/>
      <c r="U52" s="709"/>
      <c r="V52" s="709"/>
      <c r="W52" s="709"/>
      <c r="X52" s="709"/>
      <c r="Y52" s="709"/>
      <c r="Z52" s="709"/>
      <c r="AA52" s="709"/>
      <c r="AB52" s="709"/>
      <c r="AC52" s="709"/>
      <c r="AD52" s="709"/>
      <c r="AE52" s="709"/>
      <c r="AF52" s="712">
        <f>SUM(AF50:AG51)</f>
        <v>23800.9918</v>
      </c>
      <c r="AG52" s="712"/>
      <c r="AH52" s="95"/>
    </row>
    <row r="53" spans="2:34" ht="15" customHeight="1" x14ac:dyDescent="0.25">
      <c r="D53" s="70"/>
      <c r="F53" s="77"/>
      <c r="G53" s="77"/>
      <c r="H53" s="77"/>
      <c r="I53" s="77"/>
      <c r="J53" s="709" t="s">
        <v>130</v>
      </c>
      <c r="K53" s="709"/>
      <c r="L53" s="709"/>
      <c r="M53" s="709"/>
      <c r="N53" s="709"/>
      <c r="O53" s="709"/>
      <c r="P53" s="709"/>
      <c r="Q53" s="709"/>
      <c r="R53" s="709"/>
      <c r="S53" s="709"/>
      <c r="T53" s="709"/>
      <c r="U53" s="709"/>
      <c r="V53" s="709"/>
      <c r="W53" s="709"/>
      <c r="X53" s="709"/>
      <c r="Y53" s="709"/>
      <c r="Z53" s="709"/>
      <c r="AA53" s="709"/>
      <c r="AB53" s="709"/>
      <c r="AC53" s="709"/>
      <c r="AD53" s="709"/>
      <c r="AE53" s="709"/>
      <c r="AF53" s="652">
        <f>+AF52+AF47</f>
        <v>284990.49180000002</v>
      </c>
      <c r="AG53" s="652"/>
      <c r="AH53" s="90"/>
    </row>
    <row r="54" spans="2:34" x14ac:dyDescent="0.25">
      <c r="D54" s="70"/>
      <c r="E54" s="729"/>
      <c r="F54" s="729"/>
      <c r="G54" s="729"/>
      <c r="H54" s="729"/>
      <c r="I54" s="729"/>
      <c r="J54" s="729"/>
      <c r="K54" s="729"/>
      <c r="L54" s="729"/>
      <c r="M54" s="729"/>
      <c r="N54" s="729"/>
      <c r="O54" s="729"/>
      <c r="P54" s="729"/>
      <c r="Q54" s="729"/>
      <c r="R54" s="729"/>
      <c r="S54" s="729"/>
      <c r="T54" s="729"/>
      <c r="U54" s="729"/>
      <c r="V54" s="729"/>
      <c r="W54" s="729"/>
      <c r="X54" s="729"/>
      <c r="Y54" s="729"/>
      <c r="Z54" s="729"/>
      <c r="AA54" s="729"/>
      <c r="AB54" s="729"/>
      <c r="AC54" s="729"/>
      <c r="AD54" s="729"/>
      <c r="AE54" s="729"/>
      <c r="AF54" s="729"/>
      <c r="AG54" s="729"/>
      <c r="AH54" s="75"/>
    </row>
    <row r="55" spans="2:34" x14ac:dyDescent="0.25">
      <c r="D55" s="70"/>
      <c r="E55" s="678" t="s">
        <v>131</v>
      </c>
      <c r="F55" s="679"/>
      <c r="G55" s="679"/>
      <c r="H55" s="679"/>
      <c r="I55" s="679"/>
      <c r="J55" s="679"/>
      <c r="K55" s="679"/>
      <c r="L55" s="679"/>
      <c r="M55" s="679"/>
      <c r="N55" s="679"/>
      <c r="O55" s="679"/>
      <c r="P55" s="679"/>
      <c r="Q55" s="679"/>
      <c r="R55" s="679"/>
      <c r="S55" s="679"/>
      <c r="T55" s="679"/>
      <c r="U55" s="679"/>
      <c r="V55" s="679"/>
      <c r="W55" s="679"/>
      <c r="X55" s="679"/>
      <c r="Y55" s="679"/>
      <c r="Z55" s="679"/>
      <c r="AA55" s="679"/>
      <c r="AB55" s="679"/>
      <c r="AC55" s="679"/>
      <c r="AD55" s="679"/>
      <c r="AE55" s="679"/>
      <c r="AF55" s="679"/>
      <c r="AG55" s="680"/>
      <c r="AH55" s="89"/>
    </row>
    <row r="56" spans="2:34" s="83" customFormat="1" ht="15" customHeight="1" x14ac:dyDescent="0.25">
      <c r="D56" s="86"/>
      <c r="E56" s="681" t="s">
        <v>83</v>
      </c>
      <c r="F56" s="681"/>
      <c r="G56" s="681"/>
      <c r="H56" s="681"/>
      <c r="I56" s="88" t="s">
        <v>98</v>
      </c>
      <c r="J56" s="88" t="s">
        <v>84</v>
      </c>
      <c r="K56" s="683" t="s">
        <v>12</v>
      </c>
      <c r="L56" s="683"/>
      <c r="M56" s="684" t="s">
        <v>99</v>
      </c>
      <c r="N56" s="684"/>
      <c r="O56" s="684"/>
      <c r="P56" s="684"/>
      <c r="Q56" s="684"/>
      <c r="R56" s="684"/>
      <c r="S56" s="684"/>
      <c r="T56" s="684"/>
      <c r="U56" s="684"/>
      <c r="V56" s="684"/>
      <c r="W56" s="684"/>
      <c r="X56" s="684"/>
      <c r="Y56" s="684"/>
      <c r="Z56" s="684"/>
      <c r="AA56" s="684"/>
      <c r="AB56" s="684"/>
      <c r="AC56" s="684"/>
      <c r="AD56" s="684"/>
      <c r="AE56" s="684"/>
      <c r="AF56" s="674" t="s">
        <v>100</v>
      </c>
      <c r="AG56" s="674"/>
      <c r="AH56" s="87"/>
    </row>
    <row r="57" spans="2:34" ht="15" customHeight="1" x14ac:dyDescent="0.25">
      <c r="D57" s="70"/>
      <c r="E57" s="85" t="s">
        <v>132</v>
      </c>
      <c r="F57" s="645" t="s">
        <v>133</v>
      </c>
      <c r="G57" s="645"/>
      <c r="H57" s="645"/>
      <c r="I57" s="645"/>
      <c r="J57" s="645"/>
      <c r="K57" s="645"/>
      <c r="L57" s="645"/>
      <c r="M57" s="645"/>
      <c r="N57" s="645"/>
      <c r="O57" s="645"/>
      <c r="P57" s="645"/>
      <c r="Q57" s="645"/>
      <c r="R57" s="645"/>
      <c r="S57" s="645"/>
      <c r="T57" s="645"/>
      <c r="U57" s="645"/>
      <c r="V57" s="645"/>
      <c r="W57" s="645"/>
      <c r="X57" s="645"/>
      <c r="Y57" s="645"/>
      <c r="Z57" s="645"/>
      <c r="AA57" s="645"/>
      <c r="AB57" s="645"/>
      <c r="AC57" s="645"/>
      <c r="AD57" s="645"/>
      <c r="AE57" s="645"/>
      <c r="AF57" s="645"/>
      <c r="AG57" s="645"/>
      <c r="AH57" s="84"/>
    </row>
    <row r="58" spans="2:34" ht="15" customHeight="1" x14ac:dyDescent="0.25">
      <c r="D58" s="70"/>
      <c r="E58" s="85" t="s">
        <v>134</v>
      </c>
      <c r="F58" s="645" t="s">
        <v>135</v>
      </c>
      <c r="G58" s="645"/>
      <c r="H58" s="645"/>
      <c r="I58" s="645"/>
      <c r="J58" s="645"/>
      <c r="K58" s="645"/>
      <c r="L58" s="645"/>
      <c r="M58" s="645"/>
      <c r="N58" s="645"/>
      <c r="O58" s="645"/>
      <c r="P58" s="645"/>
      <c r="Q58" s="645"/>
      <c r="R58" s="645"/>
      <c r="S58" s="645"/>
      <c r="T58" s="645"/>
      <c r="U58" s="645"/>
      <c r="V58" s="645"/>
      <c r="W58" s="645"/>
      <c r="X58" s="645"/>
      <c r="Y58" s="645"/>
      <c r="Z58" s="645"/>
      <c r="AA58" s="645"/>
      <c r="AB58" s="645"/>
      <c r="AC58" s="645"/>
      <c r="AD58" s="645"/>
      <c r="AE58" s="645"/>
      <c r="AF58" s="645"/>
      <c r="AG58" s="645"/>
      <c r="AH58" s="84"/>
    </row>
    <row r="59" spans="2:34" ht="49.95" customHeight="1" x14ac:dyDescent="0.25">
      <c r="D59" s="70"/>
      <c r="E59" s="82" t="s">
        <v>136</v>
      </c>
      <c r="F59" s="691" t="s">
        <v>137</v>
      </c>
      <c r="G59" s="692"/>
      <c r="H59" s="692"/>
      <c r="I59" s="693"/>
      <c r="J59" s="80"/>
      <c r="K59" s="730"/>
      <c r="L59" s="730"/>
      <c r="M59" s="715"/>
      <c r="N59" s="716"/>
      <c r="O59" s="716"/>
      <c r="P59" s="716"/>
      <c r="Q59" s="716"/>
      <c r="R59" s="716"/>
      <c r="S59" s="716"/>
      <c r="T59" s="716"/>
      <c r="U59" s="716"/>
      <c r="V59" s="716"/>
      <c r="W59" s="716"/>
      <c r="X59" s="716"/>
      <c r="Y59" s="716"/>
      <c r="Z59" s="716"/>
      <c r="AA59" s="716"/>
      <c r="AB59" s="716"/>
      <c r="AC59" s="716"/>
      <c r="AD59" s="716"/>
      <c r="AE59" s="717"/>
      <c r="AF59" s="649">
        <v>0</v>
      </c>
      <c r="AG59" s="649"/>
      <c r="AH59" s="91"/>
    </row>
    <row r="60" spans="2:34" ht="15" customHeight="1" x14ac:dyDescent="0.25">
      <c r="D60" s="70"/>
      <c r="E60" s="85" t="s">
        <v>138</v>
      </c>
      <c r="F60" s="645" t="s">
        <v>139</v>
      </c>
      <c r="G60" s="645"/>
      <c r="H60" s="645"/>
      <c r="I60" s="645"/>
      <c r="J60" s="645"/>
      <c r="K60" s="645"/>
      <c r="L60" s="645"/>
      <c r="M60" s="645"/>
      <c r="N60" s="645"/>
      <c r="O60" s="645"/>
      <c r="P60" s="645"/>
      <c r="Q60" s="645"/>
      <c r="R60" s="645"/>
      <c r="S60" s="645"/>
      <c r="T60" s="645"/>
      <c r="U60" s="645"/>
      <c r="V60" s="645"/>
      <c r="W60" s="645"/>
      <c r="X60" s="645"/>
      <c r="Y60" s="645"/>
      <c r="Z60" s="645"/>
      <c r="AA60" s="645"/>
      <c r="AB60" s="645"/>
      <c r="AC60" s="645"/>
      <c r="AD60" s="645"/>
      <c r="AE60" s="645"/>
      <c r="AF60" s="645"/>
      <c r="AG60" s="645"/>
      <c r="AH60" s="84"/>
    </row>
    <row r="61" spans="2:34" ht="31.5" customHeight="1" x14ac:dyDescent="0.25">
      <c r="D61" s="70"/>
      <c r="E61" s="82" t="s">
        <v>140</v>
      </c>
      <c r="F61" s="663" t="s">
        <v>141</v>
      </c>
      <c r="G61" s="663"/>
      <c r="H61" s="663"/>
      <c r="I61" s="81" t="s">
        <v>142</v>
      </c>
      <c r="J61" s="80" t="s">
        <v>105</v>
      </c>
      <c r="K61" s="646">
        <v>6</v>
      </c>
      <c r="L61" s="646"/>
      <c r="M61" s="665">
        <v>15793.5</v>
      </c>
      <c r="N61" s="666"/>
      <c r="O61" s="666"/>
      <c r="P61" s="666"/>
      <c r="Q61" s="666"/>
      <c r="R61" s="666"/>
      <c r="S61" s="666"/>
      <c r="T61" s="666"/>
      <c r="U61" s="666"/>
      <c r="V61" s="666"/>
      <c r="W61" s="666"/>
      <c r="X61" s="666"/>
      <c r="Y61" s="666"/>
      <c r="Z61" s="666"/>
      <c r="AA61" s="666"/>
      <c r="AB61" s="666"/>
      <c r="AC61" s="666"/>
      <c r="AD61" s="666"/>
      <c r="AE61" s="667"/>
      <c r="AF61" s="649">
        <f>ROUND(K61*M61,0)</f>
        <v>94761</v>
      </c>
      <c r="AG61" s="649"/>
      <c r="AH61" s="91"/>
    </row>
    <row r="62" spans="2:34" ht="15" customHeight="1" x14ac:dyDescent="0.25">
      <c r="D62" s="70"/>
      <c r="E62" s="85" t="s">
        <v>143</v>
      </c>
      <c r="F62" s="645" t="s">
        <v>144</v>
      </c>
      <c r="G62" s="645"/>
      <c r="H62" s="645"/>
      <c r="I62" s="645"/>
      <c r="J62" s="645"/>
      <c r="K62" s="645"/>
      <c r="L62" s="645"/>
      <c r="M62" s="645"/>
      <c r="N62" s="645"/>
      <c r="O62" s="645"/>
      <c r="P62" s="645"/>
      <c r="Q62" s="645"/>
      <c r="R62" s="645"/>
      <c r="S62" s="645"/>
      <c r="T62" s="645"/>
      <c r="U62" s="645"/>
      <c r="V62" s="645"/>
      <c r="W62" s="645"/>
      <c r="X62" s="645"/>
      <c r="Y62" s="645"/>
      <c r="Z62" s="645"/>
      <c r="AA62" s="645"/>
      <c r="AB62" s="645"/>
      <c r="AC62" s="645"/>
      <c r="AD62" s="645"/>
      <c r="AE62" s="645"/>
      <c r="AF62" s="645"/>
      <c r="AG62" s="645"/>
      <c r="AH62" s="84"/>
    </row>
    <row r="63" spans="2:34" ht="31.5" customHeight="1" x14ac:dyDescent="0.25">
      <c r="B63" s="83"/>
      <c r="D63" s="70"/>
      <c r="E63" s="82" t="s">
        <v>145</v>
      </c>
      <c r="F63" s="691" t="s">
        <v>146</v>
      </c>
      <c r="G63" s="692"/>
      <c r="H63" s="692"/>
      <c r="I63" s="693"/>
      <c r="J63" s="80" t="s">
        <v>147</v>
      </c>
      <c r="K63" s="646">
        <v>5</v>
      </c>
      <c r="L63" s="646"/>
      <c r="M63" s="665">
        <v>1166591.08</v>
      </c>
      <c r="N63" s="666"/>
      <c r="O63" s="666"/>
      <c r="P63" s="666"/>
      <c r="Q63" s="666"/>
      <c r="R63" s="666"/>
      <c r="S63" s="666"/>
      <c r="T63" s="666"/>
      <c r="U63" s="666"/>
      <c r="V63" s="666"/>
      <c r="W63" s="666"/>
      <c r="X63" s="666"/>
      <c r="Y63" s="666"/>
      <c r="Z63" s="666"/>
      <c r="AA63" s="666"/>
      <c r="AB63" s="666"/>
      <c r="AC63" s="666"/>
      <c r="AD63" s="666"/>
      <c r="AE63" s="667"/>
      <c r="AF63" s="649">
        <f>M63*K63</f>
        <v>5832955.4000000004</v>
      </c>
      <c r="AG63" s="649"/>
      <c r="AH63" s="91"/>
    </row>
    <row r="64" spans="2:34" ht="15" customHeight="1" x14ac:dyDescent="0.25">
      <c r="D64" s="70"/>
      <c r="E64" s="727"/>
      <c r="F64" s="727"/>
      <c r="G64" s="727"/>
      <c r="H64" s="727"/>
      <c r="I64" s="728"/>
      <c r="J64" s="709" t="s">
        <v>106</v>
      </c>
      <c r="K64" s="709"/>
      <c r="L64" s="709"/>
      <c r="M64" s="709"/>
      <c r="N64" s="709"/>
      <c r="O64" s="709"/>
      <c r="P64" s="709"/>
      <c r="Q64" s="709"/>
      <c r="R64" s="709"/>
      <c r="S64" s="709"/>
      <c r="T64" s="709"/>
      <c r="U64" s="709"/>
      <c r="V64" s="709"/>
      <c r="W64" s="709"/>
      <c r="X64" s="709"/>
      <c r="Y64" s="709"/>
      <c r="Z64" s="709"/>
      <c r="AA64" s="709"/>
      <c r="AB64" s="709"/>
      <c r="AC64" s="709"/>
      <c r="AD64" s="709"/>
      <c r="AE64" s="709"/>
      <c r="AF64" s="712">
        <f>AF59+AF61+AF63</f>
        <v>5927716.4000000004</v>
      </c>
      <c r="AG64" s="712"/>
      <c r="AH64" s="95"/>
    </row>
    <row r="65" spans="2:34" ht="13.5" customHeight="1" x14ac:dyDescent="0.25">
      <c r="D65" s="70"/>
      <c r="E65" s="729"/>
      <c r="F65" s="729"/>
      <c r="G65" s="729"/>
      <c r="H65" s="729"/>
      <c r="I65" s="729"/>
      <c r="J65" s="729"/>
      <c r="K65" s="729"/>
      <c r="L65" s="729"/>
      <c r="M65" s="729"/>
      <c r="N65" s="729"/>
      <c r="O65" s="729"/>
      <c r="P65" s="729"/>
      <c r="Q65" s="729"/>
      <c r="R65" s="729"/>
      <c r="S65" s="729"/>
      <c r="T65" s="729"/>
      <c r="U65" s="729"/>
      <c r="V65" s="729"/>
      <c r="W65" s="729"/>
      <c r="X65" s="729"/>
      <c r="Y65" s="729"/>
      <c r="Z65" s="729"/>
      <c r="AA65" s="729"/>
      <c r="AB65" s="729"/>
      <c r="AC65" s="729"/>
      <c r="AD65" s="729"/>
      <c r="AE65" s="729"/>
      <c r="AF65" s="729"/>
      <c r="AG65" s="729"/>
      <c r="AH65" s="75"/>
    </row>
    <row r="66" spans="2:34" ht="13.5" customHeight="1" x14ac:dyDescent="0.25">
      <c r="D66" s="70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75"/>
    </row>
    <row r="67" spans="2:34" ht="15" customHeight="1" x14ac:dyDescent="0.25">
      <c r="D67" s="70"/>
      <c r="E67" s="85" t="s">
        <v>148</v>
      </c>
      <c r="F67" s="645" t="s">
        <v>149</v>
      </c>
      <c r="G67" s="645"/>
      <c r="H67" s="645"/>
      <c r="I67" s="645"/>
      <c r="J67" s="645"/>
      <c r="K67" s="645"/>
      <c r="L67" s="645"/>
      <c r="M67" s="645"/>
      <c r="N67" s="645"/>
      <c r="O67" s="645"/>
      <c r="P67" s="645"/>
      <c r="Q67" s="645"/>
      <c r="R67" s="645"/>
      <c r="S67" s="645"/>
      <c r="T67" s="645"/>
      <c r="U67" s="645"/>
      <c r="V67" s="645"/>
      <c r="W67" s="645"/>
      <c r="X67" s="645"/>
      <c r="Y67" s="645"/>
      <c r="Z67" s="645"/>
      <c r="AA67" s="645"/>
      <c r="AB67" s="645"/>
      <c r="AC67" s="645"/>
      <c r="AD67" s="645"/>
      <c r="AE67" s="645"/>
      <c r="AF67" s="645"/>
      <c r="AG67" s="645"/>
      <c r="AH67" s="92"/>
    </row>
    <row r="68" spans="2:34" s="83" customFormat="1" ht="31.5" customHeight="1" x14ac:dyDescent="0.25">
      <c r="D68" s="86"/>
      <c r="E68" s="82">
        <v>6.1</v>
      </c>
      <c r="F68" s="663" t="s">
        <v>150</v>
      </c>
      <c r="G68" s="663"/>
      <c r="H68" s="663"/>
      <c r="I68" s="81" t="s">
        <v>279</v>
      </c>
      <c r="J68" s="80" t="s">
        <v>222</v>
      </c>
      <c r="K68" s="646">
        <v>3</v>
      </c>
      <c r="L68" s="646"/>
      <c r="M68" s="665">
        <v>655919.85</v>
      </c>
      <c r="N68" s="666"/>
      <c r="O68" s="666"/>
      <c r="P68" s="666"/>
      <c r="Q68" s="666"/>
      <c r="R68" s="666"/>
      <c r="S68" s="666"/>
      <c r="T68" s="666"/>
      <c r="U68" s="666"/>
      <c r="V68" s="666"/>
      <c r="W68" s="666"/>
      <c r="X68" s="666"/>
      <c r="Y68" s="666"/>
      <c r="Z68" s="666"/>
      <c r="AA68" s="666"/>
      <c r="AB68" s="666"/>
      <c r="AC68" s="666"/>
      <c r="AD68" s="666"/>
      <c r="AE68" s="667"/>
      <c r="AF68" s="649">
        <f>K68*M68</f>
        <v>1967759.5499999998</v>
      </c>
      <c r="AG68" s="649"/>
      <c r="AH68" s="91"/>
    </row>
    <row r="69" spans="2:34" ht="15" customHeight="1" x14ac:dyDescent="0.25">
      <c r="D69" s="70"/>
      <c r="E69" s="727"/>
      <c r="F69" s="727"/>
      <c r="G69" s="727"/>
      <c r="H69" s="727"/>
      <c r="I69" s="728"/>
      <c r="J69" s="723" t="s">
        <v>106</v>
      </c>
      <c r="K69" s="724"/>
      <c r="L69" s="724"/>
      <c r="M69" s="724"/>
      <c r="N69" s="724"/>
      <c r="O69" s="724"/>
      <c r="P69" s="724"/>
      <c r="Q69" s="724"/>
      <c r="R69" s="724"/>
      <c r="S69" s="724"/>
      <c r="T69" s="724"/>
      <c r="U69" s="724"/>
      <c r="V69" s="724"/>
      <c r="W69" s="724"/>
      <c r="X69" s="724"/>
      <c r="Y69" s="724"/>
      <c r="Z69" s="724"/>
      <c r="AA69" s="724"/>
      <c r="AB69" s="724"/>
      <c r="AC69" s="724"/>
      <c r="AD69" s="724"/>
      <c r="AE69" s="725"/>
      <c r="AF69" s="731">
        <f>SUM(AF68:AG68)</f>
        <v>1967759.5499999998</v>
      </c>
      <c r="AG69" s="732"/>
      <c r="AH69" s="78"/>
    </row>
    <row r="70" spans="2:34" ht="15" customHeight="1" x14ac:dyDescent="0.25">
      <c r="D70" s="70"/>
      <c r="F70" s="77"/>
      <c r="G70" s="77"/>
      <c r="H70" s="77"/>
      <c r="I70" s="77"/>
      <c r="J70" s="709" t="s">
        <v>151</v>
      </c>
      <c r="K70" s="709"/>
      <c r="L70" s="709"/>
      <c r="M70" s="709"/>
      <c r="N70" s="709"/>
      <c r="O70" s="709"/>
      <c r="P70" s="709"/>
      <c r="Q70" s="709"/>
      <c r="R70" s="709"/>
      <c r="S70" s="709"/>
      <c r="T70" s="709"/>
      <c r="U70" s="709"/>
      <c r="V70" s="709"/>
      <c r="W70" s="709"/>
      <c r="X70" s="709"/>
      <c r="Y70" s="709"/>
      <c r="Z70" s="709"/>
      <c r="AA70" s="709"/>
      <c r="AB70" s="709"/>
      <c r="AC70" s="709"/>
      <c r="AD70" s="709"/>
      <c r="AE70" s="709"/>
      <c r="AF70" s="652">
        <f>AF64+AF69</f>
        <v>7895475.9500000002</v>
      </c>
      <c r="AG70" s="652"/>
      <c r="AH70" s="90"/>
    </row>
    <row r="71" spans="2:34" s="83" customFormat="1" ht="13.95" customHeight="1" x14ac:dyDescent="0.25">
      <c r="D71" s="86"/>
      <c r="E71" s="678" t="s">
        <v>152</v>
      </c>
      <c r="F71" s="679"/>
      <c r="G71" s="679"/>
      <c r="H71" s="679"/>
      <c r="I71" s="679"/>
      <c r="J71" s="679"/>
      <c r="K71" s="679"/>
      <c r="L71" s="679"/>
      <c r="M71" s="679"/>
      <c r="N71" s="679"/>
      <c r="O71" s="679"/>
      <c r="P71" s="679"/>
      <c r="Q71" s="679"/>
      <c r="R71" s="679"/>
      <c r="S71" s="679"/>
      <c r="T71" s="679"/>
      <c r="U71" s="679"/>
      <c r="V71" s="679"/>
      <c r="W71" s="679"/>
      <c r="X71" s="679"/>
      <c r="Y71" s="679"/>
      <c r="Z71" s="679"/>
      <c r="AA71" s="679"/>
      <c r="AB71" s="679"/>
      <c r="AC71" s="679"/>
      <c r="AD71" s="679"/>
      <c r="AE71" s="679"/>
      <c r="AF71" s="679"/>
      <c r="AG71" s="680"/>
      <c r="AH71" s="89"/>
    </row>
    <row r="72" spans="2:34" s="83" customFormat="1" x14ac:dyDescent="0.25">
      <c r="D72" s="86"/>
      <c r="E72" s="681" t="s">
        <v>83</v>
      </c>
      <c r="F72" s="681"/>
      <c r="G72" s="681"/>
      <c r="H72" s="682"/>
      <c r="I72" s="88" t="s">
        <v>98</v>
      </c>
      <c r="J72" s="88" t="s">
        <v>84</v>
      </c>
      <c r="K72" s="683" t="s">
        <v>12</v>
      </c>
      <c r="L72" s="683"/>
      <c r="M72" s="684" t="s">
        <v>99</v>
      </c>
      <c r="N72" s="684"/>
      <c r="O72" s="684"/>
      <c r="P72" s="684"/>
      <c r="Q72" s="684"/>
      <c r="R72" s="684"/>
      <c r="S72" s="684"/>
      <c r="T72" s="684"/>
      <c r="U72" s="684"/>
      <c r="V72" s="684"/>
      <c r="W72" s="684"/>
      <c r="X72" s="684"/>
      <c r="Y72" s="684"/>
      <c r="Z72" s="684"/>
      <c r="AA72" s="684"/>
      <c r="AB72" s="684"/>
      <c r="AC72" s="684"/>
      <c r="AD72" s="684"/>
      <c r="AE72" s="684"/>
      <c r="AF72" s="674" t="s">
        <v>100</v>
      </c>
      <c r="AG72" s="674"/>
      <c r="AH72" s="87"/>
    </row>
    <row r="73" spans="2:34" s="83" customFormat="1" x14ac:dyDescent="0.25">
      <c r="D73" s="86"/>
      <c r="E73" s="85" t="s">
        <v>153</v>
      </c>
      <c r="F73" s="645" t="s">
        <v>154</v>
      </c>
      <c r="G73" s="645"/>
      <c r="H73" s="662"/>
      <c r="I73" s="645"/>
      <c r="J73" s="645"/>
      <c r="K73" s="645"/>
      <c r="L73" s="645"/>
      <c r="M73" s="645"/>
      <c r="N73" s="645"/>
      <c r="O73" s="645"/>
      <c r="P73" s="645"/>
      <c r="Q73" s="645"/>
      <c r="R73" s="645"/>
      <c r="S73" s="645"/>
      <c r="T73" s="645"/>
      <c r="U73" s="645"/>
      <c r="V73" s="645"/>
      <c r="W73" s="645"/>
      <c r="X73" s="645"/>
      <c r="Y73" s="645"/>
      <c r="Z73" s="645"/>
      <c r="AA73" s="645"/>
      <c r="AB73" s="645"/>
      <c r="AC73" s="645"/>
      <c r="AD73" s="645"/>
      <c r="AE73" s="645"/>
      <c r="AF73" s="645"/>
      <c r="AG73" s="645"/>
      <c r="AH73" s="84"/>
    </row>
    <row r="74" spans="2:34" ht="30" customHeight="1" x14ac:dyDescent="0.25">
      <c r="B74" s="83"/>
      <c r="D74" s="70"/>
      <c r="E74" s="82">
        <v>7.1</v>
      </c>
      <c r="F74" s="718" t="s">
        <v>155</v>
      </c>
      <c r="G74" s="719"/>
      <c r="H74" s="720"/>
      <c r="I74" s="81" t="s">
        <v>156</v>
      </c>
      <c r="J74" s="80" t="s">
        <v>115</v>
      </c>
      <c r="K74" s="650">
        <v>3</v>
      </c>
      <c r="L74" s="651"/>
      <c r="M74" s="665">
        <v>60986.07</v>
      </c>
      <c r="N74" s="666"/>
      <c r="O74" s="666"/>
      <c r="P74" s="666"/>
      <c r="Q74" s="666"/>
      <c r="R74" s="666"/>
      <c r="S74" s="666"/>
      <c r="T74" s="666"/>
      <c r="U74" s="666"/>
      <c r="V74" s="666"/>
      <c r="W74" s="666"/>
      <c r="X74" s="666"/>
      <c r="Y74" s="666"/>
      <c r="Z74" s="666"/>
      <c r="AA74" s="666"/>
      <c r="AB74" s="666"/>
      <c r="AC74" s="666"/>
      <c r="AD74" s="666"/>
      <c r="AE74" s="667"/>
      <c r="AF74" s="649">
        <f t="shared" ref="AF74:AF81" si="0">K74*M74</f>
        <v>182958.21</v>
      </c>
      <c r="AG74" s="649"/>
      <c r="AH74" s="79"/>
    </row>
    <row r="75" spans="2:34" ht="30" customHeight="1" x14ac:dyDescent="0.25">
      <c r="B75" s="83"/>
      <c r="D75" s="70"/>
      <c r="E75" s="82">
        <f t="shared" ref="E75:E81" si="1">E74+0.1</f>
        <v>7.1999999999999993</v>
      </c>
      <c r="F75" s="733"/>
      <c r="G75" s="734"/>
      <c r="H75" s="735"/>
      <c r="I75" s="81" t="s">
        <v>157</v>
      </c>
      <c r="J75" s="80" t="s">
        <v>115</v>
      </c>
      <c r="K75" s="650">
        <v>3</v>
      </c>
      <c r="L75" s="651"/>
      <c r="M75" s="665">
        <v>21604.98</v>
      </c>
      <c r="N75" s="666"/>
      <c r="O75" s="666"/>
      <c r="P75" s="666"/>
      <c r="Q75" s="666"/>
      <c r="R75" s="666"/>
      <c r="S75" s="666"/>
      <c r="T75" s="666"/>
      <c r="U75" s="666"/>
      <c r="V75" s="666"/>
      <c r="W75" s="666"/>
      <c r="X75" s="666"/>
      <c r="Y75" s="666"/>
      <c r="Z75" s="666"/>
      <c r="AA75" s="666"/>
      <c r="AB75" s="666"/>
      <c r="AC75" s="666"/>
      <c r="AD75" s="666"/>
      <c r="AE75" s="667"/>
      <c r="AF75" s="649">
        <f t="shared" si="0"/>
        <v>64814.94</v>
      </c>
      <c r="AG75" s="649"/>
      <c r="AH75" s="79"/>
    </row>
    <row r="76" spans="2:34" ht="30" customHeight="1" x14ac:dyDescent="0.25">
      <c r="B76" s="83"/>
      <c r="D76" s="70"/>
      <c r="E76" s="82">
        <f t="shared" si="1"/>
        <v>7.2999999999999989</v>
      </c>
      <c r="F76" s="733"/>
      <c r="G76" s="734"/>
      <c r="H76" s="735"/>
      <c r="I76" s="81" t="s">
        <v>158</v>
      </c>
      <c r="J76" s="80" t="s">
        <v>115</v>
      </c>
      <c r="K76" s="650">
        <v>3</v>
      </c>
      <c r="L76" s="651"/>
      <c r="M76" s="665">
        <v>96866.8</v>
      </c>
      <c r="N76" s="666"/>
      <c r="O76" s="666"/>
      <c r="P76" s="666"/>
      <c r="Q76" s="666"/>
      <c r="R76" s="666"/>
      <c r="S76" s="666"/>
      <c r="T76" s="666"/>
      <c r="U76" s="666"/>
      <c r="V76" s="666"/>
      <c r="W76" s="666"/>
      <c r="X76" s="666"/>
      <c r="Y76" s="666"/>
      <c r="Z76" s="666"/>
      <c r="AA76" s="666"/>
      <c r="AB76" s="666"/>
      <c r="AC76" s="666"/>
      <c r="AD76" s="666"/>
      <c r="AE76" s="667"/>
      <c r="AF76" s="649">
        <f t="shared" si="0"/>
        <v>290600.40000000002</v>
      </c>
      <c r="AG76" s="649"/>
      <c r="AH76" s="79"/>
    </row>
    <row r="77" spans="2:34" ht="30" customHeight="1" x14ac:dyDescent="0.25">
      <c r="B77" s="83"/>
      <c r="D77" s="70"/>
      <c r="E77" s="82">
        <f t="shared" si="1"/>
        <v>7.3999999999999986</v>
      </c>
      <c r="F77" s="733"/>
      <c r="G77" s="734"/>
      <c r="H77" s="735"/>
      <c r="I77" s="81" t="s">
        <v>159</v>
      </c>
      <c r="J77" s="80" t="s">
        <v>115</v>
      </c>
      <c r="K77" s="650">
        <v>3</v>
      </c>
      <c r="L77" s="651"/>
      <c r="M77" s="665">
        <v>72044.679999999993</v>
      </c>
      <c r="N77" s="666"/>
      <c r="O77" s="666"/>
      <c r="P77" s="666"/>
      <c r="Q77" s="666"/>
      <c r="R77" s="666"/>
      <c r="S77" s="666"/>
      <c r="T77" s="666"/>
      <c r="U77" s="666"/>
      <c r="V77" s="666"/>
      <c r="W77" s="666"/>
      <c r="X77" s="666"/>
      <c r="Y77" s="666"/>
      <c r="Z77" s="666"/>
      <c r="AA77" s="666"/>
      <c r="AB77" s="666"/>
      <c r="AC77" s="666"/>
      <c r="AD77" s="666"/>
      <c r="AE77" s="667"/>
      <c r="AF77" s="649">
        <f t="shared" si="0"/>
        <v>216134.03999999998</v>
      </c>
      <c r="AG77" s="649"/>
      <c r="AH77" s="79"/>
    </row>
    <row r="78" spans="2:34" ht="30" customHeight="1" x14ac:dyDescent="0.25">
      <c r="B78" s="83"/>
      <c r="D78" s="70"/>
      <c r="E78" s="82">
        <f t="shared" si="1"/>
        <v>7.4999999999999982</v>
      </c>
      <c r="F78" s="733"/>
      <c r="G78" s="734"/>
      <c r="H78" s="735"/>
      <c r="I78" s="81" t="s">
        <v>160</v>
      </c>
      <c r="J78" s="80" t="s">
        <v>115</v>
      </c>
      <c r="K78" s="650">
        <v>3</v>
      </c>
      <c r="L78" s="651"/>
      <c r="M78" s="665">
        <v>83008.53</v>
      </c>
      <c r="N78" s="666"/>
      <c r="O78" s="666"/>
      <c r="P78" s="666"/>
      <c r="Q78" s="666"/>
      <c r="R78" s="666"/>
      <c r="S78" s="666"/>
      <c r="T78" s="666"/>
      <c r="U78" s="666"/>
      <c r="V78" s="666"/>
      <c r="W78" s="666"/>
      <c r="X78" s="666"/>
      <c r="Y78" s="666"/>
      <c r="Z78" s="666"/>
      <c r="AA78" s="666"/>
      <c r="AB78" s="666"/>
      <c r="AC78" s="666"/>
      <c r="AD78" s="666"/>
      <c r="AE78" s="667"/>
      <c r="AF78" s="649">
        <f t="shared" si="0"/>
        <v>249025.59</v>
      </c>
      <c r="AG78" s="649"/>
      <c r="AH78" s="79"/>
    </row>
    <row r="79" spans="2:34" ht="30" customHeight="1" x14ac:dyDescent="0.25">
      <c r="B79" s="83"/>
      <c r="D79" s="70"/>
      <c r="E79" s="82">
        <f t="shared" si="1"/>
        <v>7.5999999999999979</v>
      </c>
      <c r="F79" s="718" t="s">
        <v>274</v>
      </c>
      <c r="G79" s="719"/>
      <c r="H79" s="720"/>
      <c r="I79" s="81" t="s">
        <v>161</v>
      </c>
      <c r="J79" s="80" t="s">
        <v>162</v>
      </c>
      <c r="K79" s="650">
        <v>1800</v>
      </c>
      <c r="L79" s="651"/>
      <c r="M79" s="665">
        <v>2947.06</v>
      </c>
      <c r="N79" s="666"/>
      <c r="O79" s="666"/>
      <c r="P79" s="666"/>
      <c r="Q79" s="666"/>
      <c r="R79" s="666"/>
      <c r="S79" s="666"/>
      <c r="T79" s="666"/>
      <c r="U79" s="666"/>
      <c r="V79" s="666"/>
      <c r="W79" s="666"/>
      <c r="X79" s="666"/>
      <c r="Y79" s="666"/>
      <c r="Z79" s="666"/>
      <c r="AA79" s="666"/>
      <c r="AB79" s="666"/>
      <c r="AC79" s="666"/>
      <c r="AD79" s="666"/>
      <c r="AE79" s="667"/>
      <c r="AF79" s="649">
        <f t="shared" si="0"/>
        <v>5304708</v>
      </c>
      <c r="AG79" s="649"/>
      <c r="AH79" s="79"/>
    </row>
    <row r="80" spans="2:34" ht="30" customHeight="1" x14ac:dyDescent="0.25">
      <c r="B80" s="83"/>
      <c r="D80" s="70"/>
      <c r="E80" s="82">
        <f t="shared" si="1"/>
        <v>7.6999999999999975</v>
      </c>
      <c r="F80" s="733"/>
      <c r="G80" s="734"/>
      <c r="H80" s="735"/>
      <c r="I80" s="81" t="s">
        <v>283</v>
      </c>
      <c r="J80" s="80" t="s">
        <v>115</v>
      </c>
      <c r="K80" s="650">
        <v>400</v>
      </c>
      <c r="L80" s="651"/>
      <c r="M80" s="665">
        <v>7589.3</v>
      </c>
      <c r="N80" s="666"/>
      <c r="O80" s="666"/>
      <c r="P80" s="666"/>
      <c r="Q80" s="666"/>
      <c r="R80" s="666"/>
      <c r="S80" s="666"/>
      <c r="T80" s="666"/>
      <c r="U80" s="666"/>
      <c r="V80" s="666"/>
      <c r="W80" s="666"/>
      <c r="X80" s="666"/>
      <c r="Y80" s="666"/>
      <c r="Z80" s="666"/>
      <c r="AA80" s="666"/>
      <c r="AB80" s="666"/>
      <c r="AC80" s="666"/>
      <c r="AD80" s="666"/>
      <c r="AE80" s="667"/>
      <c r="AF80" s="649">
        <f t="shared" si="0"/>
        <v>3035720</v>
      </c>
      <c r="AG80" s="649"/>
      <c r="AH80" s="79"/>
    </row>
    <row r="81" spans="2:36" ht="30" customHeight="1" x14ac:dyDescent="0.25">
      <c r="B81" s="83"/>
      <c r="D81" s="70"/>
      <c r="E81" s="82">
        <f t="shared" si="1"/>
        <v>7.7999999999999972</v>
      </c>
      <c r="F81" s="736"/>
      <c r="G81" s="737"/>
      <c r="H81" s="738"/>
      <c r="I81" s="81" t="s">
        <v>164</v>
      </c>
      <c r="J81" s="80" t="s">
        <v>165</v>
      </c>
      <c r="K81" s="650">
        <v>20</v>
      </c>
      <c r="L81" s="651"/>
      <c r="M81" s="665">
        <v>5792</v>
      </c>
      <c r="N81" s="666"/>
      <c r="O81" s="666"/>
      <c r="P81" s="666"/>
      <c r="Q81" s="666"/>
      <c r="R81" s="666"/>
      <c r="S81" s="666"/>
      <c r="T81" s="666"/>
      <c r="U81" s="666"/>
      <c r="V81" s="666"/>
      <c r="W81" s="666"/>
      <c r="X81" s="666"/>
      <c r="Y81" s="666"/>
      <c r="Z81" s="666"/>
      <c r="AA81" s="666"/>
      <c r="AB81" s="666"/>
      <c r="AC81" s="666"/>
      <c r="AD81" s="666"/>
      <c r="AE81" s="667"/>
      <c r="AF81" s="649">
        <f t="shared" si="0"/>
        <v>115840</v>
      </c>
      <c r="AG81" s="649"/>
      <c r="AH81" s="79"/>
    </row>
    <row r="82" spans="2:36" x14ac:dyDescent="0.25">
      <c r="D82" s="70"/>
      <c r="E82" s="727"/>
      <c r="F82" s="727"/>
      <c r="G82" s="727"/>
      <c r="H82" s="727"/>
      <c r="I82" s="728"/>
      <c r="J82" s="723" t="s">
        <v>106</v>
      </c>
      <c r="K82" s="724"/>
      <c r="L82" s="724"/>
      <c r="M82" s="724"/>
      <c r="N82" s="724"/>
      <c r="O82" s="724"/>
      <c r="P82" s="724"/>
      <c r="Q82" s="724"/>
      <c r="R82" s="724"/>
      <c r="S82" s="724"/>
      <c r="T82" s="724"/>
      <c r="U82" s="724"/>
      <c r="V82" s="724"/>
      <c r="W82" s="724"/>
      <c r="X82" s="724"/>
      <c r="Y82" s="724"/>
      <c r="Z82" s="724"/>
      <c r="AA82" s="724"/>
      <c r="AB82" s="724"/>
      <c r="AC82" s="724"/>
      <c r="AD82" s="724"/>
      <c r="AE82" s="725"/>
      <c r="AF82" s="731">
        <f>SUM(AF74:AG81)</f>
        <v>9459801.1799999997</v>
      </c>
      <c r="AG82" s="732"/>
      <c r="AH82" s="78"/>
    </row>
    <row r="83" spans="2:36" ht="15" customHeight="1" x14ac:dyDescent="0.25">
      <c r="D83" s="70"/>
      <c r="F83" s="77"/>
      <c r="G83" s="77"/>
      <c r="H83" s="77"/>
      <c r="I83" s="77"/>
      <c r="J83" s="709" t="s">
        <v>166</v>
      </c>
      <c r="K83" s="709"/>
      <c r="L83" s="709"/>
      <c r="M83" s="709"/>
      <c r="N83" s="709"/>
      <c r="O83" s="709"/>
      <c r="P83" s="709"/>
      <c r="Q83" s="709"/>
      <c r="R83" s="709"/>
      <c r="S83" s="709"/>
      <c r="T83" s="709"/>
      <c r="U83" s="709"/>
      <c r="V83" s="709"/>
      <c r="W83" s="709"/>
      <c r="X83" s="709"/>
      <c r="Y83" s="709"/>
      <c r="Z83" s="709"/>
      <c r="AA83" s="709"/>
      <c r="AB83" s="709"/>
      <c r="AC83" s="709"/>
      <c r="AD83" s="709"/>
      <c r="AE83" s="709"/>
      <c r="AF83" s="652">
        <f>AF82</f>
        <v>9459801.1799999997</v>
      </c>
      <c r="AG83" s="652"/>
      <c r="AH83" s="76"/>
    </row>
    <row r="84" spans="2:36" x14ac:dyDescent="0.25">
      <c r="D84" s="70"/>
      <c r="E84" s="729"/>
      <c r="F84" s="729"/>
      <c r="G84" s="729"/>
      <c r="H84" s="729"/>
      <c r="I84" s="729"/>
      <c r="J84" s="729"/>
      <c r="K84" s="729"/>
      <c r="L84" s="729"/>
      <c r="M84" s="729"/>
      <c r="N84" s="729"/>
      <c r="O84" s="729"/>
      <c r="P84" s="729"/>
      <c r="Q84" s="729"/>
      <c r="R84" s="729"/>
      <c r="S84" s="729"/>
      <c r="T84" s="729"/>
      <c r="U84" s="729"/>
      <c r="V84" s="729"/>
      <c r="W84" s="729"/>
      <c r="X84" s="729"/>
      <c r="Y84" s="729"/>
      <c r="Z84" s="729"/>
      <c r="AA84" s="729"/>
      <c r="AB84" s="729"/>
      <c r="AC84" s="729"/>
      <c r="AD84" s="729"/>
      <c r="AE84" s="729"/>
      <c r="AF84" s="729"/>
      <c r="AG84" s="729"/>
      <c r="AH84" s="75"/>
    </row>
    <row r="85" spans="2:36" ht="24" hidden="1" customHeight="1" x14ac:dyDescent="0.25">
      <c r="D85" s="70"/>
      <c r="E85" s="726" t="s">
        <v>167</v>
      </c>
      <c r="F85" s="726"/>
      <c r="G85" s="726"/>
      <c r="H85" s="726"/>
      <c r="I85" s="726"/>
      <c r="J85" s="726"/>
      <c r="K85" s="726"/>
      <c r="L85" s="726"/>
      <c r="M85" s="726"/>
      <c r="N85" s="726"/>
      <c r="O85" s="726"/>
      <c r="P85" s="726"/>
      <c r="Q85" s="726"/>
      <c r="R85" s="726"/>
      <c r="S85" s="726"/>
      <c r="T85" s="726"/>
      <c r="U85" s="726"/>
      <c r="V85" s="726"/>
      <c r="W85" s="726"/>
      <c r="X85" s="726"/>
      <c r="Y85" s="726"/>
      <c r="Z85" s="726"/>
      <c r="AA85" s="726"/>
      <c r="AB85" s="726"/>
      <c r="AC85" s="726"/>
      <c r="AD85" s="726"/>
      <c r="AE85" s="726"/>
      <c r="AF85" s="726"/>
      <c r="AG85" s="726"/>
      <c r="AH85" s="74"/>
    </row>
    <row r="86" spans="2:36" x14ac:dyDescent="0.25">
      <c r="D86" s="70"/>
      <c r="AH86" s="72"/>
    </row>
    <row r="87" spans="2:36" x14ac:dyDescent="0.25">
      <c r="D87" s="70"/>
      <c r="E87" s="709" t="s">
        <v>168</v>
      </c>
      <c r="F87" s="709"/>
      <c r="G87" s="709"/>
      <c r="H87" s="709"/>
      <c r="I87" s="709"/>
      <c r="J87" s="709"/>
      <c r="K87" s="709"/>
      <c r="L87" s="709"/>
      <c r="M87" s="709"/>
      <c r="N87" s="709"/>
      <c r="O87" s="709"/>
      <c r="P87" s="709"/>
      <c r="Q87" s="709"/>
      <c r="R87" s="709"/>
      <c r="S87" s="709"/>
      <c r="T87" s="709"/>
      <c r="U87" s="709"/>
      <c r="V87" s="709"/>
      <c r="W87" s="709"/>
      <c r="X87" s="709"/>
      <c r="Y87" s="709"/>
      <c r="Z87" s="709"/>
      <c r="AA87" s="709"/>
      <c r="AB87" s="709"/>
      <c r="AC87" s="709"/>
      <c r="AD87" s="709"/>
      <c r="AE87" s="709"/>
      <c r="AF87" s="722">
        <f>AG19+AF40+AF53+AF70+AF83</f>
        <v>63028784.105599999</v>
      </c>
      <c r="AG87" s="722"/>
      <c r="AH87" s="73"/>
    </row>
    <row r="88" spans="2:36" x14ac:dyDescent="0.25">
      <c r="D88" s="70"/>
      <c r="E88" s="723" t="s">
        <v>169</v>
      </c>
      <c r="F88" s="724"/>
      <c r="G88" s="724"/>
      <c r="H88" s="724"/>
      <c r="I88" s="724"/>
      <c r="J88" s="724"/>
      <c r="K88" s="724"/>
      <c r="L88" s="724"/>
      <c r="M88" s="724"/>
      <c r="N88" s="724"/>
      <c r="O88" s="724"/>
      <c r="P88" s="724"/>
      <c r="Q88" s="724"/>
      <c r="R88" s="724"/>
      <c r="S88" s="724"/>
      <c r="T88" s="724"/>
      <c r="U88" s="724"/>
      <c r="V88" s="724"/>
      <c r="W88" s="724"/>
      <c r="X88" s="724"/>
      <c r="Y88" s="724"/>
      <c r="Z88" s="724"/>
      <c r="AA88" s="724"/>
      <c r="AB88" s="724"/>
      <c r="AC88" s="724"/>
      <c r="AD88" s="725"/>
      <c r="AE88" s="422">
        <v>0.14960000000000001</v>
      </c>
      <c r="AF88" s="722">
        <f>ROUND(AF87*AE88,0)</f>
        <v>9429106</v>
      </c>
      <c r="AG88" s="722"/>
      <c r="AH88" s="73"/>
      <c r="AJ88" s="421"/>
    </row>
    <row r="89" spans="2:36" x14ac:dyDescent="0.25">
      <c r="D89" s="70"/>
      <c r="E89" s="709" t="s">
        <v>170</v>
      </c>
      <c r="F89" s="709"/>
      <c r="G89" s="709"/>
      <c r="H89" s="709"/>
      <c r="I89" s="709"/>
      <c r="J89" s="709"/>
      <c r="K89" s="709"/>
      <c r="L89" s="709"/>
      <c r="M89" s="709"/>
      <c r="N89" s="709"/>
      <c r="O89" s="709"/>
      <c r="P89" s="709"/>
      <c r="Q89" s="709"/>
      <c r="R89" s="709"/>
      <c r="S89" s="709"/>
      <c r="T89" s="709"/>
      <c r="U89" s="709"/>
      <c r="V89" s="709"/>
      <c r="W89" s="709"/>
      <c r="X89" s="709"/>
      <c r="Y89" s="709"/>
      <c r="Z89" s="709"/>
      <c r="AA89" s="709"/>
      <c r="AB89" s="709"/>
      <c r="AC89" s="709"/>
      <c r="AD89" s="709"/>
      <c r="AE89" s="709"/>
      <c r="AF89" s="722">
        <f>ROUND(AF87+AF88,2)</f>
        <v>72457890.109999999</v>
      </c>
      <c r="AG89" s="722"/>
      <c r="AH89" s="73"/>
      <c r="AJ89" s="432"/>
    </row>
    <row r="90" spans="2:36" x14ac:dyDescent="0.25">
      <c r="D90" s="70"/>
      <c r="AH90" s="72"/>
      <c r="AJ90" s="420"/>
    </row>
    <row r="91" spans="2:36" ht="15" customHeight="1" x14ac:dyDescent="0.25">
      <c r="D91" s="70"/>
      <c r="E91" s="721" t="s">
        <v>171</v>
      </c>
      <c r="F91" s="721"/>
      <c r="G91" s="721"/>
      <c r="H91" s="721"/>
      <c r="I91" s="721"/>
      <c r="J91" s="721"/>
      <c r="K91" s="721"/>
      <c r="L91" s="721"/>
      <c r="M91" s="721"/>
      <c r="N91" s="721"/>
      <c r="O91" s="721"/>
      <c r="P91" s="721"/>
      <c r="Q91" s="721"/>
      <c r="R91" s="721"/>
      <c r="S91" s="721"/>
      <c r="T91" s="721"/>
      <c r="U91" s="721"/>
      <c r="V91" s="721"/>
      <c r="W91" s="721"/>
      <c r="X91" s="721"/>
      <c r="Y91" s="721"/>
      <c r="Z91" s="721"/>
      <c r="AA91" s="721"/>
      <c r="AB91" s="721"/>
      <c r="AC91" s="721"/>
      <c r="AD91" s="721"/>
      <c r="AE91" s="721"/>
      <c r="AF91" s="721"/>
      <c r="AG91" s="721"/>
      <c r="AH91" s="71"/>
      <c r="AJ91" s="433"/>
    </row>
    <row r="92" spans="2:36" x14ac:dyDescent="0.25">
      <c r="D92" s="70"/>
      <c r="E92" s="721"/>
      <c r="F92" s="721"/>
      <c r="G92" s="721"/>
      <c r="H92" s="721"/>
      <c r="I92" s="721"/>
      <c r="J92" s="721"/>
      <c r="K92" s="721"/>
      <c r="L92" s="721"/>
      <c r="M92" s="721"/>
      <c r="N92" s="721"/>
      <c r="O92" s="721"/>
      <c r="P92" s="721"/>
      <c r="Q92" s="721"/>
      <c r="R92" s="721"/>
      <c r="S92" s="721"/>
      <c r="T92" s="721"/>
      <c r="U92" s="721"/>
      <c r="V92" s="721"/>
      <c r="W92" s="721"/>
      <c r="X92" s="721"/>
      <c r="Y92" s="721"/>
      <c r="Z92" s="721"/>
      <c r="AA92" s="721"/>
      <c r="AB92" s="721"/>
      <c r="AC92" s="721"/>
      <c r="AD92" s="721"/>
      <c r="AE92" s="721"/>
      <c r="AF92" s="721"/>
      <c r="AG92" s="721"/>
      <c r="AH92" s="71"/>
    </row>
    <row r="93" spans="2:36" x14ac:dyDescent="0.25">
      <c r="D93" s="70"/>
      <c r="AG93" s="423"/>
      <c r="AH93" s="69"/>
    </row>
    <row r="94" spans="2:36" ht="14.4" thickBot="1" x14ac:dyDescent="0.3">
      <c r="D94" s="68"/>
      <c r="E94" s="66"/>
      <c r="F94" s="66"/>
      <c r="G94" s="66"/>
      <c r="H94" s="66"/>
      <c r="I94" s="66"/>
      <c r="J94" s="67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424"/>
      <c r="AH94" s="65"/>
    </row>
    <row r="95" spans="2:36" ht="14.4" thickTop="1" x14ac:dyDescent="0.25"/>
    <row r="96" spans="2:36" x14ac:dyDescent="0.25">
      <c r="AG96" s="472"/>
    </row>
    <row r="97" spans="12:33" x14ac:dyDescent="0.25">
      <c r="AG97" s="473"/>
    </row>
    <row r="105" spans="12:33" x14ac:dyDescent="0.25">
      <c r="L105" s="452"/>
      <c r="Q105" s="452"/>
    </row>
    <row r="109" spans="12:33" x14ac:dyDescent="0.25">
      <c r="L109" s="452"/>
    </row>
    <row r="110" spans="12:33" x14ac:dyDescent="0.25">
      <c r="Q110" s="452"/>
    </row>
    <row r="111" spans="12:33" x14ac:dyDescent="0.25">
      <c r="L111" s="453"/>
    </row>
    <row r="112" spans="12:33" x14ac:dyDescent="0.25">
      <c r="Q112" s="453"/>
    </row>
  </sheetData>
  <mergeCells count="182">
    <mergeCell ref="I8:K8"/>
    <mergeCell ref="F68:H68"/>
    <mergeCell ref="M68:AE68"/>
    <mergeCell ref="AF68:AG68"/>
    <mergeCell ref="E39:I39"/>
    <mergeCell ref="F63:I63"/>
    <mergeCell ref="M51:AE51"/>
    <mergeCell ref="AF39:AG39"/>
    <mergeCell ref="F50:H51"/>
    <mergeCell ref="E25:I25"/>
    <mergeCell ref="AF25:AG25"/>
    <mergeCell ref="F27:AG27"/>
    <mergeCell ref="K34:L34"/>
    <mergeCell ref="AF34:AG34"/>
    <mergeCell ref="K33:L33"/>
    <mergeCell ref="E29:I29"/>
    <mergeCell ref="M33:AE33"/>
    <mergeCell ref="AF33:AG33"/>
    <mergeCell ref="M34:AE34"/>
    <mergeCell ref="F32:H34"/>
    <mergeCell ref="E35:I35"/>
    <mergeCell ref="J35:AE35"/>
    <mergeCell ref="AF35:AG35"/>
    <mergeCell ref="J64:AE64"/>
    <mergeCell ref="AF69:AG69"/>
    <mergeCell ref="J69:AE69"/>
    <mergeCell ref="E69:I69"/>
    <mergeCell ref="AF80:AG80"/>
    <mergeCell ref="K76:L76"/>
    <mergeCell ref="J83:AE83"/>
    <mergeCell ref="AF83:AG83"/>
    <mergeCell ref="F73:AG73"/>
    <mergeCell ref="K74:L74"/>
    <mergeCell ref="M74:AE74"/>
    <mergeCell ref="AF74:AG74"/>
    <mergeCell ref="K75:L75"/>
    <mergeCell ref="M75:AE75"/>
    <mergeCell ref="AF75:AG75"/>
    <mergeCell ref="J70:AE70"/>
    <mergeCell ref="AF70:AG70"/>
    <mergeCell ref="E71:AG71"/>
    <mergeCell ref="E72:H72"/>
    <mergeCell ref="K72:L72"/>
    <mergeCell ref="M72:AE72"/>
    <mergeCell ref="AF72:AG72"/>
    <mergeCell ref="E84:AG84"/>
    <mergeCell ref="E82:I82"/>
    <mergeCell ref="J82:AE82"/>
    <mergeCell ref="AF82:AG82"/>
    <mergeCell ref="M76:AE76"/>
    <mergeCell ref="AF79:AG79"/>
    <mergeCell ref="AF77:AG77"/>
    <mergeCell ref="AF78:AG78"/>
    <mergeCell ref="M79:AE79"/>
    <mergeCell ref="K80:L80"/>
    <mergeCell ref="M80:AE80"/>
    <mergeCell ref="K78:L78"/>
    <mergeCell ref="M78:AE78"/>
    <mergeCell ref="AF76:AG76"/>
    <mergeCell ref="F74:H78"/>
    <mergeCell ref="K77:L77"/>
    <mergeCell ref="M77:AE77"/>
    <mergeCell ref="K79:L79"/>
    <mergeCell ref="F79:H81"/>
    <mergeCell ref="K81:L81"/>
    <mergeCell ref="M81:AE81"/>
    <mergeCell ref="AF81:AG81"/>
    <mergeCell ref="AF61:AG61"/>
    <mergeCell ref="M63:AE63"/>
    <mergeCell ref="F61:H61"/>
    <mergeCell ref="K61:L61"/>
    <mergeCell ref="E64:I64"/>
    <mergeCell ref="AF64:AG64"/>
    <mergeCell ref="F46:H46"/>
    <mergeCell ref="K46:L46"/>
    <mergeCell ref="M46:AE46"/>
    <mergeCell ref="K50:L50"/>
    <mergeCell ref="K59:L59"/>
    <mergeCell ref="M59:AE59"/>
    <mergeCell ref="J52:AE52"/>
    <mergeCell ref="AF52:AG52"/>
    <mergeCell ref="AF59:AG59"/>
    <mergeCell ref="F58:AG58"/>
    <mergeCell ref="J53:AE53"/>
    <mergeCell ref="F59:I59"/>
    <mergeCell ref="E52:I52"/>
    <mergeCell ref="E91:AG92"/>
    <mergeCell ref="E87:AE87"/>
    <mergeCell ref="AF87:AG87"/>
    <mergeCell ref="E88:AD88"/>
    <mergeCell ref="AF88:AG88"/>
    <mergeCell ref="E89:AE89"/>
    <mergeCell ref="AF89:AG89"/>
    <mergeCell ref="E85:AG85"/>
    <mergeCell ref="E47:I47"/>
    <mergeCell ref="J47:AE47"/>
    <mergeCell ref="AF47:AG47"/>
    <mergeCell ref="E54:AG54"/>
    <mergeCell ref="E55:AG55"/>
    <mergeCell ref="E56:H56"/>
    <mergeCell ref="K56:L56"/>
    <mergeCell ref="M56:AE56"/>
    <mergeCell ref="F49:AG49"/>
    <mergeCell ref="F60:AG60"/>
    <mergeCell ref="F62:AG62"/>
    <mergeCell ref="K63:L63"/>
    <mergeCell ref="AF63:AG63"/>
    <mergeCell ref="E65:AG65"/>
    <mergeCell ref="AF51:AG51"/>
    <mergeCell ref="M61:AE61"/>
    <mergeCell ref="L14:L15"/>
    <mergeCell ref="M14:AC14"/>
    <mergeCell ref="M50:AE50"/>
    <mergeCell ref="AD14:AD15"/>
    <mergeCell ref="AF14:AF15"/>
    <mergeCell ref="K22:L22"/>
    <mergeCell ref="M22:AE22"/>
    <mergeCell ref="AF22:AG22"/>
    <mergeCell ref="J25:AE25"/>
    <mergeCell ref="AG14:AG15"/>
    <mergeCell ref="AE14:AE15"/>
    <mergeCell ref="J29:AE29"/>
    <mergeCell ref="AF29:AG29"/>
    <mergeCell ref="K28:L28"/>
    <mergeCell ref="M28:AE28"/>
    <mergeCell ref="AF28:AG28"/>
    <mergeCell ref="J39:AE39"/>
    <mergeCell ref="AF40:AG40"/>
    <mergeCell ref="K38:L38"/>
    <mergeCell ref="AF38:AG38"/>
    <mergeCell ref="F37:AG37"/>
    <mergeCell ref="F38:H38"/>
    <mergeCell ref="M38:AE38"/>
    <mergeCell ref="J40:AE40"/>
    <mergeCell ref="E13:AG13"/>
    <mergeCell ref="J19:AF19"/>
    <mergeCell ref="E42:AG42"/>
    <mergeCell ref="E43:H43"/>
    <mergeCell ref="K43:L43"/>
    <mergeCell ref="M43:AE43"/>
    <mergeCell ref="AF43:AG43"/>
    <mergeCell ref="J14:J15"/>
    <mergeCell ref="K14:K15"/>
    <mergeCell ref="F16:I16"/>
    <mergeCell ref="F28:I28"/>
    <mergeCell ref="F23:AG23"/>
    <mergeCell ref="F24:H24"/>
    <mergeCell ref="F31:AG31"/>
    <mergeCell ref="K32:L32"/>
    <mergeCell ref="M32:AE32"/>
    <mergeCell ref="AF32:AG32"/>
    <mergeCell ref="F18:I18"/>
    <mergeCell ref="K24:L24"/>
    <mergeCell ref="M24:AE24"/>
    <mergeCell ref="AF24:AG24"/>
    <mergeCell ref="E14:I15"/>
    <mergeCell ref="E21:AG21"/>
    <mergeCell ref="E22:H22"/>
    <mergeCell ref="F67:AG67"/>
    <mergeCell ref="K68:L68"/>
    <mergeCell ref="E3:AD3"/>
    <mergeCell ref="E4:AD4"/>
    <mergeCell ref="E5:AD5"/>
    <mergeCell ref="F57:AG57"/>
    <mergeCell ref="AF50:AG50"/>
    <mergeCell ref="AF46:AG46"/>
    <mergeCell ref="K51:L51"/>
    <mergeCell ref="AF53:AG53"/>
    <mergeCell ref="E6:AD6"/>
    <mergeCell ref="E9:AG9"/>
    <mergeCell ref="E10:AG10"/>
    <mergeCell ref="F17:I17"/>
    <mergeCell ref="F44:AG44"/>
    <mergeCell ref="AF45:AG45"/>
    <mergeCell ref="F45:H45"/>
    <mergeCell ref="K45:L45"/>
    <mergeCell ref="M45:AE45"/>
    <mergeCell ref="H7:AG7"/>
    <mergeCell ref="AE3:AG6"/>
    <mergeCell ref="E7:G7"/>
    <mergeCell ref="AF56:AG56"/>
    <mergeCell ref="M12:AE12"/>
  </mergeCells>
  <printOptions horizontalCentered="1" verticalCentered="1"/>
  <pageMargins left="0.51181102362204722" right="0.51181102362204722" top="0.19685039370078741" bottom="0.19685039370078741" header="0.31496062992125984" footer="0.31496062992125984"/>
  <pageSetup scale="28" fitToHeight="2" orientation="portrait" r:id="rId1"/>
  <ignoredErrors>
    <ignoredError sqref="AD16:AD18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tabColor rgb="FF00B0F0"/>
  </sheetPr>
  <dimension ref="A1:R62"/>
  <sheetViews>
    <sheetView showGridLines="0" view="pageBreakPreview" zoomScaleNormal="85" zoomScaleSheetLayoutView="100" workbookViewId="0">
      <selection activeCell="O28" sqref="O28"/>
    </sheetView>
  </sheetViews>
  <sheetFormatPr baseColWidth="10" defaultColWidth="11.44140625" defaultRowHeight="13.2" x14ac:dyDescent="0.25"/>
  <cols>
    <col min="1" max="1" width="7.109375" style="1" bestFit="1" customWidth="1"/>
    <col min="2" max="2" width="2.6640625" style="1" customWidth="1"/>
    <col min="3" max="3" width="5.33203125" style="1" bestFit="1" customWidth="1"/>
    <col min="4" max="4" width="51.109375" style="2" customWidth="1"/>
    <col min="5" max="5" width="33.44140625" style="2" customWidth="1"/>
    <col min="6" max="6" width="10.109375" style="2" customWidth="1"/>
    <col min="7" max="7" width="10" style="2" customWidth="1"/>
    <col min="8" max="8" width="6.109375" style="2" bestFit="1" customWidth="1"/>
    <col min="9" max="9" width="4.6640625" style="2" customWidth="1"/>
    <col min="10" max="10" width="14.6640625" style="2" bestFit="1" customWidth="1"/>
    <col min="11" max="11" width="13.109375" style="2" bestFit="1" customWidth="1"/>
    <col min="12" max="12" width="14.6640625" style="2" bestFit="1" customWidth="1"/>
    <col min="13" max="13" width="18" style="2" customWidth="1"/>
    <col min="14" max="14" width="2.6640625" style="2" customWidth="1"/>
    <col min="15" max="15" width="21.6640625" style="2" customWidth="1"/>
    <col min="16" max="16" width="16" style="2" customWidth="1"/>
    <col min="17" max="17" width="15.109375" style="2" bestFit="1" customWidth="1"/>
    <col min="18" max="18" width="14.109375" style="2" bestFit="1" customWidth="1"/>
    <col min="19" max="16384" width="11.44140625" style="2"/>
  </cols>
  <sheetData>
    <row r="1" spans="1:17" ht="13.8" thickBot="1" x14ac:dyDescent="0.3"/>
    <row r="2" spans="1:17" ht="13.8" thickTop="1" x14ac:dyDescent="0.25">
      <c r="B2" s="217"/>
      <c r="C2" s="216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4"/>
    </row>
    <row r="3" spans="1:17" ht="15.45" customHeight="1" x14ac:dyDescent="0.25">
      <c r="B3" s="180"/>
      <c r="C3" s="605" t="s">
        <v>77</v>
      </c>
      <c r="D3" s="605"/>
      <c r="E3" s="605"/>
      <c r="F3" s="605"/>
      <c r="G3" s="605"/>
      <c r="H3" s="605"/>
      <c r="I3" s="605"/>
      <c r="J3" s="605"/>
      <c r="K3" s="741"/>
      <c r="L3" s="741"/>
      <c r="M3" s="741"/>
      <c r="N3" s="206"/>
    </row>
    <row r="4" spans="1:17" ht="15.45" customHeight="1" x14ac:dyDescent="0.25">
      <c r="B4" s="180"/>
      <c r="C4" s="605" t="s">
        <v>78</v>
      </c>
      <c r="D4" s="605"/>
      <c r="E4" s="605"/>
      <c r="F4" s="605"/>
      <c r="G4" s="605"/>
      <c r="H4" s="605"/>
      <c r="I4" s="605"/>
      <c r="J4" s="605"/>
      <c r="K4" s="741"/>
      <c r="L4" s="741"/>
      <c r="M4" s="741"/>
      <c r="N4" s="206"/>
    </row>
    <row r="5" spans="1:17" ht="15.45" customHeight="1" x14ac:dyDescent="0.25">
      <c r="B5" s="180"/>
      <c r="C5" s="605" t="s">
        <v>77</v>
      </c>
      <c r="D5" s="605"/>
      <c r="E5" s="605"/>
      <c r="F5" s="605"/>
      <c r="G5" s="605"/>
      <c r="H5" s="605"/>
      <c r="I5" s="605"/>
      <c r="J5" s="605"/>
      <c r="K5" s="741"/>
      <c r="L5" s="741"/>
      <c r="M5" s="741"/>
      <c r="N5" s="206"/>
    </row>
    <row r="6" spans="1:17" ht="15.45" customHeight="1" x14ac:dyDescent="0.25">
      <c r="B6" s="180"/>
      <c r="C6" s="605" t="s">
        <v>172</v>
      </c>
      <c r="D6" s="605"/>
      <c r="E6" s="605"/>
      <c r="F6" s="605"/>
      <c r="G6" s="605"/>
      <c r="H6" s="605"/>
      <c r="I6" s="605"/>
      <c r="J6" s="605"/>
      <c r="K6" s="741"/>
      <c r="L6" s="741"/>
      <c r="M6" s="741"/>
      <c r="N6" s="206"/>
    </row>
    <row r="7" spans="1:17" ht="54.45" customHeight="1" x14ac:dyDescent="0.25">
      <c r="B7" s="180"/>
      <c r="C7" s="605"/>
      <c r="D7" s="605"/>
      <c r="E7" s="749" t="s">
        <v>275</v>
      </c>
      <c r="F7" s="749"/>
      <c r="G7" s="749"/>
      <c r="H7" s="749"/>
      <c r="I7" s="749"/>
      <c r="J7" s="749"/>
      <c r="K7" s="749"/>
      <c r="L7" s="749"/>
      <c r="M7" s="749"/>
      <c r="N7" s="213"/>
    </row>
    <row r="8" spans="1:17" x14ac:dyDescent="0.25">
      <c r="A8" s="2"/>
      <c r="B8" s="211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212"/>
    </row>
    <row r="9" spans="1:17" x14ac:dyDescent="0.25">
      <c r="A9" s="2"/>
      <c r="B9" s="211"/>
      <c r="C9" s="745" t="s">
        <v>173</v>
      </c>
      <c r="D9" s="745"/>
      <c r="E9" s="745"/>
      <c r="F9" s="745"/>
      <c r="G9" s="745"/>
      <c r="H9" s="745"/>
      <c r="I9" s="745"/>
      <c r="J9" s="745"/>
      <c r="K9" s="745"/>
      <c r="L9" s="745"/>
      <c r="M9" s="745"/>
      <c r="N9" s="210"/>
    </row>
    <row r="10" spans="1:17" x14ac:dyDescent="0.25">
      <c r="B10" s="180"/>
      <c r="C10" s="742" t="s">
        <v>174</v>
      </c>
      <c r="D10" s="742"/>
      <c r="E10" s="742"/>
      <c r="F10" s="746">
        <f>'A&amp;SST'!AF87</f>
        <v>63028784.105599999</v>
      </c>
      <c r="G10" s="746"/>
      <c r="H10" s="746"/>
      <c r="I10" s="208"/>
      <c r="J10" s="207" t="s">
        <v>4</v>
      </c>
      <c r="K10" s="750" t="s">
        <v>289</v>
      </c>
      <c r="L10" s="750"/>
      <c r="M10" s="750"/>
      <c r="N10" s="209"/>
    </row>
    <row r="11" spans="1:17" x14ac:dyDescent="0.25">
      <c r="B11" s="180"/>
      <c r="C11" s="742" t="s">
        <v>5</v>
      </c>
      <c r="D11" s="742"/>
      <c r="E11" s="742"/>
      <c r="F11" s="188">
        <v>5</v>
      </c>
      <c r="G11" s="742" t="s">
        <v>6</v>
      </c>
      <c r="H11" s="742"/>
      <c r="I11" s="208"/>
      <c r="J11" s="207" t="s">
        <v>175</v>
      </c>
      <c r="K11" s="741" t="s">
        <v>29</v>
      </c>
      <c r="L11" s="741"/>
      <c r="M11" s="741"/>
      <c r="N11" s="206"/>
    </row>
    <row r="12" spans="1:17" x14ac:dyDescent="0.25">
      <c r="B12" s="180"/>
      <c r="N12" s="179"/>
    </row>
    <row r="13" spans="1:17" s="150" customFormat="1" ht="12.75" customHeight="1" x14ac:dyDescent="0.25">
      <c r="A13" s="205"/>
      <c r="B13" s="204"/>
      <c r="C13" s="743" t="s">
        <v>51</v>
      </c>
      <c r="D13" s="744"/>
      <c r="E13" s="744"/>
      <c r="F13" s="744"/>
      <c r="G13" s="744"/>
      <c r="H13" s="744"/>
      <c r="I13" s="744"/>
      <c r="J13" s="744"/>
      <c r="K13" s="744"/>
      <c r="L13" s="744"/>
      <c r="M13" s="744"/>
      <c r="N13" s="165"/>
    </row>
    <row r="14" spans="1:17" s="170" customFormat="1" ht="10.199999999999999" x14ac:dyDescent="0.25">
      <c r="A14" s="157"/>
      <c r="B14" s="163"/>
      <c r="C14" s="192">
        <v>3.1</v>
      </c>
      <c r="D14" s="751" t="s">
        <v>52</v>
      </c>
      <c r="E14" s="751"/>
      <c r="F14" s="752"/>
      <c r="G14" s="753"/>
      <c r="H14" s="751"/>
      <c r="I14" s="754"/>
      <c r="J14" s="755"/>
      <c r="K14" s="751"/>
      <c r="L14" s="751"/>
      <c r="M14" s="751"/>
      <c r="N14" s="203"/>
    </row>
    <row r="15" spans="1:17" s="170" customFormat="1" ht="10.199999999999999" x14ac:dyDescent="0.25">
      <c r="A15" s="157"/>
      <c r="B15" s="163"/>
      <c r="C15" s="190" t="s">
        <v>8</v>
      </c>
      <c r="D15" s="756" t="s">
        <v>53</v>
      </c>
      <c r="E15" s="757"/>
      <c r="F15" s="202"/>
      <c r="G15" s="201"/>
      <c r="H15" s="758"/>
      <c r="I15" s="758"/>
      <c r="J15" s="200"/>
      <c r="K15" s="756" t="s">
        <v>54</v>
      </c>
      <c r="L15" s="759"/>
      <c r="M15" s="199" t="s">
        <v>41</v>
      </c>
      <c r="N15" s="187"/>
    </row>
    <row r="16" spans="1:17" s="150" customFormat="1" ht="10.199999999999999" x14ac:dyDescent="0.25">
      <c r="A16" s="157"/>
      <c r="B16" s="163"/>
      <c r="C16" s="186">
        <f>C14+0.001</f>
        <v>3.101</v>
      </c>
      <c r="D16" s="198" t="s">
        <v>176</v>
      </c>
      <c r="E16" s="197"/>
      <c r="F16" s="197"/>
      <c r="G16" s="197"/>
      <c r="H16" s="197"/>
      <c r="I16" s="197"/>
      <c r="J16" s="196"/>
      <c r="K16" s="739">
        <v>0.05</v>
      </c>
      <c r="L16" s="740"/>
      <c r="M16" s="183">
        <f>K16*$F$10</f>
        <v>3151439.2052800003</v>
      </c>
      <c r="N16" s="182"/>
      <c r="P16" s="435"/>
      <c r="Q16" s="195"/>
    </row>
    <row r="17" spans="1:18" s="150" customFormat="1" ht="10.199999999999999" x14ac:dyDescent="0.25">
      <c r="A17" s="157"/>
      <c r="B17" s="163"/>
      <c r="C17" s="186">
        <f>C16+0.001</f>
        <v>3.1019999999999999</v>
      </c>
      <c r="D17" s="198" t="s">
        <v>177</v>
      </c>
      <c r="E17" s="197"/>
      <c r="F17" s="197"/>
      <c r="G17" s="197"/>
      <c r="H17" s="197"/>
      <c r="I17" s="197"/>
      <c r="J17" s="196"/>
      <c r="K17" s="747">
        <v>7.3600000000000002E-3</v>
      </c>
      <c r="L17" s="748"/>
      <c r="M17" s="183">
        <f t="shared" ref="M17:M19" si="0">K17*$F$10</f>
        <v>463891.85101721599</v>
      </c>
      <c r="N17" s="182"/>
      <c r="P17" s="435"/>
      <c r="Q17" s="195"/>
    </row>
    <row r="18" spans="1:18" s="150" customFormat="1" ht="11.25" customHeight="1" x14ac:dyDescent="0.25">
      <c r="A18" s="157"/>
      <c r="B18" s="163"/>
      <c r="C18" s="186">
        <f t="shared" ref="C18:C19" si="1">C17+0.001</f>
        <v>3.1029999999999998</v>
      </c>
      <c r="D18" s="198" t="s">
        <v>178</v>
      </c>
      <c r="E18" s="197"/>
      <c r="F18" s="197"/>
      <c r="G18" s="197"/>
      <c r="H18" s="197"/>
      <c r="I18" s="197"/>
      <c r="J18" s="196"/>
      <c r="K18" s="739">
        <v>0.02</v>
      </c>
      <c r="L18" s="740"/>
      <c r="M18" s="183">
        <f t="shared" si="0"/>
        <v>1260575.682112</v>
      </c>
      <c r="N18" s="182"/>
      <c r="P18" s="435"/>
      <c r="Q18" s="195"/>
    </row>
    <row r="19" spans="1:18" s="150" customFormat="1" ht="10.199999999999999" x14ac:dyDescent="0.25">
      <c r="A19" s="157"/>
      <c r="B19" s="163"/>
      <c r="C19" s="186">
        <f t="shared" si="1"/>
        <v>3.1039999999999996</v>
      </c>
      <c r="D19" s="198" t="s">
        <v>179</v>
      </c>
      <c r="E19" s="197"/>
      <c r="F19" s="197"/>
      <c r="G19" s="197"/>
      <c r="H19" s="197"/>
      <c r="I19" s="197"/>
      <c r="J19" s="196"/>
      <c r="K19" s="739">
        <v>5.0000000000000001E-3</v>
      </c>
      <c r="L19" s="740"/>
      <c r="M19" s="183">
        <f t="shared" si="0"/>
        <v>315143.92052799999</v>
      </c>
      <c r="N19" s="182"/>
      <c r="P19" s="435"/>
      <c r="Q19" s="195"/>
    </row>
    <row r="20" spans="1:18" s="150" customFormat="1" ht="10.199999999999999" x14ac:dyDescent="0.25">
      <c r="A20" s="157"/>
      <c r="B20" s="163"/>
      <c r="C20" s="157"/>
      <c r="D20" s="760" t="s">
        <v>59</v>
      </c>
      <c r="E20" s="761"/>
      <c r="F20" s="761"/>
      <c r="G20" s="761"/>
      <c r="H20" s="761"/>
      <c r="I20" s="761"/>
      <c r="J20" s="761"/>
      <c r="K20" s="761"/>
      <c r="L20" s="762"/>
      <c r="M20" s="178">
        <f>SUM(M16:M19)</f>
        <v>5191050.6589372167</v>
      </c>
      <c r="N20" s="177"/>
      <c r="Q20" s="195"/>
    </row>
    <row r="21" spans="1:18" s="150" customFormat="1" ht="10.199999999999999" x14ac:dyDescent="0.25">
      <c r="A21" s="157"/>
      <c r="B21" s="163"/>
      <c r="C21" s="157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3"/>
    </row>
    <row r="22" spans="1:18" s="150" customFormat="1" ht="10.199999999999999" x14ac:dyDescent="0.25">
      <c r="A22" s="157"/>
      <c r="B22" s="163"/>
      <c r="C22" s="192">
        <f>C14+0.1</f>
        <v>3.2</v>
      </c>
      <c r="D22" s="763" t="s">
        <v>60</v>
      </c>
      <c r="E22" s="763"/>
      <c r="F22" s="763"/>
      <c r="G22" s="763"/>
      <c r="H22" s="763"/>
      <c r="I22" s="763"/>
      <c r="J22" s="763"/>
      <c r="K22" s="763"/>
      <c r="L22" s="763"/>
      <c r="M22" s="763"/>
      <c r="N22" s="191"/>
    </row>
    <row r="23" spans="1:18" s="166" customFormat="1" ht="20.399999999999999" x14ac:dyDescent="0.25">
      <c r="A23" s="157"/>
      <c r="B23" s="163"/>
      <c r="C23" s="190" t="s">
        <v>8</v>
      </c>
      <c r="D23" s="742" t="s">
        <v>53</v>
      </c>
      <c r="E23" s="742"/>
      <c r="F23" s="767" t="s">
        <v>61</v>
      </c>
      <c r="G23" s="768"/>
      <c r="H23" s="769" t="s">
        <v>62</v>
      </c>
      <c r="I23" s="770"/>
      <c r="J23" s="189" t="s">
        <v>63</v>
      </c>
      <c r="K23" s="769" t="s">
        <v>64</v>
      </c>
      <c r="L23" s="770"/>
      <c r="M23" s="188" t="s">
        <v>41</v>
      </c>
      <c r="N23" s="187"/>
    </row>
    <row r="24" spans="1:18" s="150" customFormat="1" ht="10.199999999999999" customHeight="1" x14ac:dyDescent="0.25">
      <c r="A24" s="157"/>
      <c r="B24" s="163"/>
      <c r="C24" s="186">
        <f>C22+0.001</f>
        <v>3.2010000000000001</v>
      </c>
      <c r="D24" s="185" t="s">
        <v>180</v>
      </c>
      <c r="E24" s="771" t="s">
        <v>181</v>
      </c>
      <c r="F24" s="764">
        <f>+'A&amp;SST'!AF89</f>
        <v>72457890.109999999</v>
      </c>
      <c r="G24" s="773"/>
      <c r="H24" s="774">
        <v>0.1</v>
      </c>
      <c r="I24" s="774"/>
      <c r="J24" s="184">
        <v>5</v>
      </c>
      <c r="K24" s="739">
        <f>'A,I,U'!J52</f>
        <v>3.0000000000000001E-3</v>
      </c>
      <c r="L24" s="740"/>
      <c r="M24" s="183">
        <f>ROUND((((((F24*H24)*K24)/12)*J24)+2500)*1.19,4)</f>
        <v>13753.111199999999</v>
      </c>
      <c r="N24" s="182"/>
    </row>
    <row r="25" spans="1:18" s="150" customFormat="1" ht="10.199999999999999" customHeight="1" x14ac:dyDescent="0.25">
      <c r="A25" s="157"/>
      <c r="B25" s="163"/>
      <c r="C25" s="186">
        <f>C24+0.001</f>
        <v>3.202</v>
      </c>
      <c r="D25" s="185" t="s">
        <v>182</v>
      </c>
      <c r="E25" s="772"/>
      <c r="F25" s="764">
        <f>$F$24</f>
        <v>72457890.109999999</v>
      </c>
      <c r="G25" s="765"/>
      <c r="H25" s="774">
        <v>0.05</v>
      </c>
      <c r="I25" s="774"/>
      <c r="J25" s="184">
        <f>'A,I,U'!I53</f>
        <v>41</v>
      </c>
      <c r="K25" s="739">
        <f>'A,I,U'!J53</f>
        <v>3.0000000000000001E-3</v>
      </c>
      <c r="L25" s="740"/>
      <c r="M25" s="183">
        <f>ROUND((((((F25*H25)*K25)/12)*J25)+2500)*1.19,4)</f>
        <v>47165.255700000002</v>
      </c>
      <c r="N25" s="182"/>
      <c r="Q25" s="46"/>
      <c r="R25" s="46"/>
    </row>
    <row r="26" spans="1:18" s="150" customFormat="1" ht="10.199999999999999" customHeight="1" x14ac:dyDescent="0.25">
      <c r="A26" s="157"/>
      <c r="B26" s="163"/>
      <c r="C26" s="186">
        <f>C25+0.001</f>
        <v>3.2029999999999998</v>
      </c>
      <c r="D26" s="185" t="s">
        <v>183</v>
      </c>
      <c r="E26" s="772"/>
      <c r="F26" s="764">
        <f>F24</f>
        <v>72457890.109999999</v>
      </c>
      <c r="G26" s="765"/>
      <c r="H26" s="774">
        <v>0.3</v>
      </c>
      <c r="I26" s="774"/>
      <c r="J26" s="184">
        <f>'A,I,U'!I55</f>
        <v>5</v>
      </c>
      <c r="K26" s="739">
        <f>'A,I,U'!J55</f>
        <v>3.0000000000000001E-3</v>
      </c>
      <c r="L26" s="740"/>
      <c r="M26" s="183">
        <f>ROUND((((((F26*H26)*K26)/12)*J26)+2500)*1.19,4)</f>
        <v>35309.333500000001</v>
      </c>
      <c r="N26" s="182"/>
      <c r="P26" s="181"/>
      <c r="Q26" s="47"/>
      <c r="R26" s="46"/>
    </row>
    <row r="27" spans="1:18" x14ac:dyDescent="0.25">
      <c r="B27" s="180"/>
      <c r="N27" s="179"/>
    </row>
    <row r="28" spans="1:18" s="150" customFormat="1" ht="10.199999999999999" x14ac:dyDescent="0.25">
      <c r="A28" s="157"/>
      <c r="B28" s="163"/>
      <c r="C28" s="157"/>
      <c r="D28" s="760" t="s">
        <v>68</v>
      </c>
      <c r="E28" s="761"/>
      <c r="F28" s="761"/>
      <c r="G28" s="761"/>
      <c r="H28" s="761"/>
      <c r="I28" s="761"/>
      <c r="J28" s="761"/>
      <c r="K28" s="761"/>
      <c r="L28" s="762"/>
      <c r="M28" s="178">
        <f>SUM(M24:M26)</f>
        <v>96227.700400000002</v>
      </c>
      <c r="N28" s="177"/>
    </row>
    <row r="29" spans="1:18" s="150" customFormat="1" ht="10.199999999999999" x14ac:dyDescent="0.25">
      <c r="A29" s="157"/>
      <c r="B29" s="163"/>
      <c r="C29" s="157"/>
      <c r="D29" s="766"/>
      <c r="E29" s="766"/>
      <c r="F29" s="766"/>
      <c r="G29" s="766"/>
      <c r="H29" s="766"/>
      <c r="I29" s="766"/>
      <c r="J29" s="766"/>
      <c r="K29" s="766"/>
      <c r="L29" s="766"/>
      <c r="M29" s="766"/>
      <c r="N29" s="165"/>
      <c r="P29" s="48"/>
    </row>
    <row r="30" spans="1:18" s="150" customFormat="1" ht="10.199999999999999" x14ac:dyDescent="0.25">
      <c r="A30" s="157"/>
      <c r="B30" s="163"/>
      <c r="C30" s="157"/>
      <c r="D30" s="162" t="s">
        <v>69</v>
      </c>
      <c r="E30" s="161"/>
      <c r="F30" s="161"/>
      <c r="G30" s="161"/>
      <c r="H30" s="161"/>
      <c r="I30" s="161"/>
      <c r="J30" s="161"/>
      <c r="K30" s="161"/>
      <c r="L30" s="169"/>
      <c r="M30" s="178">
        <f>M20+M28</f>
        <v>5287278.3593372172</v>
      </c>
      <c r="N30" s="177"/>
    </row>
    <row r="31" spans="1:18" s="150" customFormat="1" x14ac:dyDescent="0.25">
      <c r="A31" s="157"/>
      <c r="B31" s="163"/>
      <c r="C31" s="157"/>
      <c r="D31" s="162" t="s">
        <v>70</v>
      </c>
      <c r="E31" s="161"/>
      <c r="F31" s="161"/>
      <c r="G31" s="161"/>
      <c r="H31" s="161"/>
      <c r="I31" s="161"/>
      <c r="J31" s="161"/>
      <c r="K31" s="161"/>
      <c r="L31" s="169"/>
      <c r="M31" s="419">
        <f>ROUND(M30/F10,4)</f>
        <v>8.3900000000000002E-2</v>
      </c>
      <c r="N31" s="175"/>
    </row>
    <row r="32" spans="1:18" s="150" customFormat="1" ht="10.199999999999999" x14ac:dyDescent="0.25">
      <c r="A32" s="157"/>
      <c r="B32" s="163"/>
      <c r="C32" s="157"/>
      <c r="D32" s="766"/>
      <c r="E32" s="766"/>
      <c r="F32" s="766"/>
      <c r="G32" s="766"/>
      <c r="H32" s="766"/>
      <c r="I32" s="766"/>
      <c r="J32" s="766"/>
      <c r="K32" s="766"/>
      <c r="L32" s="766"/>
      <c r="M32" s="766"/>
      <c r="N32" s="165"/>
    </row>
    <row r="33" spans="1:18" s="150" customFormat="1" ht="10.199999999999999" x14ac:dyDescent="0.25">
      <c r="A33" s="157"/>
      <c r="B33" s="163"/>
      <c r="C33" s="157"/>
      <c r="D33" s="162" t="s">
        <v>71</v>
      </c>
      <c r="E33" s="161"/>
      <c r="F33" s="161"/>
      <c r="G33" s="161"/>
      <c r="H33" s="161"/>
      <c r="I33" s="161"/>
      <c r="J33" s="161"/>
      <c r="K33" s="161"/>
      <c r="L33" s="169"/>
      <c r="M33" s="174">
        <f>M31</f>
        <v>8.3900000000000002E-2</v>
      </c>
      <c r="N33" s="173"/>
    </row>
    <row r="34" spans="1:18" s="166" customFormat="1" ht="10.199999999999999" x14ac:dyDescent="0.25">
      <c r="A34" s="170"/>
      <c r="B34" s="171"/>
      <c r="C34" s="170"/>
      <c r="D34" s="162" t="s">
        <v>72</v>
      </c>
      <c r="E34" s="161"/>
      <c r="F34" s="161"/>
      <c r="G34" s="161"/>
      <c r="H34" s="161"/>
      <c r="I34" s="161"/>
      <c r="J34" s="161"/>
      <c r="K34" s="161"/>
      <c r="L34" s="169"/>
      <c r="M34" s="174">
        <v>0.01</v>
      </c>
      <c r="N34" s="173"/>
      <c r="Q34" s="51"/>
      <c r="R34" s="172"/>
    </row>
    <row r="35" spans="1:18" s="166" customFormat="1" ht="10.199999999999999" x14ac:dyDescent="0.25">
      <c r="A35" s="170"/>
      <c r="B35" s="171"/>
      <c r="C35" s="170"/>
      <c r="D35" s="162" t="s">
        <v>73</v>
      </c>
      <c r="E35" s="161"/>
      <c r="F35" s="161"/>
      <c r="G35" s="161"/>
      <c r="H35" s="161"/>
      <c r="I35" s="161"/>
      <c r="J35" s="161"/>
      <c r="K35" s="161"/>
      <c r="L35" s="169"/>
      <c r="M35" s="168">
        <v>0.05</v>
      </c>
      <c r="N35" s="167"/>
    </row>
    <row r="36" spans="1:18" s="150" customFormat="1" ht="10.199999999999999" x14ac:dyDescent="0.25">
      <c r="A36" s="157"/>
      <c r="B36" s="163"/>
      <c r="C36" s="157"/>
      <c r="D36" s="766"/>
      <c r="E36" s="766"/>
      <c r="F36" s="766"/>
      <c r="G36" s="766"/>
      <c r="H36" s="766"/>
      <c r="I36" s="766"/>
      <c r="J36" s="766"/>
      <c r="K36" s="766"/>
      <c r="L36" s="766"/>
      <c r="M36" s="766"/>
      <c r="N36" s="165"/>
      <c r="O36" s="164"/>
    </row>
    <row r="37" spans="1:18" s="150" customFormat="1" x14ac:dyDescent="0.25">
      <c r="A37" s="157"/>
      <c r="B37" s="163"/>
      <c r="C37" s="157"/>
      <c r="D37" s="162" t="s">
        <v>74</v>
      </c>
      <c r="E37" s="161"/>
      <c r="F37" s="161"/>
      <c r="G37" s="161"/>
      <c r="H37" s="161"/>
      <c r="I37" s="161"/>
      <c r="J37" s="161"/>
      <c r="K37" s="161"/>
      <c r="L37" s="160"/>
      <c r="M37" s="447">
        <f>SUM(M33:M35)</f>
        <v>0.1439</v>
      </c>
      <c r="N37" s="159"/>
      <c r="O37" s="158"/>
    </row>
    <row r="38" spans="1:18" s="150" customFormat="1" ht="13.8" thickBot="1" x14ac:dyDescent="0.3">
      <c r="A38" s="157"/>
      <c r="B38" s="156"/>
      <c r="C38" s="155"/>
      <c r="D38" s="154"/>
      <c r="E38" s="154"/>
      <c r="F38" s="154"/>
      <c r="G38" s="154"/>
      <c r="H38" s="153"/>
      <c r="I38" s="153"/>
      <c r="J38" s="153"/>
      <c r="K38" s="153"/>
      <c r="L38" s="153"/>
      <c r="M38" s="152"/>
      <c r="N38" s="151"/>
    </row>
    <row r="39" spans="1:18" ht="13.8" thickTop="1" x14ac:dyDescent="0.25"/>
    <row r="44" spans="1:18" x14ac:dyDescent="0.25">
      <c r="J44" s="436"/>
      <c r="K44" s="437"/>
      <c r="L44" s="437"/>
      <c r="M44" s="437"/>
    </row>
    <row r="46" spans="1:18" x14ac:dyDescent="0.25">
      <c r="M46" s="437"/>
    </row>
    <row r="48" spans="1:18" x14ac:dyDescent="0.25">
      <c r="J48" s="436"/>
      <c r="M48" s="438"/>
    </row>
    <row r="50" spans="10:15" x14ac:dyDescent="0.25">
      <c r="M50" s="439"/>
    </row>
    <row r="55" spans="10:15" x14ac:dyDescent="0.25">
      <c r="J55" s="436"/>
      <c r="K55" s="440"/>
      <c r="L55" s="441"/>
      <c r="O55" s="439"/>
    </row>
    <row r="56" spans="10:15" x14ac:dyDescent="0.25">
      <c r="O56" s="439"/>
    </row>
    <row r="57" spans="10:15" x14ac:dyDescent="0.25">
      <c r="O57" s="439"/>
    </row>
    <row r="58" spans="10:15" x14ac:dyDescent="0.25">
      <c r="O58" s="439"/>
    </row>
    <row r="59" spans="10:15" x14ac:dyDescent="0.25">
      <c r="O59" s="439"/>
    </row>
    <row r="60" spans="10:15" x14ac:dyDescent="0.25">
      <c r="K60" s="443"/>
      <c r="L60" s="444"/>
      <c r="M60" s="442"/>
      <c r="O60" s="439"/>
    </row>
    <row r="61" spans="10:15" x14ac:dyDescent="0.25">
      <c r="O61" s="439"/>
    </row>
    <row r="62" spans="10:15" x14ac:dyDescent="0.25">
      <c r="O62" s="439"/>
    </row>
  </sheetData>
  <mergeCells count="43">
    <mergeCell ref="D28:L28"/>
    <mergeCell ref="D29:M29"/>
    <mergeCell ref="D32:M32"/>
    <mergeCell ref="D36:M36"/>
    <mergeCell ref="D23:E23"/>
    <mergeCell ref="F23:G23"/>
    <mergeCell ref="H23:I23"/>
    <mergeCell ref="K23:L23"/>
    <mergeCell ref="E24:E26"/>
    <mergeCell ref="F24:G24"/>
    <mergeCell ref="F25:G25"/>
    <mergeCell ref="H25:I25"/>
    <mergeCell ref="H26:I26"/>
    <mergeCell ref="H24:I24"/>
    <mergeCell ref="K24:L24"/>
    <mergeCell ref="D20:L20"/>
    <mergeCell ref="D22:M22"/>
    <mergeCell ref="F26:G26"/>
    <mergeCell ref="K26:L26"/>
    <mergeCell ref="K25:L25"/>
    <mergeCell ref="K10:M10"/>
    <mergeCell ref="K18:L18"/>
    <mergeCell ref="D14:M14"/>
    <mergeCell ref="D15:E15"/>
    <mergeCell ref="H15:I15"/>
    <mergeCell ref="K15:L15"/>
    <mergeCell ref="K16:L16"/>
    <mergeCell ref="K19:L19"/>
    <mergeCell ref="K3:M6"/>
    <mergeCell ref="C3:J3"/>
    <mergeCell ref="C4:J4"/>
    <mergeCell ref="C5:J5"/>
    <mergeCell ref="C6:J6"/>
    <mergeCell ref="C11:E11"/>
    <mergeCell ref="G11:H11"/>
    <mergeCell ref="K11:M11"/>
    <mergeCell ref="C13:M13"/>
    <mergeCell ref="C9:M9"/>
    <mergeCell ref="C10:E10"/>
    <mergeCell ref="F10:H10"/>
    <mergeCell ref="K17:L17"/>
    <mergeCell ref="C7:D7"/>
    <mergeCell ref="E7:M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3">
    <tabColor rgb="FFFFFF00"/>
    <pageSetUpPr fitToPage="1"/>
  </sheetPr>
  <dimension ref="B2:AL55"/>
  <sheetViews>
    <sheetView showGridLines="0" view="pageBreakPreview" zoomScale="70" zoomScaleNormal="70" zoomScaleSheetLayoutView="70" workbookViewId="0">
      <selection activeCell="N27" sqref="N27:P27"/>
    </sheetView>
  </sheetViews>
  <sheetFormatPr baseColWidth="10" defaultColWidth="11.44140625" defaultRowHeight="13.8" x14ac:dyDescent="0.25"/>
  <cols>
    <col min="1" max="1" width="1.6640625" style="218" customWidth="1"/>
    <col min="2" max="2" width="6" style="220" bestFit="1" customWidth="1"/>
    <col min="3" max="3" width="6" style="220" customWidth="1"/>
    <col min="4" max="8" width="6" style="220" hidden="1" customWidth="1"/>
    <col min="9" max="9" width="6" style="220" customWidth="1"/>
    <col min="10" max="10" width="3.6640625" style="220" customWidth="1"/>
    <col min="11" max="11" width="8.6640625" style="218" customWidth="1"/>
    <col min="12" max="12" width="62.6640625" style="218" customWidth="1"/>
    <col min="13" max="13" width="14.33203125" style="219" customWidth="1"/>
    <col min="14" max="14" width="12.6640625" style="218" bestFit="1" customWidth="1"/>
    <col min="15" max="15" width="15" style="218" customWidth="1"/>
    <col min="16" max="16" width="10.6640625" style="218" customWidth="1"/>
    <col min="17" max="33" width="5" style="218" customWidth="1"/>
    <col min="34" max="34" width="10.44140625" style="218" customWidth="1"/>
    <col min="35" max="35" width="18.44140625" style="218" customWidth="1"/>
    <col min="36" max="36" width="3.6640625" style="218" customWidth="1"/>
    <col min="37" max="37" width="5.6640625" style="218" customWidth="1"/>
    <col min="38" max="38" width="22.44140625" style="218" customWidth="1"/>
    <col min="39" max="16384" width="11.44140625" style="218"/>
  </cols>
  <sheetData>
    <row r="2" spans="2:37" ht="14.4" thickBot="1" x14ac:dyDescent="0.3"/>
    <row r="3" spans="2:37" ht="14.4" thickTop="1" x14ac:dyDescent="0.25">
      <c r="B3" s="285"/>
      <c r="C3" s="285"/>
      <c r="D3" s="285"/>
      <c r="E3" s="285"/>
      <c r="F3" s="285"/>
      <c r="G3" s="285"/>
      <c r="H3" s="285"/>
      <c r="I3" s="285"/>
      <c r="J3" s="291"/>
      <c r="K3" s="145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290"/>
      <c r="AK3" s="148"/>
    </row>
    <row r="4" spans="2:37" x14ac:dyDescent="0.25">
      <c r="B4" s="285"/>
      <c r="C4" s="285"/>
      <c r="D4" s="285"/>
      <c r="E4" s="285"/>
      <c r="F4" s="285"/>
      <c r="G4" s="285"/>
      <c r="H4" s="285"/>
      <c r="I4" s="285"/>
      <c r="J4" s="227"/>
      <c r="K4" s="605" t="s">
        <v>184</v>
      </c>
      <c r="L4" s="605"/>
      <c r="M4" s="289" t="s">
        <v>185</v>
      </c>
      <c r="N4" s="605" t="s">
        <v>186</v>
      </c>
      <c r="O4" s="605"/>
      <c r="P4" s="493" t="s">
        <v>187</v>
      </c>
      <c r="Q4" s="494"/>
      <c r="R4" s="494"/>
      <c r="S4" s="494"/>
      <c r="T4" s="494"/>
      <c r="U4" s="494"/>
      <c r="V4" s="494"/>
      <c r="W4" s="494"/>
      <c r="X4" s="494"/>
      <c r="Y4" s="494"/>
      <c r="Z4" s="494"/>
      <c r="AA4" s="494"/>
      <c r="AB4" s="494"/>
      <c r="AC4" s="605"/>
      <c r="AD4" s="605"/>
      <c r="AE4" s="605"/>
      <c r="AF4" s="605"/>
      <c r="AG4" s="605"/>
      <c r="AH4" s="605"/>
      <c r="AI4" s="605"/>
      <c r="AJ4" s="286"/>
      <c r="AK4" s="775"/>
    </row>
    <row r="5" spans="2:37" x14ac:dyDescent="0.25">
      <c r="B5" s="285"/>
      <c r="C5" s="285"/>
      <c r="D5" s="285"/>
      <c r="E5" s="285"/>
      <c r="F5" s="285"/>
      <c r="G5" s="285"/>
      <c r="H5" s="285"/>
      <c r="I5" s="285"/>
      <c r="J5" s="227"/>
      <c r="K5" s="741"/>
      <c r="L5" s="741"/>
      <c r="M5" s="288"/>
      <c r="N5" s="741" t="s">
        <v>188</v>
      </c>
      <c r="O5" s="741"/>
      <c r="P5" s="530"/>
      <c r="Q5" s="531"/>
      <c r="R5" s="531"/>
      <c r="S5" s="531"/>
      <c r="T5" s="531"/>
      <c r="U5" s="531"/>
      <c r="V5" s="531"/>
      <c r="W5" s="531"/>
      <c r="X5" s="531"/>
      <c r="Y5" s="531"/>
      <c r="Z5" s="531"/>
      <c r="AA5" s="531"/>
      <c r="AB5" s="531"/>
      <c r="AC5" s="605"/>
      <c r="AD5" s="605"/>
      <c r="AE5" s="605"/>
      <c r="AF5" s="605"/>
      <c r="AG5" s="605"/>
      <c r="AH5" s="605"/>
      <c r="AI5" s="605"/>
      <c r="AJ5" s="287"/>
      <c r="AK5" s="775"/>
    </row>
    <row r="6" spans="2:37" x14ac:dyDescent="0.25">
      <c r="B6" s="285"/>
      <c r="C6" s="285"/>
      <c r="D6" s="285"/>
      <c r="E6" s="285"/>
      <c r="F6" s="285"/>
      <c r="G6" s="285"/>
      <c r="H6" s="285"/>
      <c r="I6" s="285"/>
      <c r="J6" s="227"/>
      <c r="K6" s="776" t="s">
        <v>77</v>
      </c>
      <c r="L6" s="777"/>
      <c r="M6" s="777"/>
      <c r="N6" s="777"/>
      <c r="O6" s="777"/>
      <c r="P6" s="777"/>
      <c r="Q6" s="777"/>
      <c r="R6" s="777"/>
      <c r="S6" s="777"/>
      <c r="T6" s="777"/>
      <c r="U6" s="777"/>
      <c r="V6" s="777"/>
      <c r="W6" s="777"/>
      <c r="X6" s="777"/>
      <c r="Y6" s="777"/>
      <c r="Z6" s="777"/>
      <c r="AA6" s="777"/>
      <c r="AB6" s="778"/>
      <c r="AC6" s="605"/>
      <c r="AD6" s="605"/>
      <c r="AE6" s="605"/>
      <c r="AF6" s="605"/>
      <c r="AG6" s="605"/>
      <c r="AH6" s="605"/>
      <c r="AI6" s="605"/>
      <c r="AJ6" s="286"/>
      <c r="AK6" s="775"/>
    </row>
    <row r="7" spans="2:37" x14ac:dyDescent="0.25">
      <c r="B7" s="285"/>
      <c r="C7" s="285"/>
      <c r="D7" s="285"/>
      <c r="E7" s="285"/>
      <c r="F7" s="285"/>
      <c r="G7" s="285"/>
      <c r="H7" s="285"/>
      <c r="I7" s="285"/>
      <c r="J7" s="227"/>
      <c r="K7" s="776" t="s">
        <v>78</v>
      </c>
      <c r="L7" s="777"/>
      <c r="M7" s="777"/>
      <c r="N7" s="777"/>
      <c r="O7" s="777"/>
      <c r="P7" s="777"/>
      <c r="Q7" s="777"/>
      <c r="R7" s="777"/>
      <c r="S7" s="777"/>
      <c r="T7" s="777"/>
      <c r="U7" s="777"/>
      <c r="V7" s="777"/>
      <c r="W7" s="777"/>
      <c r="X7" s="777"/>
      <c r="Y7" s="777"/>
      <c r="Z7" s="777"/>
      <c r="AA7" s="777"/>
      <c r="AB7" s="778"/>
      <c r="AC7" s="605"/>
      <c r="AD7" s="605"/>
      <c r="AE7" s="605"/>
      <c r="AF7" s="605"/>
      <c r="AG7" s="605"/>
      <c r="AH7" s="605"/>
      <c r="AI7" s="605"/>
      <c r="AJ7" s="286"/>
      <c r="AK7" s="775"/>
    </row>
    <row r="8" spans="2:37" x14ac:dyDescent="0.25">
      <c r="B8" s="285"/>
      <c r="C8" s="285"/>
      <c r="D8" s="285"/>
      <c r="E8" s="285"/>
      <c r="F8" s="285"/>
      <c r="G8" s="285"/>
      <c r="H8" s="285"/>
      <c r="I8" s="285"/>
      <c r="J8" s="227"/>
      <c r="K8" s="776"/>
      <c r="L8" s="777"/>
      <c r="M8" s="777"/>
      <c r="N8" s="777"/>
      <c r="O8" s="777"/>
      <c r="P8" s="777"/>
      <c r="Q8" s="777"/>
      <c r="R8" s="777"/>
      <c r="S8" s="777"/>
      <c r="T8" s="777"/>
      <c r="U8" s="777"/>
      <c r="V8" s="777"/>
      <c r="W8" s="777"/>
      <c r="X8" s="777"/>
      <c r="Y8" s="777"/>
      <c r="Z8" s="777"/>
      <c r="AA8" s="777"/>
      <c r="AB8" s="778"/>
      <c r="AC8" s="605"/>
      <c r="AD8" s="605"/>
      <c r="AE8" s="605"/>
      <c r="AF8" s="605"/>
      <c r="AG8" s="605"/>
      <c r="AH8" s="605"/>
      <c r="AI8" s="605"/>
      <c r="AJ8" s="286"/>
      <c r="AK8" s="775"/>
    </row>
    <row r="9" spans="2:37" x14ac:dyDescent="0.25">
      <c r="B9" s="285"/>
      <c r="C9" s="285"/>
      <c r="D9" s="285"/>
      <c r="E9" s="285"/>
      <c r="F9" s="285"/>
      <c r="G9" s="285"/>
      <c r="H9" s="285"/>
      <c r="I9" s="285"/>
      <c r="J9" s="227"/>
      <c r="K9" s="776" t="s">
        <v>189</v>
      </c>
      <c r="L9" s="777"/>
      <c r="M9" s="777"/>
      <c r="N9" s="777"/>
      <c r="O9" s="777"/>
      <c r="P9" s="777"/>
      <c r="Q9" s="777"/>
      <c r="R9" s="777"/>
      <c r="S9" s="777"/>
      <c r="T9" s="777"/>
      <c r="U9" s="777"/>
      <c r="V9" s="777"/>
      <c r="W9" s="777"/>
      <c r="X9" s="777"/>
      <c r="Y9" s="777"/>
      <c r="Z9" s="777"/>
      <c r="AA9" s="777"/>
      <c r="AB9" s="778"/>
      <c r="AC9" s="605"/>
      <c r="AD9" s="605"/>
      <c r="AE9" s="605"/>
      <c r="AF9" s="605"/>
      <c r="AG9" s="605"/>
      <c r="AH9" s="605"/>
      <c r="AI9" s="605"/>
      <c r="AJ9" s="286"/>
      <c r="AK9" s="775"/>
    </row>
    <row r="10" spans="2:37" ht="58.5" customHeight="1" x14ac:dyDescent="0.25">
      <c r="B10" s="285"/>
      <c r="C10" s="285"/>
      <c r="D10" s="285"/>
      <c r="E10" s="285"/>
      <c r="F10" s="285"/>
      <c r="G10" s="285"/>
      <c r="H10" s="285"/>
      <c r="I10" s="285"/>
      <c r="J10" s="227"/>
      <c r="K10" s="605" t="s">
        <v>3</v>
      </c>
      <c r="L10" s="605"/>
      <c r="M10" s="669" t="s">
        <v>275</v>
      </c>
      <c r="N10" s="669"/>
      <c r="O10" s="669"/>
      <c r="P10" s="669"/>
      <c r="Q10" s="669"/>
      <c r="R10" s="669"/>
      <c r="S10" s="669"/>
      <c r="T10" s="669"/>
      <c r="U10" s="669"/>
      <c r="V10" s="669"/>
      <c r="W10" s="669"/>
      <c r="X10" s="669"/>
      <c r="Y10" s="669"/>
      <c r="Z10" s="669"/>
      <c r="AA10" s="669"/>
      <c r="AB10" s="669"/>
      <c r="AC10" s="669"/>
      <c r="AD10" s="669"/>
      <c r="AE10" s="669"/>
      <c r="AF10" s="669"/>
      <c r="AG10" s="669"/>
      <c r="AH10" s="669"/>
      <c r="AI10" s="670"/>
      <c r="AJ10" s="284"/>
      <c r="AK10" s="283"/>
    </row>
    <row r="11" spans="2:37" x14ac:dyDescent="0.25">
      <c r="J11" s="227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2"/>
      <c r="AG11" s="282"/>
      <c r="AH11" s="282"/>
      <c r="AI11" s="282"/>
      <c r="AJ11" s="138"/>
      <c r="AK11" s="139"/>
    </row>
    <row r="12" spans="2:37" ht="15.75" customHeight="1" x14ac:dyDescent="0.25">
      <c r="J12" s="227"/>
      <c r="K12" s="796" t="s">
        <v>190</v>
      </c>
      <c r="L12" s="797"/>
      <c r="M12" s="797"/>
      <c r="N12" s="797"/>
      <c r="O12" s="797"/>
      <c r="P12" s="797"/>
      <c r="Q12" s="797"/>
      <c r="R12" s="797"/>
      <c r="S12" s="797"/>
      <c r="T12" s="797"/>
      <c r="U12" s="797"/>
      <c r="V12" s="797"/>
      <c r="W12" s="797"/>
      <c r="X12" s="797"/>
      <c r="Y12" s="797"/>
      <c r="Z12" s="797"/>
      <c r="AA12" s="797"/>
      <c r="AB12" s="797"/>
      <c r="AC12" s="797"/>
      <c r="AD12" s="797"/>
      <c r="AE12" s="797"/>
      <c r="AF12" s="797"/>
      <c r="AG12" s="797"/>
      <c r="AH12" s="797"/>
      <c r="AI12" s="798"/>
      <c r="AJ12" s="226"/>
    </row>
    <row r="13" spans="2:37" ht="30.45" customHeight="1" x14ac:dyDescent="0.25">
      <c r="J13" s="227"/>
      <c r="K13" s="781" t="s">
        <v>191</v>
      </c>
      <c r="L13" s="782"/>
      <c r="M13" s="785" t="s">
        <v>192</v>
      </c>
      <c r="N13" s="785" t="s">
        <v>193</v>
      </c>
      <c r="O13" s="786" t="s">
        <v>194</v>
      </c>
      <c r="P13" s="786" t="s">
        <v>12</v>
      </c>
      <c r="Q13" s="786" t="s">
        <v>195</v>
      </c>
      <c r="R13" s="786"/>
      <c r="S13" s="786"/>
      <c r="T13" s="786"/>
      <c r="U13" s="786"/>
      <c r="V13" s="786"/>
      <c r="W13" s="786"/>
      <c r="X13" s="786"/>
      <c r="Y13" s="786"/>
      <c r="Z13" s="786"/>
      <c r="AA13" s="786"/>
      <c r="AB13" s="786"/>
      <c r="AC13" s="786"/>
      <c r="AD13" s="786"/>
      <c r="AE13" s="786"/>
      <c r="AF13" s="786"/>
      <c r="AG13" s="786"/>
      <c r="AH13" s="786" t="s">
        <v>87</v>
      </c>
      <c r="AI13" s="787" t="s">
        <v>196</v>
      </c>
      <c r="AJ13" s="226"/>
    </row>
    <row r="14" spans="2:37" x14ac:dyDescent="0.25">
      <c r="J14" s="227"/>
      <c r="K14" s="783"/>
      <c r="L14" s="784"/>
      <c r="M14" s="785"/>
      <c r="N14" s="785"/>
      <c r="O14" s="786"/>
      <c r="P14" s="786"/>
      <c r="Q14" s="260">
        <v>1</v>
      </c>
      <c r="R14" s="260">
        <v>2</v>
      </c>
      <c r="S14" s="260">
        <v>3</v>
      </c>
      <c r="T14" s="260">
        <v>4</v>
      </c>
      <c r="U14" s="260">
        <v>5</v>
      </c>
      <c r="V14" s="260">
        <v>6</v>
      </c>
      <c r="W14" s="260">
        <v>7</v>
      </c>
      <c r="X14" s="260">
        <v>8</v>
      </c>
      <c r="Y14" s="260">
        <v>9</v>
      </c>
      <c r="Z14" s="260">
        <v>10</v>
      </c>
      <c r="AA14" s="260">
        <v>11</v>
      </c>
      <c r="AB14" s="260">
        <v>12</v>
      </c>
      <c r="AC14" s="260"/>
      <c r="AD14" s="260"/>
      <c r="AE14" s="260"/>
      <c r="AF14" s="260"/>
      <c r="AG14" s="260"/>
      <c r="AH14" s="786"/>
      <c r="AI14" s="788"/>
      <c r="AJ14" s="226"/>
    </row>
    <row r="15" spans="2:37" ht="15" customHeight="1" x14ac:dyDescent="0.25">
      <c r="J15" s="227"/>
      <c r="K15" s="789" t="s">
        <v>3</v>
      </c>
      <c r="L15" s="789"/>
      <c r="M15" s="789"/>
      <c r="N15" s="789"/>
      <c r="O15" s="789"/>
      <c r="P15" s="789"/>
      <c r="Q15" s="789"/>
      <c r="R15" s="789"/>
      <c r="S15" s="789"/>
      <c r="T15" s="789"/>
      <c r="U15" s="789"/>
      <c r="V15" s="789"/>
      <c r="W15" s="789"/>
      <c r="X15" s="789"/>
      <c r="Y15" s="789"/>
      <c r="Z15" s="789"/>
      <c r="AA15" s="789"/>
      <c r="AB15" s="789"/>
      <c r="AC15" s="789"/>
      <c r="AD15" s="789"/>
      <c r="AE15" s="789"/>
      <c r="AF15" s="789"/>
      <c r="AG15" s="789"/>
      <c r="AH15" s="789"/>
      <c r="AI15" s="789"/>
      <c r="AJ15" s="226"/>
    </row>
    <row r="16" spans="2:37" x14ac:dyDescent="0.25">
      <c r="I16" s="238"/>
      <c r="J16" s="227"/>
      <c r="K16" s="251" t="s">
        <v>197</v>
      </c>
      <c r="L16" s="478" t="s">
        <v>198</v>
      </c>
      <c r="M16" s="251" t="s">
        <v>92</v>
      </c>
      <c r="N16" s="477">
        <v>5563824.16343519</v>
      </c>
      <c r="O16" s="280">
        <v>1.4525999999999999</v>
      </c>
      <c r="P16" s="281">
        <v>1</v>
      </c>
      <c r="Q16" s="279">
        <v>1</v>
      </c>
      <c r="R16" s="279">
        <v>0.4</v>
      </c>
      <c r="S16" s="279">
        <v>0.4</v>
      </c>
      <c r="T16" s="279">
        <v>0.4</v>
      </c>
      <c r="U16" s="279">
        <v>0.4</v>
      </c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49">
        <f>SUM(Q16:AG16)</f>
        <v>2.5999999999999996</v>
      </c>
      <c r="AI16" s="248">
        <f>N16*O16*P16*AH16</f>
        <v>21013228.547495484</v>
      </c>
      <c r="AJ16" s="226"/>
    </row>
    <row r="17" spans="9:36" x14ac:dyDescent="0.25">
      <c r="J17" s="227"/>
      <c r="K17" s="273"/>
      <c r="L17" s="278"/>
      <c r="M17" s="277"/>
      <c r="N17" s="276"/>
      <c r="O17" s="276"/>
      <c r="P17" s="276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4"/>
      <c r="AD17" s="274"/>
      <c r="AE17" s="274"/>
      <c r="AF17" s="274"/>
      <c r="AG17" s="274"/>
      <c r="AH17" s="274"/>
      <c r="AI17" s="234">
        <f>SUM(AI16:AI16)</f>
        <v>21013228.547495484</v>
      </c>
      <c r="AJ17" s="226"/>
    </row>
    <row r="18" spans="9:36" ht="4.5" customHeight="1" x14ac:dyDescent="0.25">
      <c r="J18" s="227"/>
      <c r="K18" s="273"/>
      <c r="L18" s="272"/>
      <c r="M18" s="271"/>
      <c r="N18" s="270"/>
      <c r="O18" s="270"/>
      <c r="P18" s="270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8"/>
      <c r="AJ18" s="226"/>
    </row>
    <row r="19" spans="9:36" ht="15" customHeight="1" x14ac:dyDescent="0.25">
      <c r="J19" s="227"/>
      <c r="K19" s="779" t="s">
        <v>199</v>
      </c>
      <c r="L19" s="780"/>
      <c r="M19" s="780"/>
      <c r="N19" s="780"/>
      <c r="O19" s="780"/>
      <c r="P19" s="780"/>
      <c r="Q19" s="780"/>
      <c r="R19" s="780"/>
      <c r="S19" s="780"/>
      <c r="T19" s="780"/>
      <c r="U19" s="780"/>
      <c r="V19" s="780"/>
      <c r="W19" s="780"/>
      <c r="X19" s="780"/>
      <c r="Y19" s="780"/>
      <c r="Z19" s="780"/>
      <c r="AA19" s="780"/>
      <c r="AB19" s="780"/>
      <c r="AC19" s="780"/>
      <c r="AD19" s="780"/>
      <c r="AE19" s="780"/>
      <c r="AF19" s="780"/>
      <c r="AG19" s="780"/>
      <c r="AH19" s="780"/>
      <c r="AI19" s="790"/>
      <c r="AJ19" s="226"/>
    </row>
    <row r="20" spans="9:36" ht="30.45" customHeight="1" x14ac:dyDescent="0.25">
      <c r="J20" s="227"/>
      <c r="K20" s="781" t="s">
        <v>191</v>
      </c>
      <c r="L20" s="782"/>
      <c r="M20" s="785" t="s">
        <v>192</v>
      </c>
      <c r="N20" s="781" t="s">
        <v>193</v>
      </c>
      <c r="O20" s="782"/>
      <c r="P20" s="787"/>
      <c r="Q20" s="786" t="s">
        <v>200</v>
      </c>
      <c r="R20" s="786"/>
      <c r="S20" s="786"/>
      <c r="T20" s="786"/>
      <c r="U20" s="786"/>
      <c r="V20" s="786"/>
      <c r="W20" s="786"/>
      <c r="X20" s="786"/>
      <c r="Y20" s="786"/>
      <c r="Z20" s="786"/>
      <c r="AA20" s="786"/>
      <c r="AB20" s="786"/>
      <c r="AC20" s="786"/>
      <c r="AD20" s="786"/>
      <c r="AE20" s="786"/>
      <c r="AF20" s="786"/>
      <c r="AG20" s="786"/>
      <c r="AH20" s="786" t="s">
        <v>87</v>
      </c>
      <c r="AI20" s="787" t="s">
        <v>196</v>
      </c>
      <c r="AJ20" s="226"/>
    </row>
    <row r="21" spans="9:36" x14ac:dyDescent="0.25">
      <c r="J21" s="227"/>
      <c r="K21" s="783"/>
      <c r="L21" s="784"/>
      <c r="M21" s="785"/>
      <c r="N21" s="783"/>
      <c r="O21" s="784"/>
      <c r="P21" s="788"/>
      <c r="Q21" s="260">
        <v>1</v>
      </c>
      <c r="R21" s="260">
        <v>2</v>
      </c>
      <c r="S21" s="260">
        <v>3</v>
      </c>
      <c r="T21" s="260">
        <v>4</v>
      </c>
      <c r="U21" s="260">
        <v>5</v>
      </c>
      <c r="V21" s="260">
        <v>6</v>
      </c>
      <c r="W21" s="260">
        <v>7</v>
      </c>
      <c r="X21" s="260">
        <v>8</v>
      </c>
      <c r="Y21" s="260">
        <v>9</v>
      </c>
      <c r="Z21" s="260">
        <v>10</v>
      </c>
      <c r="AA21" s="260">
        <v>11</v>
      </c>
      <c r="AB21" s="260">
        <v>12</v>
      </c>
      <c r="AC21" s="260"/>
      <c r="AD21" s="260"/>
      <c r="AE21" s="260"/>
      <c r="AF21" s="260"/>
      <c r="AG21" s="260"/>
      <c r="AH21" s="786"/>
      <c r="AI21" s="788"/>
      <c r="AJ21" s="226"/>
    </row>
    <row r="22" spans="9:36" ht="15" customHeight="1" x14ac:dyDescent="0.25">
      <c r="J22" s="227"/>
      <c r="K22" s="267" t="s">
        <v>201</v>
      </c>
      <c r="L22" s="779" t="s">
        <v>202</v>
      </c>
      <c r="M22" s="780"/>
      <c r="N22" s="780"/>
      <c r="O22" s="780"/>
      <c r="P22" s="780"/>
      <c r="Q22" s="780"/>
      <c r="R22" s="780"/>
      <c r="S22" s="780"/>
      <c r="T22" s="780"/>
      <c r="U22" s="780"/>
      <c r="V22" s="780"/>
      <c r="W22" s="780"/>
      <c r="X22" s="780"/>
      <c r="Y22" s="780"/>
      <c r="Z22" s="780"/>
      <c r="AA22" s="780"/>
      <c r="AB22" s="780"/>
      <c r="AC22" s="780"/>
      <c r="AD22" s="780"/>
      <c r="AE22" s="780"/>
      <c r="AF22" s="780"/>
      <c r="AG22" s="780"/>
      <c r="AH22" s="780"/>
      <c r="AI22" s="780"/>
      <c r="AJ22" s="226"/>
    </row>
    <row r="23" spans="9:36" x14ac:dyDescent="0.25">
      <c r="I23" s="238"/>
      <c r="J23" s="227"/>
      <c r="K23" s="251" t="s">
        <v>203</v>
      </c>
      <c r="L23" s="266" t="s">
        <v>204</v>
      </c>
      <c r="M23" s="263" t="s">
        <v>280</v>
      </c>
      <c r="N23" s="791">
        <v>100236.08</v>
      </c>
      <c r="O23" s="792"/>
      <c r="P23" s="793"/>
      <c r="Q23" s="265"/>
      <c r="R23" s="265">
        <v>2</v>
      </c>
      <c r="S23" s="265">
        <v>2</v>
      </c>
      <c r="T23" s="265">
        <v>2</v>
      </c>
      <c r="U23" s="265">
        <v>2</v>
      </c>
      <c r="V23" s="265"/>
      <c r="W23" s="265"/>
      <c r="X23" s="265"/>
      <c r="Y23" s="265"/>
      <c r="Z23" s="265"/>
      <c r="AA23" s="265"/>
      <c r="AB23" s="265"/>
      <c r="AC23" s="265"/>
      <c r="AD23" s="265"/>
      <c r="AE23" s="265"/>
      <c r="AF23" s="265"/>
      <c r="AG23" s="265"/>
      <c r="AH23" s="249">
        <f>SUM(Q23:AG23)</f>
        <v>8</v>
      </c>
      <c r="AI23" s="248">
        <f>N23*AH23</f>
        <v>801888.64</v>
      </c>
      <c r="AJ23" s="226"/>
    </row>
    <row r="24" spans="9:36" ht="58.2" x14ac:dyDescent="0.25">
      <c r="I24" s="238"/>
      <c r="J24" s="227"/>
      <c r="K24" s="251" t="s">
        <v>205</v>
      </c>
      <c r="L24" s="266" t="s">
        <v>206</v>
      </c>
      <c r="M24" s="263" t="s">
        <v>207</v>
      </c>
      <c r="N24" s="791">
        <v>1105102.7819999999</v>
      </c>
      <c r="O24" s="792"/>
      <c r="P24" s="793"/>
      <c r="Q24" s="265"/>
      <c r="R24" s="265">
        <v>3</v>
      </c>
      <c r="S24" s="265"/>
      <c r="T24" s="265"/>
      <c r="U24" s="265"/>
      <c r="V24" s="265"/>
      <c r="W24" s="265"/>
      <c r="X24" s="265"/>
      <c r="Y24" s="265"/>
      <c r="Z24" s="265"/>
      <c r="AA24" s="265"/>
      <c r="AB24" s="265"/>
      <c r="AC24" s="265"/>
      <c r="AD24" s="265"/>
      <c r="AE24" s="265"/>
      <c r="AF24" s="265"/>
      <c r="AG24" s="265"/>
      <c r="AH24" s="249">
        <f>SUM(Q24:AG24)</f>
        <v>3</v>
      </c>
      <c r="AI24" s="248">
        <f>N24*AH24</f>
        <v>3315308.3459999999</v>
      </c>
      <c r="AJ24" s="226"/>
    </row>
    <row r="25" spans="9:36" ht="15" customHeight="1" x14ac:dyDescent="0.25">
      <c r="J25" s="227"/>
      <c r="K25" s="794" t="s">
        <v>208</v>
      </c>
      <c r="L25" s="795"/>
      <c r="M25" s="795"/>
      <c r="N25" s="795"/>
      <c r="O25" s="795"/>
      <c r="P25" s="795"/>
      <c r="Q25" s="795"/>
      <c r="R25" s="795"/>
      <c r="S25" s="795"/>
      <c r="T25" s="795"/>
      <c r="U25" s="795"/>
      <c r="V25" s="795"/>
      <c r="W25" s="795"/>
      <c r="X25" s="795"/>
      <c r="Y25" s="795"/>
      <c r="Z25" s="795"/>
      <c r="AA25" s="795"/>
      <c r="AB25" s="795"/>
      <c r="AC25" s="795"/>
      <c r="AD25" s="795"/>
      <c r="AE25" s="795"/>
      <c r="AF25" s="795"/>
      <c r="AG25" s="795"/>
      <c r="AH25" s="795"/>
      <c r="AI25" s="234">
        <f>SUM(AI23:AI24)</f>
        <v>4117196.986</v>
      </c>
      <c r="AJ25" s="226"/>
    </row>
    <row r="26" spans="9:36" ht="15" customHeight="1" x14ac:dyDescent="0.25">
      <c r="J26" s="227"/>
      <c r="K26" s="257" t="s">
        <v>209</v>
      </c>
      <c r="L26" s="779" t="s">
        <v>210</v>
      </c>
      <c r="M26" s="780"/>
      <c r="N26" s="780"/>
      <c r="O26" s="780"/>
      <c r="P26" s="780"/>
      <c r="Q26" s="780"/>
      <c r="R26" s="780"/>
      <c r="S26" s="780"/>
      <c r="T26" s="780"/>
      <c r="U26" s="780"/>
      <c r="V26" s="780"/>
      <c r="W26" s="780"/>
      <c r="X26" s="780"/>
      <c r="Y26" s="780"/>
      <c r="Z26" s="780"/>
      <c r="AA26" s="780"/>
      <c r="AB26" s="780"/>
      <c r="AC26" s="780"/>
      <c r="AD26" s="780"/>
      <c r="AE26" s="780"/>
      <c r="AF26" s="780"/>
      <c r="AG26" s="780"/>
      <c r="AH26" s="780"/>
      <c r="AI26" s="790"/>
      <c r="AJ26" s="226"/>
    </row>
    <row r="27" spans="9:36" ht="31.95" customHeight="1" x14ac:dyDescent="0.25">
      <c r="I27" s="238"/>
      <c r="J27" s="227"/>
      <c r="K27" s="251" t="s">
        <v>211</v>
      </c>
      <c r="L27" s="264" t="s">
        <v>212</v>
      </c>
      <c r="M27" s="263" t="s">
        <v>115</v>
      </c>
      <c r="N27" s="791">
        <v>1378.2461000000001</v>
      </c>
      <c r="O27" s="792"/>
      <c r="P27" s="793"/>
      <c r="Q27" s="262"/>
      <c r="R27" s="262">
        <v>20</v>
      </c>
      <c r="S27" s="262">
        <v>20</v>
      </c>
      <c r="T27" s="262">
        <v>20</v>
      </c>
      <c r="U27" s="262">
        <v>20</v>
      </c>
      <c r="V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  <c r="AG27" s="262"/>
      <c r="AH27" s="249">
        <f>SUM(Q27:AG27)</f>
        <v>80</v>
      </c>
      <c r="AI27" s="248">
        <f>N27*AH27</f>
        <v>110259.68800000001</v>
      </c>
      <c r="AJ27" s="226"/>
    </row>
    <row r="28" spans="9:36" ht="31.5" customHeight="1" x14ac:dyDescent="0.25">
      <c r="I28" s="238"/>
      <c r="J28" s="227"/>
      <c r="K28" s="251" t="s">
        <v>213</v>
      </c>
      <c r="L28" s="264" t="s">
        <v>214</v>
      </c>
      <c r="M28" s="263" t="s">
        <v>115</v>
      </c>
      <c r="N28" s="791">
        <v>125.29510000000001</v>
      </c>
      <c r="O28" s="792"/>
      <c r="P28" s="793"/>
      <c r="Q28" s="262"/>
      <c r="R28" s="262">
        <v>190.99654718842515</v>
      </c>
      <c r="S28" s="262">
        <v>190</v>
      </c>
      <c r="T28" s="262">
        <v>190</v>
      </c>
      <c r="U28" s="262">
        <v>190</v>
      </c>
      <c r="V28" s="262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  <c r="AG28" s="262"/>
      <c r="AH28" s="249">
        <f>SUM(Q28:AG28)</f>
        <v>760.99654718842521</v>
      </c>
      <c r="AI28" s="248">
        <f>N28*AH28</f>
        <v>95349.138479628455</v>
      </c>
      <c r="AJ28" s="226"/>
    </row>
    <row r="29" spans="9:36" ht="15" customHeight="1" x14ac:dyDescent="0.25">
      <c r="J29" s="227"/>
      <c r="K29" s="794" t="s">
        <v>215</v>
      </c>
      <c r="L29" s="795"/>
      <c r="M29" s="795"/>
      <c r="N29" s="795"/>
      <c r="O29" s="795"/>
      <c r="P29" s="795"/>
      <c r="Q29" s="795"/>
      <c r="R29" s="795"/>
      <c r="S29" s="795"/>
      <c r="T29" s="795"/>
      <c r="U29" s="795"/>
      <c r="V29" s="795"/>
      <c r="W29" s="795"/>
      <c r="X29" s="795"/>
      <c r="Y29" s="795"/>
      <c r="Z29" s="795"/>
      <c r="AA29" s="795"/>
      <c r="AB29" s="795"/>
      <c r="AC29" s="795"/>
      <c r="AD29" s="795"/>
      <c r="AE29" s="795"/>
      <c r="AF29" s="795"/>
      <c r="AG29" s="795"/>
      <c r="AH29" s="795"/>
      <c r="AI29" s="261">
        <f>SUM(AI27:AI28)</f>
        <v>205608.82647962845</v>
      </c>
      <c r="AJ29" s="226"/>
    </row>
    <row r="30" spans="9:36" ht="4.5" customHeight="1" x14ac:dyDescent="0.25">
      <c r="J30" s="227"/>
      <c r="AJ30" s="226"/>
    </row>
    <row r="31" spans="9:36" ht="15" customHeight="1" x14ac:dyDescent="0.25">
      <c r="J31" s="227"/>
      <c r="K31" s="251" t="s">
        <v>216</v>
      </c>
      <c r="L31" s="779" t="s">
        <v>217</v>
      </c>
      <c r="M31" s="780"/>
      <c r="N31" s="780"/>
      <c r="O31" s="780"/>
      <c r="P31" s="780"/>
      <c r="Q31" s="780"/>
      <c r="R31" s="780"/>
      <c r="S31" s="780"/>
      <c r="T31" s="780"/>
      <c r="U31" s="780"/>
      <c r="V31" s="780"/>
      <c r="W31" s="780"/>
      <c r="X31" s="780"/>
      <c r="Y31" s="780"/>
      <c r="Z31" s="780"/>
      <c r="AA31" s="780"/>
      <c r="AB31" s="780"/>
      <c r="AC31" s="780"/>
      <c r="AD31" s="780"/>
      <c r="AE31" s="780"/>
      <c r="AF31" s="780"/>
      <c r="AG31" s="780"/>
      <c r="AH31" s="780"/>
      <c r="AI31" s="780"/>
      <c r="AJ31" s="226"/>
    </row>
    <row r="32" spans="9:36" ht="30.45" customHeight="1" x14ac:dyDescent="0.25">
      <c r="J32" s="227"/>
      <c r="K32" s="781" t="s">
        <v>191</v>
      </c>
      <c r="L32" s="782"/>
      <c r="M32" s="785" t="s">
        <v>192</v>
      </c>
      <c r="N32" s="781" t="s">
        <v>193</v>
      </c>
      <c r="O32" s="782"/>
      <c r="P32" s="787"/>
      <c r="Q32" s="786" t="s">
        <v>200</v>
      </c>
      <c r="R32" s="786"/>
      <c r="S32" s="786"/>
      <c r="T32" s="786"/>
      <c r="U32" s="786"/>
      <c r="V32" s="786"/>
      <c r="W32" s="786"/>
      <c r="X32" s="786"/>
      <c r="Y32" s="786"/>
      <c r="Z32" s="786"/>
      <c r="AA32" s="786"/>
      <c r="AB32" s="786"/>
      <c r="AC32" s="786"/>
      <c r="AD32" s="786"/>
      <c r="AE32" s="786"/>
      <c r="AF32" s="786"/>
      <c r="AG32" s="786"/>
      <c r="AH32" s="786" t="s">
        <v>87</v>
      </c>
      <c r="AI32" s="787" t="s">
        <v>196</v>
      </c>
      <c r="AJ32" s="226"/>
    </row>
    <row r="33" spans="2:38" x14ac:dyDescent="0.25">
      <c r="J33" s="227"/>
      <c r="K33" s="783"/>
      <c r="L33" s="784"/>
      <c r="M33" s="785"/>
      <c r="N33" s="783"/>
      <c r="O33" s="784"/>
      <c r="P33" s="788"/>
      <c r="Q33" s="260">
        <v>1</v>
      </c>
      <c r="R33" s="260">
        <v>2</v>
      </c>
      <c r="S33" s="260">
        <v>3</v>
      </c>
      <c r="T33" s="260">
        <v>4</v>
      </c>
      <c r="U33" s="260">
        <v>5</v>
      </c>
      <c r="V33" s="260">
        <v>6</v>
      </c>
      <c r="W33" s="260">
        <v>7</v>
      </c>
      <c r="X33" s="260">
        <v>8</v>
      </c>
      <c r="Y33" s="260">
        <v>9</v>
      </c>
      <c r="Z33" s="260">
        <v>10</v>
      </c>
      <c r="AA33" s="260">
        <v>11</v>
      </c>
      <c r="AB33" s="260">
        <v>12</v>
      </c>
      <c r="AC33" s="260"/>
      <c r="AD33" s="260"/>
      <c r="AE33" s="260"/>
      <c r="AF33" s="260"/>
      <c r="AG33" s="260"/>
      <c r="AH33" s="786"/>
      <c r="AI33" s="788"/>
      <c r="AJ33" s="226"/>
    </row>
    <row r="34" spans="2:38" s="255" customFormat="1" ht="15" customHeight="1" x14ac:dyDescent="0.25">
      <c r="B34" s="259"/>
      <c r="C34" s="259"/>
      <c r="D34" s="259"/>
      <c r="E34" s="259"/>
      <c r="F34" s="259"/>
      <c r="G34" s="259"/>
      <c r="H34" s="259"/>
      <c r="I34" s="259"/>
      <c r="J34" s="258"/>
      <c r="K34" s="257" t="s">
        <v>218</v>
      </c>
      <c r="L34" s="789" t="s">
        <v>219</v>
      </c>
      <c r="M34" s="789"/>
      <c r="N34" s="789"/>
      <c r="O34" s="789"/>
      <c r="P34" s="789"/>
      <c r="Q34" s="789"/>
      <c r="R34" s="789"/>
      <c r="S34" s="789"/>
      <c r="T34" s="789"/>
      <c r="U34" s="789"/>
      <c r="V34" s="789"/>
      <c r="W34" s="789"/>
      <c r="X34" s="789"/>
      <c r="Y34" s="789"/>
      <c r="Z34" s="789"/>
      <c r="AA34" s="789"/>
      <c r="AB34" s="789"/>
      <c r="AC34" s="789"/>
      <c r="AD34" s="789"/>
      <c r="AE34" s="789"/>
      <c r="AF34" s="789"/>
      <c r="AG34" s="789"/>
      <c r="AH34" s="789"/>
      <c r="AI34" s="789"/>
      <c r="AJ34" s="256"/>
    </row>
    <row r="35" spans="2:38" ht="34.950000000000003" customHeight="1" x14ac:dyDescent="0.25">
      <c r="B35" s="254"/>
      <c r="C35" s="254"/>
      <c r="D35" s="254"/>
      <c r="E35" s="254"/>
      <c r="F35" s="254"/>
      <c r="G35" s="254"/>
      <c r="H35" s="254"/>
      <c r="I35" s="238"/>
      <c r="J35" s="253"/>
      <c r="K35" s="251" t="s">
        <v>220</v>
      </c>
      <c r="L35" s="252" t="s">
        <v>221</v>
      </c>
      <c r="M35" s="251" t="s">
        <v>222</v>
      </c>
      <c r="N35" s="799">
        <v>10454.2441</v>
      </c>
      <c r="O35" s="799"/>
      <c r="P35" s="799"/>
      <c r="Q35" s="250"/>
      <c r="R35" s="250">
        <v>0.26666666666666666</v>
      </c>
      <c r="S35" s="250">
        <v>0.26666666666666666</v>
      </c>
      <c r="T35" s="250">
        <v>0.26666666666666666</v>
      </c>
      <c r="U35" s="250">
        <v>0.26666666666666666</v>
      </c>
      <c r="V35" s="250"/>
      <c r="W35" s="250"/>
      <c r="X35" s="250"/>
      <c r="Y35" s="250"/>
      <c r="Z35" s="250"/>
      <c r="AA35" s="250"/>
      <c r="AB35" s="250"/>
      <c r="AC35" s="250"/>
      <c r="AD35" s="250"/>
      <c r="AE35" s="250"/>
      <c r="AF35" s="250"/>
      <c r="AG35" s="250"/>
      <c r="AH35" s="249">
        <f>SUM(Q35:AG35)</f>
        <v>1.0666666666666667</v>
      </c>
      <c r="AI35" s="248">
        <f>N35*AH35*12</f>
        <v>133814.32448000001</v>
      </c>
      <c r="AJ35" s="226"/>
    </row>
    <row r="36" spans="2:38" ht="34.950000000000003" customHeight="1" x14ac:dyDescent="0.25">
      <c r="I36" s="238"/>
      <c r="J36" s="237"/>
      <c r="K36" s="251" t="s">
        <v>223</v>
      </c>
      <c r="L36" s="252" t="s">
        <v>224</v>
      </c>
      <c r="M36" s="251" t="s">
        <v>222</v>
      </c>
      <c r="N36" s="800">
        <v>11565.053599999999</v>
      </c>
      <c r="O36" s="800"/>
      <c r="P36" s="800"/>
      <c r="Q36" s="250"/>
      <c r="R36" s="250">
        <v>0.26666666666666666</v>
      </c>
      <c r="S36" s="250">
        <v>0.26666666666666666</v>
      </c>
      <c r="T36" s="250">
        <v>0.26666666666666666</v>
      </c>
      <c r="U36" s="250">
        <v>0.26666666666666666</v>
      </c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49">
        <f>SUM(Q36:AG36)</f>
        <v>1.0666666666666667</v>
      </c>
      <c r="AI36" s="248">
        <f>N36*AH36*12</f>
        <v>148032.68607999998</v>
      </c>
      <c r="AJ36" s="226"/>
    </row>
    <row r="37" spans="2:38" ht="34.950000000000003" customHeight="1" x14ac:dyDescent="0.25">
      <c r="I37" s="238"/>
      <c r="J37" s="237"/>
      <c r="K37" s="251" t="s">
        <v>225</v>
      </c>
      <c r="L37" s="252" t="s">
        <v>226</v>
      </c>
      <c r="M37" s="251" t="s">
        <v>222</v>
      </c>
      <c r="N37" s="800">
        <v>3050.2512999999999</v>
      </c>
      <c r="O37" s="800"/>
      <c r="P37" s="800"/>
      <c r="Q37" s="250"/>
      <c r="R37" s="250">
        <v>1</v>
      </c>
      <c r="S37" s="250">
        <v>1</v>
      </c>
      <c r="T37" s="250">
        <v>1</v>
      </c>
      <c r="U37" s="250">
        <v>1</v>
      </c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0"/>
      <c r="AG37" s="250"/>
      <c r="AH37" s="249">
        <f>SUM(Q37:AG37)</f>
        <v>4</v>
      </c>
      <c r="AI37" s="248">
        <f>N37*AH37*AH37</f>
        <v>48804.020799999998</v>
      </c>
      <c r="AJ37" s="226"/>
    </row>
    <row r="38" spans="2:38" ht="34.950000000000003" customHeight="1" x14ac:dyDescent="0.25">
      <c r="I38" s="238"/>
      <c r="J38" s="227"/>
      <c r="K38" s="251" t="s">
        <v>227</v>
      </c>
      <c r="L38" s="252" t="s">
        <v>228</v>
      </c>
      <c r="M38" s="251" t="s">
        <v>115</v>
      </c>
      <c r="N38" s="800">
        <v>841983.07200000004</v>
      </c>
      <c r="O38" s="800"/>
      <c r="P38" s="800"/>
      <c r="Q38" s="250"/>
      <c r="R38" s="250">
        <v>1</v>
      </c>
      <c r="S38" s="250">
        <v>0</v>
      </c>
      <c r="T38" s="250">
        <v>0</v>
      </c>
      <c r="U38" s="250">
        <v>0</v>
      </c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0"/>
      <c r="AG38" s="250"/>
      <c r="AH38" s="249">
        <f>SUM(Q38:AG38)</f>
        <v>1</v>
      </c>
      <c r="AI38" s="248">
        <f>N38*AH38</f>
        <v>841983.07200000004</v>
      </c>
      <c r="AJ38" s="226"/>
    </row>
    <row r="39" spans="2:38" ht="18.75" customHeight="1" x14ac:dyDescent="0.25">
      <c r="J39" s="227"/>
      <c r="K39" s="794" t="s">
        <v>229</v>
      </c>
      <c r="L39" s="795"/>
      <c r="M39" s="795"/>
      <c r="N39" s="795"/>
      <c r="O39" s="795"/>
      <c r="P39" s="795"/>
      <c r="Q39" s="795"/>
      <c r="R39" s="795"/>
      <c r="S39" s="795"/>
      <c r="T39" s="795"/>
      <c r="U39" s="795"/>
      <c r="V39" s="795"/>
      <c r="W39" s="795"/>
      <c r="X39" s="795"/>
      <c r="Y39" s="795"/>
      <c r="Z39" s="795"/>
      <c r="AA39" s="795"/>
      <c r="AB39" s="795"/>
      <c r="AC39" s="795"/>
      <c r="AD39" s="795"/>
      <c r="AE39" s="795"/>
      <c r="AF39" s="795"/>
      <c r="AG39" s="795"/>
      <c r="AH39" s="795"/>
      <c r="AI39" s="234">
        <f>SUM(AI35:AI38)</f>
        <v>1172634.1033600001</v>
      </c>
      <c r="AJ39" s="226"/>
    </row>
    <row r="40" spans="2:38" ht="7.5" customHeight="1" x14ac:dyDescent="0.25">
      <c r="J40" s="227"/>
      <c r="K40" s="231"/>
      <c r="L40" s="246"/>
      <c r="M40" s="247"/>
      <c r="N40" s="246"/>
      <c r="O40" s="246"/>
      <c r="P40" s="246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5"/>
      <c r="AE40" s="245"/>
      <c r="AF40" s="245"/>
      <c r="AG40" s="245"/>
      <c r="AH40" s="245"/>
      <c r="AI40" s="244"/>
      <c r="AJ40" s="226"/>
    </row>
    <row r="41" spans="2:38" s="232" customFormat="1" ht="15.75" customHeight="1" x14ac:dyDescent="0.25">
      <c r="B41" s="238"/>
      <c r="C41" s="238"/>
      <c r="D41" s="238"/>
      <c r="E41" s="238"/>
      <c r="F41" s="238"/>
      <c r="G41" s="238"/>
      <c r="H41" s="238"/>
      <c r="I41" s="238"/>
      <c r="J41" s="237"/>
      <c r="K41" s="241"/>
      <c r="L41" s="779" t="s">
        <v>230</v>
      </c>
      <c r="M41" s="780"/>
      <c r="N41" s="780"/>
      <c r="O41" s="780"/>
      <c r="P41" s="780"/>
      <c r="Q41" s="780"/>
      <c r="R41" s="780"/>
      <c r="S41" s="780"/>
      <c r="T41" s="780"/>
      <c r="U41" s="780"/>
      <c r="V41" s="780"/>
      <c r="W41" s="780"/>
      <c r="X41" s="780"/>
      <c r="Y41" s="780"/>
      <c r="Z41" s="780"/>
      <c r="AA41" s="780"/>
      <c r="AB41" s="780"/>
      <c r="AC41" s="780"/>
      <c r="AD41" s="780"/>
      <c r="AE41" s="780"/>
      <c r="AF41" s="780"/>
      <c r="AG41" s="780"/>
      <c r="AH41" s="780"/>
      <c r="AI41" s="234">
        <f>AI17</f>
        <v>21013228.547495484</v>
      </c>
      <c r="AJ41" s="233"/>
    </row>
    <row r="42" spans="2:38" s="232" customFormat="1" ht="15.75" customHeight="1" x14ac:dyDescent="0.25">
      <c r="B42" s="238"/>
      <c r="C42" s="238"/>
      <c r="D42" s="238"/>
      <c r="E42" s="238"/>
      <c r="F42" s="238"/>
      <c r="G42" s="238"/>
      <c r="H42" s="238"/>
      <c r="I42" s="238"/>
      <c r="J42" s="237"/>
      <c r="K42" s="241"/>
      <c r="L42" s="779" t="s">
        <v>231</v>
      </c>
      <c r="M42" s="780"/>
      <c r="N42" s="780"/>
      <c r="O42" s="780"/>
      <c r="P42" s="780"/>
      <c r="Q42" s="780"/>
      <c r="R42" s="780"/>
      <c r="S42" s="780"/>
      <c r="T42" s="780"/>
      <c r="U42" s="780"/>
      <c r="V42" s="780"/>
      <c r="W42" s="780"/>
      <c r="X42" s="780"/>
      <c r="Y42" s="780"/>
      <c r="Z42" s="780"/>
      <c r="AA42" s="780"/>
      <c r="AB42" s="780"/>
      <c r="AC42" s="780"/>
      <c r="AD42" s="780"/>
      <c r="AE42" s="780"/>
      <c r="AF42" s="780"/>
      <c r="AG42" s="780"/>
      <c r="AH42" s="780"/>
      <c r="AI42" s="234">
        <f>AI25+AI29+AI39</f>
        <v>5495439.9158396283</v>
      </c>
      <c r="AJ42" s="233"/>
    </row>
    <row r="43" spans="2:38" s="232" customFormat="1" ht="9" customHeight="1" x14ac:dyDescent="0.25">
      <c r="B43" s="238"/>
      <c r="C43" s="238"/>
      <c r="D43" s="238"/>
      <c r="E43" s="238"/>
      <c r="F43" s="238"/>
      <c r="G43" s="238"/>
      <c r="H43" s="238"/>
      <c r="I43" s="238"/>
      <c r="J43" s="237"/>
      <c r="K43" s="242"/>
      <c r="L43" s="240"/>
      <c r="M43" s="801"/>
      <c r="N43" s="801"/>
      <c r="O43" s="801"/>
      <c r="P43" s="801"/>
      <c r="Q43" s="801"/>
      <c r="R43" s="801"/>
      <c r="S43" s="801"/>
      <c r="T43" s="801"/>
      <c r="U43" s="801"/>
      <c r="V43" s="801"/>
      <c r="W43" s="801"/>
      <c r="X43" s="801"/>
      <c r="Y43" s="801"/>
      <c r="Z43" s="801"/>
      <c r="AA43" s="801"/>
      <c r="AB43" s="801"/>
      <c r="AC43" s="801"/>
      <c r="AD43" s="801"/>
      <c r="AE43" s="801"/>
      <c r="AF43" s="801"/>
      <c r="AG43" s="801"/>
      <c r="AH43" s="801"/>
      <c r="AI43" s="243"/>
      <c r="AJ43" s="233"/>
    </row>
    <row r="44" spans="2:38" s="232" customFormat="1" x14ac:dyDescent="0.25">
      <c r="B44" s="238"/>
      <c r="C44" s="238"/>
      <c r="D44" s="238"/>
      <c r="E44" s="238"/>
      <c r="F44" s="238"/>
      <c r="G44" s="238"/>
      <c r="H44" s="238"/>
      <c r="I44" s="238"/>
      <c r="J44" s="237"/>
      <c r="K44" s="242"/>
      <c r="L44" s="779" t="s">
        <v>232</v>
      </c>
      <c r="M44" s="780"/>
      <c r="N44" s="780"/>
      <c r="O44" s="780"/>
      <c r="P44" s="780"/>
      <c r="Q44" s="780"/>
      <c r="R44" s="780"/>
      <c r="S44" s="780"/>
      <c r="T44" s="780"/>
      <c r="U44" s="780"/>
      <c r="V44" s="780"/>
      <c r="W44" s="780"/>
      <c r="X44" s="780"/>
      <c r="Y44" s="780"/>
      <c r="Z44" s="780"/>
      <c r="AA44" s="780"/>
      <c r="AB44" s="780"/>
      <c r="AC44" s="780"/>
      <c r="AD44" s="780"/>
      <c r="AE44" s="780"/>
      <c r="AF44" s="780"/>
      <c r="AG44" s="780"/>
      <c r="AH44" s="780"/>
      <c r="AI44" s="234">
        <f>+AI41+AI42</f>
        <v>26508668.463335112</v>
      </c>
      <c r="AJ44" s="233"/>
    </row>
    <row r="45" spans="2:38" s="232" customFormat="1" ht="7.5" customHeight="1" x14ac:dyDescent="0.25">
      <c r="B45" s="238"/>
      <c r="C45" s="238"/>
      <c r="D45" s="238"/>
      <c r="E45" s="238"/>
      <c r="F45" s="238"/>
      <c r="G45" s="238"/>
      <c r="H45" s="238"/>
      <c r="I45" s="238"/>
      <c r="J45" s="237"/>
      <c r="K45" s="241"/>
      <c r="L45" s="240"/>
      <c r="M45" s="802"/>
      <c r="N45" s="802"/>
      <c r="O45" s="802"/>
      <c r="P45" s="802"/>
      <c r="Q45" s="802"/>
      <c r="R45" s="802"/>
      <c r="S45" s="802"/>
      <c r="T45" s="802"/>
      <c r="U45" s="802"/>
      <c r="V45" s="802"/>
      <c r="W45" s="802"/>
      <c r="X45" s="802"/>
      <c r="Y45" s="802"/>
      <c r="Z45" s="802"/>
      <c r="AA45" s="802"/>
      <c r="AB45" s="802"/>
      <c r="AC45" s="802"/>
      <c r="AD45" s="802"/>
      <c r="AE45" s="802"/>
      <c r="AF45" s="802"/>
      <c r="AG45" s="802"/>
      <c r="AH45" s="802"/>
      <c r="AI45" s="239"/>
      <c r="AJ45" s="233"/>
    </row>
    <row r="46" spans="2:38" s="232" customFormat="1" x14ac:dyDescent="0.25">
      <c r="B46" s="238"/>
      <c r="C46" s="238"/>
      <c r="D46" s="238"/>
      <c r="E46" s="238"/>
      <c r="F46" s="238"/>
      <c r="G46" s="238"/>
      <c r="H46" s="238"/>
      <c r="I46" s="238"/>
      <c r="J46" s="237"/>
      <c r="K46" s="236"/>
      <c r="L46" s="779" t="s">
        <v>233</v>
      </c>
      <c r="M46" s="780"/>
      <c r="N46" s="780"/>
      <c r="O46" s="780"/>
      <c r="P46" s="780"/>
      <c r="Q46" s="780"/>
      <c r="R46" s="780"/>
      <c r="S46" s="780"/>
      <c r="T46" s="780"/>
      <c r="U46" s="780"/>
      <c r="V46" s="780"/>
      <c r="W46" s="780"/>
      <c r="X46" s="780"/>
      <c r="Y46" s="780"/>
      <c r="Z46" s="780"/>
      <c r="AA46" s="780"/>
      <c r="AB46" s="780"/>
      <c r="AC46" s="780"/>
      <c r="AD46" s="780"/>
      <c r="AE46" s="780"/>
      <c r="AF46" s="780"/>
      <c r="AG46" s="780"/>
      <c r="AH46" s="235">
        <v>0.1497</v>
      </c>
      <c r="AI46" s="234">
        <f>ROUND(AI44*AH46,2)</f>
        <v>3968347.67</v>
      </c>
      <c r="AJ46" s="233"/>
    </row>
    <row r="47" spans="2:38" x14ac:dyDescent="0.25">
      <c r="J47" s="227"/>
      <c r="K47" s="231"/>
      <c r="L47" s="230"/>
      <c r="M47" s="231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29"/>
      <c r="AJ47" s="226"/>
    </row>
    <row r="48" spans="2:38" ht="21.75" customHeight="1" x14ac:dyDescent="0.3">
      <c r="J48" s="227"/>
      <c r="K48" s="228"/>
      <c r="L48" s="779" t="s">
        <v>234</v>
      </c>
      <c r="M48" s="780"/>
      <c r="N48" s="780"/>
      <c r="O48" s="780"/>
      <c r="P48" s="780"/>
      <c r="Q48" s="780"/>
      <c r="R48" s="780"/>
      <c r="S48" s="780"/>
      <c r="T48" s="780"/>
      <c r="U48" s="780"/>
      <c r="V48" s="780"/>
      <c r="W48" s="780"/>
      <c r="X48" s="780"/>
      <c r="Y48" s="780"/>
      <c r="Z48" s="780"/>
      <c r="AA48" s="780"/>
      <c r="AB48" s="780"/>
      <c r="AC48" s="780"/>
      <c r="AD48" s="780"/>
      <c r="AE48" s="780"/>
      <c r="AF48" s="780"/>
      <c r="AG48" s="780"/>
      <c r="AH48" s="780"/>
      <c r="AI48" s="428">
        <f>ROUND(AI44+AI46,2)</f>
        <v>30477016.129999999</v>
      </c>
      <c r="AJ48" s="226"/>
      <c r="AL48" s="534"/>
    </row>
    <row r="49" spans="10:38" x14ac:dyDescent="0.25">
      <c r="J49" s="227"/>
      <c r="AI49" s="427"/>
      <c r="AJ49" s="226"/>
      <c r="AL49" s="535"/>
    </row>
    <row r="50" spans="10:38" x14ac:dyDescent="0.25">
      <c r="J50" s="227"/>
      <c r="AI50" s="474"/>
      <c r="AJ50" s="226"/>
    </row>
    <row r="51" spans="10:38" ht="14.4" thickBot="1" x14ac:dyDescent="0.3">
      <c r="J51" s="225"/>
      <c r="K51" s="223"/>
      <c r="L51" s="223"/>
      <c r="M51" s="224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23"/>
      <c r="AH51" s="223"/>
      <c r="AI51" s="222"/>
      <c r="AJ51" s="221"/>
    </row>
    <row r="52" spans="10:38" ht="14.4" thickTop="1" x14ac:dyDescent="0.25"/>
    <row r="53" spans="10:38" x14ac:dyDescent="0.25">
      <c r="AI53" s="423"/>
    </row>
    <row r="55" spans="10:38" x14ac:dyDescent="0.25">
      <c r="AI55" s="429"/>
    </row>
  </sheetData>
  <mergeCells count="57">
    <mergeCell ref="AH13:AH14"/>
    <mergeCell ref="Q13:AG13"/>
    <mergeCell ref="AI20:AI21"/>
    <mergeCell ref="L46:AG46"/>
    <mergeCell ref="N35:P35"/>
    <mergeCell ref="N36:P36"/>
    <mergeCell ref="N37:P37"/>
    <mergeCell ref="N38:P38"/>
    <mergeCell ref="K39:AH39"/>
    <mergeCell ref="L42:AH42"/>
    <mergeCell ref="M43:AH43"/>
    <mergeCell ref="M45:AH45"/>
    <mergeCell ref="N27:P27"/>
    <mergeCell ref="L34:AI34"/>
    <mergeCell ref="N24:P24"/>
    <mergeCell ref="K12:AI12"/>
    <mergeCell ref="L26:AI26"/>
    <mergeCell ref="K29:AH29"/>
    <mergeCell ref="L31:AI31"/>
    <mergeCell ref="K32:L33"/>
    <mergeCell ref="M32:M33"/>
    <mergeCell ref="N32:P33"/>
    <mergeCell ref="Q32:AG32"/>
    <mergeCell ref="AH32:AH33"/>
    <mergeCell ref="AI32:AI33"/>
    <mergeCell ref="N13:N14"/>
    <mergeCell ref="O13:O14"/>
    <mergeCell ref="P13:P14"/>
    <mergeCell ref="AH20:AH21"/>
    <mergeCell ref="K20:L21"/>
    <mergeCell ref="M20:M21"/>
    <mergeCell ref="K25:AH25"/>
    <mergeCell ref="L22:AI22"/>
    <mergeCell ref="L48:AH48"/>
    <mergeCell ref="K4:L4"/>
    <mergeCell ref="N5:O5"/>
    <mergeCell ref="L41:AH41"/>
    <mergeCell ref="M10:AI10"/>
    <mergeCell ref="K10:L10"/>
    <mergeCell ref="K13:L14"/>
    <mergeCell ref="M13:M14"/>
    <mergeCell ref="Q20:AG20"/>
    <mergeCell ref="N20:P21"/>
    <mergeCell ref="K15:AI15"/>
    <mergeCell ref="K19:AI19"/>
    <mergeCell ref="AI13:AI14"/>
    <mergeCell ref="L44:AH44"/>
    <mergeCell ref="N23:P23"/>
    <mergeCell ref="N28:P28"/>
    <mergeCell ref="AK4:AK9"/>
    <mergeCell ref="K5:L5"/>
    <mergeCell ref="N4:O4"/>
    <mergeCell ref="AC4:AI9"/>
    <mergeCell ref="K6:AB6"/>
    <mergeCell ref="K7:AB7"/>
    <mergeCell ref="K8:AB8"/>
    <mergeCell ref="K9:AB9"/>
  </mergeCells>
  <phoneticPr fontId="18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scale="53" orientation="landscape" r:id="rId1"/>
  <ignoredErrors>
    <ignoredError sqref="AH16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4">
    <tabColor rgb="FFFFFF00"/>
  </sheetPr>
  <dimension ref="A1:R38"/>
  <sheetViews>
    <sheetView showGridLines="0" view="pageBreakPreview" topLeftCell="B1" zoomScale="110" zoomScaleNormal="100" zoomScaleSheetLayoutView="110" workbookViewId="0">
      <selection activeCell="O4" sqref="O4"/>
    </sheetView>
  </sheetViews>
  <sheetFormatPr baseColWidth="10" defaultColWidth="11.44140625" defaultRowHeight="13.2" x14ac:dyDescent="0.25"/>
  <cols>
    <col min="1" max="1" width="7.109375" style="149" bestFit="1" customWidth="1"/>
    <col min="2" max="2" width="2.6640625" style="149" customWidth="1"/>
    <col min="3" max="3" width="5.33203125" style="149" bestFit="1" customWidth="1"/>
    <col min="4" max="4" width="53.109375" style="148" customWidth="1"/>
    <col min="5" max="5" width="34.6640625" style="148" customWidth="1"/>
    <col min="6" max="6" width="10.109375" style="148" customWidth="1"/>
    <col min="7" max="7" width="10" style="148" customWidth="1"/>
    <col min="8" max="8" width="6.109375" style="148" bestFit="1" customWidth="1"/>
    <col min="9" max="9" width="4.6640625" style="148" customWidth="1"/>
    <col min="10" max="10" width="14.6640625" style="148" bestFit="1" customWidth="1"/>
    <col min="11" max="11" width="12.6640625" style="148" bestFit="1" customWidth="1"/>
    <col min="12" max="12" width="7.6640625" style="148" customWidth="1"/>
    <col min="13" max="13" width="18" style="148" customWidth="1"/>
    <col min="14" max="14" width="2.6640625" style="148" customWidth="1"/>
    <col min="15" max="15" width="16.33203125" style="148" customWidth="1"/>
    <col min="16" max="16" width="16" style="148" customWidth="1"/>
    <col min="17" max="17" width="15.109375" style="148" bestFit="1" customWidth="1"/>
    <col min="18" max="18" width="14.109375" style="148" bestFit="1" customWidth="1"/>
    <col min="19" max="16384" width="11.44140625" style="148"/>
  </cols>
  <sheetData>
    <row r="1" spans="1:17" ht="7.5" customHeight="1" thickBot="1" x14ac:dyDescent="0.3"/>
    <row r="2" spans="1:17" ht="15" customHeight="1" thickTop="1" x14ac:dyDescent="0.25">
      <c r="B2" s="334"/>
      <c r="C2" s="145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290"/>
    </row>
    <row r="3" spans="1:17" ht="19.95" customHeight="1" x14ac:dyDescent="0.25">
      <c r="B3" s="331"/>
      <c r="C3" s="605" t="s">
        <v>77</v>
      </c>
      <c r="D3" s="605"/>
      <c r="E3" s="605"/>
      <c r="F3" s="605"/>
      <c r="G3" s="605"/>
      <c r="H3" s="605"/>
      <c r="I3" s="605"/>
      <c r="J3" s="605"/>
      <c r="K3" s="671"/>
      <c r="L3" s="671"/>
      <c r="M3" s="671"/>
      <c r="N3" s="141"/>
    </row>
    <row r="4" spans="1:17" ht="19.95" customHeight="1" x14ac:dyDescent="0.25">
      <c r="B4" s="331"/>
      <c r="C4" s="605" t="s">
        <v>78</v>
      </c>
      <c r="D4" s="605"/>
      <c r="E4" s="605"/>
      <c r="F4" s="605"/>
      <c r="G4" s="605"/>
      <c r="H4" s="605"/>
      <c r="I4" s="605"/>
      <c r="J4" s="605"/>
      <c r="K4" s="671"/>
      <c r="L4" s="671"/>
      <c r="M4" s="671"/>
      <c r="N4" s="141"/>
    </row>
    <row r="5" spans="1:17" ht="19.95" customHeight="1" x14ac:dyDescent="0.25">
      <c r="B5" s="331"/>
      <c r="C5" s="605" t="s">
        <v>77</v>
      </c>
      <c r="D5" s="605"/>
      <c r="E5" s="605"/>
      <c r="F5" s="605"/>
      <c r="G5" s="605"/>
      <c r="H5" s="605"/>
      <c r="I5" s="605"/>
      <c r="J5" s="605"/>
      <c r="K5" s="671"/>
      <c r="L5" s="671"/>
      <c r="M5" s="671"/>
      <c r="N5" s="141"/>
    </row>
    <row r="6" spans="1:17" ht="19.95" customHeight="1" x14ac:dyDescent="0.25">
      <c r="B6" s="331"/>
      <c r="C6" s="605" t="s">
        <v>172</v>
      </c>
      <c r="D6" s="605"/>
      <c r="E6" s="605"/>
      <c r="F6" s="605"/>
      <c r="G6" s="605"/>
      <c r="H6" s="605"/>
      <c r="I6" s="605"/>
      <c r="J6" s="605"/>
      <c r="K6" s="671"/>
      <c r="L6" s="671"/>
      <c r="M6" s="671"/>
      <c r="N6" s="141"/>
    </row>
    <row r="7" spans="1:17" ht="52.2" customHeight="1" x14ac:dyDescent="0.25">
      <c r="B7" s="331"/>
      <c r="C7" s="605" t="s">
        <v>3</v>
      </c>
      <c r="D7" s="605"/>
      <c r="E7" s="749" t="s">
        <v>275</v>
      </c>
      <c r="F7" s="749"/>
      <c r="G7" s="749"/>
      <c r="H7" s="749"/>
      <c r="I7" s="749"/>
      <c r="J7" s="749"/>
      <c r="K7" s="749"/>
      <c r="L7" s="749"/>
      <c r="M7" s="749"/>
      <c r="N7" s="213"/>
    </row>
    <row r="8" spans="1:17" x14ac:dyDescent="0.25">
      <c r="A8" s="148"/>
      <c r="B8" s="332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333"/>
      <c r="N8" s="138"/>
    </row>
    <row r="9" spans="1:17" x14ac:dyDescent="0.25">
      <c r="A9" s="148"/>
      <c r="B9" s="332"/>
      <c r="C9" s="745" t="s">
        <v>235</v>
      </c>
      <c r="D9" s="745"/>
      <c r="E9" s="745"/>
      <c r="F9" s="745"/>
      <c r="G9" s="745"/>
      <c r="H9" s="745"/>
      <c r="I9" s="745"/>
      <c r="J9" s="745"/>
      <c r="K9" s="745"/>
      <c r="L9" s="745"/>
      <c r="M9" s="745"/>
      <c r="N9" s="210"/>
    </row>
    <row r="10" spans="1:17" x14ac:dyDescent="0.25">
      <c r="B10" s="331"/>
      <c r="C10" s="742" t="s">
        <v>236</v>
      </c>
      <c r="D10" s="742"/>
      <c r="E10" s="742"/>
      <c r="F10" s="746">
        <f>PGS!AI44</f>
        <v>26508668.463335112</v>
      </c>
      <c r="G10" s="746"/>
      <c r="H10" s="746"/>
      <c r="I10" s="208"/>
      <c r="J10" s="207" t="s">
        <v>4</v>
      </c>
      <c r="K10" s="750" t="s">
        <v>289</v>
      </c>
      <c r="L10" s="750"/>
      <c r="M10" s="750"/>
      <c r="N10" s="209"/>
    </row>
    <row r="11" spans="1:17" x14ac:dyDescent="0.25">
      <c r="B11" s="331"/>
      <c r="C11" s="742" t="s">
        <v>5</v>
      </c>
      <c r="D11" s="742"/>
      <c r="E11" s="742"/>
      <c r="F11" s="188">
        <v>5</v>
      </c>
      <c r="G11" s="742" t="s">
        <v>6</v>
      </c>
      <c r="H11" s="742"/>
      <c r="I11" s="208"/>
      <c r="J11" s="207" t="s">
        <v>175</v>
      </c>
      <c r="K11" s="741" t="s">
        <v>29</v>
      </c>
      <c r="L11" s="741"/>
      <c r="M11" s="741"/>
      <c r="N11" s="206"/>
    </row>
    <row r="12" spans="1:17" x14ac:dyDescent="0.25">
      <c r="B12" s="331"/>
      <c r="N12" s="287"/>
    </row>
    <row r="13" spans="1:17" s="292" customFormat="1" ht="12.75" customHeight="1" x14ac:dyDescent="0.25">
      <c r="A13" s="330"/>
      <c r="B13" s="329"/>
      <c r="C13" s="743" t="s">
        <v>51</v>
      </c>
      <c r="D13" s="744"/>
      <c r="E13" s="744"/>
      <c r="F13" s="744"/>
      <c r="G13" s="744"/>
      <c r="H13" s="744"/>
      <c r="I13" s="744"/>
      <c r="J13" s="744"/>
      <c r="K13" s="744"/>
      <c r="L13" s="744"/>
      <c r="M13" s="744"/>
      <c r="N13" s="165"/>
    </row>
    <row r="14" spans="1:17" s="309" customFormat="1" ht="10.199999999999999" x14ac:dyDescent="0.25">
      <c r="A14" s="296"/>
      <c r="B14" s="305"/>
      <c r="C14" s="192">
        <v>3.1</v>
      </c>
      <c r="D14" s="751" t="s">
        <v>52</v>
      </c>
      <c r="E14" s="751"/>
      <c r="F14" s="751"/>
      <c r="G14" s="751"/>
      <c r="H14" s="751"/>
      <c r="I14" s="751"/>
      <c r="J14" s="751"/>
      <c r="K14" s="751"/>
      <c r="L14" s="751"/>
      <c r="M14" s="751"/>
      <c r="N14" s="203"/>
    </row>
    <row r="15" spans="1:17" s="309" customFormat="1" ht="10.199999999999999" x14ac:dyDescent="0.25">
      <c r="A15" s="296"/>
      <c r="B15" s="305"/>
      <c r="C15" s="190" t="s">
        <v>8</v>
      </c>
      <c r="D15" s="756" t="s">
        <v>53</v>
      </c>
      <c r="E15" s="757"/>
      <c r="F15" s="202"/>
      <c r="G15" s="201"/>
      <c r="H15" s="758"/>
      <c r="I15" s="758"/>
      <c r="J15" s="200"/>
      <c r="K15" s="756" t="s">
        <v>54</v>
      </c>
      <c r="L15" s="759"/>
      <c r="M15" s="199" t="s">
        <v>41</v>
      </c>
      <c r="N15" s="187"/>
    </row>
    <row r="16" spans="1:17" s="292" customFormat="1" ht="10.199999999999999" x14ac:dyDescent="0.25">
      <c r="A16" s="296"/>
      <c r="B16" s="305"/>
      <c r="C16" s="186">
        <f>C14+0.001</f>
        <v>3.101</v>
      </c>
      <c r="D16" s="198" t="s">
        <v>237</v>
      </c>
      <c r="E16" s="328"/>
      <c r="F16" s="328"/>
      <c r="G16" s="328"/>
      <c r="H16" s="328"/>
      <c r="I16" s="328"/>
      <c r="J16" s="327"/>
      <c r="K16" s="739">
        <v>0.05</v>
      </c>
      <c r="L16" s="740"/>
      <c r="M16" s="183">
        <f>K16*$F$10</f>
        <v>1325433.4231667556</v>
      </c>
      <c r="N16" s="317"/>
      <c r="O16" s="425">
        <f>F10*K16</f>
        <v>1325433.4231667556</v>
      </c>
      <c r="Q16" s="326"/>
    </row>
    <row r="17" spans="1:18" s="292" customFormat="1" ht="10.199999999999999" x14ac:dyDescent="0.25">
      <c r="A17" s="296"/>
      <c r="B17" s="305"/>
      <c r="C17" s="186">
        <f>C16+0.001</f>
        <v>3.1019999999999999</v>
      </c>
      <c r="D17" s="198" t="s">
        <v>238</v>
      </c>
      <c r="E17" s="328"/>
      <c r="F17" s="328"/>
      <c r="G17" s="328"/>
      <c r="H17" s="328"/>
      <c r="I17" s="328"/>
      <c r="J17" s="327"/>
      <c r="K17" s="747">
        <v>7.3600000000000002E-3</v>
      </c>
      <c r="L17" s="748"/>
      <c r="M17" s="183">
        <f>K17*$F$10</f>
        <v>195103.79989014642</v>
      </c>
      <c r="N17" s="317"/>
      <c r="Q17" s="326"/>
    </row>
    <row r="18" spans="1:18" s="292" customFormat="1" ht="11.25" customHeight="1" x14ac:dyDescent="0.25">
      <c r="A18" s="296"/>
      <c r="B18" s="305"/>
      <c r="C18" s="186">
        <f t="shared" ref="C18:C19" si="0">C17+0.001</f>
        <v>3.1029999999999998</v>
      </c>
      <c r="D18" s="198" t="s">
        <v>239</v>
      </c>
      <c r="E18" s="328"/>
      <c r="F18" s="328"/>
      <c r="G18" s="328"/>
      <c r="H18" s="328"/>
      <c r="I18" s="328"/>
      <c r="J18" s="327"/>
      <c r="K18" s="739">
        <v>0.02</v>
      </c>
      <c r="L18" s="740"/>
      <c r="M18" s="183">
        <f t="shared" ref="M18:M19" si="1">K18*$F$10</f>
        <v>530173.36926670221</v>
      </c>
      <c r="N18" s="317"/>
      <c r="Q18" s="326"/>
    </row>
    <row r="19" spans="1:18" s="292" customFormat="1" ht="10.199999999999999" x14ac:dyDescent="0.25">
      <c r="A19" s="296"/>
      <c r="B19" s="305"/>
      <c r="C19" s="186">
        <f t="shared" si="0"/>
        <v>3.1039999999999996</v>
      </c>
      <c r="D19" s="198" t="s">
        <v>240</v>
      </c>
      <c r="E19" s="328"/>
      <c r="F19" s="328"/>
      <c r="G19" s="328"/>
      <c r="H19" s="328"/>
      <c r="I19" s="328"/>
      <c r="J19" s="327"/>
      <c r="K19" s="739">
        <v>5.0000000000000001E-3</v>
      </c>
      <c r="L19" s="740"/>
      <c r="M19" s="183">
        <f t="shared" si="1"/>
        <v>132543.34231667555</v>
      </c>
      <c r="N19" s="317"/>
      <c r="Q19" s="326"/>
    </row>
    <row r="20" spans="1:18" s="292" customFormat="1" ht="10.199999999999999" x14ac:dyDescent="0.25">
      <c r="A20" s="296"/>
      <c r="B20" s="305"/>
      <c r="C20" s="296"/>
      <c r="D20" s="760" t="s">
        <v>59</v>
      </c>
      <c r="E20" s="761"/>
      <c r="F20" s="761"/>
      <c r="G20" s="761"/>
      <c r="H20" s="761"/>
      <c r="I20" s="761"/>
      <c r="J20" s="761"/>
      <c r="K20" s="761"/>
      <c r="L20" s="762"/>
      <c r="M20" s="178">
        <f>SUM(M16:M19)</f>
        <v>2183253.9346402795</v>
      </c>
      <c r="N20" s="314"/>
      <c r="Q20" s="326"/>
    </row>
    <row r="21" spans="1:18" s="292" customFormat="1" ht="10.199999999999999" x14ac:dyDescent="0.25">
      <c r="A21" s="296"/>
      <c r="B21" s="305"/>
      <c r="C21" s="296"/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4"/>
    </row>
    <row r="22" spans="1:18" s="323" customFormat="1" ht="10.199999999999999" x14ac:dyDescent="0.25">
      <c r="A22" s="322"/>
      <c r="B22" s="321"/>
      <c r="C22" s="192">
        <f>C14+0.1</f>
        <v>3.2</v>
      </c>
      <c r="D22" s="803" t="s">
        <v>60</v>
      </c>
      <c r="E22" s="803"/>
      <c r="F22" s="803"/>
      <c r="G22" s="803"/>
      <c r="H22" s="803"/>
      <c r="I22" s="803"/>
      <c r="J22" s="803"/>
      <c r="K22" s="803"/>
      <c r="L22" s="803"/>
      <c r="M22" s="803"/>
      <c r="N22" s="191"/>
    </row>
    <row r="23" spans="1:18" s="320" customFormat="1" ht="28.2" customHeight="1" x14ac:dyDescent="0.25">
      <c r="A23" s="322"/>
      <c r="B23" s="321"/>
      <c r="C23" s="190" t="s">
        <v>8</v>
      </c>
      <c r="D23" s="804" t="s">
        <v>53</v>
      </c>
      <c r="E23" s="804"/>
      <c r="F23" s="805" t="s">
        <v>61</v>
      </c>
      <c r="G23" s="806"/>
      <c r="H23" s="807" t="s">
        <v>62</v>
      </c>
      <c r="I23" s="808"/>
      <c r="J23" s="190" t="s">
        <v>63</v>
      </c>
      <c r="K23" s="807" t="s">
        <v>64</v>
      </c>
      <c r="L23" s="808"/>
      <c r="M23" s="192" t="s">
        <v>41</v>
      </c>
      <c r="N23" s="187"/>
    </row>
    <row r="24" spans="1:18" s="292" customFormat="1" ht="12.75" customHeight="1" x14ac:dyDescent="0.25">
      <c r="A24" s="296"/>
      <c r="B24" s="305"/>
      <c r="C24" s="186">
        <f>C22+0.001</f>
        <v>3.2010000000000001</v>
      </c>
      <c r="D24" s="185" t="s">
        <v>180</v>
      </c>
      <c r="E24" s="809" t="s">
        <v>181</v>
      </c>
      <c r="F24" s="764">
        <f>+PGS!AI48</f>
        <v>30477016.129999999</v>
      </c>
      <c r="G24" s="765"/>
      <c r="H24" s="774">
        <f>'AIU A&amp;SST'!H24:I24</f>
        <v>0.1</v>
      </c>
      <c r="I24" s="774"/>
      <c r="J24" s="184">
        <v>5</v>
      </c>
      <c r="K24" s="811">
        <f>'AIU A&amp;SST'!K24:L24</f>
        <v>3.0000000000000001E-3</v>
      </c>
      <c r="L24" s="812"/>
      <c r="M24" s="183">
        <f>ROUND((((((F24*H24)*K24)/12)*J24)+2500)*1.19,0)</f>
        <v>7508</v>
      </c>
      <c r="N24" s="317"/>
    </row>
    <row r="25" spans="1:18" s="292" customFormat="1" ht="12.75" customHeight="1" x14ac:dyDescent="0.25">
      <c r="A25" s="296"/>
      <c r="B25" s="305"/>
      <c r="C25" s="186">
        <f>C24+0.001</f>
        <v>3.202</v>
      </c>
      <c r="D25" s="185" t="s">
        <v>182</v>
      </c>
      <c r="E25" s="810"/>
      <c r="F25" s="764">
        <f>$F$24</f>
        <v>30477016.129999999</v>
      </c>
      <c r="G25" s="765"/>
      <c r="H25" s="774">
        <f>'AIU A&amp;SST'!H25:I25</f>
        <v>0.05</v>
      </c>
      <c r="I25" s="774"/>
      <c r="J25" s="184">
        <f>'A,I,U'!I53</f>
        <v>41</v>
      </c>
      <c r="K25" s="811">
        <f>'AIU A&amp;SST'!K25:L25</f>
        <v>3.0000000000000001E-3</v>
      </c>
      <c r="L25" s="812"/>
      <c r="M25" s="183">
        <f>ROUND((((((F25*H25)*K25)/12)*J25)+2500)*1.19,0)</f>
        <v>21562</v>
      </c>
      <c r="N25" s="317"/>
      <c r="Q25" s="318"/>
      <c r="R25" s="318"/>
    </row>
    <row r="26" spans="1:18" s="292" customFormat="1" ht="12" x14ac:dyDescent="0.25">
      <c r="A26" s="296"/>
      <c r="B26" s="305"/>
      <c r="C26" s="186">
        <f>C25+0.001</f>
        <v>3.2029999999999998</v>
      </c>
      <c r="D26" s="185" t="s">
        <v>183</v>
      </c>
      <c r="E26" s="810"/>
      <c r="F26" s="764">
        <f>F24</f>
        <v>30477016.129999999</v>
      </c>
      <c r="G26" s="765"/>
      <c r="H26" s="774">
        <f>'AIU A&amp;SST'!H26:I26</f>
        <v>0.3</v>
      </c>
      <c r="I26" s="774"/>
      <c r="J26" s="184">
        <f>'A,I,U'!I55</f>
        <v>5</v>
      </c>
      <c r="K26" s="811">
        <f>'AIU A&amp;SST'!K26:L26</f>
        <v>3.0000000000000001E-3</v>
      </c>
      <c r="L26" s="812"/>
      <c r="M26" s="183">
        <f>ROUND((((((F26*H26)*K26)/12)*J26)+2500)*1.19,0)</f>
        <v>16575</v>
      </c>
      <c r="N26" s="317"/>
      <c r="P26" s="316"/>
      <c r="Q26" s="319"/>
      <c r="R26" s="318"/>
    </row>
    <row r="27" spans="1:18" s="292" customFormat="1" ht="10.199999999999999" x14ac:dyDescent="0.25">
      <c r="A27" s="296"/>
      <c r="B27" s="305"/>
      <c r="C27" s="296"/>
      <c r="D27" s="760" t="s">
        <v>68</v>
      </c>
      <c r="E27" s="761"/>
      <c r="F27" s="761"/>
      <c r="G27" s="761"/>
      <c r="H27" s="761"/>
      <c r="I27" s="761"/>
      <c r="J27" s="761"/>
      <c r="K27" s="761"/>
      <c r="L27" s="762"/>
      <c r="M27" s="178">
        <f>ROUND(SUM(M24:M26),0)</f>
        <v>45645</v>
      </c>
      <c r="N27" s="314"/>
    </row>
    <row r="28" spans="1:18" s="292" customFormat="1" ht="10.199999999999999" x14ac:dyDescent="0.25">
      <c r="A28" s="296"/>
      <c r="B28" s="305"/>
      <c r="C28" s="296"/>
      <c r="D28" s="813"/>
      <c r="E28" s="813"/>
      <c r="F28" s="813"/>
      <c r="G28" s="813"/>
      <c r="H28" s="813"/>
      <c r="I28" s="813"/>
      <c r="J28" s="813"/>
      <c r="K28" s="813"/>
      <c r="L28" s="813"/>
      <c r="M28" s="813"/>
      <c r="N28" s="307"/>
      <c r="P28" s="315"/>
    </row>
    <row r="29" spans="1:18" s="292" customFormat="1" ht="10.199999999999999" x14ac:dyDescent="0.25">
      <c r="A29" s="296"/>
      <c r="B29" s="305"/>
      <c r="C29" s="296"/>
      <c r="D29" s="162" t="s">
        <v>69</v>
      </c>
      <c r="E29" s="161"/>
      <c r="F29" s="161"/>
      <c r="G29" s="161"/>
      <c r="H29" s="161"/>
      <c r="I29" s="161"/>
      <c r="J29" s="161"/>
      <c r="K29" s="161"/>
      <c r="L29" s="169"/>
      <c r="M29" s="178">
        <f>ROUND(M20+M27,0)</f>
        <v>2228899</v>
      </c>
      <c r="N29" s="314"/>
    </row>
    <row r="30" spans="1:18" s="292" customFormat="1" x14ac:dyDescent="0.25">
      <c r="A30" s="296"/>
      <c r="B30" s="305"/>
      <c r="C30" s="296"/>
      <c r="D30" s="162" t="s">
        <v>70</v>
      </c>
      <c r="E30" s="161"/>
      <c r="F30" s="161"/>
      <c r="G30" s="161"/>
      <c r="H30" s="161"/>
      <c r="I30" s="161"/>
      <c r="J30" s="161"/>
      <c r="K30" s="161"/>
      <c r="L30" s="169"/>
      <c r="M30" s="176">
        <f>+M29/F10</f>
        <v>8.4081892045345594E-2</v>
      </c>
      <c r="N30" s="313"/>
    </row>
    <row r="31" spans="1:18" s="292" customFormat="1" ht="10.199999999999999" x14ac:dyDescent="0.25">
      <c r="A31" s="296"/>
      <c r="B31" s="305"/>
      <c r="C31" s="296"/>
      <c r="D31" s="766"/>
      <c r="E31" s="766"/>
      <c r="F31" s="766"/>
      <c r="G31" s="766"/>
      <c r="H31" s="766"/>
      <c r="I31" s="766"/>
      <c r="J31" s="766"/>
      <c r="K31" s="766"/>
      <c r="L31" s="766"/>
      <c r="M31" s="766"/>
      <c r="N31" s="307"/>
    </row>
    <row r="32" spans="1:18" s="292" customFormat="1" ht="10.199999999999999" x14ac:dyDescent="0.25">
      <c r="A32" s="296"/>
      <c r="B32" s="305"/>
      <c r="C32" s="296"/>
      <c r="D32" s="162" t="s">
        <v>71</v>
      </c>
      <c r="E32" s="161"/>
      <c r="F32" s="161"/>
      <c r="G32" s="161"/>
      <c r="H32" s="161"/>
      <c r="I32" s="161"/>
      <c r="J32" s="161"/>
      <c r="K32" s="161"/>
      <c r="L32" s="169"/>
      <c r="M32" s="174">
        <f>M30</f>
        <v>8.4081892045345594E-2</v>
      </c>
      <c r="N32" s="167"/>
    </row>
    <row r="33" spans="1:18" s="308" customFormat="1" ht="10.199999999999999" x14ac:dyDescent="0.25">
      <c r="A33" s="309"/>
      <c r="B33" s="310"/>
      <c r="C33" s="309"/>
      <c r="D33" s="162" t="s">
        <v>72</v>
      </c>
      <c r="E33" s="161"/>
      <c r="F33" s="161"/>
      <c r="G33" s="161"/>
      <c r="H33" s="161"/>
      <c r="I33" s="161"/>
      <c r="J33" s="161"/>
      <c r="K33" s="161"/>
      <c r="L33" s="169"/>
      <c r="M33" s="174">
        <v>0.01</v>
      </c>
      <c r="N33" s="167"/>
      <c r="Q33" s="312"/>
      <c r="R33" s="311"/>
    </row>
    <row r="34" spans="1:18" s="308" customFormat="1" ht="10.199999999999999" x14ac:dyDescent="0.25">
      <c r="A34" s="309"/>
      <c r="B34" s="310"/>
      <c r="C34" s="309"/>
      <c r="D34" s="162" t="s">
        <v>73</v>
      </c>
      <c r="E34" s="161"/>
      <c r="F34" s="161"/>
      <c r="G34" s="161"/>
      <c r="H34" s="161"/>
      <c r="I34" s="161"/>
      <c r="J34" s="161"/>
      <c r="K34" s="161"/>
      <c r="L34" s="169"/>
      <c r="M34" s="168">
        <v>0.05</v>
      </c>
      <c r="N34" s="167"/>
    </row>
    <row r="35" spans="1:18" s="292" customFormat="1" ht="10.199999999999999" x14ac:dyDescent="0.25">
      <c r="A35" s="296"/>
      <c r="B35" s="305"/>
      <c r="C35" s="296"/>
      <c r="D35" s="766"/>
      <c r="E35" s="766"/>
      <c r="F35" s="766"/>
      <c r="G35" s="766"/>
      <c r="H35" s="766"/>
      <c r="I35" s="766"/>
      <c r="J35" s="766"/>
      <c r="K35" s="766"/>
      <c r="L35" s="766"/>
      <c r="M35" s="766"/>
      <c r="N35" s="307"/>
      <c r="O35" s="306"/>
    </row>
    <row r="36" spans="1:18" s="292" customFormat="1" x14ac:dyDescent="0.25">
      <c r="A36" s="296"/>
      <c r="B36" s="305"/>
      <c r="C36" s="296"/>
      <c r="D36" s="162" t="s">
        <v>74</v>
      </c>
      <c r="E36" s="161"/>
      <c r="F36" s="161"/>
      <c r="G36" s="161"/>
      <c r="H36" s="161"/>
      <c r="I36" s="161"/>
      <c r="J36" s="161"/>
      <c r="K36" s="161"/>
      <c r="L36" s="169"/>
      <c r="M36" s="426">
        <f>SUM(M32:M34)</f>
        <v>0.14408189204534561</v>
      </c>
      <c r="N36" s="304"/>
      <c r="O36" s="303"/>
    </row>
    <row r="37" spans="1:18" s="292" customFormat="1" ht="13.8" thickBot="1" x14ac:dyDescent="0.3">
      <c r="A37" s="296"/>
      <c r="B37" s="302"/>
      <c r="C37" s="301"/>
      <c r="D37" s="300"/>
      <c r="E37" s="300"/>
      <c r="F37" s="300"/>
      <c r="G37" s="300"/>
      <c r="H37" s="299"/>
      <c r="I37" s="299"/>
      <c r="J37" s="299"/>
      <c r="K37" s="299"/>
      <c r="L37" s="299"/>
      <c r="M37" s="298"/>
      <c r="N37" s="297"/>
    </row>
    <row r="38" spans="1:18" s="292" customFormat="1" ht="13.8" thickTop="1" x14ac:dyDescent="0.25">
      <c r="A38" s="296"/>
      <c r="B38" s="296"/>
      <c r="C38" s="296"/>
      <c r="D38" s="295"/>
      <c r="E38" s="295"/>
      <c r="F38" s="295"/>
      <c r="G38" s="295"/>
      <c r="H38" s="294"/>
      <c r="I38" s="294"/>
      <c r="J38" s="294"/>
      <c r="K38" s="294"/>
      <c r="L38" s="294"/>
      <c r="M38" s="293"/>
      <c r="N38" s="293"/>
    </row>
  </sheetData>
  <mergeCells count="43">
    <mergeCell ref="D27:L27"/>
    <mergeCell ref="D28:M28"/>
    <mergeCell ref="D31:M31"/>
    <mergeCell ref="D35:M35"/>
    <mergeCell ref="F25:G25"/>
    <mergeCell ref="H25:I25"/>
    <mergeCell ref="K25:L25"/>
    <mergeCell ref="F26:G26"/>
    <mergeCell ref="H26:I26"/>
    <mergeCell ref="K26:L26"/>
    <mergeCell ref="D23:E23"/>
    <mergeCell ref="F23:G23"/>
    <mergeCell ref="H23:I23"/>
    <mergeCell ref="K23:L23"/>
    <mergeCell ref="E24:E26"/>
    <mergeCell ref="F24:G24"/>
    <mergeCell ref="H24:I24"/>
    <mergeCell ref="K24:L24"/>
    <mergeCell ref="K18:L18"/>
    <mergeCell ref="K19:L19"/>
    <mergeCell ref="D20:L20"/>
    <mergeCell ref="D22:M22"/>
    <mergeCell ref="D15:E15"/>
    <mergeCell ref="H15:I15"/>
    <mergeCell ref="K15:L15"/>
    <mergeCell ref="K16:L16"/>
    <mergeCell ref="K17:L17"/>
    <mergeCell ref="D14:M14"/>
    <mergeCell ref="C9:M9"/>
    <mergeCell ref="C10:E10"/>
    <mergeCell ref="K3:M6"/>
    <mergeCell ref="C3:J3"/>
    <mergeCell ref="C4:J4"/>
    <mergeCell ref="C5:J5"/>
    <mergeCell ref="C6:J6"/>
    <mergeCell ref="C7:D7"/>
    <mergeCell ref="E7:M7"/>
    <mergeCell ref="F10:H10"/>
    <mergeCell ref="K10:M10"/>
    <mergeCell ref="C11:E11"/>
    <mergeCell ref="G11:H11"/>
    <mergeCell ref="K11:M11"/>
    <mergeCell ref="C13:M13"/>
  </mergeCells>
  <printOptions horizontalCentered="1" verticalCentered="1"/>
  <pageMargins left="0.51181102362204722" right="0.51181102362204722" top="0.55118110236220474" bottom="0.74803149606299213" header="0.31496062992125984" footer="0.31496062992125984"/>
  <pageSetup scale="65" fitToHeight="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5">
    <tabColor rgb="FFC00000"/>
    <pageSetUpPr fitToPage="1"/>
  </sheetPr>
  <dimension ref="A1:AG48"/>
  <sheetViews>
    <sheetView showGridLines="0" view="pageBreakPreview" zoomScale="70" zoomScaleNormal="70" zoomScaleSheetLayoutView="70" workbookViewId="0">
      <selection activeCell="J19" sqref="J19"/>
    </sheetView>
  </sheetViews>
  <sheetFormatPr baseColWidth="10" defaultColWidth="11.44140625" defaultRowHeight="13.8" x14ac:dyDescent="0.25"/>
  <cols>
    <col min="1" max="1" width="1.44140625" style="218" customWidth="1"/>
    <col min="2" max="2" width="6.33203125" style="64" bestFit="1" customWidth="1"/>
    <col min="3" max="3" width="6.33203125" style="64" customWidth="1"/>
    <col min="4" max="4" width="2.6640625" style="64" customWidth="1"/>
    <col min="5" max="5" width="6.109375" style="218" customWidth="1"/>
    <col min="6" max="6" width="58.44140625" style="218" customWidth="1"/>
    <col min="7" max="7" width="9.44140625" style="218" customWidth="1"/>
    <col min="8" max="8" width="6.109375" style="218" customWidth="1"/>
    <col min="9" max="9" width="6.6640625" style="218" customWidth="1"/>
    <col min="10" max="10" width="12.44140625" style="218" customWidth="1"/>
    <col min="11" max="11" width="9.44140625" style="218" customWidth="1"/>
    <col min="12" max="29" width="5.6640625" style="218" customWidth="1"/>
    <col min="30" max="30" width="9" style="218" customWidth="1"/>
    <col min="31" max="31" width="28.21875" style="218" customWidth="1"/>
    <col min="32" max="32" width="2.6640625" style="218" customWidth="1"/>
    <col min="33" max="33" width="7.6640625" style="218" customWidth="1"/>
    <col min="34" max="16384" width="11.44140625" style="218"/>
  </cols>
  <sheetData>
    <row r="1" spans="1:32" ht="14.4" thickBot="1" x14ac:dyDescent="0.3"/>
    <row r="2" spans="1:32" ht="15" customHeight="1" thickTop="1" x14ac:dyDescent="0.25">
      <c r="D2" s="400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  <c r="V2" s="399"/>
      <c r="W2" s="399"/>
      <c r="X2" s="399"/>
      <c r="Y2" s="399"/>
      <c r="Z2" s="399"/>
      <c r="AA2" s="399"/>
      <c r="AB2" s="399"/>
      <c r="AC2" s="399"/>
      <c r="AD2" s="399"/>
      <c r="AE2" s="399"/>
      <c r="AF2" s="398"/>
    </row>
    <row r="3" spans="1:32" s="62" customFormat="1" ht="16.95" customHeight="1" x14ac:dyDescent="0.25">
      <c r="B3" s="64"/>
      <c r="C3" s="64"/>
      <c r="D3" s="336"/>
      <c r="E3" s="647" t="s">
        <v>77</v>
      </c>
      <c r="F3" s="647"/>
      <c r="G3" s="647"/>
      <c r="H3" s="647"/>
      <c r="I3" s="647"/>
      <c r="J3" s="647"/>
      <c r="K3" s="647"/>
      <c r="L3" s="647"/>
      <c r="M3" s="647"/>
      <c r="N3" s="647"/>
      <c r="O3" s="647"/>
      <c r="P3" s="647"/>
      <c r="Q3" s="647"/>
      <c r="R3" s="647"/>
      <c r="S3" s="647"/>
      <c r="T3" s="647"/>
      <c r="U3" s="647"/>
      <c r="V3" s="647"/>
      <c r="W3" s="647"/>
      <c r="X3" s="647"/>
      <c r="Y3" s="647"/>
      <c r="Z3" s="647"/>
      <c r="AA3" s="647"/>
      <c r="AB3" s="647"/>
      <c r="AC3" s="647"/>
      <c r="AD3" s="818"/>
      <c r="AE3" s="818"/>
      <c r="AF3" s="397"/>
    </row>
    <row r="4" spans="1:32" s="62" customFormat="1" ht="16.95" customHeight="1" x14ac:dyDescent="0.25">
      <c r="A4" s="285"/>
      <c r="B4" s="395"/>
      <c r="C4" s="395"/>
      <c r="D4" s="394"/>
      <c r="E4" s="647" t="s">
        <v>78</v>
      </c>
      <c r="F4" s="647"/>
      <c r="G4" s="647"/>
      <c r="H4" s="647"/>
      <c r="I4" s="647"/>
      <c r="J4" s="647"/>
      <c r="K4" s="647"/>
      <c r="L4" s="647"/>
      <c r="M4" s="647"/>
      <c r="N4" s="647"/>
      <c r="O4" s="647"/>
      <c r="P4" s="647"/>
      <c r="Q4" s="647"/>
      <c r="R4" s="647"/>
      <c r="S4" s="647"/>
      <c r="T4" s="647"/>
      <c r="U4" s="647"/>
      <c r="V4" s="647"/>
      <c r="W4" s="647"/>
      <c r="X4" s="647"/>
      <c r="Y4" s="647"/>
      <c r="Z4" s="647"/>
      <c r="AA4" s="647"/>
      <c r="AB4" s="647"/>
      <c r="AC4" s="647"/>
      <c r="AD4" s="818"/>
      <c r="AE4" s="818"/>
      <c r="AF4" s="397"/>
    </row>
    <row r="5" spans="1:32" s="62" customFormat="1" ht="16.95" customHeight="1" x14ac:dyDescent="0.25">
      <c r="A5" s="285"/>
      <c r="B5" s="395"/>
      <c r="C5" s="395"/>
      <c r="D5" s="394"/>
      <c r="E5" s="647"/>
      <c r="F5" s="647"/>
      <c r="G5" s="647"/>
      <c r="H5" s="647"/>
      <c r="I5" s="647"/>
      <c r="J5" s="647"/>
      <c r="K5" s="647"/>
      <c r="L5" s="647"/>
      <c r="M5" s="647"/>
      <c r="N5" s="647"/>
      <c r="O5" s="647"/>
      <c r="P5" s="647"/>
      <c r="Q5" s="647"/>
      <c r="R5" s="647"/>
      <c r="S5" s="647"/>
      <c r="T5" s="647"/>
      <c r="U5" s="647"/>
      <c r="V5" s="647"/>
      <c r="W5" s="647"/>
      <c r="X5" s="647"/>
      <c r="Y5" s="647"/>
      <c r="Z5" s="647"/>
      <c r="AA5" s="647"/>
      <c r="AB5" s="647"/>
      <c r="AC5" s="647"/>
      <c r="AD5" s="818"/>
      <c r="AE5" s="818"/>
      <c r="AF5" s="397"/>
    </row>
    <row r="6" spans="1:32" s="62" customFormat="1" ht="16.95" customHeight="1" x14ac:dyDescent="0.25">
      <c r="A6" s="285"/>
      <c r="B6" s="395"/>
      <c r="C6" s="395"/>
      <c r="D6" s="394"/>
      <c r="E6" s="605"/>
      <c r="F6" s="605"/>
      <c r="G6" s="605"/>
      <c r="H6" s="605"/>
      <c r="I6" s="605"/>
      <c r="J6" s="605"/>
      <c r="K6" s="605"/>
      <c r="L6" s="605"/>
      <c r="M6" s="605"/>
      <c r="N6" s="605"/>
      <c r="O6" s="605"/>
      <c r="P6" s="605"/>
      <c r="Q6" s="605"/>
      <c r="R6" s="605"/>
      <c r="S6" s="605"/>
      <c r="T6" s="605"/>
      <c r="U6" s="605"/>
      <c r="V6" s="605"/>
      <c r="W6" s="605"/>
      <c r="X6" s="605"/>
      <c r="Y6" s="605"/>
      <c r="Z6" s="605"/>
      <c r="AA6" s="605"/>
      <c r="AB6" s="605"/>
      <c r="AC6" s="605"/>
      <c r="AD6" s="818"/>
      <c r="AE6" s="818"/>
      <c r="AF6" s="397"/>
    </row>
    <row r="7" spans="1:32" ht="60" customHeight="1" x14ac:dyDescent="0.25">
      <c r="A7" s="396"/>
      <c r="B7" s="395"/>
      <c r="C7" s="395"/>
      <c r="D7" s="394"/>
      <c r="E7" s="647" t="s">
        <v>3</v>
      </c>
      <c r="F7" s="647"/>
      <c r="G7" s="816" t="s">
        <v>275</v>
      </c>
      <c r="H7" s="816"/>
      <c r="I7" s="816"/>
      <c r="J7" s="816"/>
      <c r="K7" s="816"/>
      <c r="L7" s="816"/>
      <c r="M7" s="816"/>
      <c r="N7" s="816"/>
      <c r="O7" s="816"/>
      <c r="P7" s="816"/>
      <c r="Q7" s="816"/>
      <c r="R7" s="816"/>
      <c r="S7" s="816"/>
      <c r="T7" s="816"/>
      <c r="U7" s="816"/>
      <c r="V7" s="816"/>
      <c r="W7" s="816"/>
      <c r="X7" s="816"/>
      <c r="Y7" s="816"/>
      <c r="Z7" s="816"/>
      <c r="AA7" s="816"/>
      <c r="AB7" s="816"/>
      <c r="AC7" s="816"/>
      <c r="AD7" s="816"/>
      <c r="AE7" s="816"/>
      <c r="AF7" s="226"/>
    </row>
    <row r="8" spans="1:32" x14ac:dyDescent="0.25">
      <c r="D8" s="336"/>
      <c r="F8" s="393"/>
      <c r="G8" s="393"/>
      <c r="H8" s="393"/>
      <c r="I8" s="393"/>
      <c r="J8" s="393"/>
      <c r="K8" s="393"/>
      <c r="L8" s="393"/>
      <c r="M8" s="393"/>
      <c r="N8" s="393"/>
      <c r="O8" s="393"/>
      <c r="P8" s="393"/>
      <c r="Q8" s="393"/>
      <c r="R8" s="393"/>
      <c r="S8" s="393"/>
      <c r="T8" s="393"/>
      <c r="U8" s="393"/>
      <c r="V8" s="393"/>
      <c r="W8" s="393"/>
      <c r="X8" s="393"/>
      <c r="Y8" s="393"/>
      <c r="Z8" s="393"/>
      <c r="AA8" s="393"/>
      <c r="AB8" s="393"/>
      <c r="AC8" s="393"/>
      <c r="AD8" s="393"/>
      <c r="AE8" s="392"/>
      <c r="AF8" s="226"/>
    </row>
    <row r="9" spans="1:32" ht="15" customHeight="1" x14ac:dyDescent="0.25">
      <c r="D9" s="336"/>
      <c r="E9" s="796" t="s">
        <v>241</v>
      </c>
      <c r="F9" s="797"/>
      <c r="G9" s="797"/>
      <c r="H9" s="797"/>
      <c r="I9" s="797"/>
      <c r="J9" s="797"/>
      <c r="K9" s="797"/>
      <c r="L9" s="797"/>
      <c r="M9" s="797"/>
      <c r="N9" s="797"/>
      <c r="O9" s="797"/>
      <c r="P9" s="797"/>
      <c r="Q9" s="797"/>
      <c r="R9" s="797"/>
      <c r="S9" s="797"/>
      <c r="T9" s="797"/>
      <c r="U9" s="797"/>
      <c r="V9" s="797"/>
      <c r="W9" s="797"/>
      <c r="X9" s="797"/>
      <c r="Y9" s="797"/>
      <c r="Z9" s="797"/>
      <c r="AA9" s="797"/>
      <c r="AB9" s="797"/>
      <c r="AC9" s="797"/>
      <c r="AD9" s="797"/>
      <c r="AE9" s="798"/>
      <c r="AF9" s="226"/>
    </row>
    <row r="10" spans="1:32" x14ac:dyDescent="0.25">
      <c r="D10" s="336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226"/>
    </row>
    <row r="11" spans="1:32" x14ac:dyDescent="0.25">
      <c r="D11" s="336"/>
      <c r="E11" s="386"/>
      <c r="F11" s="390"/>
      <c r="G11" s="817" t="s">
        <v>242</v>
      </c>
      <c r="H11" s="817"/>
      <c r="I11" s="389">
        <v>5</v>
      </c>
      <c r="J11" s="776" t="s">
        <v>6</v>
      </c>
      <c r="K11" s="777"/>
      <c r="L11" s="388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387"/>
      <c r="Y11" s="387"/>
      <c r="Z11" s="387"/>
      <c r="AA11" s="387"/>
      <c r="AB11" s="387"/>
      <c r="AC11" s="387"/>
      <c r="AD11" s="820"/>
      <c r="AE11" s="820"/>
      <c r="AF11" s="226"/>
    </row>
    <row r="12" spans="1:32" x14ac:dyDescent="0.25">
      <c r="D12" s="33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226"/>
    </row>
    <row r="13" spans="1:32" s="232" customFormat="1" ht="19.95" customHeight="1" x14ac:dyDescent="0.25">
      <c r="B13" s="98"/>
      <c r="C13" s="98"/>
      <c r="D13" s="365"/>
      <c r="E13" s="815" t="s">
        <v>243</v>
      </c>
      <c r="F13" s="815" t="s">
        <v>53</v>
      </c>
      <c r="G13" s="815" t="s">
        <v>244</v>
      </c>
      <c r="H13" s="815"/>
      <c r="I13" s="815" t="s">
        <v>245</v>
      </c>
      <c r="J13" s="814" t="s">
        <v>246</v>
      </c>
      <c r="K13" s="814" t="s">
        <v>247</v>
      </c>
      <c r="L13" s="819" t="s">
        <v>248</v>
      </c>
      <c r="M13" s="819"/>
      <c r="N13" s="819"/>
      <c r="O13" s="819"/>
      <c r="P13" s="819"/>
      <c r="Q13" s="819"/>
      <c r="R13" s="819"/>
      <c r="S13" s="819"/>
      <c r="T13" s="819"/>
      <c r="U13" s="819"/>
      <c r="V13" s="819"/>
      <c r="W13" s="819"/>
      <c r="X13" s="819"/>
      <c r="Y13" s="819"/>
      <c r="Z13" s="819"/>
      <c r="AA13" s="819"/>
      <c r="AB13" s="819"/>
      <c r="AC13" s="819"/>
      <c r="AD13" s="814" t="s">
        <v>249</v>
      </c>
      <c r="AE13" s="815" t="s">
        <v>250</v>
      </c>
      <c r="AF13" s="233"/>
    </row>
    <row r="14" spans="1:32" s="232" customFormat="1" ht="19.95" customHeight="1" x14ac:dyDescent="0.25">
      <c r="B14" s="98"/>
      <c r="C14" s="98"/>
      <c r="D14" s="365"/>
      <c r="E14" s="815"/>
      <c r="F14" s="815"/>
      <c r="G14" s="385" t="s">
        <v>207</v>
      </c>
      <c r="H14" s="384" t="s">
        <v>251</v>
      </c>
      <c r="I14" s="815"/>
      <c r="J14" s="815"/>
      <c r="K14" s="814"/>
      <c r="L14" s="383">
        <v>1</v>
      </c>
      <c r="M14" s="383">
        <v>2</v>
      </c>
      <c r="N14" s="383">
        <v>3</v>
      </c>
      <c r="O14" s="383">
        <v>4</v>
      </c>
      <c r="P14" s="383">
        <v>5</v>
      </c>
      <c r="Q14" s="383">
        <v>6</v>
      </c>
      <c r="R14" s="383">
        <v>7</v>
      </c>
      <c r="S14" s="383">
        <v>8</v>
      </c>
      <c r="T14" s="383">
        <v>9</v>
      </c>
      <c r="U14" s="383">
        <v>10</v>
      </c>
      <c r="V14" s="383">
        <v>11</v>
      </c>
      <c r="W14" s="383">
        <v>12</v>
      </c>
      <c r="X14" s="383"/>
      <c r="Y14" s="383"/>
      <c r="Z14" s="383"/>
      <c r="AA14" s="383"/>
      <c r="AB14" s="383"/>
      <c r="AC14" s="383"/>
      <c r="AD14" s="814"/>
      <c r="AE14" s="815"/>
      <c r="AF14" s="233"/>
    </row>
    <row r="15" spans="1:32" x14ac:dyDescent="0.25">
      <c r="D15" s="336"/>
      <c r="E15" s="377">
        <v>1</v>
      </c>
      <c r="F15" s="826" t="s">
        <v>252</v>
      </c>
      <c r="G15" s="827"/>
      <c r="H15" s="827"/>
      <c r="I15" s="827"/>
      <c r="J15" s="827"/>
      <c r="K15" s="827"/>
      <c r="L15" s="827"/>
      <c r="M15" s="827"/>
      <c r="N15" s="827"/>
      <c r="O15" s="827"/>
      <c r="P15" s="827"/>
      <c r="Q15" s="827"/>
      <c r="R15" s="827"/>
      <c r="S15" s="827"/>
      <c r="T15" s="827"/>
      <c r="U15" s="827"/>
      <c r="V15" s="827"/>
      <c r="W15" s="827"/>
      <c r="X15" s="827"/>
      <c r="Y15" s="827"/>
      <c r="Z15" s="827"/>
      <c r="AA15" s="827"/>
      <c r="AB15" s="827"/>
      <c r="AC15" s="827"/>
      <c r="AD15" s="827"/>
      <c r="AE15" s="828"/>
      <c r="AF15" s="226"/>
    </row>
    <row r="16" spans="1:32" x14ac:dyDescent="0.25">
      <c r="D16" s="336"/>
      <c r="E16" s="377"/>
      <c r="F16" s="826" t="s">
        <v>253</v>
      </c>
      <c r="G16" s="827"/>
      <c r="H16" s="827"/>
      <c r="I16" s="827"/>
      <c r="J16" s="827"/>
      <c r="K16" s="827"/>
      <c r="L16" s="827"/>
      <c r="M16" s="827"/>
      <c r="N16" s="827"/>
      <c r="O16" s="827"/>
      <c r="P16" s="827"/>
      <c r="Q16" s="827"/>
      <c r="R16" s="827"/>
      <c r="S16" s="827"/>
      <c r="T16" s="827"/>
      <c r="U16" s="827"/>
      <c r="V16" s="827"/>
      <c r="W16" s="827"/>
      <c r="X16" s="827"/>
      <c r="Y16" s="827"/>
      <c r="Z16" s="827"/>
      <c r="AA16" s="827"/>
      <c r="AB16" s="827"/>
      <c r="AC16" s="827"/>
      <c r="AD16" s="827"/>
      <c r="AE16" s="828"/>
      <c r="AF16" s="226"/>
    </row>
    <row r="17" spans="2:32" x14ac:dyDescent="0.25">
      <c r="B17" s="98"/>
      <c r="C17" s="98"/>
      <c r="D17" s="365"/>
      <c r="E17" s="360">
        <v>1.1000000000000001</v>
      </c>
      <c r="F17" s="479" t="s">
        <v>254</v>
      </c>
      <c r="G17" s="288" t="s">
        <v>222</v>
      </c>
      <c r="H17" s="288">
        <v>1</v>
      </c>
      <c r="I17" s="382">
        <v>5</v>
      </c>
      <c r="J17" s="363">
        <v>6843850</v>
      </c>
      <c r="K17" s="379">
        <v>1.4525999999999999</v>
      </c>
      <c r="L17" s="357">
        <v>0.2</v>
      </c>
      <c r="M17" s="357">
        <v>0.2</v>
      </c>
      <c r="N17" s="357">
        <v>0.2</v>
      </c>
      <c r="O17" s="357">
        <v>0.2</v>
      </c>
      <c r="P17" s="357">
        <v>0.2</v>
      </c>
      <c r="Q17" s="357"/>
      <c r="R17" s="357"/>
      <c r="S17" s="357"/>
      <c r="T17" s="357"/>
      <c r="U17" s="357"/>
      <c r="V17" s="357"/>
      <c r="W17" s="357"/>
      <c r="X17" s="357"/>
      <c r="Y17" s="357"/>
      <c r="Z17" s="357"/>
      <c r="AA17" s="357"/>
      <c r="AB17" s="357"/>
      <c r="AC17" s="357"/>
      <c r="AD17" s="356">
        <f>H17*(SUM(L17:AC17))</f>
        <v>1</v>
      </c>
      <c r="AE17" s="355">
        <f>AD17*J17*K17</f>
        <v>9941376.5099999998</v>
      </c>
      <c r="AF17" s="226"/>
    </row>
    <row r="18" spans="2:32" x14ac:dyDescent="0.25">
      <c r="D18" s="336"/>
      <c r="E18" s="289"/>
      <c r="F18" s="829" t="s">
        <v>255</v>
      </c>
      <c r="G18" s="830"/>
      <c r="H18" s="830"/>
      <c r="I18" s="830"/>
      <c r="J18" s="830"/>
      <c r="K18" s="830"/>
      <c r="L18" s="830"/>
      <c r="M18" s="830"/>
      <c r="N18" s="830"/>
      <c r="O18" s="830"/>
      <c r="P18" s="830"/>
      <c r="Q18" s="830"/>
      <c r="R18" s="830"/>
      <c r="S18" s="830"/>
      <c r="T18" s="830"/>
      <c r="U18" s="830"/>
      <c r="V18" s="830"/>
      <c r="W18" s="830"/>
      <c r="X18" s="830"/>
      <c r="Y18" s="830"/>
      <c r="Z18" s="830"/>
      <c r="AA18" s="830"/>
      <c r="AB18" s="830"/>
      <c r="AC18" s="830"/>
      <c r="AD18" s="830"/>
      <c r="AE18" s="831"/>
      <c r="AF18" s="226"/>
    </row>
    <row r="19" spans="2:32" ht="34.950000000000003" customHeight="1" x14ac:dyDescent="0.25">
      <c r="B19" s="98"/>
      <c r="D19" s="336"/>
      <c r="E19" s="362">
        <v>1.2</v>
      </c>
      <c r="F19" s="381" t="s">
        <v>95</v>
      </c>
      <c r="G19" s="288" t="s">
        <v>222</v>
      </c>
      <c r="H19" s="288">
        <v>1</v>
      </c>
      <c r="I19" s="380" t="s">
        <v>256</v>
      </c>
      <c r="J19" s="363">
        <v>1750905</v>
      </c>
      <c r="K19" s="379">
        <v>1.4525999999999999</v>
      </c>
      <c r="L19" s="357"/>
      <c r="M19" s="357">
        <v>0.5</v>
      </c>
      <c r="N19" s="357">
        <v>0</v>
      </c>
      <c r="O19" s="357">
        <v>0</v>
      </c>
      <c r="P19" s="357">
        <v>0</v>
      </c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6">
        <f>H19*(SUM(L19:AC19))</f>
        <v>0.5</v>
      </c>
      <c r="AE19" s="355">
        <f>AD19*J19*K19</f>
        <v>1271682.3014999998</v>
      </c>
      <c r="AF19" s="226"/>
    </row>
    <row r="20" spans="2:32" x14ac:dyDescent="0.25">
      <c r="D20" s="336"/>
      <c r="E20" s="362"/>
      <c r="F20" s="829" t="s">
        <v>257</v>
      </c>
      <c r="G20" s="830"/>
      <c r="H20" s="830"/>
      <c r="I20" s="830"/>
      <c r="J20" s="830"/>
      <c r="K20" s="830"/>
      <c r="L20" s="830"/>
      <c r="M20" s="830"/>
      <c r="N20" s="830"/>
      <c r="O20" s="830"/>
      <c r="P20" s="830"/>
      <c r="Q20" s="830"/>
      <c r="R20" s="830"/>
      <c r="S20" s="830"/>
      <c r="T20" s="830"/>
      <c r="U20" s="830"/>
      <c r="V20" s="830"/>
      <c r="W20" s="830"/>
      <c r="X20" s="830"/>
      <c r="Y20" s="830"/>
      <c r="Z20" s="830"/>
      <c r="AA20" s="830"/>
      <c r="AB20" s="830"/>
      <c r="AC20" s="830"/>
      <c r="AD20" s="830"/>
      <c r="AE20" s="831"/>
      <c r="AF20" s="226"/>
    </row>
    <row r="21" spans="2:32" ht="34.950000000000003" customHeight="1" x14ac:dyDescent="0.25">
      <c r="B21" s="98"/>
      <c r="C21" s="98"/>
      <c r="D21" s="365"/>
      <c r="E21" s="362">
        <v>1.2</v>
      </c>
      <c r="F21" s="381" t="s">
        <v>95</v>
      </c>
      <c r="G21" s="288" t="s">
        <v>222</v>
      </c>
      <c r="H21" s="288">
        <v>2</v>
      </c>
      <c r="I21" s="380" t="s">
        <v>256</v>
      </c>
      <c r="J21" s="363">
        <v>1750905</v>
      </c>
      <c r="K21" s="379">
        <v>1.4525999999999999</v>
      </c>
      <c r="L21" s="357"/>
      <c r="M21" s="357">
        <v>0.3</v>
      </c>
      <c r="N21" s="357">
        <v>0.3</v>
      </c>
      <c r="O21" s="357">
        <v>0.3</v>
      </c>
      <c r="P21" s="357">
        <v>0.3</v>
      </c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356">
        <f>H21*(SUM(L21:AC21))</f>
        <v>2.4</v>
      </c>
      <c r="AE21" s="355">
        <f>AD21*J21*K21</f>
        <v>6104075.0471999999</v>
      </c>
      <c r="AF21" s="226"/>
    </row>
    <row r="22" spans="2:32" ht="15" customHeight="1" x14ac:dyDescent="0.25">
      <c r="D22" s="336"/>
      <c r="E22" s="378"/>
      <c r="F22" s="825" t="s">
        <v>258</v>
      </c>
      <c r="G22" s="825"/>
      <c r="H22" s="825"/>
      <c r="I22" s="825"/>
      <c r="J22" s="825"/>
      <c r="K22" s="825"/>
      <c r="L22" s="825"/>
      <c r="M22" s="825"/>
      <c r="N22" s="825"/>
      <c r="O22" s="825"/>
      <c r="P22" s="825"/>
      <c r="Q22" s="825"/>
      <c r="R22" s="825"/>
      <c r="S22" s="825"/>
      <c r="T22" s="825"/>
      <c r="U22" s="825"/>
      <c r="V22" s="825"/>
      <c r="W22" s="825"/>
      <c r="X22" s="825"/>
      <c r="Y22" s="825"/>
      <c r="Z22" s="825"/>
      <c r="AA22" s="825"/>
      <c r="AB22" s="825"/>
      <c r="AC22" s="825"/>
      <c r="AD22" s="825"/>
      <c r="AE22" s="349">
        <f>SUM(AE17:AE21)</f>
        <v>17317133.8587</v>
      </c>
      <c r="AF22" s="226"/>
    </row>
    <row r="23" spans="2:32" s="232" customFormat="1" x14ac:dyDescent="0.25">
      <c r="B23" s="98"/>
      <c r="C23" s="98"/>
      <c r="D23" s="365"/>
      <c r="E23" s="377">
        <v>2</v>
      </c>
      <c r="F23" s="826" t="s">
        <v>259</v>
      </c>
      <c r="G23" s="827"/>
      <c r="H23" s="827"/>
      <c r="I23" s="827"/>
      <c r="J23" s="827"/>
      <c r="K23" s="827"/>
      <c r="L23" s="827"/>
      <c r="M23" s="827"/>
      <c r="N23" s="827"/>
      <c r="O23" s="827"/>
      <c r="P23" s="827"/>
      <c r="Q23" s="827"/>
      <c r="R23" s="827"/>
      <c r="S23" s="827"/>
      <c r="T23" s="827"/>
      <c r="U23" s="827"/>
      <c r="V23" s="827"/>
      <c r="W23" s="827"/>
      <c r="X23" s="827"/>
      <c r="Y23" s="827"/>
      <c r="Z23" s="827"/>
      <c r="AA23" s="827"/>
      <c r="AB23" s="827"/>
      <c r="AC23" s="827"/>
      <c r="AD23" s="827"/>
      <c r="AE23" s="828"/>
      <c r="AF23" s="233"/>
    </row>
    <row r="24" spans="2:32" ht="96.45" customHeight="1" x14ac:dyDescent="0.25">
      <c r="B24" s="98"/>
      <c r="C24" s="98"/>
      <c r="D24" s="365"/>
      <c r="E24" s="376">
        <v>2.1</v>
      </c>
      <c r="F24" s="361" t="s">
        <v>260</v>
      </c>
      <c r="G24" s="360" t="s">
        <v>222</v>
      </c>
      <c r="H24" s="375">
        <v>1</v>
      </c>
      <c r="I24" s="360"/>
      <c r="J24" s="358">
        <v>124042.149</v>
      </c>
      <c r="K24" s="358"/>
      <c r="L24" s="374">
        <v>1</v>
      </c>
      <c r="M24" s="374">
        <v>1</v>
      </c>
      <c r="N24" s="374">
        <v>1</v>
      </c>
      <c r="O24" s="374">
        <v>1</v>
      </c>
      <c r="P24" s="374">
        <v>1</v>
      </c>
      <c r="Q24" s="374"/>
      <c r="R24" s="374"/>
      <c r="S24" s="374"/>
      <c r="T24" s="374"/>
      <c r="U24" s="374"/>
      <c r="V24" s="374"/>
      <c r="W24" s="374"/>
      <c r="X24" s="374"/>
      <c r="Y24" s="374"/>
      <c r="Z24" s="374"/>
      <c r="AA24" s="374"/>
      <c r="AB24" s="374"/>
      <c r="AC24" s="374"/>
      <c r="AD24" s="373">
        <f>H24*(SUM(L24:AC24))</f>
        <v>5</v>
      </c>
      <c r="AE24" s="372">
        <f>AD24*J24</f>
        <v>620210.745</v>
      </c>
      <c r="AF24" s="226"/>
    </row>
    <row r="25" spans="2:32" x14ac:dyDescent="0.25">
      <c r="D25" s="336"/>
      <c r="E25" s="371"/>
      <c r="F25" s="370" t="s">
        <v>261</v>
      </c>
      <c r="G25" s="369"/>
      <c r="H25" s="369"/>
      <c r="I25" s="368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6"/>
      <c r="AE25" s="372"/>
      <c r="AF25" s="226"/>
    </row>
    <row r="26" spans="2:32" ht="72.45" customHeight="1" x14ac:dyDescent="0.25">
      <c r="B26" s="98"/>
      <c r="C26" s="98"/>
      <c r="D26" s="365"/>
      <c r="E26" s="362">
        <v>2.2000000000000002</v>
      </c>
      <c r="F26" s="361" t="s">
        <v>262</v>
      </c>
      <c r="G26" s="360" t="s">
        <v>222</v>
      </c>
      <c r="H26" s="359">
        <v>1</v>
      </c>
      <c r="I26" s="288"/>
      <c r="J26" s="358">
        <v>9117.0611000000008</v>
      </c>
      <c r="K26" s="358"/>
      <c r="L26" s="357">
        <v>0</v>
      </c>
      <c r="M26" s="357">
        <v>0</v>
      </c>
      <c r="N26" s="357">
        <v>1</v>
      </c>
      <c r="O26" s="357">
        <v>1</v>
      </c>
      <c r="P26" s="357">
        <v>1</v>
      </c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356">
        <f t="shared" ref="AD26:AD32" si="0">H26*(SUM(L26:AC26))</f>
        <v>3</v>
      </c>
      <c r="AE26" s="372">
        <f t="shared" ref="AE26:AE32" si="1">AD26*J26</f>
        <v>27351.183300000004</v>
      </c>
      <c r="AF26" s="226"/>
    </row>
    <row r="27" spans="2:32" ht="33" customHeight="1" x14ac:dyDescent="0.25">
      <c r="B27" s="98"/>
      <c r="D27" s="336"/>
      <c r="E27" s="362">
        <v>2.2999999999999998</v>
      </c>
      <c r="F27" s="361" t="s">
        <v>263</v>
      </c>
      <c r="G27" s="360" t="s">
        <v>222</v>
      </c>
      <c r="H27" s="359">
        <v>30</v>
      </c>
      <c r="I27" s="288"/>
      <c r="J27" s="358">
        <v>24553.628000000001</v>
      </c>
      <c r="K27" s="358"/>
      <c r="L27" s="357">
        <v>0</v>
      </c>
      <c r="M27" s="357">
        <v>0</v>
      </c>
      <c r="N27" s="357">
        <v>1</v>
      </c>
      <c r="O27" s="357">
        <v>1</v>
      </c>
      <c r="P27" s="357">
        <v>1</v>
      </c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6">
        <f t="shared" si="0"/>
        <v>90</v>
      </c>
      <c r="AE27" s="372">
        <f t="shared" si="1"/>
        <v>2209826.52</v>
      </c>
      <c r="AF27" s="226"/>
    </row>
    <row r="28" spans="2:32" ht="33" customHeight="1" x14ac:dyDescent="0.25">
      <c r="B28" s="98"/>
      <c r="D28" s="336"/>
      <c r="E28" s="362">
        <v>2.4</v>
      </c>
      <c r="F28" s="361" t="s">
        <v>264</v>
      </c>
      <c r="G28" s="360" t="s">
        <v>222</v>
      </c>
      <c r="H28" s="359">
        <v>8</v>
      </c>
      <c r="I28" s="288"/>
      <c r="J28" s="358">
        <v>20049.321800000002</v>
      </c>
      <c r="K28" s="358"/>
      <c r="L28" s="357">
        <v>0</v>
      </c>
      <c r="M28" s="357">
        <v>0</v>
      </c>
      <c r="N28" s="357">
        <v>1</v>
      </c>
      <c r="O28" s="357">
        <v>1</v>
      </c>
      <c r="P28" s="357">
        <v>1</v>
      </c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6">
        <f t="shared" si="0"/>
        <v>24</v>
      </c>
      <c r="AE28" s="372">
        <f t="shared" si="1"/>
        <v>481183.72320000001</v>
      </c>
      <c r="AF28" s="226"/>
    </row>
    <row r="29" spans="2:32" ht="49.95" customHeight="1" x14ac:dyDescent="0.25">
      <c r="B29" s="98"/>
      <c r="D29" s="336"/>
      <c r="E29" s="362">
        <v>2.5</v>
      </c>
      <c r="F29" s="364" t="s">
        <v>265</v>
      </c>
      <c r="G29" s="360" t="s">
        <v>222</v>
      </c>
      <c r="H29" s="359">
        <v>1</v>
      </c>
      <c r="I29" s="288"/>
      <c r="J29" s="358">
        <v>159385.89619999999</v>
      </c>
      <c r="K29" s="358"/>
      <c r="L29" s="357">
        <v>0</v>
      </c>
      <c r="M29" s="357">
        <v>0</v>
      </c>
      <c r="N29" s="357">
        <v>1</v>
      </c>
      <c r="O29" s="357">
        <v>0</v>
      </c>
      <c r="P29" s="357">
        <v>0</v>
      </c>
      <c r="Q29" s="357"/>
      <c r="R29" s="357"/>
      <c r="S29" s="357"/>
      <c r="T29" s="357"/>
      <c r="U29" s="357"/>
      <c r="V29" s="357"/>
      <c r="W29" s="357"/>
      <c r="X29" s="357"/>
      <c r="Y29" s="357"/>
      <c r="Z29" s="357"/>
      <c r="AA29" s="357"/>
      <c r="AB29" s="357"/>
      <c r="AC29" s="357"/>
      <c r="AD29" s="356">
        <f t="shared" si="0"/>
        <v>1</v>
      </c>
      <c r="AE29" s="372">
        <f t="shared" si="1"/>
        <v>159385.89619999999</v>
      </c>
      <c r="AF29" s="226"/>
    </row>
    <row r="30" spans="2:32" ht="33" customHeight="1" x14ac:dyDescent="0.25">
      <c r="B30" s="98"/>
      <c r="D30" s="336"/>
      <c r="E30" s="362">
        <v>2.6</v>
      </c>
      <c r="F30" s="361" t="s">
        <v>266</v>
      </c>
      <c r="G30" s="288" t="s">
        <v>115</v>
      </c>
      <c r="H30" s="359">
        <v>1</v>
      </c>
      <c r="I30" s="288"/>
      <c r="J30" s="358">
        <v>561322.04799999995</v>
      </c>
      <c r="K30" s="358"/>
      <c r="L30" s="357">
        <v>0</v>
      </c>
      <c r="M30" s="357">
        <v>0</v>
      </c>
      <c r="N30" s="357">
        <v>1</v>
      </c>
      <c r="O30" s="357">
        <v>0</v>
      </c>
      <c r="P30" s="357">
        <v>0</v>
      </c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356">
        <f t="shared" si="0"/>
        <v>1</v>
      </c>
      <c r="AE30" s="372">
        <f t="shared" si="1"/>
        <v>561322.04799999995</v>
      </c>
      <c r="AF30" s="226"/>
    </row>
    <row r="31" spans="2:32" ht="33" customHeight="1" x14ac:dyDescent="0.25">
      <c r="B31" s="98"/>
      <c r="D31" s="336"/>
      <c r="E31" s="362">
        <v>2.7</v>
      </c>
      <c r="F31" s="361" t="s">
        <v>267</v>
      </c>
      <c r="G31" s="288" t="s">
        <v>115</v>
      </c>
      <c r="H31" s="359">
        <v>1</v>
      </c>
      <c r="I31" s="288"/>
      <c r="J31" s="363">
        <v>39155.245199999998</v>
      </c>
      <c r="K31" s="358"/>
      <c r="L31" s="357">
        <v>0</v>
      </c>
      <c r="M31" s="357">
        <v>0</v>
      </c>
      <c r="N31" s="357">
        <v>1</v>
      </c>
      <c r="O31" s="357">
        <v>1</v>
      </c>
      <c r="P31" s="357">
        <v>1</v>
      </c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6">
        <f t="shared" si="0"/>
        <v>3</v>
      </c>
      <c r="AE31" s="372">
        <f t="shared" si="1"/>
        <v>117465.73559999999</v>
      </c>
      <c r="AF31" s="226"/>
    </row>
    <row r="32" spans="2:32" ht="33" customHeight="1" x14ac:dyDescent="0.25">
      <c r="B32" s="98"/>
      <c r="D32" s="336"/>
      <c r="E32" s="362">
        <v>2.8</v>
      </c>
      <c r="F32" s="361" t="s">
        <v>268</v>
      </c>
      <c r="G32" s="360" t="s">
        <v>222</v>
      </c>
      <c r="H32" s="359">
        <v>3</v>
      </c>
      <c r="I32" s="288"/>
      <c r="J32" s="358">
        <v>2600.663</v>
      </c>
      <c r="K32" s="358"/>
      <c r="L32" s="357">
        <f t="shared" ref="L32:P32" si="2">L21</f>
        <v>0</v>
      </c>
      <c r="M32" s="357">
        <f t="shared" si="2"/>
        <v>0.3</v>
      </c>
      <c r="N32" s="357">
        <f t="shared" si="2"/>
        <v>0.3</v>
      </c>
      <c r="O32" s="357">
        <f t="shared" si="2"/>
        <v>0.3</v>
      </c>
      <c r="P32" s="357">
        <f t="shared" si="2"/>
        <v>0.3</v>
      </c>
      <c r="Q32" s="357"/>
      <c r="R32" s="357"/>
      <c r="S32" s="357"/>
      <c r="T32" s="357"/>
      <c r="U32" s="357"/>
      <c r="V32" s="357"/>
      <c r="W32" s="357"/>
      <c r="X32" s="357"/>
      <c r="Y32" s="357"/>
      <c r="Z32" s="357"/>
      <c r="AA32" s="357"/>
      <c r="AB32" s="357"/>
      <c r="AC32" s="357"/>
      <c r="AD32" s="356">
        <f t="shared" si="0"/>
        <v>3.5999999999999996</v>
      </c>
      <c r="AE32" s="372">
        <f t="shared" si="1"/>
        <v>9362.3867999999984</v>
      </c>
      <c r="AF32" s="226"/>
    </row>
    <row r="33" spans="4:33" x14ac:dyDescent="0.25">
      <c r="D33" s="336"/>
      <c r="E33" s="354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3"/>
      <c r="T33" s="353"/>
      <c r="U33" s="353"/>
      <c r="V33" s="353"/>
      <c r="W33" s="353"/>
      <c r="X33" s="353"/>
      <c r="Y33" s="353"/>
      <c r="Z33" s="353"/>
      <c r="AA33" s="353"/>
      <c r="AB33" s="352"/>
      <c r="AC33" s="351"/>
      <c r="AD33" s="350" t="s">
        <v>269</v>
      </c>
      <c r="AE33" s="349">
        <f>SUM(AE24:AE32)</f>
        <v>4186108.2380999997</v>
      </c>
      <c r="AF33" s="226"/>
    </row>
    <row r="34" spans="4:33" x14ac:dyDescent="0.25">
      <c r="D34" s="336"/>
      <c r="E34" s="345"/>
      <c r="F34" s="346"/>
      <c r="G34" s="343"/>
      <c r="H34" s="343"/>
      <c r="I34" s="342"/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48"/>
      <c r="Z34" s="348"/>
      <c r="AA34" s="348"/>
      <c r="AB34" s="348"/>
      <c r="AC34" s="348"/>
      <c r="AD34" s="348"/>
      <c r="AE34" s="347"/>
      <c r="AF34" s="226"/>
    </row>
    <row r="35" spans="4:33" x14ac:dyDescent="0.25">
      <c r="D35" s="336"/>
      <c r="E35" s="345"/>
      <c r="F35" s="346"/>
      <c r="G35" s="343"/>
      <c r="H35" s="343"/>
      <c r="I35" s="342"/>
      <c r="J35" s="823" t="s">
        <v>270</v>
      </c>
      <c r="K35" s="824"/>
      <c r="L35" s="338"/>
      <c r="M35" s="338"/>
      <c r="N35" s="338"/>
      <c r="O35" s="338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38"/>
      <c r="AD35" s="337"/>
      <c r="AE35" s="430">
        <f>AE33+AE22</f>
        <v>21503242.096799999</v>
      </c>
      <c r="AF35" s="226"/>
    </row>
    <row r="36" spans="4:33" x14ac:dyDescent="0.25">
      <c r="D36" s="336"/>
      <c r="E36" s="345"/>
      <c r="F36" s="344"/>
      <c r="G36" s="343"/>
      <c r="H36" s="343"/>
      <c r="I36" s="342"/>
      <c r="J36" s="821" t="s">
        <v>271</v>
      </c>
      <c r="K36" s="822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0">
        <v>0.14979999999999999</v>
      </c>
      <c r="AE36" s="430">
        <f>AE35*AD36</f>
        <v>3221185.6661006398</v>
      </c>
      <c r="AF36" s="226"/>
    </row>
    <row r="37" spans="4:33" ht="15.6" x14ac:dyDescent="0.25">
      <c r="D37" s="336"/>
      <c r="E37" s="339"/>
      <c r="F37" s="339"/>
      <c r="G37" s="339"/>
      <c r="H37" s="339"/>
      <c r="I37" s="339"/>
      <c r="J37" s="823" t="s">
        <v>100</v>
      </c>
      <c r="K37" s="824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338"/>
      <c r="AD37" s="337"/>
      <c r="AE37" s="431">
        <f>ROUND(AE36+AE35,2)</f>
        <v>24724427.760000002</v>
      </c>
      <c r="AF37" s="226"/>
    </row>
    <row r="38" spans="4:33" x14ac:dyDescent="0.25">
      <c r="D38" s="336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2"/>
      <c r="AE38" s="232"/>
      <c r="AF38" s="226"/>
    </row>
    <row r="39" spans="4:33" x14ac:dyDescent="0.25">
      <c r="D39" s="336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2"/>
      <c r="AE39" s="480"/>
      <c r="AF39" s="226"/>
    </row>
    <row r="40" spans="4:33" ht="14.4" thickBot="1" x14ac:dyDescent="0.3">
      <c r="D40" s="335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1"/>
    </row>
    <row r="41" spans="4:33" ht="14.4" thickTop="1" x14ac:dyDescent="0.25"/>
    <row r="43" spans="4:33" x14ac:dyDescent="0.25">
      <c r="AE43" s="423"/>
    </row>
    <row r="45" spans="4:33" x14ac:dyDescent="0.25">
      <c r="AE45" s="457"/>
      <c r="AF45" s="232"/>
      <c r="AG45" s="232"/>
    </row>
    <row r="46" spans="4:33" x14ac:dyDescent="0.25">
      <c r="AE46" s="232"/>
      <c r="AF46" s="232"/>
      <c r="AG46" s="232"/>
    </row>
    <row r="47" spans="4:33" x14ac:dyDescent="0.25">
      <c r="AE47" s="232"/>
      <c r="AF47" s="232"/>
      <c r="AG47" s="232"/>
    </row>
    <row r="48" spans="4:33" x14ac:dyDescent="0.25">
      <c r="AE48" s="232"/>
      <c r="AF48" s="232"/>
      <c r="AG48" s="232"/>
    </row>
  </sheetData>
  <mergeCells count="29">
    <mergeCell ref="J36:K36"/>
    <mergeCell ref="J37:K37"/>
    <mergeCell ref="E13:E14"/>
    <mergeCell ref="J35:K35"/>
    <mergeCell ref="F13:F14"/>
    <mergeCell ref="G13:H13"/>
    <mergeCell ref="J13:J14"/>
    <mergeCell ref="F22:AD22"/>
    <mergeCell ref="F15:AE15"/>
    <mergeCell ref="F16:AE16"/>
    <mergeCell ref="F18:AE18"/>
    <mergeCell ref="F20:AE20"/>
    <mergeCell ref="F23:AE23"/>
    <mergeCell ref="E4:AC4"/>
    <mergeCell ref="AD13:AD14"/>
    <mergeCell ref="AE13:AE14"/>
    <mergeCell ref="E5:AC5"/>
    <mergeCell ref="E6:AC6"/>
    <mergeCell ref="G7:AE7"/>
    <mergeCell ref="E7:F7"/>
    <mergeCell ref="K13:K14"/>
    <mergeCell ref="E9:AE9"/>
    <mergeCell ref="G11:H11"/>
    <mergeCell ref="AD3:AE6"/>
    <mergeCell ref="I13:I14"/>
    <mergeCell ref="E3:AC3"/>
    <mergeCell ref="L13:AC13"/>
    <mergeCell ref="J11:K11"/>
    <mergeCell ref="AD11:AE11"/>
  </mergeCells>
  <printOptions horizontalCentered="1" verticalCentered="1"/>
  <pageMargins left="0.51181102362204722" right="0.51181102362204722" top="0.55118110236220474" bottom="0.74803149606299213" header="0.31496062992125984" footer="0.31496062992125984"/>
  <pageSetup scale="50" orientation="landscape" r:id="rId1"/>
  <ignoredErrors>
    <ignoredError sqref="AD19 AD21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6">
    <tabColor rgb="FFC00000"/>
  </sheetPr>
  <dimension ref="B1:R39"/>
  <sheetViews>
    <sheetView showGridLines="0" view="pageBreakPreview" topLeftCell="B1" zoomScale="110" zoomScaleNormal="100" zoomScaleSheetLayoutView="110" workbookViewId="0">
      <selection activeCell="E7" sqref="E7:M7"/>
    </sheetView>
  </sheetViews>
  <sheetFormatPr baseColWidth="10" defaultColWidth="11.44140625" defaultRowHeight="13.2" x14ac:dyDescent="0.25"/>
  <cols>
    <col min="1" max="1" width="11.44140625" style="148"/>
    <col min="2" max="2" width="2.6640625" style="149" customWidth="1"/>
    <col min="3" max="3" width="5.33203125" style="149" bestFit="1" customWidth="1"/>
    <col min="4" max="4" width="52.6640625" style="148" customWidth="1"/>
    <col min="5" max="5" width="29.6640625" style="148" customWidth="1"/>
    <col min="6" max="6" width="10.109375" style="148" customWidth="1"/>
    <col min="7" max="7" width="10" style="148" customWidth="1"/>
    <col min="8" max="8" width="6.109375" style="148" bestFit="1" customWidth="1"/>
    <col min="9" max="9" width="4.6640625" style="148" customWidth="1"/>
    <col min="10" max="10" width="14.6640625" style="148" bestFit="1" customWidth="1"/>
    <col min="11" max="11" width="12.6640625" style="148" bestFit="1" customWidth="1"/>
    <col min="12" max="12" width="7.6640625" style="148" customWidth="1"/>
    <col min="13" max="13" width="18" style="148" customWidth="1"/>
    <col min="14" max="14" width="2.6640625" style="148" customWidth="1"/>
    <col min="15" max="15" width="8.33203125" style="148" customWidth="1"/>
    <col min="16" max="16" width="16" style="148" customWidth="1"/>
    <col min="17" max="17" width="15.109375" style="148" bestFit="1" customWidth="1"/>
    <col min="18" max="18" width="14.109375" style="148" bestFit="1" customWidth="1"/>
    <col min="19" max="16384" width="11.44140625" style="148"/>
  </cols>
  <sheetData>
    <row r="1" spans="2:17" ht="13.8" thickBot="1" x14ac:dyDescent="0.3"/>
    <row r="2" spans="2:17" ht="16.2" customHeight="1" thickTop="1" x14ac:dyDescent="0.25">
      <c r="B2" s="334"/>
      <c r="C2" s="145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290"/>
    </row>
    <row r="3" spans="2:17" x14ac:dyDescent="0.25">
      <c r="B3" s="331"/>
      <c r="C3" s="605" t="s">
        <v>77</v>
      </c>
      <c r="D3" s="605"/>
      <c r="E3" s="605"/>
      <c r="F3" s="605"/>
      <c r="G3" s="605"/>
      <c r="H3" s="605"/>
      <c r="I3" s="605"/>
      <c r="J3" s="605"/>
      <c r="K3" s="741"/>
      <c r="L3" s="741"/>
      <c r="M3" s="741"/>
      <c r="N3" s="206"/>
    </row>
    <row r="4" spans="2:17" x14ac:dyDescent="0.25">
      <c r="B4" s="331"/>
      <c r="C4" s="605" t="s">
        <v>78</v>
      </c>
      <c r="D4" s="605"/>
      <c r="E4" s="605"/>
      <c r="F4" s="605"/>
      <c r="G4" s="605"/>
      <c r="H4" s="605"/>
      <c r="I4" s="605"/>
      <c r="J4" s="605"/>
      <c r="K4" s="741"/>
      <c r="L4" s="741"/>
      <c r="M4" s="741"/>
      <c r="N4" s="206"/>
    </row>
    <row r="5" spans="2:17" x14ac:dyDescent="0.25">
      <c r="B5" s="331"/>
      <c r="C5" s="605" t="s">
        <v>77</v>
      </c>
      <c r="D5" s="605"/>
      <c r="E5" s="605"/>
      <c r="F5" s="605"/>
      <c r="G5" s="605"/>
      <c r="H5" s="605"/>
      <c r="I5" s="605"/>
      <c r="J5" s="605"/>
      <c r="K5" s="741"/>
      <c r="L5" s="741"/>
      <c r="M5" s="741"/>
      <c r="N5" s="206"/>
    </row>
    <row r="6" spans="2:17" x14ac:dyDescent="0.25">
      <c r="B6" s="331"/>
      <c r="C6" s="605" t="s">
        <v>172</v>
      </c>
      <c r="D6" s="605"/>
      <c r="E6" s="605"/>
      <c r="F6" s="605"/>
      <c r="G6" s="605"/>
      <c r="H6" s="605"/>
      <c r="I6" s="605"/>
      <c r="J6" s="605"/>
      <c r="K6" s="741"/>
      <c r="L6" s="741"/>
      <c r="M6" s="741"/>
      <c r="N6" s="206"/>
    </row>
    <row r="7" spans="2:17" ht="54" customHeight="1" x14ac:dyDescent="0.25">
      <c r="B7" s="331"/>
      <c r="C7" s="605"/>
      <c r="D7" s="605"/>
      <c r="E7" s="749" t="s">
        <v>275</v>
      </c>
      <c r="F7" s="749"/>
      <c r="G7" s="749"/>
      <c r="H7" s="749"/>
      <c r="I7" s="749"/>
      <c r="J7" s="749"/>
      <c r="K7" s="749"/>
      <c r="L7" s="749"/>
      <c r="M7" s="749"/>
      <c r="N7" s="213"/>
    </row>
    <row r="8" spans="2:17" x14ac:dyDescent="0.25">
      <c r="B8" s="332"/>
      <c r="C8" s="832"/>
      <c r="D8" s="833"/>
      <c r="E8" s="833"/>
      <c r="F8" s="833"/>
      <c r="G8" s="833"/>
      <c r="H8" s="833"/>
      <c r="I8" s="833"/>
      <c r="J8" s="833"/>
      <c r="K8" s="833"/>
      <c r="L8" s="833"/>
      <c r="M8" s="834"/>
      <c r="N8" s="210"/>
    </row>
    <row r="9" spans="2:17" x14ac:dyDescent="0.25">
      <c r="B9" s="332"/>
      <c r="C9" s="745" t="s">
        <v>272</v>
      </c>
      <c r="D9" s="745"/>
      <c r="E9" s="745"/>
      <c r="F9" s="745"/>
      <c r="G9" s="745"/>
      <c r="H9" s="745"/>
      <c r="I9" s="745"/>
      <c r="J9" s="745"/>
      <c r="K9" s="745"/>
      <c r="L9" s="745"/>
      <c r="M9" s="745"/>
      <c r="N9" s="210"/>
    </row>
    <row r="10" spans="2:17" x14ac:dyDescent="0.25">
      <c r="B10" s="331"/>
      <c r="C10" s="742" t="s">
        <v>273</v>
      </c>
      <c r="D10" s="742"/>
      <c r="E10" s="742"/>
      <c r="F10" s="746">
        <f>PMT!AE35</f>
        <v>21503242.096799999</v>
      </c>
      <c r="G10" s="746"/>
      <c r="H10" s="746"/>
      <c r="I10" s="208"/>
      <c r="J10" s="207" t="s">
        <v>4</v>
      </c>
      <c r="K10" s="750" t="s">
        <v>315</v>
      </c>
      <c r="L10" s="750"/>
      <c r="M10" s="750"/>
      <c r="N10" s="209"/>
    </row>
    <row r="11" spans="2:17" x14ac:dyDescent="0.25">
      <c r="B11" s="331"/>
      <c r="C11" s="742" t="s">
        <v>5</v>
      </c>
      <c r="D11" s="742"/>
      <c r="E11" s="742"/>
      <c r="F11" s="188">
        <v>5</v>
      </c>
      <c r="G11" s="742" t="s">
        <v>6</v>
      </c>
      <c r="H11" s="742"/>
      <c r="I11" s="208"/>
      <c r="J11" s="207" t="s">
        <v>175</v>
      </c>
      <c r="K11" s="741" t="s">
        <v>29</v>
      </c>
      <c r="L11" s="741"/>
      <c r="M11" s="741"/>
      <c r="N11" s="206"/>
    </row>
    <row r="12" spans="2:17" x14ac:dyDescent="0.25">
      <c r="B12" s="331"/>
      <c r="N12" s="287"/>
    </row>
    <row r="13" spans="2:17" s="323" customFormat="1" ht="12.75" customHeight="1" x14ac:dyDescent="0.25">
      <c r="B13" s="204"/>
      <c r="C13" s="743" t="s">
        <v>51</v>
      </c>
      <c r="D13" s="744"/>
      <c r="E13" s="744"/>
      <c r="F13" s="744"/>
      <c r="G13" s="744"/>
      <c r="H13" s="744"/>
      <c r="I13" s="744"/>
      <c r="J13" s="744"/>
      <c r="K13" s="744"/>
      <c r="L13" s="744"/>
      <c r="M13" s="744"/>
      <c r="N13" s="165"/>
    </row>
    <row r="14" spans="2:17" s="404" customFormat="1" ht="10.199999999999999" x14ac:dyDescent="0.25">
      <c r="B14" s="321"/>
      <c r="C14" s="192">
        <v>3.1</v>
      </c>
      <c r="D14" s="751" t="s">
        <v>52</v>
      </c>
      <c r="E14" s="751"/>
      <c r="F14" s="751"/>
      <c r="G14" s="751"/>
      <c r="H14" s="751"/>
      <c r="I14" s="751"/>
      <c r="J14" s="751"/>
      <c r="K14" s="751"/>
      <c r="L14" s="751"/>
      <c r="M14" s="751"/>
      <c r="N14" s="203"/>
    </row>
    <row r="15" spans="2:17" s="404" customFormat="1" ht="10.199999999999999" x14ac:dyDescent="0.25">
      <c r="B15" s="321"/>
      <c r="C15" s="190" t="s">
        <v>8</v>
      </c>
      <c r="D15" s="756" t="s">
        <v>53</v>
      </c>
      <c r="E15" s="757"/>
      <c r="F15" s="202"/>
      <c r="G15" s="201"/>
      <c r="H15" s="758"/>
      <c r="I15" s="758"/>
      <c r="J15" s="200"/>
      <c r="K15" s="756" t="s">
        <v>54</v>
      </c>
      <c r="L15" s="759"/>
      <c r="M15" s="199" t="s">
        <v>41</v>
      </c>
      <c r="N15" s="187"/>
    </row>
    <row r="16" spans="2:17" s="292" customFormat="1" ht="10.199999999999999" x14ac:dyDescent="0.25">
      <c r="B16" s="305"/>
      <c r="C16" s="409">
        <f>C14+0.001</f>
        <v>3.101</v>
      </c>
      <c r="D16" s="198" t="s">
        <v>237</v>
      </c>
      <c r="E16" s="328"/>
      <c r="F16" s="328"/>
      <c r="G16" s="328"/>
      <c r="H16" s="328"/>
      <c r="I16" s="328"/>
      <c r="J16" s="327"/>
      <c r="K16" s="739">
        <v>0.05</v>
      </c>
      <c r="L16" s="740"/>
      <c r="M16" s="183">
        <f>K16*$F$10</f>
        <v>1075162.1048399999</v>
      </c>
      <c r="N16" s="182"/>
      <c r="Q16" s="326"/>
    </row>
    <row r="17" spans="2:18" s="292" customFormat="1" ht="10.199999999999999" x14ac:dyDescent="0.25">
      <c r="B17" s="305"/>
      <c r="C17" s="409">
        <f>C16+0.001</f>
        <v>3.1019999999999999</v>
      </c>
      <c r="D17" s="198" t="s">
        <v>238</v>
      </c>
      <c r="E17" s="328"/>
      <c r="F17" s="328"/>
      <c r="G17" s="328"/>
      <c r="H17" s="328"/>
      <c r="I17" s="328"/>
      <c r="J17" s="327"/>
      <c r="K17" s="747">
        <v>7.3600000000000002E-3</v>
      </c>
      <c r="L17" s="748"/>
      <c r="M17" s="183">
        <f t="shared" ref="M17:M19" si="0">K17*$F$10</f>
        <v>158263.86183244799</v>
      </c>
      <c r="N17" s="182"/>
      <c r="Q17" s="326"/>
    </row>
    <row r="18" spans="2:18" s="292" customFormat="1" ht="11.25" customHeight="1" x14ac:dyDescent="0.25">
      <c r="B18" s="305"/>
      <c r="C18" s="409">
        <f t="shared" ref="C18:C19" si="1">C17+0.001</f>
        <v>3.1029999999999998</v>
      </c>
      <c r="D18" s="198" t="s">
        <v>239</v>
      </c>
      <c r="E18" s="197"/>
      <c r="F18" s="197"/>
      <c r="G18" s="197"/>
      <c r="H18" s="197"/>
      <c r="I18" s="197"/>
      <c r="J18" s="196"/>
      <c r="K18" s="739">
        <v>0.02</v>
      </c>
      <c r="L18" s="740"/>
      <c r="M18" s="183">
        <f t="shared" si="0"/>
        <v>430064.84193599998</v>
      </c>
      <c r="N18" s="182"/>
      <c r="Q18" s="326"/>
    </row>
    <row r="19" spans="2:18" s="292" customFormat="1" ht="10.199999999999999" x14ac:dyDescent="0.25">
      <c r="B19" s="305"/>
      <c r="C19" s="409">
        <f t="shared" si="1"/>
        <v>3.1039999999999996</v>
      </c>
      <c r="D19" s="198" t="s">
        <v>240</v>
      </c>
      <c r="E19" s="197"/>
      <c r="F19" s="197"/>
      <c r="G19" s="197"/>
      <c r="H19" s="197"/>
      <c r="I19" s="197"/>
      <c r="J19" s="196"/>
      <c r="K19" s="739">
        <v>5.0000000000000001E-3</v>
      </c>
      <c r="L19" s="740"/>
      <c r="M19" s="183">
        <f t="shared" si="0"/>
        <v>107516.210484</v>
      </c>
      <c r="N19" s="182"/>
      <c r="Q19" s="326"/>
    </row>
    <row r="20" spans="2:18" s="292" customFormat="1" ht="10.199999999999999" x14ac:dyDescent="0.25">
      <c r="B20" s="305"/>
      <c r="C20" s="296"/>
      <c r="D20" s="760" t="s">
        <v>59</v>
      </c>
      <c r="E20" s="761"/>
      <c r="F20" s="761"/>
      <c r="G20" s="761"/>
      <c r="H20" s="761"/>
      <c r="I20" s="761"/>
      <c r="J20" s="761"/>
      <c r="K20" s="761"/>
      <c r="L20" s="762"/>
      <c r="M20" s="178">
        <f>SUM(M16:M19)</f>
        <v>1771007.0190924478</v>
      </c>
      <c r="N20" s="177"/>
      <c r="Q20" s="326"/>
    </row>
    <row r="21" spans="2:18" s="292" customFormat="1" ht="10.199999999999999" x14ac:dyDescent="0.25">
      <c r="B21" s="305"/>
      <c r="C21" s="296"/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4"/>
    </row>
    <row r="22" spans="2:18" s="323" customFormat="1" ht="10.199999999999999" x14ac:dyDescent="0.25">
      <c r="B22" s="321"/>
      <c r="C22" s="192">
        <f>C14+0.1</f>
        <v>3.2</v>
      </c>
      <c r="D22" s="803" t="s">
        <v>60</v>
      </c>
      <c r="E22" s="803"/>
      <c r="F22" s="803"/>
      <c r="G22" s="803"/>
      <c r="H22" s="803"/>
      <c r="I22" s="803"/>
      <c r="J22" s="803"/>
      <c r="K22" s="803"/>
      <c r="L22" s="803"/>
      <c r="M22" s="803"/>
      <c r="N22" s="191"/>
    </row>
    <row r="23" spans="2:18" s="320" customFormat="1" ht="20.399999999999999" x14ac:dyDescent="0.25">
      <c r="B23" s="321"/>
      <c r="C23" s="190" t="s">
        <v>8</v>
      </c>
      <c r="D23" s="804" t="s">
        <v>53</v>
      </c>
      <c r="E23" s="804"/>
      <c r="F23" s="805" t="s">
        <v>61</v>
      </c>
      <c r="G23" s="806"/>
      <c r="H23" s="807" t="s">
        <v>62</v>
      </c>
      <c r="I23" s="808"/>
      <c r="J23" s="190" t="s">
        <v>63</v>
      </c>
      <c r="K23" s="807" t="s">
        <v>64</v>
      </c>
      <c r="L23" s="808"/>
      <c r="M23" s="192" t="s">
        <v>41</v>
      </c>
      <c r="N23" s="187"/>
    </row>
    <row r="24" spans="2:18" s="292" customFormat="1" ht="14.7" customHeight="1" x14ac:dyDescent="0.25">
      <c r="B24" s="305"/>
      <c r="C24" s="186">
        <f>C22+0.001</f>
        <v>3.2010000000000001</v>
      </c>
      <c r="D24" s="185" t="s">
        <v>180</v>
      </c>
      <c r="E24" s="771" t="s">
        <v>181</v>
      </c>
      <c r="F24" s="764">
        <f>+PMT!AE37</f>
        <v>24724427.760000002</v>
      </c>
      <c r="G24" s="765"/>
      <c r="H24" s="774">
        <v>0.1</v>
      </c>
      <c r="I24" s="774"/>
      <c r="J24" s="184">
        <f>'A,I,U'!I52</f>
        <v>5</v>
      </c>
      <c r="K24" s="811">
        <f>'AIU A&amp;SST'!K24</f>
        <v>3.0000000000000001E-3</v>
      </c>
      <c r="L24" s="812"/>
      <c r="M24" s="183">
        <f>ROUND((((((F24*H24)*K24)/12)*J24)+2500)*1.19,4)</f>
        <v>6652.7586000000001</v>
      </c>
      <c r="N24" s="182"/>
    </row>
    <row r="25" spans="2:18" s="292" customFormat="1" ht="14.7" customHeight="1" x14ac:dyDescent="0.25">
      <c r="B25" s="305"/>
      <c r="C25" s="186">
        <f>C24+0.001</f>
        <v>3.202</v>
      </c>
      <c r="D25" s="185" t="s">
        <v>182</v>
      </c>
      <c r="E25" s="772"/>
      <c r="F25" s="764">
        <f>$F$24</f>
        <v>24724427.760000002</v>
      </c>
      <c r="G25" s="765"/>
      <c r="H25" s="774">
        <f>'AIU A&amp;SST'!H25</f>
        <v>0.05</v>
      </c>
      <c r="I25" s="774"/>
      <c r="J25" s="184">
        <f>'A,I,U'!I53</f>
        <v>41</v>
      </c>
      <c r="K25" s="811">
        <f>'AIU A&amp;SST'!K25</f>
        <v>3.0000000000000001E-3</v>
      </c>
      <c r="L25" s="812"/>
      <c r="M25" s="183">
        <f>ROUND((((((F25*H25)*K25)/12)*J25)+2500)*1.19,4)</f>
        <v>18053.810399999998</v>
      </c>
      <c r="N25" s="182"/>
      <c r="Q25" s="318"/>
      <c r="R25" s="318"/>
    </row>
    <row r="26" spans="2:18" s="292" customFormat="1" ht="14.7" customHeight="1" x14ac:dyDescent="0.25">
      <c r="B26" s="305"/>
      <c r="C26" s="186">
        <f>C25+0.001</f>
        <v>3.2029999999999998</v>
      </c>
      <c r="D26" s="185" t="s">
        <v>183</v>
      </c>
      <c r="E26" s="835"/>
      <c r="F26" s="764">
        <f>F24</f>
        <v>24724427.760000002</v>
      </c>
      <c r="G26" s="765"/>
      <c r="H26" s="774">
        <f>'AIU A&amp;SST'!H26</f>
        <v>0.3</v>
      </c>
      <c r="I26" s="774"/>
      <c r="J26" s="184">
        <f>'A,I,U'!I55</f>
        <v>5</v>
      </c>
      <c r="K26" s="811">
        <f>'AIU A&amp;SST'!K26</f>
        <v>3.0000000000000001E-3</v>
      </c>
      <c r="L26" s="812"/>
      <c r="M26" s="183">
        <f>ROUND((((((F26*H26)*K26)/12)*J26)+2500)*1.19,4)</f>
        <v>14008.275900000001</v>
      </c>
      <c r="N26" s="182"/>
      <c r="P26" s="316"/>
      <c r="Q26" s="319"/>
      <c r="R26" s="318"/>
    </row>
    <row r="27" spans="2:18" x14ac:dyDescent="0.25">
      <c r="B27" s="331"/>
      <c r="N27" s="287"/>
    </row>
    <row r="28" spans="2:18" s="323" customFormat="1" ht="10.199999999999999" x14ac:dyDescent="0.25">
      <c r="B28" s="321"/>
      <c r="C28" s="322"/>
      <c r="D28" s="760" t="s">
        <v>68</v>
      </c>
      <c r="E28" s="761"/>
      <c r="F28" s="761"/>
      <c r="G28" s="761"/>
      <c r="H28" s="761"/>
      <c r="I28" s="761"/>
      <c r="J28" s="761"/>
      <c r="K28" s="761"/>
      <c r="L28" s="762"/>
      <c r="M28" s="178">
        <f>ROUND(SUM(M24:M26),0)</f>
        <v>38715</v>
      </c>
      <c r="N28" s="177"/>
    </row>
    <row r="29" spans="2:18" s="323" customFormat="1" ht="10.199999999999999" x14ac:dyDescent="0.25">
      <c r="B29" s="321"/>
      <c r="C29" s="322"/>
      <c r="D29" s="766"/>
      <c r="E29" s="766"/>
      <c r="F29" s="766"/>
      <c r="G29" s="766"/>
      <c r="H29" s="766"/>
      <c r="I29" s="766"/>
      <c r="J29" s="766"/>
      <c r="K29" s="766"/>
      <c r="L29" s="766"/>
      <c r="M29" s="766"/>
      <c r="N29" s="165"/>
      <c r="P29" s="408"/>
    </row>
    <row r="30" spans="2:18" s="323" customFormat="1" ht="10.199999999999999" x14ac:dyDescent="0.25">
      <c r="B30" s="321"/>
      <c r="C30" s="322"/>
      <c r="D30" s="162" t="s">
        <v>69</v>
      </c>
      <c r="E30" s="161"/>
      <c r="F30" s="161"/>
      <c r="G30" s="161"/>
      <c r="H30" s="161"/>
      <c r="I30" s="161"/>
      <c r="J30" s="161"/>
      <c r="K30" s="161"/>
      <c r="L30" s="169"/>
      <c r="M30" s="178">
        <f>ROUND(M20+M28,0)</f>
        <v>1809722</v>
      </c>
      <c r="N30" s="177"/>
    </row>
    <row r="31" spans="2:18" s="323" customFormat="1" x14ac:dyDescent="0.25">
      <c r="B31" s="321"/>
      <c r="C31" s="322"/>
      <c r="D31" s="162" t="s">
        <v>70</v>
      </c>
      <c r="E31" s="161"/>
      <c r="F31" s="161"/>
      <c r="G31" s="161"/>
      <c r="H31" s="161"/>
      <c r="I31" s="161"/>
      <c r="J31" s="161"/>
      <c r="K31" s="161"/>
      <c r="L31" s="169"/>
      <c r="M31" s="419">
        <f>ROUND(M30/F10,4)</f>
        <v>8.4199999999999997E-2</v>
      </c>
      <c r="N31" s="175"/>
    </row>
    <row r="32" spans="2:18" s="323" customFormat="1" ht="10.199999999999999" x14ac:dyDescent="0.25">
      <c r="B32" s="321"/>
      <c r="C32" s="322"/>
      <c r="D32" s="766"/>
      <c r="E32" s="766"/>
      <c r="F32" s="766"/>
      <c r="G32" s="766"/>
      <c r="H32" s="766"/>
      <c r="I32" s="766"/>
      <c r="J32" s="766"/>
      <c r="K32" s="766"/>
      <c r="L32" s="766"/>
      <c r="M32" s="766"/>
      <c r="N32" s="165"/>
    </row>
    <row r="33" spans="2:18" s="323" customFormat="1" ht="10.199999999999999" x14ac:dyDescent="0.25">
      <c r="B33" s="321"/>
      <c r="C33" s="322"/>
      <c r="D33" s="162" t="s">
        <v>71</v>
      </c>
      <c r="E33" s="161"/>
      <c r="F33" s="161"/>
      <c r="G33" s="161"/>
      <c r="H33" s="161"/>
      <c r="I33" s="161"/>
      <c r="J33" s="161"/>
      <c r="K33" s="161"/>
      <c r="L33" s="169"/>
      <c r="M33" s="434">
        <f>M31</f>
        <v>8.4199999999999997E-2</v>
      </c>
      <c r="N33" s="173"/>
    </row>
    <row r="34" spans="2:18" s="320" customFormat="1" ht="10.199999999999999" x14ac:dyDescent="0.25">
      <c r="B34" s="405"/>
      <c r="C34" s="404"/>
      <c r="D34" s="162" t="s">
        <v>72</v>
      </c>
      <c r="E34" s="161"/>
      <c r="F34" s="161"/>
      <c r="G34" s="161"/>
      <c r="H34" s="161"/>
      <c r="I34" s="161"/>
      <c r="J34" s="161"/>
      <c r="K34" s="161"/>
      <c r="L34" s="169"/>
      <c r="M34" s="434">
        <v>0.01</v>
      </c>
      <c r="N34" s="173"/>
      <c r="Q34" s="407"/>
      <c r="R34" s="406"/>
    </row>
    <row r="35" spans="2:18" s="320" customFormat="1" ht="10.199999999999999" x14ac:dyDescent="0.25">
      <c r="B35" s="405"/>
      <c r="C35" s="404"/>
      <c r="D35" s="162" t="s">
        <v>73</v>
      </c>
      <c r="E35" s="161"/>
      <c r="F35" s="161"/>
      <c r="G35" s="161"/>
      <c r="H35" s="161"/>
      <c r="I35" s="161"/>
      <c r="J35" s="161"/>
      <c r="K35" s="161"/>
      <c r="L35" s="169"/>
      <c r="M35" s="446">
        <f>'AIU PGS'!$M$34</f>
        <v>0.05</v>
      </c>
      <c r="N35" s="173"/>
    </row>
    <row r="36" spans="2:18" s="323" customFormat="1" ht="10.199999999999999" x14ac:dyDescent="0.25">
      <c r="B36" s="321"/>
      <c r="C36" s="322"/>
      <c r="D36" s="766"/>
      <c r="E36" s="766"/>
      <c r="F36" s="766"/>
      <c r="G36" s="766"/>
      <c r="H36" s="766"/>
      <c r="I36" s="766"/>
      <c r="J36" s="766"/>
      <c r="K36" s="766"/>
      <c r="L36" s="766"/>
      <c r="M36" s="766"/>
      <c r="N36" s="165"/>
      <c r="O36" s="403"/>
    </row>
    <row r="37" spans="2:18" s="323" customFormat="1" x14ac:dyDescent="0.25">
      <c r="B37" s="321"/>
      <c r="C37" s="322"/>
      <c r="D37" s="162" t="s">
        <v>74</v>
      </c>
      <c r="E37" s="161"/>
      <c r="F37" s="161"/>
      <c r="G37" s="161"/>
      <c r="H37" s="161"/>
      <c r="I37" s="161"/>
      <c r="J37" s="161"/>
      <c r="K37" s="161"/>
      <c r="L37" s="169"/>
      <c r="M37" s="426">
        <f>SUM(M33:M35)</f>
        <v>0.14419999999999999</v>
      </c>
      <c r="N37" s="402"/>
      <c r="O37" s="401"/>
    </row>
    <row r="38" spans="2:18" s="292" customFormat="1" ht="13.8" thickBot="1" x14ac:dyDescent="0.3">
      <c r="B38" s="302"/>
      <c r="C38" s="301"/>
      <c r="D38" s="300"/>
      <c r="E38" s="300"/>
      <c r="F38" s="300"/>
      <c r="G38" s="300"/>
      <c r="H38" s="299"/>
      <c r="I38" s="299"/>
      <c r="J38" s="299"/>
      <c r="K38" s="299"/>
      <c r="L38" s="299"/>
      <c r="M38" s="298"/>
      <c r="N38" s="297"/>
    </row>
    <row r="39" spans="2:18" s="292" customFormat="1" ht="13.8" thickTop="1" x14ac:dyDescent="0.25">
      <c r="B39" s="296"/>
      <c r="C39" s="296"/>
      <c r="D39" s="295"/>
      <c r="E39" s="295"/>
      <c r="F39" s="295"/>
      <c r="G39" s="295"/>
      <c r="H39" s="294"/>
      <c r="I39" s="294"/>
      <c r="J39" s="294"/>
      <c r="K39" s="294"/>
      <c r="L39" s="294"/>
      <c r="M39" s="293"/>
      <c r="N39" s="293"/>
    </row>
  </sheetData>
  <mergeCells count="44">
    <mergeCell ref="D28:L28"/>
    <mergeCell ref="K18:L18"/>
    <mergeCell ref="K19:L19"/>
    <mergeCell ref="D20:L20"/>
    <mergeCell ref="D22:M22"/>
    <mergeCell ref="D23:E23"/>
    <mergeCell ref="F23:G23"/>
    <mergeCell ref="H23:I23"/>
    <mergeCell ref="K23:L23"/>
    <mergeCell ref="H15:I15"/>
    <mergeCell ref="K15:L15"/>
    <mergeCell ref="K16:L16"/>
    <mergeCell ref="C11:E11"/>
    <mergeCell ref="G11:H11"/>
    <mergeCell ref="K11:M11"/>
    <mergeCell ref="C13:M13"/>
    <mergeCell ref="D14:M14"/>
    <mergeCell ref="K17:L17"/>
    <mergeCell ref="K10:M10"/>
    <mergeCell ref="D32:M32"/>
    <mergeCell ref="D36:M36"/>
    <mergeCell ref="F25:G25"/>
    <mergeCell ref="H25:I25"/>
    <mergeCell ref="K25:L25"/>
    <mergeCell ref="F26:G26"/>
    <mergeCell ref="H26:I26"/>
    <mergeCell ref="K26:L26"/>
    <mergeCell ref="E24:E26"/>
    <mergeCell ref="F24:G24"/>
    <mergeCell ref="H24:I24"/>
    <mergeCell ref="K24:L24"/>
    <mergeCell ref="D29:M29"/>
    <mergeCell ref="D15:E15"/>
    <mergeCell ref="C7:D7"/>
    <mergeCell ref="E7:M7"/>
    <mergeCell ref="F10:H10"/>
    <mergeCell ref="K3:M6"/>
    <mergeCell ref="C3:J3"/>
    <mergeCell ref="C4:J4"/>
    <mergeCell ref="C5:J5"/>
    <mergeCell ref="C6:J6"/>
    <mergeCell ref="C8:M8"/>
    <mergeCell ref="C9:M9"/>
    <mergeCell ref="C10:E10"/>
  </mergeCells>
  <printOptions horizontalCentered="1" verticalCentered="1"/>
  <pageMargins left="0.51181102362204722" right="0.51181102362204722" top="0.74803149606299213" bottom="0.55118110236220474" header="0.31496062992125984" footer="0.31496062992125984"/>
  <pageSetup scale="64" fitToHeight="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EB245-AAC3-45A7-A504-24450BFC66EF}">
  <dimension ref="B2:I50"/>
  <sheetViews>
    <sheetView workbookViewId="0">
      <selection activeCell="F10" sqref="F10"/>
    </sheetView>
  </sheetViews>
  <sheetFormatPr baseColWidth="10" defaultRowHeight="14.4" x14ac:dyDescent="0.3"/>
  <cols>
    <col min="1" max="1" width="3.44140625" style="495" customWidth="1"/>
    <col min="2" max="2" width="24.109375" style="495" customWidth="1"/>
    <col min="3" max="3" width="34.109375" style="495" customWidth="1"/>
    <col min="4" max="4" width="21.6640625" style="495" customWidth="1"/>
    <col min="5" max="5" width="14.109375" style="495" bestFit="1" customWidth="1"/>
    <col min="6" max="16384" width="11.5546875" style="495"/>
  </cols>
  <sheetData>
    <row r="2" spans="2:5" ht="15" thickBot="1" x14ac:dyDescent="0.35"/>
    <row r="3" spans="2:5" x14ac:dyDescent="0.3">
      <c r="B3" s="836" t="s">
        <v>291</v>
      </c>
      <c r="C3" s="837"/>
      <c r="D3" s="837"/>
      <c r="E3" s="838"/>
    </row>
    <row r="4" spans="2:5" x14ac:dyDescent="0.3">
      <c r="B4" s="496"/>
      <c r="C4" s="497"/>
      <c r="D4" s="497"/>
      <c r="E4" s="498"/>
    </row>
    <row r="5" spans="2:5" x14ac:dyDescent="0.3">
      <c r="B5" s="499" t="s">
        <v>292</v>
      </c>
      <c r="C5" s="500" t="s">
        <v>293</v>
      </c>
      <c r="D5" s="500" t="s">
        <v>294</v>
      </c>
      <c r="E5" s="501" t="s">
        <v>295</v>
      </c>
    </row>
    <row r="6" spans="2:5" x14ac:dyDescent="0.3">
      <c r="B6" s="502" t="s">
        <v>296</v>
      </c>
      <c r="C6" s="503"/>
      <c r="D6" s="504">
        <v>1</v>
      </c>
      <c r="E6" s="505"/>
    </row>
    <row r="7" spans="2:5" ht="15" thickBot="1" x14ac:dyDescent="0.35">
      <c r="B7" s="506"/>
      <c r="C7" s="507"/>
      <c r="D7" s="507"/>
      <c r="E7" s="508"/>
    </row>
    <row r="8" spans="2:5" x14ac:dyDescent="0.3">
      <c r="B8" s="509">
        <v>1</v>
      </c>
      <c r="C8" s="510" t="s">
        <v>297</v>
      </c>
      <c r="D8" s="510"/>
      <c r="E8" s="511">
        <f>SUM(D9:D14)</f>
        <v>0.22303333333333331</v>
      </c>
    </row>
    <row r="9" spans="2:5" x14ac:dyDescent="0.3">
      <c r="B9" s="502"/>
      <c r="C9" s="503" t="s">
        <v>298</v>
      </c>
      <c r="D9" s="512"/>
      <c r="E9" s="505"/>
    </row>
    <row r="10" spans="2:5" x14ac:dyDescent="0.3">
      <c r="B10" s="502"/>
      <c r="C10" s="503" t="s">
        <v>299</v>
      </c>
      <c r="D10" s="513">
        <f>1/12</f>
        <v>8.3333333333333329E-2</v>
      </c>
      <c r="E10" s="505"/>
    </row>
    <row r="11" spans="2:5" x14ac:dyDescent="0.3">
      <c r="B11" s="502"/>
      <c r="C11" s="503" t="s">
        <v>300</v>
      </c>
      <c r="D11" s="513">
        <v>0.01</v>
      </c>
      <c r="E11" s="505"/>
    </row>
    <row r="12" spans="2:5" x14ac:dyDescent="0.3">
      <c r="B12" s="502"/>
      <c r="C12" s="503" t="s">
        <v>301</v>
      </c>
      <c r="D12" s="513">
        <f>1/12</f>
        <v>8.3333333333333329E-2</v>
      </c>
      <c r="E12" s="505"/>
    </row>
    <row r="13" spans="2:5" x14ac:dyDescent="0.3">
      <c r="B13" s="502"/>
      <c r="C13" s="503" t="s">
        <v>302</v>
      </c>
      <c r="D13" s="513">
        <f>0.5/12</f>
        <v>4.1666666666666664E-2</v>
      </c>
      <c r="E13" s="505"/>
    </row>
    <row r="14" spans="2:5" ht="15" thickBot="1" x14ac:dyDescent="0.35">
      <c r="B14" s="514"/>
      <c r="C14" s="515" t="s">
        <v>303</v>
      </c>
      <c r="D14" s="516">
        <v>4.7000000000000002E-3</v>
      </c>
      <c r="E14" s="517"/>
    </row>
    <row r="15" spans="2:5" x14ac:dyDescent="0.3">
      <c r="B15" s="509">
        <v>2</v>
      </c>
      <c r="C15" s="510" t="s">
        <v>304</v>
      </c>
      <c r="D15" s="510"/>
      <c r="E15" s="511">
        <f>SUM(D16:D18)</f>
        <v>0.18959999999999999</v>
      </c>
    </row>
    <row r="16" spans="2:5" x14ac:dyDescent="0.3">
      <c r="B16" s="502"/>
      <c r="C16" s="518" t="s">
        <v>305</v>
      </c>
      <c r="D16" s="519">
        <v>0.12</v>
      </c>
      <c r="E16" s="505"/>
    </row>
    <row r="17" spans="2:9" x14ac:dyDescent="0.3">
      <c r="B17" s="502"/>
      <c r="C17" s="518" t="s">
        <v>306</v>
      </c>
      <c r="D17" s="519"/>
      <c r="E17" s="505"/>
    </row>
    <row r="18" spans="2:9" x14ac:dyDescent="0.3">
      <c r="B18" s="502"/>
      <c r="C18" s="518" t="s">
        <v>307</v>
      </c>
      <c r="D18" s="519">
        <v>6.9599999999999995E-2</v>
      </c>
      <c r="E18" s="505"/>
    </row>
    <row r="19" spans="2:9" ht="15" thickBot="1" x14ac:dyDescent="0.35">
      <c r="B19" s="514"/>
      <c r="C19" s="515"/>
      <c r="D19" s="515"/>
      <c r="E19" s="517"/>
    </row>
    <row r="20" spans="2:9" x14ac:dyDescent="0.3">
      <c r="B20" s="509">
        <v>3</v>
      </c>
      <c r="C20" s="520" t="s">
        <v>308</v>
      </c>
      <c r="D20" s="510"/>
      <c r="E20" s="511">
        <f>SUM(D21:D23)</f>
        <v>0.04</v>
      </c>
    </row>
    <row r="21" spans="2:9" x14ac:dyDescent="0.3">
      <c r="B21" s="502"/>
      <c r="C21" s="518" t="s">
        <v>309</v>
      </c>
      <c r="D21" s="521">
        <v>0.04</v>
      </c>
      <c r="E21" s="522"/>
    </row>
    <row r="22" spans="2:9" x14ac:dyDescent="0.3">
      <c r="B22" s="502"/>
      <c r="C22" s="518" t="s">
        <v>310</v>
      </c>
      <c r="D22" s="521"/>
      <c r="E22" s="522"/>
    </row>
    <row r="23" spans="2:9" x14ac:dyDescent="0.3">
      <c r="B23" s="502"/>
      <c r="C23" s="518" t="s">
        <v>311</v>
      </c>
      <c r="D23" s="521"/>
      <c r="E23" s="522"/>
    </row>
    <row r="24" spans="2:9" ht="15" thickBot="1" x14ac:dyDescent="0.35">
      <c r="B24" s="506"/>
      <c r="C24" s="507"/>
      <c r="D24" s="507"/>
      <c r="E24" s="508"/>
    </row>
    <row r="25" spans="2:9" ht="15" thickBot="1" x14ac:dyDescent="0.35">
      <c r="B25" s="523"/>
      <c r="C25" s="524" t="s">
        <v>312</v>
      </c>
      <c r="D25" s="524"/>
      <c r="E25" s="525">
        <f>SUM(E6:E24)</f>
        <v>0.45263333333333328</v>
      </c>
    </row>
    <row r="26" spans="2:9" ht="15" thickBot="1" x14ac:dyDescent="0.35">
      <c r="B26" s="526"/>
      <c r="C26" s="527" t="s">
        <v>313</v>
      </c>
      <c r="D26" s="527"/>
      <c r="E26" s="528">
        <f>E25+1</f>
        <v>1.4526333333333332</v>
      </c>
      <c r="G26" s="529"/>
      <c r="I26" s="529"/>
    </row>
    <row r="27" spans="2:9" x14ac:dyDescent="0.3">
      <c r="B27" s="497"/>
      <c r="C27" s="497"/>
      <c r="D27" s="497"/>
      <c r="E27" s="497"/>
    </row>
    <row r="45" spans="2:5" x14ac:dyDescent="0.3">
      <c r="B45" s="839" t="s">
        <v>314</v>
      </c>
      <c r="C45" s="839"/>
      <c r="D45" s="839"/>
      <c r="E45" s="839"/>
    </row>
    <row r="46" spans="2:5" x14ac:dyDescent="0.3">
      <c r="B46" s="839"/>
      <c r="C46" s="839"/>
      <c r="D46" s="839"/>
      <c r="E46" s="839"/>
    </row>
    <row r="47" spans="2:5" x14ac:dyDescent="0.3">
      <c r="B47" s="839"/>
      <c r="C47" s="839"/>
      <c r="D47" s="839"/>
      <c r="E47" s="839"/>
    </row>
    <row r="48" spans="2:5" x14ac:dyDescent="0.3">
      <c r="B48" s="839"/>
      <c r="C48" s="839"/>
      <c r="D48" s="839"/>
      <c r="E48" s="839"/>
    </row>
    <row r="49" spans="2:5" x14ac:dyDescent="0.3">
      <c r="B49" s="839"/>
      <c r="C49" s="839"/>
      <c r="D49" s="839"/>
      <c r="E49" s="839"/>
    </row>
    <row r="50" spans="2:5" x14ac:dyDescent="0.3">
      <c r="B50" s="839"/>
      <c r="C50" s="839"/>
      <c r="D50" s="839"/>
      <c r="E50" s="839"/>
    </row>
  </sheetData>
  <mergeCells count="2">
    <mergeCell ref="B3:E3"/>
    <mergeCell ref="B45:E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A,I,U</vt:lpstr>
      <vt:lpstr>A&amp;SST</vt:lpstr>
      <vt:lpstr>AIU A&amp;SST</vt:lpstr>
      <vt:lpstr>PGS</vt:lpstr>
      <vt:lpstr>AIU PGS</vt:lpstr>
      <vt:lpstr>PMT</vt:lpstr>
      <vt:lpstr>AIU PMT</vt:lpstr>
      <vt:lpstr>FP</vt:lpstr>
      <vt:lpstr>'A&amp;SST'!Área_de_impresión</vt:lpstr>
      <vt:lpstr>'A,I,U'!Área_de_impresión</vt:lpstr>
      <vt:lpstr>'AIU A&amp;SST'!Área_de_impresión</vt:lpstr>
      <vt:lpstr>'AIU PGS'!Área_de_impresión</vt:lpstr>
      <vt:lpstr>'AIU PMT'!Área_de_impresión</vt:lpstr>
      <vt:lpstr>PGS!Área_de_impresión</vt:lpstr>
      <vt:lpstr>PMT!Área_de_impresión</vt:lpstr>
      <vt:lpstr>'A&amp;SST'!Títulos_a_imprimir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Marin R.</dc:creator>
  <cp:keywords/>
  <dc:description/>
  <cp:lastModifiedBy>Fredy Eduardo Sanchez Alarcon</cp:lastModifiedBy>
  <cp:revision/>
  <dcterms:created xsi:type="dcterms:W3CDTF">2017-09-12T22:32:23Z</dcterms:created>
  <dcterms:modified xsi:type="dcterms:W3CDTF">2026-07-31T22:20:26Z</dcterms:modified>
  <cp:category/>
  <cp:contentStatus/>
</cp:coreProperties>
</file>