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supuesto" sheetId="1" state="visible" r:id="rId3"/>
    <sheet name="Necesidad y presupuesto" sheetId="2" state="visible" r:id="rId4"/>
    <sheet name="Distribución por sede" sheetId="3" state="visible" r:id="rId5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<sst xmlns="http://schemas.openxmlformats.org/spreadsheetml/2006/main" count="107" uniqueCount="93">
  <si>
    <t xml:space="preserve">Grupo</t>
  </si>
  <si>
    <t xml:space="preserve">Bienes</t>
  </si>
  <si>
    <t xml:space="preserve">Ítems</t>
  </si>
  <si>
    <t xml:space="preserve">Valor techo del grupo</t>
  </si>
  <si>
    <t xml:space="preserve">Suma estimada del grupo</t>
  </si>
  <si>
    <t xml:space="preserve">Rubro(s)</t>
  </si>
  <si>
    <t xml:space="preserve">Apropiación aprobada</t>
  </si>
  <si>
    <t xml:space="preserve">CDP N.° 09</t>
  </si>
  <si>
    <t xml:space="preserve">A</t>
  </si>
  <si>
    <t xml:space="preserve">Aparatos de uso doméstico</t>
  </si>
  <si>
    <t xml:space="preserve">Ítems 1, 2 y 5</t>
  </si>
  <si>
    <t xml:space="preserve">2.1.2.01.01.003.02.07.01 (1.2.4.1.04)</t>
  </si>
  <si>
    <t xml:space="preserve">B</t>
  </si>
  <si>
    <t xml:space="preserve">Impresoras multifuncionales</t>
  </si>
  <si>
    <t xml:space="preserve">Ítem 3</t>
  </si>
  <si>
    <t xml:space="preserve">2.1.2.01.01.003.03.02.02 (1.3.3.2.00 $9.000.000 + 1.2.2.0.00.03 $20.000)</t>
  </si>
  <si>
    <t xml:space="preserve">C</t>
  </si>
  <si>
    <t xml:space="preserve">Ventiladores</t>
  </si>
  <si>
    <t xml:space="preserve">Ítem 4</t>
  </si>
  <si>
    <t xml:space="preserve">2.1.2.01.01.003.04.06.02 (1.2.4.1.04)</t>
  </si>
  <si>
    <t xml:space="preserve">D</t>
  </si>
  <si>
    <t xml:space="preserve">Audio</t>
  </si>
  <si>
    <t xml:space="preserve">Ítem 6</t>
  </si>
  <si>
    <t xml:space="preserve">2.1.2.01.01.003.05.03.01 (1.2.4.1.04)</t>
  </si>
  <si>
    <t xml:space="preserve">PRESUPUESTO OFICIAL</t>
  </si>
  <si>
    <t xml:space="preserve">Valor antes de IVA</t>
  </si>
  <si>
    <t xml:space="preserve">IVA 19 %</t>
  </si>
  <si>
    <t xml:space="preserve">Estampillas proyectadas (7 % antes de IVA, cada una al mil)</t>
  </si>
  <si>
    <t xml:space="preserve">SMMLV 2026</t>
  </si>
  <si>
    <t xml:space="preserve">Presupuesto en SMMLV</t>
  </si>
  <si>
    <t xml:space="preserve">Ítem</t>
  </si>
  <si>
    <t xml:space="preserve">Descripción</t>
  </si>
  <si>
    <t xml:space="preserve">Cantidad</t>
  </si>
  <si>
    <t xml:space="preserve">Sedes de destino</t>
  </si>
  <si>
    <t xml:space="preserve">Precio unitario de referencia</t>
  </si>
  <si>
    <t xml:space="preserve">Precio unitario estimado (lista SECOP II)</t>
  </si>
  <si>
    <t xml:space="preserve">Valor total estimado</t>
  </si>
  <si>
    <t xml:space="preserve">Fuente del precio</t>
  </si>
  <si>
    <t xml:space="preserve">Nevera no frost de mínimo 300 litros: Refrigerador vertical tipo No Frost (deshielo automático), capacidad bruta mínima de 300 litros, de una o dos puertas (se admite congelador superior), bandejas en vidrio templado, control de temperatura, 110–127 V / 60 Hz, con etiqueta de eficiencia energética RETIQ. Destino: conservación de alimentos del restaurante escolar (PAE preparado en sitio, cerca de 70 estudiantes).</t>
  </si>
  <si>
    <t xml:space="preserve">El Triunfo</t>
  </si>
  <si>
    <t xml:space="preserve">En línea ×1,30</t>
  </si>
  <si>
    <t xml:space="preserve">Nevera compacta (minibar) de 90 a 150 litros: Refrigerador compacto de una puerta, capacidad bruta entre 90 y 150 litros, con compartimiento congelador interno, control de temperatura, 110–127 V / 60 Hz, con etiqueta RETIQ. Destino: almacenamiento de refrigerios del PAE.</t>
  </si>
  <si>
    <t xml:space="preserve">Tigre</t>
  </si>
  <si>
    <t xml:space="preserve">Impresora multifuncional de tinta continua: Multifuncional a color (imprime, copia y escanea) con sistema de tanques de tinta integrados de fábrica (no adaptado), conexión USB de alta velocidad, tamaño carta/A4, resolución de impresión mínima de 4800 × 1200 dpi, escáner de cama plana. La conexión Wi-Fi no se exige; se acepta como característica superior. Incluye el juego inicial de botellas de tinta originales (negro y tres colores), cable de poder y cable USB.</t>
  </si>
  <si>
    <t xml:space="preserve">Balsa del Frutero, Bellavista, Calabozo, Cervantes, La Yucala, Los Andes, Los Naranjos, Mesa de Ortega, Mundo Nuevo, Santa Elena y Tigre (una cada una)</t>
  </si>
  <si>
    <t xml:space="preserve">SECOP (Epson L3210)</t>
  </si>
  <si>
    <t xml:space="preserve">Ventilador de pared de 22 pulgadas: Ventilador de pared con aspas y rejilla metálica de mínimo 22 pulgadas, motor de mínimo 90 W, mínimo 3 velocidades, oscilación, 110–127 V / 60 Hz. Incluye soporte de pared, kit de fijación (chazos y tornillos) y cable de alimentación con clavija. No incluye instalación.</t>
  </si>
  <si>
    <t xml:space="preserve">Principal (8), Mesa de Ortega (2), Calabozo (1), La Yucala (1) y dos (2) para asignación de la Rectoría</t>
  </si>
  <si>
    <t xml:space="preserve">SECOP (22", Medalla Milagrosa)</t>
  </si>
  <si>
    <t xml:space="preserve">Estufa de piso a gas de 4 puestos con horno: Estufa de piso para gas propano (GLP), 4 quemadores, horno a gas, encendido eléctrico, ancho mínimo de 50 cm, parrillas en hierro fundido o en acero esmaltado, mesa de cocción esmaltada o en acero inoxidable. Se entrega lista para operar con GLP. Destino: preparación de alimentos del PAE.</t>
  </si>
  <si>
    <t xml:space="preserve">La Popa</t>
  </si>
  <si>
    <t xml:space="preserve">Parlante portátil amplificado de 30 W: Parlante portátil amplificado, potencia mínima de 30 W RMS, conexión Bluetooth, entradas USB, auxiliar y de micrófono, batería interna recargable con autonomía mínima de 4 horas, con manija o ruedas para su traslado. Incluye cargador o cable de poder.</t>
  </si>
  <si>
    <t xml:space="preserve">Asignación de la Rectoría entre Calabozo, La Milagrosa, La Yucala, Los Medios y Mesa de Ortega</t>
  </si>
  <si>
    <t xml:space="preserve">SECOP (Medalla Milagrosa)</t>
  </si>
  <si>
    <t xml:space="preserve">PRESUPUESTO OFICIAL (suma de valores estimados = CDP N.° 09)</t>
  </si>
  <si>
    <t xml:space="preserve">Sede</t>
  </si>
  <si>
    <t xml:space="preserve">Nevera 300 L</t>
  </si>
  <si>
    <t xml:space="preserve">Nevera compacta</t>
  </si>
  <si>
    <t xml:space="preserve">Multifuncional</t>
  </si>
  <si>
    <t xml:space="preserve">Ventilador pared 22"</t>
  </si>
  <si>
    <t xml:space="preserve">Estufa</t>
  </si>
  <si>
    <t xml:space="preserve">Parlante 30 W</t>
  </si>
  <si>
    <t xml:space="preserve">Lo que pidió la sede (Consolidado General)</t>
  </si>
  <si>
    <t xml:space="preserve">Balsa del Frutero</t>
  </si>
  <si>
    <t xml:space="preserve">Impresora</t>
  </si>
  <si>
    <t xml:space="preserve">Bellavista</t>
  </si>
  <si>
    <t xml:space="preserve">Calabozo</t>
  </si>
  <si>
    <t xml:space="preserve">Impresora; ventiladores (1); cabina</t>
  </si>
  <si>
    <t xml:space="preserve">Cervantes</t>
  </si>
  <si>
    <t xml:space="preserve">Nevera para el PAE</t>
  </si>
  <si>
    <t xml:space="preserve">La Milagrosa</t>
  </si>
  <si>
    <t xml:space="preserve">Cabina de sonido</t>
  </si>
  <si>
    <t xml:space="preserve">Estufa para comedor escolar</t>
  </si>
  <si>
    <t xml:space="preserve">La Yucala</t>
  </si>
  <si>
    <t xml:space="preserve">Impresora; ventiladores (1); parlante</t>
  </si>
  <si>
    <t xml:space="preserve">Los Andes</t>
  </si>
  <si>
    <t xml:space="preserve">Impresora multifuncional</t>
  </si>
  <si>
    <t xml:space="preserve">Los Medios</t>
  </si>
  <si>
    <t xml:space="preserve">Parlantes</t>
  </si>
  <si>
    <t xml:space="preserve">Los Naranjos</t>
  </si>
  <si>
    <t xml:space="preserve">Impresora multifuncional; parlantes y micrófono (no incluidos)</t>
  </si>
  <si>
    <t xml:space="preserve">Mesa de Ortega</t>
  </si>
  <si>
    <t xml:space="preserve">Impresora; ventiladores (2); parlante</t>
  </si>
  <si>
    <t xml:space="preserve">Mundo Nuevo</t>
  </si>
  <si>
    <t xml:space="preserve">Impresora; cabina de sonido y micrófono (no incluidos)</t>
  </si>
  <si>
    <t xml:space="preserve">Principal (sede central)</t>
  </si>
  <si>
    <t xml:space="preserve">Ventiladores (8)</t>
  </si>
  <si>
    <t xml:space="preserve">Santa Elena</t>
  </si>
  <si>
    <t xml:space="preserve">Impresora de inyección (prioridad urgente)</t>
  </si>
  <si>
    <t xml:space="preserve">Impresora; nevera para refrigerio</t>
  </si>
  <si>
    <t xml:space="preserve">Por asignar por Rectoría</t>
  </si>
  <si>
    <t xml:space="preserve">2 ventiladores adicionales; 4 parlantes entre Calabozo, La Milagrosa, La Yucala, Los Medios y Mesa de Ortega</t>
  </si>
  <si>
    <t xml:space="preserve">TOTAL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</si>
</sst>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$#,##0"/>
    <numFmt numFmtId="166" formatCode="0.00"/>
    <numFmt numFmtId="167" formatCode="\$#,##0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mbria"/>
      <family val="0"/>
      <charset val="1"/>
    </font>
    <font>
      <b val="true"/>
      <sz val="11"/>
      <name val="Cambria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496B0"/>
      </left>
      <right style="thin">
        <color rgb="FF8496B0"/>
      </right>
      <top style="thin">
        <color rgb="FF8496B0"/>
      </top>
      <bottom style="thin">
        <color rgb="FF8496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8496B0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30"/>
    <col collapsed="false" customWidth="true" hidden="false" outlineLevel="0" max="3" min="3" style="1" width="16"/>
    <col collapsed="false" customWidth="true" hidden="false" outlineLevel="0" max="5" min="4" style="1" width="18"/>
    <col collapsed="false" customWidth="true" hidden="false" outlineLevel="0" max="6" min="6" style="1" width="48"/>
    <col collapsed="false" customWidth="true" hidden="false" outlineLevel="0" max="8" min="7" style="1" width="14"/>
  </cols>
  <sheetData>
    <row r="1" customFormat="false" ht="41.2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customFormat="false" ht="15" hidden="false" customHeight="true" outlineLevel="0" collapsed="false">
      <c r="A2" s="1" t="s">
        <v>8</v>
      </c>
      <c r="B2" s="1" t="s">
        <v>9</v>
      </c>
      <c r="C2" s="1" t="s">
        <v>10</v>
      </c>
      <c r="D2" s="3" t="n">
        <f aca="false">MIN(E2,H2)</f>
        <v>4000000</v>
      </c>
      <c r="E2" s="3" t="n">
        <f aca="false">SUMIF('Necesidad y presupuesto'!E:E,A2,'Necesidad y presupuesto'!H:H)</f>
        <v>4000000</v>
      </c>
      <c r="F2" s="1" t="s">
        <v>11</v>
      </c>
      <c r="G2" s="3" t="n">
        <v>4000000</v>
      </c>
      <c r="H2" s="3" t="n">
        <v>4000000</v>
      </c>
    </row>
    <row r="3" customFormat="false" ht="15" hidden="false" customHeight="true" outlineLevel="0" collapsed="false">
      <c r="A3" s="1" t="s">
        <v>12</v>
      </c>
      <c r="B3" s="1" t="s">
        <v>13</v>
      </c>
      <c r="C3" s="1" t="s">
        <v>14</v>
      </c>
      <c r="D3" s="3" t="n">
        <f aca="false">MIN(E3,H3)</f>
        <v>9020000</v>
      </c>
      <c r="E3" s="3" t="n">
        <f aca="false">SUMIF('Necesidad y presupuesto'!E:E,A3,'Necesidad y presupuesto'!H:H)</f>
        <v>9020000</v>
      </c>
      <c r="F3" s="1" t="s">
        <v>15</v>
      </c>
      <c r="G3" s="3" t="n">
        <v>9200000</v>
      </c>
      <c r="H3" s="3" t="n">
        <v>9020000</v>
      </c>
    </row>
    <row r="4" customFormat="false" ht="15" hidden="false" customHeight="true" outlineLevel="0" collapsed="false">
      <c r="A4" s="1" t="s">
        <v>16</v>
      </c>
      <c r="B4" s="1" t="s">
        <v>17</v>
      </c>
      <c r="C4" s="1" t="s">
        <v>18</v>
      </c>
      <c r="D4" s="3" t="n">
        <f aca="false">MIN(E4,H4)</f>
        <v>5110000</v>
      </c>
      <c r="E4" s="3" t="n">
        <f aca="false">SUMIF('Necesidad y presupuesto'!E:E,A4,'Necesidad y presupuesto'!H:H)</f>
        <v>5110000</v>
      </c>
      <c r="F4" s="1" t="s">
        <v>19</v>
      </c>
      <c r="G4" s="3" t="n">
        <v>5570220</v>
      </c>
      <c r="H4" s="3" t="n">
        <v>5110000</v>
      </c>
    </row>
    <row r="5" customFormat="false" ht="15" hidden="false" customHeight="true" outlineLevel="0" collapsed="false">
      <c r="A5" s="1" t="s">
        <v>20</v>
      </c>
      <c r="B5" s="1" t="s">
        <v>21</v>
      </c>
      <c r="C5" s="1" t="s">
        <v>22</v>
      </c>
      <c r="D5" s="3" t="n">
        <f aca="false">MIN(E5,H5)</f>
        <v>1140000</v>
      </c>
      <c r="E5" s="3" t="n">
        <f aca="false">SUMIF('Necesidad y presupuesto'!E:E,A5,'Necesidad y presupuesto'!H:H)</f>
        <v>1140000</v>
      </c>
      <c r="F5" s="1" t="s">
        <v>23</v>
      </c>
      <c r="G5" s="3" t="n">
        <v>1200000</v>
      </c>
      <c r="H5" s="3" t="n">
        <v>1140000</v>
      </c>
    </row>
    <row r="6" customFormat="false" ht="15" hidden="false" customHeight="true" outlineLevel="0" collapsed="false">
      <c r="A6" s="4"/>
      <c r="B6" s="4" t="s">
        <v>24</v>
      </c>
      <c r="C6" s="4"/>
      <c r="D6" s="5" t="n">
        <f aca="false">SUM(D2:D5)</f>
        <v>19270000</v>
      </c>
      <c r="E6" s="5" t="n">
        <f aca="false">SUM(E2:E5)</f>
        <v>19270000</v>
      </c>
      <c r="F6" s="4"/>
      <c r="G6" s="5" t="n">
        <f aca="false">SUM(G2:G5)</f>
        <v>19970220</v>
      </c>
      <c r="H6" s="5" t="n">
        <f aca="false">SUM(H2:H5)</f>
        <v>19270000</v>
      </c>
    </row>
    <row r="7" customFormat="false" ht="15" hidden="false" customHeight="true" outlineLevel="0" collapsed="false">
      <c r="D7" s="3"/>
      <c r="E7" s="3"/>
      <c r="G7" s="3"/>
      <c r="H7" s="3"/>
    </row>
    <row r="8" customFormat="false" ht="15" hidden="false" customHeight="true" outlineLevel="0" collapsed="false">
      <c r="B8" s="1" t="s">
        <v>25</v>
      </c>
      <c r="D8" s="3" t="n">
        <f aca="false">ROUND(D6/1.19,0)</f>
        <v>16193277</v>
      </c>
      <c r="E8" s="3"/>
      <c r="G8" s="3"/>
      <c r="H8" s="3"/>
    </row>
    <row r="9" customFormat="false" ht="15" hidden="false" customHeight="true" outlineLevel="0" collapsed="false">
      <c r="B9" s="1" t="s">
        <v>26</v>
      </c>
      <c r="D9" s="3" t="n">
        <f aca="false">D6-D8</f>
        <v>3076723</v>
      </c>
      <c r="E9" s="3"/>
      <c r="G9" s="3"/>
      <c r="H9" s="3"/>
    </row>
    <row r="10" customFormat="false" ht="15" hidden="false" customHeight="true" outlineLevel="0" collapsed="false">
      <c r="B10" s="1" t="s">
        <v>27</v>
      </c>
      <c r="D10" s="3" t="n">
        <f aca="false">ROUND(D8*0.01,-3)+ROUND(D8*0.03,-3)+ROUND(D8*0.01,-3)+ROUND(D8*0.02,-3)</f>
        <v>1134000</v>
      </c>
      <c r="E10" s="3"/>
      <c r="G10" s="3"/>
      <c r="H10" s="3"/>
    </row>
    <row r="11" customFormat="false" ht="15" hidden="false" customHeight="true" outlineLevel="0" collapsed="false">
      <c r="B11" s="1" t="s">
        <v>28</v>
      </c>
      <c r="D11" s="3" t="n">
        <v>1750905</v>
      </c>
      <c r="E11" s="3"/>
      <c r="G11" s="3"/>
      <c r="H11" s="3"/>
    </row>
    <row r="12" customFormat="false" ht="15" hidden="false" customHeight="true" outlineLevel="0" collapsed="false">
      <c r="B12" s="1" t="s">
        <v>29</v>
      </c>
      <c r="D12" s="6" t="n">
        <f aca="false">D6/D11</f>
        <v>11.0057370331343</v>
      </c>
      <c r="E12" s="3"/>
      <c r="G12" s="3"/>
      <c r="H12" s="3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0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B3" activeCellId="0" sqref="B3"/>
    </sheetView>
  </sheetViews>
  <sheetFormatPr defaultColWidth="11.53515625" defaultRowHeight="12.75" zeroHeight="false" outlineLevelRow="0" outlineLevelCol="0"/>
  <cols>
    <col collapsed="false" customWidth="true" hidden="false" outlineLevel="0" max="1" min="1" style="7" width="6"/>
    <col collapsed="false" customWidth="true" hidden="false" outlineLevel="0" max="2" min="2" style="1" width="70"/>
    <col collapsed="false" customWidth="true" hidden="false" outlineLevel="0" max="3" min="3" style="1" width="10"/>
    <col collapsed="false" customWidth="true" hidden="false" outlineLevel="0" max="4" min="4" style="1" width="40"/>
    <col collapsed="false" customWidth="true" hidden="false" outlineLevel="0" max="5" min="5" style="1" width="8"/>
    <col collapsed="false" customWidth="true" hidden="false" outlineLevel="0" max="7" min="6" style="1" width="16"/>
    <col collapsed="false" customWidth="true" hidden="false" outlineLevel="0" max="8" min="8" style="1" width="24"/>
  </cols>
  <sheetData>
    <row r="1" customFormat="false" ht="12.75" hidden="false" customHeight="true" outlineLevel="0" collapsed="false">
      <c r="A1" s="8" t="s">
        <v>30</v>
      </c>
      <c r="B1" s="8" t="s">
        <v>31</v>
      </c>
      <c r="C1" s="8" t="s">
        <v>32</v>
      </c>
      <c r="D1" s="8" t="s">
        <v>33</v>
      </c>
      <c r="E1" s="8" t="s">
        <v>0</v>
      </c>
      <c r="F1" s="8" t="s">
        <v>34</v>
      </c>
      <c r="G1" s="9" t="s">
        <v>35</v>
      </c>
      <c r="H1" s="8" t="s">
        <v>36</v>
      </c>
      <c r="I1" s="8" t="s">
        <v>37</v>
      </c>
    </row>
    <row r="2" customFormat="false" ht="81" hidden="false" customHeight="true" outlineLevel="0" collapsed="false">
      <c r="A2" s="10" t="n">
        <v>1</v>
      </c>
      <c r="B2" s="10" t="s">
        <v>38</v>
      </c>
      <c r="C2" s="10" t="n">
        <v>1</v>
      </c>
      <c r="D2" s="10" t="s">
        <v>39</v>
      </c>
      <c r="E2" s="10" t="s">
        <v>8</v>
      </c>
      <c r="F2" s="11" t="n">
        <v>2245000</v>
      </c>
      <c r="G2" s="12" t="n">
        <v>2186000</v>
      </c>
      <c r="H2" s="11" t="n">
        <f aca="false">C2*G2</f>
        <v>2186000</v>
      </c>
      <c r="I2" s="10" t="s">
        <v>40</v>
      </c>
    </row>
    <row r="3" customFormat="false" ht="57.75" hidden="false" customHeight="true" outlineLevel="0" collapsed="false">
      <c r="A3" s="10" t="n">
        <v>2</v>
      </c>
      <c r="B3" s="10" t="s">
        <v>41</v>
      </c>
      <c r="C3" s="10" t="n">
        <v>1</v>
      </c>
      <c r="D3" s="10" t="s">
        <v>42</v>
      </c>
      <c r="E3" s="10" t="s">
        <v>8</v>
      </c>
      <c r="F3" s="11" t="n">
        <v>884000</v>
      </c>
      <c r="G3" s="12" t="n">
        <v>825000</v>
      </c>
      <c r="H3" s="11" t="n">
        <f aca="false">C3*G3</f>
        <v>825000</v>
      </c>
      <c r="I3" s="10" t="s">
        <v>40</v>
      </c>
    </row>
    <row r="4" customFormat="false" ht="69" hidden="false" customHeight="true" outlineLevel="0" collapsed="false">
      <c r="A4" s="10" t="n">
        <v>3</v>
      </c>
      <c r="B4" s="10" t="s">
        <v>43</v>
      </c>
      <c r="C4" s="10" t="n">
        <v>11</v>
      </c>
      <c r="D4" s="10" t="s">
        <v>44</v>
      </c>
      <c r="E4" s="10" t="s">
        <v>12</v>
      </c>
      <c r="F4" s="11" t="n">
        <v>820000</v>
      </c>
      <c r="G4" s="12" t="n">
        <v>820000</v>
      </c>
      <c r="H4" s="11" t="n">
        <f aca="false">C4*G4</f>
        <v>9020000</v>
      </c>
      <c r="I4" s="10" t="s">
        <v>45</v>
      </c>
    </row>
    <row r="5" customFormat="false" ht="81" hidden="false" customHeight="true" outlineLevel="0" collapsed="false">
      <c r="A5" s="10" t="n">
        <v>4</v>
      </c>
      <c r="B5" s="10" t="s">
        <v>46</v>
      </c>
      <c r="C5" s="10" t="n">
        <v>14</v>
      </c>
      <c r="D5" s="10" t="s">
        <v>47</v>
      </c>
      <c r="E5" s="10" t="s">
        <v>16</v>
      </c>
      <c r="F5" s="11" t="n">
        <v>365000</v>
      </c>
      <c r="G5" s="12" t="n">
        <v>365000</v>
      </c>
      <c r="H5" s="11" t="n">
        <f aca="false">C5*G5</f>
        <v>5110000</v>
      </c>
      <c r="I5" s="10" t="s">
        <v>48</v>
      </c>
    </row>
    <row r="6" customFormat="false" ht="69" hidden="false" customHeight="true" outlineLevel="0" collapsed="false">
      <c r="A6" s="10" t="n">
        <v>5</v>
      </c>
      <c r="B6" s="10" t="s">
        <v>49</v>
      </c>
      <c r="C6" s="10" t="n">
        <v>1</v>
      </c>
      <c r="D6" s="10" t="s">
        <v>50</v>
      </c>
      <c r="E6" s="10" t="s">
        <v>8</v>
      </c>
      <c r="F6" s="11" t="n">
        <v>1048000</v>
      </c>
      <c r="G6" s="12" t="n">
        <v>989000</v>
      </c>
      <c r="H6" s="11" t="n">
        <f aca="false">C6*G6</f>
        <v>989000</v>
      </c>
      <c r="I6" s="10" t="s">
        <v>40</v>
      </c>
    </row>
    <row r="7" customFormat="false" ht="69" hidden="false" customHeight="true" outlineLevel="0" collapsed="false">
      <c r="A7" s="10" t="n">
        <v>6</v>
      </c>
      <c r="B7" s="10" t="s">
        <v>51</v>
      </c>
      <c r="C7" s="10" t="n">
        <v>4</v>
      </c>
      <c r="D7" s="10" t="s">
        <v>52</v>
      </c>
      <c r="E7" s="10" t="s">
        <v>20</v>
      </c>
      <c r="F7" s="11" t="n">
        <v>285000</v>
      </c>
      <c r="G7" s="12" t="n">
        <v>285000</v>
      </c>
      <c r="H7" s="11" t="n">
        <f aca="false">C7*G7</f>
        <v>1140000</v>
      </c>
      <c r="I7" s="10" t="s">
        <v>53</v>
      </c>
    </row>
    <row r="8" customFormat="false" ht="57.75" hidden="false" customHeight="true" outlineLevel="0" collapsed="false">
      <c r="A8" s="13"/>
      <c r="B8" s="13" t="s">
        <v>54</v>
      </c>
      <c r="C8" s="13"/>
      <c r="D8" s="13"/>
      <c r="E8" s="13"/>
      <c r="F8" s="14"/>
      <c r="H8" s="14" t="n">
        <f aca="false">SUM(H2:H7)</f>
        <v>19270000</v>
      </c>
      <c r="I8" s="13"/>
    </row>
    <row r="9" customFormat="false" ht="14.25" hidden="false" customHeight="true" outlineLevel="0" collapsed="false">
      <c r="A9" s="13"/>
      <c r="B9" s="13"/>
      <c r="C9" s="13"/>
      <c r="D9" s="13"/>
      <c r="E9" s="13"/>
      <c r="F9" s="14"/>
      <c r="H9" s="14"/>
      <c r="I9" s="13"/>
    </row>
    <row r="10" customFormat="false" ht="14.25" hidden="false" customHeight="true" outlineLevel="0" collapsed="false">
      <c r="A10" s="13"/>
      <c r="B10" s="13"/>
      <c r="C10" s="13"/>
      <c r="D10" s="13"/>
      <c r="E10" s="13"/>
      <c r="F10" s="14"/>
      <c r="H10" s="14"/>
      <c r="I10" s="1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 &amp;A</oddHeader>
    <oddFooter>&amp;C&amp;"Times New Roman,Regular"&amp;12 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8"/>
    <col collapsed="false" customWidth="true" hidden="false" outlineLevel="0" max="9" min="2" style="1" width="14"/>
    <col collapsed="false" customWidth="true" hidden="false" outlineLevel="0" max="10" min="10" style="1" width="60"/>
  </cols>
  <sheetData>
    <row r="1" customFormat="false" ht="54.75" hidden="false" customHeight="true" outlineLevel="0" collapsed="false">
      <c r="A1" s="15" t="s">
        <v>55</v>
      </c>
      <c r="B1" s="15" t="s">
        <v>56</v>
      </c>
      <c r="C1" s="15" t="s">
        <v>57</v>
      </c>
      <c r="D1" s="15" t="s">
        <v>58</v>
      </c>
      <c r="E1" s="15" t="s">
        <v>59</v>
      </c>
      <c r="F1" s="15" t="s">
        <v>60</v>
      </c>
      <c r="G1" s="15" t="s">
        <v>61</v>
      </c>
      <c r="H1" s="15" t="s">
        <v>62</v>
      </c>
    </row>
    <row r="2" customFormat="false" ht="15" hidden="false" customHeight="true" outlineLevel="0" collapsed="false">
      <c r="A2" s="1" t="s">
        <v>63</v>
      </c>
      <c r="D2" s="1" t="n">
        <v>1</v>
      </c>
      <c r="H2" s="1" t="s">
        <v>64</v>
      </c>
    </row>
    <row r="3" customFormat="false" ht="15" hidden="false" customHeight="true" outlineLevel="0" collapsed="false">
      <c r="A3" s="1" t="s">
        <v>65</v>
      </c>
      <c r="D3" s="1" t="n">
        <v>1</v>
      </c>
      <c r="H3" s="1" t="s">
        <v>64</v>
      </c>
    </row>
    <row r="4" customFormat="false" ht="15" hidden="false" customHeight="true" outlineLevel="0" collapsed="false">
      <c r="A4" s="1" t="s">
        <v>66</v>
      </c>
      <c r="D4" s="1" t="n">
        <v>1</v>
      </c>
      <c r="E4" s="1" t="n">
        <v>1</v>
      </c>
      <c r="H4" s="1" t="s">
        <v>67</v>
      </c>
    </row>
    <row r="5" customFormat="false" ht="15" hidden="false" customHeight="true" outlineLevel="0" collapsed="false">
      <c r="A5" s="1" t="s">
        <v>68</v>
      </c>
      <c r="D5" s="1" t="n">
        <v>1</v>
      </c>
      <c r="H5" s="1" t="s">
        <v>64</v>
      </c>
    </row>
    <row r="6" customFormat="false" ht="15" hidden="false" customHeight="true" outlineLevel="0" collapsed="false">
      <c r="A6" s="1" t="s">
        <v>39</v>
      </c>
      <c r="B6" s="1" t="n">
        <v>1</v>
      </c>
      <c r="H6" s="1" t="s">
        <v>69</v>
      </c>
    </row>
    <row r="7" customFormat="false" ht="15" hidden="false" customHeight="true" outlineLevel="0" collapsed="false">
      <c r="A7" s="1" t="s">
        <v>70</v>
      </c>
      <c r="H7" s="1" t="s">
        <v>71</v>
      </c>
    </row>
    <row r="8" customFormat="false" ht="15" hidden="false" customHeight="true" outlineLevel="0" collapsed="false">
      <c r="A8" s="1" t="s">
        <v>50</v>
      </c>
      <c r="F8" s="1" t="n">
        <v>1</v>
      </c>
      <c r="H8" s="1" t="s">
        <v>72</v>
      </c>
    </row>
    <row r="9" customFormat="false" ht="15" hidden="false" customHeight="true" outlineLevel="0" collapsed="false">
      <c r="A9" s="1" t="s">
        <v>73</v>
      </c>
      <c r="D9" s="1" t="n">
        <v>1</v>
      </c>
      <c r="E9" s="1" t="n">
        <v>1</v>
      </c>
      <c r="H9" s="1" t="s">
        <v>74</v>
      </c>
    </row>
    <row r="10" customFormat="false" ht="15" hidden="false" customHeight="true" outlineLevel="0" collapsed="false">
      <c r="A10" s="1" t="s">
        <v>75</v>
      </c>
      <c r="D10" s="1" t="n">
        <v>1</v>
      </c>
      <c r="H10" s="1" t="s">
        <v>76</v>
      </c>
    </row>
    <row r="11" customFormat="false" ht="15" hidden="false" customHeight="true" outlineLevel="0" collapsed="false">
      <c r="A11" s="1" t="s">
        <v>77</v>
      </c>
      <c r="H11" s="1" t="s">
        <v>78</v>
      </c>
    </row>
    <row r="12" customFormat="false" ht="15" hidden="false" customHeight="true" outlineLevel="0" collapsed="false">
      <c r="A12" s="1" t="s">
        <v>79</v>
      </c>
      <c r="D12" s="1" t="n">
        <v>1</v>
      </c>
      <c r="H12" s="1" t="s">
        <v>80</v>
      </c>
    </row>
    <row r="13" customFormat="false" ht="15" hidden="false" customHeight="true" outlineLevel="0" collapsed="false">
      <c r="A13" s="1" t="s">
        <v>81</v>
      </c>
      <c r="D13" s="1" t="n">
        <v>1</v>
      </c>
      <c r="E13" s="1" t="n">
        <v>2</v>
      </c>
      <c r="H13" s="1" t="s">
        <v>82</v>
      </c>
    </row>
    <row r="14" customFormat="false" ht="15" hidden="false" customHeight="true" outlineLevel="0" collapsed="false">
      <c r="A14" s="1" t="s">
        <v>83</v>
      </c>
      <c r="D14" s="1" t="n">
        <v>1</v>
      </c>
      <c r="H14" s="1" t="s">
        <v>84</v>
      </c>
    </row>
    <row r="15" customFormat="false" ht="15" hidden="false" customHeight="true" outlineLevel="0" collapsed="false">
      <c r="A15" s="1" t="s">
        <v>85</v>
      </c>
      <c r="E15" s="1" t="n">
        <v>8</v>
      </c>
      <c r="H15" s="1" t="s">
        <v>86</v>
      </c>
    </row>
    <row r="16" customFormat="false" ht="15" hidden="false" customHeight="true" outlineLevel="0" collapsed="false">
      <c r="A16" s="1" t="s">
        <v>87</v>
      </c>
      <c r="D16" s="1" t="n">
        <v>1</v>
      </c>
      <c r="H16" s="1" t="s">
        <v>88</v>
      </c>
    </row>
    <row r="17" customFormat="false" ht="15" hidden="false" customHeight="true" outlineLevel="0" collapsed="false">
      <c r="A17" s="1" t="s">
        <v>42</v>
      </c>
      <c r="C17" s="1" t="n">
        <v>1</v>
      </c>
      <c r="D17" s="1" t="n">
        <v>1</v>
      </c>
      <c r="H17" s="1" t="s">
        <v>89</v>
      </c>
    </row>
    <row r="18" customFormat="false" ht="15" hidden="false" customHeight="true" outlineLevel="0" collapsed="false">
      <c r="A18" s="1" t="s">
        <v>90</v>
      </c>
      <c r="E18" s="1" t="n">
        <v>2</v>
      </c>
      <c r="G18" s="1" t="n">
        <v>4</v>
      </c>
      <c r="H18" s="1" t="s">
        <v>91</v>
      </c>
    </row>
    <row r="19" customFormat="false" ht="15" hidden="false" customHeight="true" outlineLevel="0" collapsed="false">
      <c r="A19" s="4" t="s">
        <v>92</v>
      </c>
      <c r="B19" s="4" t="n">
        <f aca="false">SUM(B2:B18)</f>
        <v>1</v>
      </c>
      <c r="C19" s="4" t="n">
        <f aca="false">SUM(C2:C18)</f>
        <v>1</v>
      </c>
      <c r="D19" s="4" t="n">
        <f aca="false">SUM(D2:D18)</f>
        <v>11</v>
      </c>
      <c r="E19" s="4" t="n">
        <f aca="false">SUM(E2:E18)</f>
        <v>14</v>
      </c>
      <c r="F19" s="4" t="n">
        <f aca="false">SUM(F2:F18)</f>
        <v>1</v>
      </c>
      <c r="G19" s="4" t="n">
        <f aca="false">SUM(G2:G18)</f>
        <v>4</v>
      </c>
      <c r="H19" s="4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2026-09-29T17:21:45Z</dcterms:created>
  <dc:creator>openpyxl</dc:creator>
  <dc:description/>
  <dc:language>en-US</dc:language>
  <cp:lastModifiedBy/>
  <dcterms:modified xsi:type="dcterms:W3CDTF">2026-10-14T01:33:18Z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