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27ed2af29532a7db/Documentos/Licitaciones/CM-XXX guacheta y gama/prepliegos/"/>
    </mc:Choice>
  </mc:AlternateContent>
  <xr:revisionPtr revIDLastSave="21" documentId="8_{A5FE3C1A-8185-411D-AE33-158FCFAEC71E}" xr6:coauthVersionLast="47" xr6:coauthVersionMax="47" xr10:uidLastSave="{1C271907-C57C-4503-A52F-17E6299C6453}"/>
  <bookViews>
    <workbookView xWindow="-110" yWindow="-110" windowWidth="19420" windowHeight="10300" xr2:uid="{C4220688-55D9-4FFC-A763-813B4EC69FA0}"/>
  </bookViews>
  <sheets>
    <sheet name="Presupuesto Oficial (entidad)" sheetId="1" r:id="rId1"/>
    <sheet name="Oferta Economica (Proponente)" sheetId="2" r:id="rId2"/>
  </sheets>
  <definedNames>
    <definedName name="_________key2" hidden="1">#REF!</definedName>
    <definedName name="________key2"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#REF!</definedName>
    <definedName name="_2__123Graph_BCart_Utilidad"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2006" hidden="1">#REF!</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0"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hidden="1">{#N/A,#N/A,TRUE,"1842CWN0"}</definedName>
    <definedName name="_abc2" localSheetId="1" hidden="1">{#N/A,#N/A,TRUE,"1842CWN0"}</definedName>
    <definedName name="_abc2" localSheetId="0" hidden="1">{#N/A,#N/A,TRUE,"1842CWN0"}</definedName>
    <definedName name="_abc2" hidden="1">{#N/A,#N/A,TRUE,"1842CWN0"}</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ist_Bin" hidden="1">#REF!</definedName>
    <definedName name="_Dist_Values" hidden="1">#REF!</definedName>
    <definedName name="_Fill" localSheetId="1" hidden="1">#REF!</definedName>
    <definedName name="_Fill" localSheetId="0" hidden="1">#REF!</definedName>
    <definedName name="_Fill" hidden="1">#REF!</definedName>
    <definedName name="_Fill1" hidden="1">#REF!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1" hidden="1">{#N/A,#N/A,TRUE,"1842CWN0"}</definedName>
    <definedName name="_hhg1" localSheetId="0" hidden="1">{#N/A,#N/A,TRUE,"1842CWN0"}</definedName>
    <definedName name="_hhg1" hidden="1">{#N/A,#N/A,TRUE,"1842CWN0"}</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11" hidden="1">#REF!</definedName>
    <definedName name="_Key2" localSheetId="1" hidden="1">#REF!</definedName>
    <definedName name="_Key2" localSheetId="0" hidden="1">#REF!</definedName>
    <definedName name="_KEY2" hidden="1">#REF!</definedName>
    <definedName name="_Key21"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localSheetId="1" hidden="1">255</definedName>
    <definedName name="_Order1" localSheetId="0" hidden="1">255</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as" hidden="1">{"via1",#N/A,TRUE,"general";"via2",#N/A,TRUE,"general";"via3",#N/A,TRUE,"general"}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CTAAJUSTE3" hidden="1">{"via1",#N/A,TRUE,"general";"via2",#N/A,TRUE,"general";"via3",#N/A,TRUE,"general"}</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JUSTES4B" hidden="1">#REF!</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'Oferta Economica (Proponente)'!$A$1:$K$68</definedName>
    <definedName name="_xlnm.Print_Area" localSheetId="0">'Presupuesto Oficial (entidad)'!$A$1:$K$64</definedName>
    <definedName name="ARRENDAM1"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0"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LPH1" hidden="1">#REF!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BWorkbookPriority" hidden="1">-1602700874</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fgrtfd" hidden="1">#REF!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ntro" hidden="1">{#N/A,#N/A,FALSE,"GRAFICO";#N/A,#N/A,FALSE,"CAJA (2)";#N/A,#N/A,FALSE,"TERCEROS-PROMEDIO";#N/A,#N/A,FALSE,"CAJA";#N/A,#N/A,FALSE,"INGRESOS1995-2003";#N/A,#N/A,FALSE,"GASTOS1995-2003"}</definedName>
    <definedName name="cjsa" hidden="1">#REF!</definedName>
    <definedName name="costo2" hidden="1">#REF!</definedName>
    <definedName name="crt" hidden="1">{#N/A,#N/A,FALSE,"GRAFICO";#N/A,#N/A,FALSE,"CAJA (2)";#N/A,#N/A,FALSE,"TERCEROS-PROMEDIO";#N/A,#N/A,FALSE,"CAJA";#N/A,#N/A,FALSE,"INGRESOS1995-2003";#N/A,#N/A,FALSE,"GASTOS1995-2003"}</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bcvbf" localSheetId="1" hidden="1">{#N/A,#N/A,TRUE,"INGENIERIA";#N/A,#N/A,TRUE,"COMPRAS";#N/A,#N/A,TRUE,"DIRECCION";#N/A,#N/A,TRUE,"RESUMEN"}</definedName>
    <definedName name="cvbcvbf" localSheetId="0"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DDD" localSheetId="1"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SFRE" hidden="1">{#N/A,#N/A,FALSE,"GRAFICO";#N/A,#N/A,FALSE,"CAJA (2)";#N/A,#N/A,FALSE,"TERCEROS-PROMEDIO";#N/A,#N/A,FALSE,"CAJA";#N/A,#N/A,FALSE,"INGRESOS1995-2003";#N/A,#N/A,FALSE,"GASTOS1995-2003"}</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racion" localSheetId="1">'Oferta Economica (Proponente)'!$J$10</definedName>
    <definedName name="Duracion">'Presupuesto Oficial (entidad)'!$J$10</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bitda" hidden="1">{#N/A,#N/A,FALSE,"GRAFICO";#N/A,#N/A,FALSE,"CAJA (2)";#N/A,#N/A,FALSE,"TERCEROS-PROMEDIO";#N/A,#N/A,FALSE,"CAJA";#N/A,#N/A,FALSE,"INGRESOS1995-2003";#N/A,#N/A,FALSE,"GASTOS1995-2003"}</definedName>
    <definedName name="EDDD"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 hidden="1">#REF!</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fg" localSheetId="1" hidden="1">{#N/A,#N/A,FALSE,"Hoja1";#N/A,#N/A,FALSE,"Hoja2"}</definedName>
    <definedName name="erfg" localSheetId="0"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CENARIO" hidden="1">{#N/A,#N/A,FALSE,"GRAFICO";#N/A,#N/A,FALSE,"CAJA (2)";#N/A,#N/A,FALSE,"TERCEROS-PROMEDIO";#N/A,#N/A,FALSE,"CAJA";#N/A,#N/A,FALSE,"INGRESOS1995-2003";#N/A,#N/A,FALSE,"GASTOS1995-2003"}</definedName>
    <definedName name="este" hidden="1">{"PYGT",#N/A,FALSE,"PYG";"ACTIT",#N/A,FALSE,"BCE_GRAL-ACTIVO";"PASIT",#N/A,FALSE,"BCE_GRAL-PASIVO-PATRIM";"CAJAT",#N/A,FALSE,"CAJA"}</definedName>
    <definedName name="ESTEWW"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hidden="1">{#N/A,#N/A,TRUE,"INGENIERIA";#N/A,#N/A,TRUE,"COMPRAS";#N/A,#N/A,TRUE,"DIRECCION";#N/A,#N/A,TRUE,"RESUMEN"}</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1" hidden="1">{#N/A,#N/A,TRUE,"1842CWN0"}</definedName>
    <definedName name="etertt" localSheetId="0" hidden="1">{#N/A,#N/A,TRUE,"1842CWN0"}</definedName>
    <definedName name="etertt" hidden="1">{#N/A,#N/A,TRUE,"1842CWN0"}</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1" hidden="1">{#N/A,#N/A,TRUE,"1842CWN0"}</definedName>
    <definedName name="fhg" localSheetId="0" hidden="1">{#N/A,#N/A,TRUE,"1842CWN0"}</definedName>
    <definedName name="fhg"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DUCIASOCTUBRE" hidden="1">{#N/A,#N/A,FALSE,"Aging Summary";#N/A,#N/A,FALSE,"Ratio Analysis";#N/A,#N/A,FALSE,"Test 120 Day Accts";#N/A,#N/A,FALSE,"Tickmarks"}</definedName>
    <definedName name="fill1" hidden="1">#REF!</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EV" hidden="1">{"PYGT",#N/A,FALSE,"PYG";"ACTIT",#N/A,FALSE,"BCE_GRAL-ACTIVO";"PASIT",#N/A,FALSE,"BCE_GRAL-PASIVO-PATRIM";"CAJAT",#N/A,FALSE,"CAJA"}</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a" localSheetId="1"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0"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gggggbbbbbbbbbbbbbb" hidden="1">#REF!</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1" hidden="1">{#N/A,#N/A,TRUE,"1842CWN0"}</definedName>
    <definedName name="ggjgjkg" localSheetId="0" hidden="1">{#N/A,#N/A,TRUE,"1842CWN0"}</definedName>
    <definedName name="ggjgjkg" hidden="1">{#N/A,#N/A,TRUE,"1842CWN0"}</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0" hidden="1">{#N/A,#N/A,TRUE,"1842CWN0"}</definedName>
    <definedName name="ghnbbfr" hidden="1">{#N/A,#N/A,TRUE,"1842CWN0"}</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g" localSheetId="1" hidden="1">{#N/A,#N/A,TRUE,"1842CWN0"}</definedName>
    <definedName name="hhg" localSheetId="0" hidden="1">{#N/A,#N/A,TRUE,"1842CWN0"}</definedName>
    <definedName name="hhg" hidden="1">{#N/A,#N/A,TRUE,"1842CWN0"}</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ha" hidden="1">{"PYGT",#N/A,FALSE,"PYG";"ACTIT",#N/A,FALSE,"BCE_GRAL-ACTIVO";"PASIT",#N/A,FALSE,"BCE_GRAL-PASIVO-PATRIM";"CAJAT",#N/A,FALSE,"CAJA"}</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rng" hidden="1">#REF!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1" hidden="1">{#N/A,#N/A,FALSE,"Hoja1";#N/A,#N/A,FALSE,"Hoja2"}</definedName>
    <definedName name="JJJ" localSheetId="0" hidden="1">{#N/A,#N/A,FALSE,"Hoja1";#N/A,#N/A,FALSE,"Hoja2"}</definedName>
    <definedName name="JJJ" hidden="1">{#N/A,#N/A,FALSE,"Hoja1";#N/A,#N/A,FALSE,"Hoja2"}</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 hidden="1">#REF!</definedName>
    <definedName name="jjjjjjjjjjjjuuuuuuuuuuuuuuuuggggggggggggggg" hidden="1">#REF!</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hidden="1">{"PYGT",#N/A,FALSE,"PYG";"ACTIT",#N/A,FALSE,"BCE_GRAL-ACTIVO";"PASIT",#N/A,FALSE,"BCE_GRAL-PASIVO-PATRIM";"CAJAT",#N/A,FALSE,"CAJA"}</definedName>
    <definedName name="kdmfm" hidden="1">#REF!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G" hidden="1">{"via1",#N/A,TRUE,"general";"via2",#N/A,TRUE,"general";"via3",#N/A,TRUE,"general"}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RAVILLA" hidden="1">{"PRES REHAB ARM-PER POR ITEMS  KM A KM",#N/A,TRUE,"Rehabilitacion Arm-Per"}</definedName>
    <definedName name="MarkP" hidden="1">{#N/A,#N/A,FALSE,"GRAFICO";#N/A,#N/A,FALSE,"CAJA (2)";#N/A,#N/A,FALSE,"TERCEROS-PROMEDIO";#N/A,#N/A,FALSE,"CAJA";#N/A,#N/A,FALSE,"INGRESOS1995-2003";#N/A,#N/A,FALSE,"GASTOS1995-2003"}</definedName>
    <definedName name="MARYLUZ" hidden="1">{"PRES REHAB ARM-PER POR ITEMS  KM A KM",#N/A,TRUE,"Rehabilitacion Arm-Per"}</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1" hidden="1">{#N/A,#N/A,FALSE,"Hoja1";#N/A,#N/A,FALSE,"Hoja2"}</definedName>
    <definedName name="MOA" localSheetId="0" hidden="1">{#N/A,#N/A,FALSE,"Hoja1";#N/A,#N/A,FALSE,"Hoja2"}</definedName>
    <definedName name="MOA" hidden="1">{#N/A,#N/A,FALSE,"Hoja1";#N/A,#N/A,FALSE,"Hoja2"}</definedName>
    <definedName name="MODIVejec" localSheetId="1" hidden="1">{#N/A,#N/A,FALSE,"Hoja1";#N/A,#N/A,FALSE,"Hoja2"}</definedName>
    <definedName name="MODIVejec" localSheetId="0" hidden="1">{#N/A,#N/A,FALSE,"Hoja1";#N/A,#N/A,FALSE,"Hoja2"}</definedName>
    <definedName name="MODIVejec" hidden="1">{#N/A,#N/A,FALSE,"Hoja1";#N/A,#N/A,FALSE,"Hoja2"}</definedName>
    <definedName name="MOE" localSheetId="1" hidden="1">{#N/A,#N/A,FALSE,"Hoja1";#N/A,#N/A,FALSE,"Hoja2"}</definedName>
    <definedName name="MOE" localSheetId="0" hidden="1">{#N/A,#N/A,FALSE,"Hoja1";#N/A,#N/A,FALSE,"Hoja2"}</definedName>
    <definedName name="MOE" hidden="1">{#N/A,#N/A,FALSE,"Hoja1";#N/A,#N/A,FALSE,"Hoja2"}</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1"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hidden="1">{#N/A,#N/A,FALSE,"Aging Summary";#N/A,#N/A,FALSE,"Ratio Analysis";#N/A,#N/A,FALSE,"Test 120 Day Accts";#N/A,#N/A,FALSE,"Tickmarks"}</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RIGINAL" localSheetId="1"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rticulares1" hidden="1">{#N/A,#N/A,FALSE,"Aging Summary";#N/A,#N/A,FALSE,"Ratio Analysis";#N/A,#N/A,FALSE,"Test 120 Day Accts";#N/A,#N/A,FALSE,"Tickmarks"}</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 localSheetId="1"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hidden="1">#REF!</definedName>
    <definedName name="PTAR" localSheetId="1"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qqqqqqq" hidden="1">#REF!</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wertet" localSheetId="1" hidden="1">{#N/A,#N/A,TRUE,"1842CWN0"}</definedName>
    <definedName name="qwewertet" localSheetId="0" hidden="1">{#N/A,#N/A,TRUE,"1842CWN0"}</definedName>
    <definedName name="qwewertet" hidden="1">{#N/A,#N/A,TRUE,"1842CWN0"}</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CQ" hidden="1">SUMIF(#REF!,#REF!,#REF!)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0" hidden="1">{#N/A,#N/A,TRUE,"1842CWN0"}</definedName>
    <definedName name="SDDSAFF" hidden="1">{#N/A,#N/A,TRUE,"1842CWN0"}</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1" hidden="1">{#N/A,#N/A,TRUE,"1842CWN0"}</definedName>
    <definedName name="SDFDG" localSheetId="0" hidden="1">{#N/A,#N/A,TRUE,"1842CWN0"}</definedName>
    <definedName name="SDFDG" hidden="1">{#N/A,#N/A,TRUE,"1842CWN0"}</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0"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1" hidden="1">{#N/A,#N/A,TRUE,"1842CWN0"}</definedName>
    <definedName name="sdsdfsdff" localSheetId="0" hidden="1">{#N/A,#N/A,TRUE,"1842CWN0"}</definedName>
    <definedName name="sdsdfsdff" hidden="1">{#N/A,#N/A,TRUE,"1842CWN0"}</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ssssssss" hidden="1">#REF!</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WE"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K_1" hidden="1">#REF!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j" hidden="1">#REF!</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quita" hidden="1">{"PRES REHAB ARM-PER POR ITEMS  KM A KM",#N/A,TRUE,"Rehabilitacion Arm-Per"}</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DD" localSheetId="1"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Aging._.and._.Trend._.Analysis." hidden="1">{#N/A,#N/A,FALSE,"Aging Summary";#N/A,#N/A,FALSE,"Ratio Analysis";#N/A,#N/A,FALSE,"Test 120 Day Accts";#N/A,#N/A,FALSE,"Tickmarks"}</definedName>
    <definedName name="wrn.civil._.works." localSheetId="1" hidden="1">{#N/A,#N/A,TRUE,"1842CWN0"}</definedName>
    <definedName name="wrn.civil._.works." localSheetId="0" hidden="1">{#N/A,#N/A,TRUE,"1842CWN0"}</definedName>
    <definedName name="wrn.civil._.works." hidden="1">{#N/A,#N/A,TRUE,"1842CWN0"}</definedName>
    <definedName name="wrn.ESTADO._.REHABILITACION." hidden="1">{"PRES REHAB ARM-PER POR ITEMS  KM A KM",#N/A,TRUE,"Rehabilitacion Arm-Per"}</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tems." hidden="1">{#N/A,#N/A,FALSE,"Items"}</definedName>
    <definedName name="wrn.OPERADORES." localSheetId="1" hidden="1">{#N/A,#N/A,TRUE,"T1"}</definedName>
    <definedName name="wrn.OPERADORES." localSheetId="0" hidden="1">{#N/A,#N/A,TRUE,"T1"}</definedName>
    <definedName name="wrn.OPERADORES." hidden="1">{#N/A,#N/A,TRUE,"T1"}</definedName>
    <definedName name="wrn.PROYEC." hidden="1">{#N/A,#N/A,FALSE,"GRAFICO";#N/A,#N/A,FALSE,"CAJA (2)";#N/A,#N/A,FALSE,"TERCEROS-PROMEDIO";#N/A,#N/A,FALSE,"CAJA";#N/A,#N/A,FALSE,"INGRESOS1995-2003";#N/A,#N/A,FALSE,"GASTOS1995-2003"}</definedName>
    <definedName name="wrn.res7" localSheetId="1" hidden="1">{#N/A,#N/A,FALSE,"Hoja1";#N/A,#N/A,FALSE,"Hoja2"}</definedName>
    <definedName name="wrn.res7" localSheetId="0" hidden="1">{#N/A,#N/A,FALSE,"Hoja1";#N/A,#N/A,FALSE,"Hoja2"}</definedName>
    <definedName name="wrn.res7" hidden="1">{#N/A,#N/A,FALSE,"Hoja1";#N/A,#N/A,FALSE,"Hoja2"}</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SENCILLO." hidden="1">{"PYGS",#N/A,FALSE,"PYG";"ACTIS",#N/A,FALSE,"BCE_GRAL-ACTIVO";"PASIS",#N/A,FALSE,"BCE_GRAL-PASIVO-PATRIM";"CAJAS",#N/A,FALSE,"CAJA"}</definedName>
    <definedName name="wrn.Total." hidden="1">{"Parcial",#N/A,FALSE,"GastFuncionamiento";"Parcial2",#N/A,FALSE,"GastFuncionamiento";"Total",#N/A,FALSE,"GastFuncionamiento"}</definedName>
    <definedName name="wrn.TRABFENO." localSheetId="1"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hidden="1">{#N/A,#N/A,FALSE,"Items"}</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localSheetId="1" hidden="1">{#N/A,#N/A,TRUE,"1842CWN0"}</definedName>
    <definedName name="XSW" localSheetId="0" hidden="1">{#N/A,#N/A,TRUE,"1842CWN0"}</definedName>
    <definedName name="XSW"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YYYYYYYYYYY" hidden="1">#REF!</definedName>
    <definedName name="ZAQ" localSheetId="1" hidden="1">{#N/A,#N/A,TRUE,"INGENIERIA";#N/A,#N/A,TRUE,"COMPRAS";#N/A,#N/A,TRUE,"DIRECCION";#N/A,#N/A,TRUE,"RESUMEN"}</definedName>
    <definedName name="ZAQ" localSheetId="0"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 hidden="1">SUMIF(#REF!,#REF!,#REF!)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47" i="2" l="1"/>
  <c r="J47" i="2" s="1"/>
  <c r="J48" i="2" s="1"/>
  <c r="J42" i="2"/>
  <c r="G42" i="2"/>
  <c r="G41" i="2"/>
  <c r="J41" i="2" s="1"/>
  <c r="G40" i="2"/>
  <c r="J40" i="2" s="1"/>
  <c r="G39" i="2"/>
  <c r="J39" i="2" s="1"/>
  <c r="H34" i="2"/>
  <c r="J33" i="2"/>
  <c r="H33" i="2"/>
  <c r="J32" i="2"/>
  <c r="I32" i="2"/>
  <c r="I33" i="2" s="1"/>
  <c r="I34" i="2" s="1"/>
  <c r="J34" i="2" s="1"/>
  <c r="H32" i="2"/>
  <c r="J31" i="2"/>
  <c r="I31" i="2"/>
  <c r="H31" i="2"/>
  <c r="J30" i="2"/>
  <c r="J29" i="2"/>
  <c r="J26" i="2"/>
  <c r="J25" i="2"/>
  <c r="J24" i="2"/>
  <c r="J23" i="2"/>
  <c r="J19" i="2"/>
  <c r="J18" i="2"/>
  <c r="J17" i="2"/>
  <c r="J43" i="2" l="1"/>
  <c r="J22" i="2"/>
  <c r="J21" i="2"/>
  <c r="J20" i="2"/>
  <c r="J35" i="2" s="1"/>
  <c r="J51" i="2" l="1"/>
  <c r="J52" i="2"/>
  <c r="J53" i="2" s="1"/>
  <c r="G47" i="1" l="1"/>
  <c r="J47" i="1" s="1"/>
  <c r="J48" i="1" s="1"/>
  <c r="G42" i="1"/>
  <c r="J42" i="1" s="1"/>
  <c r="G41" i="1"/>
  <c r="J41" i="1" s="1"/>
  <c r="G40" i="1"/>
  <c r="J40" i="1" s="1"/>
  <c r="G39" i="1"/>
  <c r="J39" i="1" s="1"/>
  <c r="H34" i="1"/>
  <c r="J33" i="1"/>
  <c r="H33" i="1"/>
  <c r="J32" i="1"/>
  <c r="H32" i="1"/>
  <c r="J31" i="1"/>
  <c r="H31" i="1"/>
  <c r="D19" i="1"/>
  <c r="D20" i="1" s="1"/>
  <c r="D21" i="1" s="1"/>
  <c r="D22" i="1" s="1"/>
  <c r="J17" i="1"/>
  <c r="J43" i="1" l="1"/>
  <c r="J18" i="1"/>
  <c r="J19" i="1"/>
  <c r="J29" i="1"/>
  <c r="I31" i="1" l="1"/>
  <c r="I32" i="1" s="1"/>
  <c r="I33" i="1" s="1"/>
  <c r="I34" i="1" s="1"/>
  <c r="J34" i="1" s="1"/>
  <c r="J30" i="1"/>
  <c r="J20" i="1"/>
  <c r="J21" i="1" l="1"/>
  <c r="J22" i="1" l="1"/>
  <c r="J23" i="1" l="1"/>
  <c r="J24" i="1" l="1"/>
  <c r="J26" i="1" l="1"/>
  <c r="J25" i="1"/>
  <c r="J35" i="1" l="1"/>
  <c r="J51" i="1" s="1"/>
  <c r="J52" i="1" l="1"/>
  <c r="J53" i="1" s="1"/>
</calcChain>
</file>

<file path=xl/sharedStrings.xml><?xml version="1.0" encoding="utf-8"?>
<sst xmlns="http://schemas.openxmlformats.org/spreadsheetml/2006/main" count="187" uniqueCount="67">
  <si>
    <t>INSTITUTO DE CAMINOS Y CONSTRUCCIONES DE CUNDINAMARCA</t>
  </si>
  <si>
    <t>Longitud Total:</t>
  </si>
  <si>
    <t>Duración en meses de interventoria EYD</t>
  </si>
  <si>
    <t>Duración en meses de interventoria OBRA</t>
  </si>
  <si>
    <t>Municipio:</t>
  </si>
  <si>
    <t>GAMA</t>
  </si>
  <si>
    <t xml:space="preserve">Frentes </t>
  </si>
  <si>
    <t>COSTOS DE PERSONAL</t>
  </si>
  <si>
    <t>CLASIFICACIÓN</t>
  </si>
  <si>
    <t>SALARIO MENSUAL</t>
  </si>
  <si>
    <t>CAT</t>
  </si>
  <si>
    <t>CANTIDAD</t>
  </si>
  <si>
    <t>% DE DEDICACIÓN
 TOTAL</t>
  </si>
  <si>
    <t>Tiempo en  Meses</t>
  </si>
  <si>
    <t>Factor Multiplicador</t>
  </si>
  <si>
    <t xml:space="preserve">VALOR TOTAL </t>
  </si>
  <si>
    <t>Director de interventoria</t>
  </si>
  <si>
    <t>-</t>
  </si>
  <si>
    <t>Especialista Pavimentos</t>
  </si>
  <si>
    <t>Especialista en Geotecnia</t>
  </si>
  <si>
    <t>Especialista en Estructuras</t>
  </si>
  <si>
    <t>Especialista en Hidrología e Hidráulica</t>
  </si>
  <si>
    <t>Especialista Ambiental</t>
  </si>
  <si>
    <t>Abogado</t>
  </si>
  <si>
    <t xml:space="preserve">Profesional Gestor Social </t>
  </si>
  <si>
    <t>Profesional SISO</t>
  </si>
  <si>
    <t>Ingeniero Residente de interventoria</t>
  </si>
  <si>
    <t>PERSONAL PROFESIONAL OBRA</t>
  </si>
  <si>
    <t>PERSONAL TECNICO</t>
  </si>
  <si>
    <t>Topógrafo</t>
  </si>
  <si>
    <t>Cadenero 1</t>
  </si>
  <si>
    <t>Cadenero 2</t>
  </si>
  <si>
    <t>Dibujante 1</t>
  </si>
  <si>
    <t>Aforadores</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</si>
  <si>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</si>
  <si>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</si>
  <si>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</si>
  <si>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</si>
  <si>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</si>
  <si>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</si>
  <si>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</si>
  <si>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</si>
  <si>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</si>
  <si>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equipos de oficina, software, licencias.</t>
  </si>
  <si>
    <t>Alquiler equipo completo de topografía y elementos complementarios</t>
  </si>
  <si>
    <t>Oficina (incluye servicios)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</si>
  <si>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</si>
  <si>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</si>
  <si>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</si>
  <si>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</si>
  <si>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</si>
  <si>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</si>
  <si>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</si>
  <si>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COSTO TOTAL POR EL TIEMPO DE LA INTERVENTORÍA</t>
  </si>
  <si>
    <t>INTERVENTORÍA TÉCNICA, ADMINISTRATIVA, FINANCIERA, AMBIENTAL Y LEGAL DEL PROYECTO "MEJORAMIENTO Y REHABILITACIÓN DE LA VÍA QUE CONDUCE DEL CASCO URBANO DE GAMA AL SECTOR EL RAMAL DEL MUNICIPIO DE JUNÍN, DEPARTAMENTO DE CUNDINAMARCA"</t>
  </si>
  <si>
    <t>Nota 1. El valor por Laboratorio (a monto agotable previo aprobacion de la entidad) no debe ser modificado por el proponente.</t>
  </si>
  <si>
    <t>Nota 3. El presente formato de propuesta economica es inmodificable.</t>
  </si>
  <si>
    <t>Nota 4. El valor ofrecido para el capitulo de "OTROS COSTOS" no pueden ser superior al establecido en el presupuesto oficial.</t>
  </si>
  <si>
    <t>Nota 5. Las dedicaciones establecidas por la entidad no pueden ser modificadas por el proponente.</t>
  </si>
  <si>
    <t>Nota 8. El Factor Prestacional correspondiente al componente 1 del FM debe ser ajustado según la modalidad de vinculación del personal a contratar. En todo caso, la Entidad solo reconocerá las prestaciones imputables a la modalidad de vinculación del personal.</t>
  </si>
  <si>
    <t>Nota 9. Durante la ejecución, se debe presentar una relación mensual de los profesionales que han hecho parte de las actividades ejecutadas dentro del periodo del reporte, indicando el tipo de vinculación, prestaciones sociales pagadas y su valor.</t>
  </si>
  <si>
    <t>Nota 10: El reconocimiento y reembolso de los costos directos de sueldos de personal se realizará sobre el que efectivamente fue empleado en la ejecución de los trabajos, aprobados por la entidad, afectados por un factor multiplicador. De igual modo, otros costos directos ocasionados deberán ser aprobados por la entidad.</t>
  </si>
  <si>
    <t>Nota 6: El Factor Multiplicador máximo a reconocer por la entidad será de 2,30.
Este Factor Multiplicador (FM) tendrá dos componentes: 1. Factor Prestacional equivalente a 1,60. y 2. Gastos de administración, Legalización, Perfeccionamiento, Imprevistos y Honorarios equivalente a 0,70.</t>
  </si>
  <si>
    <t>Nota 7: El valor de 0,70 correspondiente al componente 2 del FM, será el máximo a reconocer por parte de la Entidad.</t>
  </si>
  <si>
    <t>____________________________________________</t>
  </si>
  <si>
    <t>FIRMA DEL PROPONENTE</t>
  </si>
  <si>
    <t>Nota 2. (NO APLICA) El valor del Ingeniero de apoyo no debe ser modificado por el proponente. Este Ingeniero prestará apoyo exclusivo a la supervisión del ICCU.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</si>
</sst>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 #,##0.00\ _€_-;\-* #,##0.00\ _€_-;_-* &quot;-&quot;??\ _€_-;_-@_-"/>
    <numFmt numFmtId="169" formatCode="_(&quot;$&quot;\ * #,##0.00_);_(&quot;$&quot;\ * \(#,##0.00\);_(&quot;$&quot;\ * &quot;-&quot;??_);_(@_)"/>
    <numFmt numFmtId="170" formatCode="_-&quot;$&quot;\ * #,##0.0000000_-;\-&quot;$&quot;\ * #,##0.0000000_-;_-&quot;$&quot;\ * &quot;-&quot;_-;_-@_-"/>
  </numFmts>
  <fonts count="17" x14ac:knownFonts="1">
    <font>
      <sz val="11"/>
      <color theme="1"/>
      <name val="Calibri"/>
      <family val="2"/>
      <scheme val="minor"/>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b/>
      <sz val="12"/>
      <color theme="0"/>
      <name val="Arial"/>
      <family val="2"/>
    </font>
    <font>
      <sz val="10"/>
      <color theme="0"/>
      <name val="Arial"/>
      <family val="2"/>
    </font>
    <font>
      <sz val="11"/>
      <color theme="0"/>
      <name val="Arial"/>
      <family val="2"/>
    </font>
    <font>
      <sz val="11"/>
      <color theme="0" tint="-4.9989318521683403E-2"/>
      <name val="Arial"/>
      <family val="2"/>
    </font>
    <font>
      <b/>
      <i/>
      <sz val="10"/>
      <color theme="1"/>
      <name val="Arial"/>
      <family val="2"/>
    </font>
    <font>
      <b/>
      <sz val="12"/>
      <color theme="0" tint="-4.9989318521683403E-2"/>
      <name val="Arial"/>
      <family val="2"/>
    </font>
    <font>
      <b/>
      <sz val="10"/>
      <color theme="0" tint="-4.9989318521683403E-2"/>
      <name val="Arial"/>
      <family val="2"/>
    </font>
    <font>
      <b/>
      <sz val="10"/>
      <color theme="0"/>
      <name val="Arial"/>
      <family val="2"/>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s>
  <borders count="5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medium">
        <color indexed="64"/>
      </top>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s>
  <cellStyleXfs count="5">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cellStyleXfs>
  <cellXfs count="137">
    <xf numFmtId="0" fontId="0" fillId="0" borderId="0" xfId="0"/>
    <xf numFmtId="0" fontId="2" fillId="0" borderId="0" xfId="0" applyFont="1" applyAlignment="1" applyProtection="1">
      <alignment horizontal="center"/>
      <protection locked="0"/>
    </xf>
    <xf numFmtId="0" fontId="2" fillId="2" borderId="0" xfId="0" applyFont="1" applyFill="1" applyAlignment="1" applyProtection="1">
      <alignment horizontal="center"/>
      <protection locked="0"/>
    </xf>
    <xf numFmtId="0" fontId="5" fillId="0" borderId="0" xfId="4" applyFont="1" applyAlignment="1" applyProtection="1">
      <alignment vertical="center"/>
      <protection locked="0"/>
    </xf>
    <xf numFmtId="0" fontId="2" fillId="2" borderId="0" xfId="0" applyFont="1" applyFill="1" applyAlignment="1" applyProtection="1">
      <alignment horizontal="center" vertical="center"/>
      <protection locked="0"/>
    </xf>
    <xf numFmtId="165" fontId="2" fillId="0" borderId="34" xfId="2" applyNumberFormat="1" applyFont="1" applyBorder="1" applyAlignment="1" applyProtection="1">
      <alignment horizontal="center" vertical="center"/>
      <protection locked="0"/>
    </xf>
    <xf numFmtId="9" fontId="2" fillId="0" borderId="33" xfId="3" applyFont="1" applyFill="1" applyBorder="1" applyAlignment="1" applyProtection="1">
      <alignment horizontal="center" vertical="center" wrapText="1"/>
      <protection locked="0"/>
    </xf>
    <xf numFmtId="2" fontId="2" fillId="0" borderId="33" xfId="3" applyNumberFormat="1" applyFont="1" applyBorder="1" applyAlignment="1" applyProtection="1">
      <alignment horizontal="center" vertical="center" wrapText="1"/>
      <protection locked="0"/>
    </xf>
    <xf numFmtId="168" fontId="2" fillId="2" borderId="0" xfId="0" applyNumberFormat="1" applyFont="1" applyFill="1" applyAlignment="1" applyProtection="1">
      <alignment horizontal="center"/>
      <protection locked="0"/>
    </xf>
    <xf numFmtId="4" fontId="2" fillId="2" borderId="0" xfId="0" applyNumberFormat="1" applyFont="1" applyFill="1" applyAlignment="1" applyProtection="1">
      <alignment horizontal="center"/>
      <protection locked="0"/>
    </xf>
    <xf numFmtId="9" fontId="2" fillId="0" borderId="34" xfId="3" applyFont="1" applyFill="1" applyBorder="1" applyAlignment="1" applyProtection="1">
      <alignment horizontal="center" vertical="center" wrapText="1"/>
      <protection locked="0"/>
    </xf>
    <xf numFmtId="2" fontId="2" fillId="0" borderId="34" xfId="0" applyNumberFormat="1" applyFont="1" applyBorder="1" applyAlignment="1" applyProtection="1">
      <alignment horizontal="center" vertical="center" wrapText="1"/>
      <protection locked="0"/>
    </xf>
    <xf numFmtId="0" fontId="12" fillId="4" borderId="11" xfId="0" applyFont="1" applyFill="1" applyBorder="1" applyAlignment="1" applyProtection="1">
      <alignment vertical="center"/>
      <protection locked="0"/>
    </xf>
    <xf numFmtId="44" fontId="2" fillId="2" borderId="0" xfId="1" applyFont="1" applyFill="1" applyAlignment="1" applyProtection="1">
      <alignment horizontal="center" vertical="center"/>
      <protection locked="0"/>
    </xf>
    <xf numFmtId="44" fontId="2" fillId="2" borderId="0" xfId="1" applyFont="1" applyFill="1" applyAlignment="1" applyProtection="1">
      <alignment horizontal="center"/>
      <protection locked="0"/>
    </xf>
    <xf numFmtId="170" fontId="2" fillId="2" borderId="0" xfId="2" applyNumberFormat="1" applyFont="1" applyFill="1" applyAlignment="1" applyProtection="1">
      <alignment horizontal="center"/>
      <protection locked="0"/>
    </xf>
    <xf numFmtId="42" fontId="2" fillId="2" borderId="0" xfId="2" applyFont="1" applyFill="1" applyAlignment="1" applyProtection="1">
      <alignment horizontal="center"/>
      <protection locked="0"/>
    </xf>
    <xf numFmtId="0" fontId="2" fillId="0" borderId="0" xfId="0" applyFont="1" applyAlignment="1">
      <alignment horizontal="center"/>
    </xf>
    <xf numFmtId="0" fontId="2" fillId="2" borderId="0" xfId="0" applyFont="1" applyFill="1" applyAlignment="1">
      <alignment horizontal="center"/>
    </xf>
    <xf numFmtId="0" fontId="5" fillId="0" borderId="0" xfId="4" applyFont="1" applyAlignment="1">
      <alignment horizontal="center" vertical="center"/>
    </xf>
    <xf numFmtId="0" fontId="2" fillId="2" borderId="4" xfId="0" applyFont="1" applyFill="1" applyBorder="1" applyAlignment="1">
      <alignment horizontal="center"/>
    </xf>
    <xf numFmtId="0" fontId="2" fillId="2" borderId="5" xfId="0" applyFont="1" applyFill="1" applyBorder="1" applyAlignment="1">
      <alignment horizontal="center"/>
    </xf>
    <xf numFmtId="164" fontId="7" fillId="2" borderId="13" xfId="0" applyNumberFormat="1" applyFont="1" applyFill="1" applyBorder="1" applyAlignment="1">
      <alignment horizontal="center"/>
    </xf>
    <xf numFmtId="0" fontId="8" fillId="2" borderId="14" xfId="0" applyFont="1" applyFill="1" applyBorder="1" applyAlignment="1">
      <alignment horizontal="center" wrapText="1"/>
    </xf>
    <xf numFmtId="0" fontId="8" fillId="2" borderId="5" xfId="0" applyFont="1" applyFill="1" applyBorder="1" applyAlignment="1">
      <alignment horizontal="center" wrapText="1"/>
    </xf>
    <xf numFmtId="0" fontId="8" fillId="2" borderId="4" xfId="0" applyFont="1" applyFill="1" applyBorder="1" applyAlignment="1">
      <alignment horizontal="left" indent="1"/>
    </xf>
    <xf numFmtId="0" fontId="7" fillId="2" borderId="15" xfId="0" applyFont="1" applyFill="1" applyBorder="1" applyAlignment="1">
      <alignment horizontal="center"/>
    </xf>
    <xf numFmtId="2" fontId="7" fillId="2" borderId="13" xfId="0" applyNumberFormat="1" applyFont="1" applyFill="1" applyBorder="1" applyAlignment="1">
      <alignment horizontal="center"/>
    </xf>
    <xf numFmtId="2" fontId="7" fillId="2" borderId="16" xfId="0" applyNumberFormat="1" applyFont="1" applyFill="1" applyBorder="1" applyAlignment="1">
      <alignment horizontal="center"/>
    </xf>
    <xf numFmtId="0" fontId="2" fillId="2" borderId="7" xfId="0" applyFont="1" applyFill="1" applyBorder="1" applyAlignment="1">
      <alignment horizontal="center"/>
    </xf>
    <xf numFmtId="0" fontId="2" fillId="2" borderId="17" xfId="0" applyFont="1" applyFill="1" applyBorder="1" applyAlignment="1">
      <alignment horizontal="center"/>
    </xf>
    <xf numFmtId="0" fontId="2" fillId="2" borderId="8" xfId="0" applyFont="1" applyFill="1" applyBorder="1" applyAlignment="1">
      <alignment horizontal="center"/>
    </xf>
    <xf numFmtId="0" fontId="2" fillId="2" borderId="0" xfId="0" applyFont="1" applyFill="1" applyAlignment="1">
      <alignment horizontal="left"/>
    </xf>
    <xf numFmtId="0" fontId="2" fillId="2" borderId="0" xfId="0" applyFont="1" applyFill="1" applyAlignment="1">
      <alignment horizontal="right"/>
    </xf>
    <xf numFmtId="0" fontId="2" fillId="2" borderId="0" xfId="0" applyFont="1" applyFill="1"/>
    <xf numFmtId="0" fontId="2" fillId="2" borderId="0" xfId="0" applyFont="1" applyFill="1" applyAlignment="1">
      <alignment horizontal="center" vertical="center"/>
    </xf>
    <xf numFmtId="0" fontId="11" fillId="4" borderId="29" xfId="0" applyFont="1" applyFill="1" applyBorder="1" applyAlignment="1">
      <alignment vertical="center"/>
    </xf>
    <xf numFmtId="0" fontId="11" fillId="4" borderId="30" xfId="0" applyFont="1" applyFill="1" applyBorder="1" applyAlignment="1">
      <alignment vertical="center"/>
    </xf>
    <xf numFmtId="0" fontId="11" fillId="4" borderId="31" xfId="0" applyFont="1" applyFill="1" applyBorder="1" applyAlignment="1">
      <alignment vertical="center"/>
    </xf>
    <xf numFmtId="165" fontId="2" fillId="0" borderId="34" xfId="2" applyNumberFormat="1" applyFont="1" applyBorder="1" applyAlignment="1" applyProtection="1">
      <alignment horizontal="center" vertical="center"/>
    </xf>
    <xf numFmtId="0" fontId="2" fillId="0" borderId="34" xfId="0" applyFont="1" applyBorder="1" applyAlignment="1">
      <alignment horizontal="center" vertical="center"/>
    </xf>
    <xf numFmtId="166" fontId="2" fillId="0" borderId="33" xfId="0" applyNumberFormat="1" applyFont="1" applyBorder="1" applyAlignment="1">
      <alignment horizontal="center" vertical="center" wrapText="1"/>
    </xf>
    <xf numFmtId="9" fontId="2" fillId="0" borderId="33" xfId="3" applyFont="1" applyFill="1" applyBorder="1" applyAlignment="1" applyProtection="1">
      <alignment horizontal="center" vertical="center" wrapText="1"/>
    </xf>
    <xf numFmtId="2" fontId="2" fillId="0" borderId="33" xfId="3" applyNumberFormat="1" applyFont="1" applyFill="1" applyBorder="1" applyAlignment="1" applyProtection="1">
      <alignment horizontal="center" vertical="center" wrapText="1"/>
    </xf>
    <xf numFmtId="2" fontId="2" fillId="0" borderId="33" xfId="3" applyNumberFormat="1" applyFont="1" applyBorder="1" applyAlignment="1" applyProtection="1">
      <alignment horizontal="center" vertical="center" wrapText="1"/>
    </xf>
    <xf numFmtId="167" fontId="2" fillId="0" borderId="35" xfId="0" applyNumberFormat="1" applyFont="1" applyBorder="1" applyAlignment="1">
      <alignment horizontal="left" vertical="center" wrapText="1"/>
    </xf>
    <xf numFmtId="166" fontId="2" fillId="0" borderId="34" xfId="0" applyNumberFormat="1" applyFont="1" applyBorder="1" applyAlignment="1">
      <alignment horizontal="center" vertical="center" wrapText="1"/>
    </xf>
    <xf numFmtId="9" fontId="2" fillId="0" borderId="34" xfId="3" applyFont="1" applyFill="1" applyBorder="1" applyAlignment="1" applyProtection="1">
      <alignment horizontal="center" vertical="center" wrapText="1"/>
    </xf>
    <xf numFmtId="2" fontId="2" fillId="0" borderId="34" xfId="0" applyNumberFormat="1" applyFont="1" applyBorder="1" applyAlignment="1">
      <alignment horizontal="center" vertical="center" wrapText="1"/>
    </xf>
    <xf numFmtId="167" fontId="2" fillId="0" borderId="37" xfId="0" applyNumberFormat="1" applyFont="1" applyBorder="1" applyAlignment="1">
      <alignment horizontal="left" vertical="center" wrapText="1"/>
    </xf>
    <xf numFmtId="2" fontId="2" fillId="0" borderId="34" xfId="3" applyNumberFormat="1" applyFont="1" applyFill="1" applyBorder="1" applyAlignment="1" applyProtection="1">
      <alignment horizontal="center" vertical="center" wrapText="1"/>
    </xf>
    <xf numFmtId="0" fontId="2" fillId="0" borderId="34" xfId="0" applyFont="1" applyBorder="1" applyAlignment="1">
      <alignment horizontal="center" vertical="center" wrapText="1"/>
    </xf>
    <xf numFmtId="0" fontId="12" fillId="4" borderId="10" xfId="0" applyFont="1" applyFill="1" applyBorder="1" applyAlignment="1">
      <alignment vertical="center"/>
    </xf>
    <xf numFmtId="0" fontId="12" fillId="4" borderId="11" xfId="0" applyFont="1" applyFill="1" applyBorder="1" applyAlignment="1">
      <alignment vertical="center"/>
    </xf>
    <xf numFmtId="0" fontId="12" fillId="4" borderId="12" xfId="0" applyFont="1" applyFill="1" applyBorder="1" applyAlignment="1">
      <alignment vertical="center"/>
    </xf>
    <xf numFmtId="165" fontId="2" fillId="0" borderId="34" xfId="0" applyNumberFormat="1" applyFont="1" applyBorder="1" applyAlignment="1">
      <alignment horizontal="center" vertical="center" wrapText="1"/>
    </xf>
    <xf numFmtId="165" fontId="2" fillId="0" borderId="37" xfId="0" applyNumberFormat="1" applyFont="1" applyBorder="1" applyAlignment="1">
      <alignment horizontal="left" vertical="center" wrapText="1"/>
    </xf>
    <xf numFmtId="9" fontId="2" fillId="0" borderId="34" xfId="3" applyFont="1" applyBorder="1" applyAlignment="1" applyProtection="1">
      <alignment horizontal="center" vertical="center" wrapText="1"/>
    </xf>
    <xf numFmtId="169" fontId="13" fillId="5" borderId="40" xfId="0" applyNumberFormat="1" applyFont="1" applyFill="1" applyBorder="1" applyAlignment="1">
      <alignment horizontal="left" vertical="center"/>
    </xf>
    <xf numFmtId="0" fontId="15" fillId="4" borderId="23" xfId="0" applyFont="1" applyFill="1" applyBorder="1" applyAlignment="1">
      <alignment horizontal="center" vertical="center" wrapText="1"/>
    </xf>
    <xf numFmtId="0" fontId="15" fillId="4" borderId="24" xfId="0" applyFont="1" applyFill="1" applyBorder="1" applyAlignment="1">
      <alignment horizontal="center" vertical="center" wrapText="1"/>
    </xf>
    <xf numFmtId="0" fontId="2" fillId="2" borderId="34" xfId="0" applyFont="1" applyFill="1" applyBorder="1" applyAlignment="1">
      <alignment horizontal="center" vertical="center"/>
    </xf>
    <xf numFmtId="2" fontId="2" fillId="0" borderId="34" xfId="3" applyNumberFormat="1" applyFont="1" applyBorder="1" applyAlignment="1" applyProtection="1">
      <alignment horizontal="center" vertical="center" wrapText="1"/>
    </xf>
    <xf numFmtId="165" fontId="2" fillId="2" borderId="37" xfId="2" applyNumberFormat="1" applyFont="1" applyFill="1" applyBorder="1" applyAlignment="1" applyProtection="1">
      <alignment horizontal="right" vertical="center"/>
    </xf>
    <xf numFmtId="169" fontId="13" fillId="5" borderId="44" xfId="0" applyNumberFormat="1" applyFont="1" applyFill="1" applyBorder="1" applyAlignment="1">
      <alignment horizontal="left" vertical="center"/>
    </xf>
    <xf numFmtId="0" fontId="16" fillId="4" borderId="46" xfId="0" applyFont="1" applyFill="1" applyBorder="1" applyAlignment="1">
      <alignment horizontal="center" vertical="center" wrapText="1"/>
    </xf>
    <xf numFmtId="0" fontId="16" fillId="4" borderId="49" xfId="0" applyFont="1" applyFill="1" applyBorder="1" applyAlignment="1">
      <alignment horizontal="center" vertical="center" wrapText="1"/>
    </xf>
    <xf numFmtId="0" fontId="3" fillId="2" borderId="33" xfId="0" applyFont="1" applyFill="1" applyBorder="1" applyAlignment="1">
      <alignment horizontal="center" vertical="center"/>
    </xf>
    <xf numFmtId="2" fontId="3" fillId="0" borderId="33" xfId="3" applyNumberFormat="1" applyFont="1" applyBorder="1" applyAlignment="1" applyProtection="1">
      <alignment horizontal="center" vertical="center" wrapText="1"/>
    </xf>
    <xf numFmtId="165" fontId="3" fillId="2" borderId="35" xfId="2" applyNumberFormat="1" applyFont="1" applyFill="1" applyBorder="1" applyAlignment="1" applyProtection="1">
      <alignment horizontal="right" vertical="center"/>
    </xf>
    <xf numFmtId="169" fontId="13" fillId="6" borderId="44" xfId="0" applyNumberFormat="1" applyFont="1" applyFill="1" applyBorder="1" applyAlignment="1">
      <alignment horizontal="left" vertical="center"/>
    </xf>
    <xf numFmtId="0" fontId="3" fillId="0" borderId="0" xfId="0" applyFont="1" applyAlignment="1">
      <alignment horizontal="left" vertical="center" wrapText="1"/>
    </xf>
    <xf numFmtId="0" fontId="2" fillId="0" borderId="0" xfId="0" applyFont="1" applyAlignment="1" applyProtection="1">
      <alignment horizontal="center"/>
      <protection locked="0"/>
    </xf>
    <xf numFmtId="0" fontId="8" fillId="0" borderId="0" xfId="0" applyFont="1" applyAlignment="1" applyProtection="1">
      <alignment horizontal="center"/>
      <protection locked="0"/>
    </xf>
    <xf numFmtId="0" fontId="2" fillId="2" borderId="0" xfId="0" applyFont="1" applyFill="1" applyAlignment="1">
      <alignment horizontal="justify" vertical="center"/>
    </xf>
    <xf numFmtId="0" fontId="0" fillId="0" borderId="0" xfId="0" applyAlignment="1">
      <alignment horizontal="justify" vertical="center"/>
    </xf>
    <xf numFmtId="0" fontId="3" fillId="2" borderId="0" xfId="0" applyFont="1" applyFill="1" applyAlignment="1">
      <alignment horizontal="left" vertical="center" wrapText="1"/>
    </xf>
    <xf numFmtId="0" fontId="13" fillId="6" borderId="10" xfId="0" applyFont="1" applyFill="1" applyBorder="1" applyAlignment="1">
      <alignment horizontal="right" vertical="center"/>
    </xf>
    <xf numFmtId="0" fontId="13" fillId="6" borderId="11" xfId="0" applyFont="1" applyFill="1" applyBorder="1" applyAlignment="1">
      <alignment horizontal="right" vertical="center"/>
    </xf>
    <xf numFmtId="0" fontId="13" fillId="5" borderId="10" xfId="0" applyFont="1" applyFill="1" applyBorder="1" applyAlignment="1">
      <alignment horizontal="right" vertical="center"/>
    </xf>
    <xf numFmtId="0" fontId="13" fillId="5" borderId="11" xfId="0" applyFont="1" applyFill="1" applyBorder="1" applyAlignment="1">
      <alignment horizontal="right" vertical="center"/>
    </xf>
    <xf numFmtId="0" fontId="16" fillId="4" borderId="45" xfId="0" applyFont="1" applyFill="1" applyBorder="1" applyAlignment="1">
      <alignment horizontal="center" vertical="center" wrapText="1"/>
    </xf>
    <xf numFmtId="0" fontId="16" fillId="4" borderId="46" xfId="0" applyFont="1" applyFill="1" applyBorder="1" applyAlignment="1">
      <alignment horizontal="center" vertical="center" wrapText="1"/>
    </xf>
    <xf numFmtId="0" fontId="16" fillId="4" borderId="47" xfId="0" applyFont="1" applyFill="1" applyBorder="1" applyAlignment="1">
      <alignment horizontal="center" vertical="center" wrapText="1"/>
    </xf>
    <xf numFmtId="0" fontId="16" fillId="4" borderId="48" xfId="0" applyFont="1" applyFill="1" applyBorder="1" applyAlignment="1">
      <alignment horizontal="center" vertical="center" wrapText="1"/>
    </xf>
    <xf numFmtId="0" fontId="3" fillId="2" borderId="32" xfId="0" applyFont="1" applyFill="1" applyBorder="1" applyAlignment="1">
      <alignment horizontal="left" vertical="center" wrapText="1"/>
    </xf>
    <xf numFmtId="0" fontId="3" fillId="2" borderId="33" xfId="0" applyFont="1" applyFill="1" applyBorder="1" applyAlignment="1">
      <alignment horizontal="left" vertical="center" wrapText="1"/>
    </xf>
    <xf numFmtId="165" fontId="3" fillId="2" borderId="33" xfId="2" applyNumberFormat="1" applyFont="1" applyFill="1" applyBorder="1" applyAlignment="1" applyProtection="1">
      <alignment horizontal="center" vertical="center"/>
    </xf>
    <xf numFmtId="0" fontId="13" fillId="5" borderId="38" xfId="0" applyFont="1" applyFill="1" applyBorder="1" applyAlignment="1">
      <alignment horizontal="right" vertical="center"/>
    </xf>
    <xf numFmtId="0" fontId="13" fillId="5" borderId="39" xfId="0" applyFont="1" applyFill="1" applyBorder="1" applyAlignment="1">
      <alignment horizontal="right" vertical="center"/>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2" fillId="2" borderId="36" xfId="0" applyFont="1" applyFill="1" applyBorder="1" applyAlignment="1">
      <alignment horizontal="left" vertical="center" wrapText="1"/>
    </xf>
    <xf numFmtId="0" fontId="2" fillId="2" borderId="34" xfId="0" applyFont="1" applyFill="1" applyBorder="1" applyAlignment="1">
      <alignment horizontal="left" vertical="center" wrapText="1"/>
    </xf>
    <xf numFmtId="165" fontId="2" fillId="2" borderId="34" xfId="2" applyNumberFormat="1" applyFont="1" applyFill="1" applyBorder="1" applyAlignment="1" applyProtection="1">
      <alignment horizontal="center" vertical="center"/>
      <protection locked="0"/>
    </xf>
    <xf numFmtId="0" fontId="9" fillId="4" borderId="18" xfId="0" applyFont="1" applyFill="1" applyBorder="1" applyAlignment="1">
      <alignment horizontal="center" vertical="center"/>
    </xf>
    <xf numFmtId="0" fontId="9" fillId="4" borderId="19" xfId="0" applyFont="1" applyFill="1" applyBorder="1" applyAlignment="1">
      <alignment horizontal="center" vertical="center"/>
    </xf>
    <xf numFmtId="0" fontId="9" fillId="4" borderId="20" xfId="0" applyFont="1" applyFill="1" applyBorder="1" applyAlignment="1">
      <alignment horizontal="center" vertical="center"/>
    </xf>
    <xf numFmtId="0" fontId="14" fillId="4" borderId="18" xfId="0" applyFont="1" applyFill="1" applyBorder="1" applyAlignment="1">
      <alignment horizontal="center" vertical="center"/>
    </xf>
    <xf numFmtId="0" fontId="14" fillId="4" borderId="19" xfId="0" applyFont="1" applyFill="1" applyBorder="1" applyAlignment="1">
      <alignment horizontal="center" vertical="center"/>
    </xf>
    <xf numFmtId="0" fontId="14" fillId="4" borderId="20" xfId="0" applyFont="1" applyFill="1" applyBorder="1" applyAlignment="1">
      <alignment horizontal="center" vertical="center"/>
    </xf>
    <xf numFmtId="0" fontId="15" fillId="4" borderId="41" xfId="0" applyFont="1" applyFill="1" applyBorder="1" applyAlignment="1">
      <alignment horizontal="center" vertical="center" wrapText="1"/>
    </xf>
    <xf numFmtId="0" fontId="15" fillId="4" borderId="23" xfId="0" applyFont="1" applyFill="1" applyBorder="1" applyAlignment="1">
      <alignment horizontal="center" vertical="center" wrapText="1"/>
    </xf>
    <xf numFmtId="0" fontId="15" fillId="4" borderId="42" xfId="0" applyFont="1" applyFill="1" applyBorder="1" applyAlignment="1">
      <alignment horizontal="center" vertical="center" wrapText="1"/>
    </xf>
    <xf numFmtId="0" fontId="15" fillId="4" borderId="43" xfId="0" applyFont="1" applyFill="1" applyBorder="1" applyAlignment="1">
      <alignment horizontal="center" vertical="center" wrapText="1"/>
    </xf>
    <xf numFmtId="0" fontId="2" fillId="2" borderId="36" xfId="0" applyFont="1" applyFill="1" applyBorder="1" applyAlignment="1">
      <alignment horizontal="justify" vertical="center" wrapText="1"/>
    </xf>
    <xf numFmtId="0" fontId="2" fillId="2" borderId="34" xfId="0" applyFont="1" applyFill="1" applyBorder="1" applyAlignment="1">
      <alignment horizontal="justify" vertical="center" wrapText="1"/>
    </xf>
    <xf numFmtId="0" fontId="2" fillId="0" borderId="36" xfId="0" applyFont="1" applyBorder="1" applyAlignment="1">
      <alignment horizontal="left" vertical="center" wrapText="1"/>
    </xf>
    <xf numFmtId="0" fontId="2" fillId="0" borderId="34" xfId="0" applyFont="1" applyBorder="1" applyAlignment="1">
      <alignment horizontal="left" vertical="center" wrapText="1"/>
    </xf>
    <xf numFmtId="0" fontId="10" fillId="4" borderId="24" xfId="0" applyFont="1" applyFill="1" applyBorder="1" applyAlignment="1">
      <alignment horizontal="center" vertical="center" wrapText="1"/>
    </xf>
    <xf numFmtId="0" fontId="10" fillId="4" borderId="28" xfId="0" applyFont="1" applyFill="1" applyBorder="1" applyAlignment="1">
      <alignment horizontal="center" vertical="center" wrapText="1"/>
    </xf>
    <xf numFmtId="0" fontId="2" fillId="0" borderId="32" xfId="0" applyFont="1" applyBorder="1" applyAlignment="1">
      <alignment horizontal="left" vertical="center" wrapText="1"/>
    </xf>
    <xf numFmtId="0" fontId="2" fillId="0" borderId="33" xfId="0" applyFont="1" applyBorder="1" applyAlignment="1">
      <alignment horizontal="left" vertical="center" wrapText="1"/>
    </xf>
    <xf numFmtId="0" fontId="7" fillId="2" borderId="13" xfId="0" applyFont="1" applyFill="1" applyBorder="1" applyAlignment="1">
      <alignment horizontal="left" indent="1"/>
    </xf>
    <xf numFmtId="0" fontId="8" fillId="2" borderId="0" xfId="0" applyFont="1" applyFill="1" applyAlignment="1">
      <alignment horizontal="left" indent="6"/>
    </xf>
    <xf numFmtId="0" fontId="10" fillId="4" borderId="21" xfId="0" applyFont="1" applyFill="1" applyBorder="1" applyAlignment="1">
      <alignment horizontal="center" vertical="center" wrapText="1"/>
    </xf>
    <xf numFmtId="0" fontId="10" fillId="4" borderId="22"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10" fillId="4" borderId="26" xfId="0" applyFont="1" applyFill="1" applyBorder="1" applyAlignment="1">
      <alignment horizontal="center" vertical="center" wrapText="1"/>
    </xf>
    <xf numFmtId="0" fontId="10" fillId="4" borderId="23" xfId="0" applyFont="1" applyFill="1" applyBorder="1" applyAlignment="1">
      <alignment horizontal="center" vertical="center" wrapText="1"/>
    </xf>
    <xf numFmtId="0" fontId="10" fillId="4" borderId="27"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4" fillId="0" borderId="3" xfId="4" applyFont="1" applyBorder="1" applyAlignment="1">
      <alignment horizontal="center" vertical="center" wrapText="1"/>
    </xf>
    <xf numFmtId="0" fontId="4" fillId="0" borderId="6" xfId="4" applyFont="1" applyBorder="1" applyAlignment="1">
      <alignment horizontal="center" vertical="center" wrapText="1"/>
    </xf>
    <xf numFmtId="0" fontId="4" fillId="0" borderId="9" xfId="4"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7" fillId="2" borderId="4" xfId="0" applyFont="1" applyFill="1" applyBorder="1" applyAlignment="1">
      <alignment horizontal="center" wrapText="1"/>
    </xf>
    <xf numFmtId="0" fontId="7" fillId="2" borderId="0" xfId="0" applyFont="1" applyFill="1" applyAlignment="1">
      <alignment horizontal="center" wrapText="1"/>
    </xf>
    <xf numFmtId="165" fontId="2" fillId="2" borderId="34" xfId="2" applyNumberFormat="1" applyFont="1" applyFill="1" applyBorder="1" applyAlignment="1" applyProtection="1">
      <alignment horizontal="center" vertical="center"/>
    </xf>
  </cellXfs>
  <cellStyles count="5">
    <cellStyle name="Moneda" xfId="1" builtinId="4"/>
    <cellStyle name="Moneda [0]" xfId="2" builtinId="7"/>
    <cellStyle name="Normal" xfId="0" builtinId="0"/>
    <cellStyle name="Normal 10 2" xfId="4" xr:uid="{CEDDE731-753B-49C3-83FA-95E15F2D6847}"/>
    <cellStyle name="Porcentaje" xfId="3" builtinId="5"/>
  </cellStyles>
  <dxfs count="3">
    <dxf>
      <fill>
        <patternFill>
          <bgColor rgb="FFFBFEC2"/>
        </patternFill>
      </fill>
    </dxf>
    <dxf>
      <fill>
        <patternFill>
          <bgColor rgb="FFFBFEC2"/>
        </patternFill>
      </fill>
    </dxf>
    <dxf>
      <fill>
        <patternFill>
          <bgColor rgb="FFFBFEC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66A274DF-0AD2-408A-ACD3-726592EB7A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24" y="267826"/>
          <a:ext cx="1811256" cy="7064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244C59FB-0888-4BFB-937F-037BCAFD2B6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24" y="267826"/>
          <a:ext cx="1811256" cy="70644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Azul">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53511-9562-4B6A-8DE0-9C2E925CA468}">
  <sheetPr>
    <pageSetUpPr fitToPage="1"/>
  </sheetPr>
  <dimension ref="A1:N64"/>
  <sheetViews>
    <sheetView tabSelected="1" view="pageBreakPreview" topLeftCell="A41" zoomScale="64" zoomScaleNormal="55" zoomScaleSheetLayoutView="85" workbookViewId="0">
      <selection activeCell="G22" sqref="G22"/>
    </sheetView>
  </sheetViews>
  <sheetFormatPr baseColWidth="10" defaultColWidth="11.453125" defaultRowHeight="12.5" x14ac:dyDescent="0.25"/>
  <cols>
    <col min="1" max="1" width="1.6328125" style="1" customWidth="1"/>
    <col min="2" max="2" width="24.6328125" style="1" customWidth="1"/>
    <col min="3" max="3" width="26.6328125" style="1" customWidth="1"/>
    <col min="4" max="4" width="17.6328125" style="1" customWidth="1"/>
    <col min="5" max="5" width="10.6328125" style="1" customWidth="1"/>
    <col min="6" max="6" width="13.6328125" style="1" customWidth="1"/>
    <col min="7" max="7" width="14.6328125" style="1" customWidth="1"/>
    <col min="8" max="8" width="12.453125" style="1" customWidth="1"/>
    <col min="9" max="9" width="19.36328125" style="1" customWidth="1"/>
    <col min="10" max="10" width="22.6328125" style="1" customWidth="1"/>
    <col min="11" max="11" width="2.54296875" style="2" customWidth="1"/>
    <col min="12" max="12" width="24.54296875" style="1" customWidth="1"/>
    <col min="13" max="13" width="19.54296875" style="1" bestFit="1" customWidth="1"/>
    <col min="14" max="14" width="14.90625" style="1" customWidth="1"/>
    <col min="15" max="16384" width="11.453125" style="1"/>
  </cols>
  <sheetData>
    <row r="1" spans="1:11" ht="13" thickBot="1" x14ac:dyDescent="0.3">
      <c r="A1" s="17"/>
      <c r="B1" s="17"/>
      <c r="C1" s="17"/>
      <c r="D1" s="17"/>
      <c r="E1" s="17"/>
      <c r="F1" s="17"/>
      <c r="G1" s="17"/>
      <c r="H1" s="17"/>
      <c r="I1" s="17"/>
      <c r="J1" s="17"/>
      <c r="K1" s="18"/>
    </row>
    <row r="2" spans="1:11" ht="14.4" customHeight="1" x14ac:dyDescent="0.25">
      <c r="A2" s="17"/>
      <c r="B2" s="122"/>
      <c r="C2" s="123"/>
      <c r="D2" s="128" t="s">
        <v>0</v>
      </c>
      <c r="E2" s="128"/>
      <c r="F2" s="128"/>
      <c r="G2" s="128"/>
      <c r="H2" s="128"/>
      <c r="I2" s="128"/>
      <c r="J2" s="128"/>
      <c r="K2" s="18"/>
    </row>
    <row r="3" spans="1:11" s="3" customFormat="1" ht="14.4" customHeight="1" x14ac:dyDescent="0.35">
      <c r="A3" s="19"/>
      <c r="B3" s="124"/>
      <c r="C3" s="125"/>
      <c r="D3" s="129"/>
      <c r="E3" s="129"/>
      <c r="F3" s="129"/>
      <c r="G3" s="129"/>
      <c r="H3" s="129"/>
      <c r="I3" s="129"/>
      <c r="J3" s="129"/>
      <c r="K3" s="19"/>
    </row>
    <row r="4" spans="1:11" s="3" customFormat="1" ht="14.4" customHeight="1" x14ac:dyDescent="0.35">
      <c r="A4" s="19"/>
      <c r="B4" s="124"/>
      <c r="C4" s="125"/>
      <c r="D4" s="129"/>
      <c r="E4" s="129"/>
      <c r="F4" s="129"/>
      <c r="G4" s="129"/>
      <c r="H4" s="129"/>
      <c r="I4" s="129"/>
      <c r="J4" s="129"/>
      <c r="K4" s="19"/>
    </row>
    <row r="5" spans="1:11" s="3" customFormat="1" ht="14.4" customHeight="1" x14ac:dyDescent="0.35">
      <c r="A5" s="19"/>
      <c r="B5" s="124"/>
      <c r="C5" s="125"/>
      <c r="D5" s="129"/>
      <c r="E5" s="129"/>
      <c r="F5" s="129"/>
      <c r="G5" s="129"/>
      <c r="H5" s="129"/>
      <c r="I5" s="129"/>
      <c r="J5" s="129"/>
      <c r="K5" s="19"/>
    </row>
    <row r="6" spans="1:11" s="3" customFormat="1" ht="15" customHeight="1" thickBot="1" x14ac:dyDescent="0.4">
      <c r="A6" s="19"/>
      <c r="B6" s="126"/>
      <c r="C6" s="127"/>
      <c r="D6" s="130"/>
      <c r="E6" s="130"/>
      <c r="F6" s="130"/>
      <c r="G6" s="130"/>
      <c r="H6" s="130"/>
      <c r="I6" s="130"/>
      <c r="J6" s="130"/>
      <c r="K6" s="19"/>
    </row>
    <row r="7" spans="1:11" s="2" customFormat="1" ht="4.4000000000000004" customHeight="1" thickBot="1" x14ac:dyDescent="0.3">
      <c r="A7" s="18"/>
      <c r="B7" s="20"/>
      <c r="C7" s="18"/>
      <c r="D7" s="18"/>
      <c r="E7" s="18"/>
      <c r="F7" s="18"/>
      <c r="G7" s="18"/>
      <c r="H7" s="18"/>
      <c r="I7" s="18"/>
      <c r="J7" s="21"/>
      <c r="K7" s="18"/>
    </row>
    <row r="8" spans="1:11" s="2" customFormat="1" ht="75" customHeight="1" thickBot="1" x14ac:dyDescent="0.3">
      <c r="A8" s="18"/>
      <c r="B8" s="131" t="s">
        <v>54</v>
      </c>
      <c r="C8" s="132"/>
      <c r="D8" s="132"/>
      <c r="E8" s="132"/>
      <c r="F8" s="132"/>
      <c r="G8" s="132"/>
      <c r="H8" s="132"/>
      <c r="I8" s="132"/>
      <c r="J8" s="133"/>
      <c r="K8" s="18"/>
    </row>
    <row r="9" spans="1:11" s="2" customFormat="1" ht="44.4" customHeight="1" x14ac:dyDescent="0.3">
      <c r="A9" s="18"/>
      <c r="B9" s="134"/>
      <c r="C9" s="135"/>
      <c r="D9" s="135"/>
      <c r="E9" s="135"/>
      <c r="F9" s="115" t="s">
        <v>1</v>
      </c>
      <c r="G9" s="115"/>
      <c r="H9" s="22"/>
      <c r="I9" s="23" t="s">
        <v>2</v>
      </c>
      <c r="J9" s="24" t="s">
        <v>3</v>
      </c>
      <c r="K9" s="18"/>
    </row>
    <row r="10" spans="1:11" s="2" customFormat="1" ht="20.149999999999999" customHeight="1" x14ac:dyDescent="0.3">
      <c r="A10" s="18"/>
      <c r="B10" s="25" t="s">
        <v>4</v>
      </c>
      <c r="C10" s="114" t="s">
        <v>5</v>
      </c>
      <c r="D10" s="114"/>
      <c r="E10" s="114"/>
      <c r="F10" s="115" t="s">
        <v>6</v>
      </c>
      <c r="G10" s="115"/>
      <c r="H10" s="26">
        <v>2</v>
      </c>
      <c r="I10" s="27">
        <v>0</v>
      </c>
      <c r="J10" s="28">
        <v>6</v>
      </c>
      <c r="K10" s="18"/>
    </row>
    <row r="11" spans="1:11" s="2" customFormat="1" ht="8.15" customHeight="1" thickBot="1" x14ac:dyDescent="0.3">
      <c r="A11" s="18"/>
      <c r="B11" s="29"/>
      <c r="C11" s="30"/>
      <c r="D11" s="30"/>
      <c r="E11" s="30"/>
      <c r="F11" s="30"/>
      <c r="G11" s="30"/>
      <c r="H11" s="30"/>
      <c r="I11" s="30"/>
      <c r="J11" s="31"/>
      <c r="K11" s="18"/>
    </row>
    <row r="12" spans="1:11" s="2" customFormat="1" ht="14.15" customHeight="1" thickBot="1" x14ac:dyDescent="0.3">
      <c r="A12" s="18"/>
      <c r="B12" s="32"/>
      <c r="C12" s="32"/>
      <c r="D12" s="32"/>
      <c r="E12" s="32"/>
      <c r="F12" s="33"/>
      <c r="G12" s="33"/>
      <c r="H12" s="18"/>
      <c r="I12" s="18"/>
      <c r="J12" s="34"/>
      <c r="K12" s="18"/>
    </row>
    <row r="13" spans="1:11" s="4" customFormat="1" ht="20.399999999999999" customHeight="1" x14ac:dyDescent="0.35">
      <c r="A13" s="35"/>
      <c r="B13" s="96" t="s">
        <v>7</v>
      </c>
      <c r="C13" s="97"/>
      <c r="D13" s="97"/>
      <c r="E13" s="97"/>
      <c r="F13" s="97"/>
      <c r="G13" s="97"/>
      <c r="H13" s="97"/>
      <c r="I13" s="97"/>
      <c r="J13" s="98"/>
      <c r="K13" s="35"/>
    </row>
    <row r="14" spans="1:11" s="2" customFormat="1" ht="25.5" customHeight="1" x14ac:dyDescent="0.25">
      <c r="A14" s="18"/>
      <c r="B14" s="116" t="s">
        <v>8</v>
      </c>
      <c r="C14" s="117"/>
      <c r="D14" s="120" t="s">
        <v>9</v>
      </c>
      <c r="E14" s="120" t="s">
        <v>10</v>
      </c>
      <c r="F14" s="120" t="s">
        <v>11</v>
      </c>
      <c r="G14" s="120" t="s">
        <v>12</v>
      </c>
      <c r="H14" s="120" t="s">
        <v>13</v>
      </c>
      <c r="I14" s="120" t="s">
        <v>14</v>
      </c>
      <c r="J14" s="110" t="s">
        <v>15</v>
      </c>
      <c r="K14" s="18"/>
    </row>
    <row r="15" spans="1:11" s="2" customFormat="1" ht="12.75" customHeight="1" x14ac:dyDescent="0.25">
      <c r="A15" s="18"/>
      <c r="B15" s="118"/>
      <c r="C15" s="119"/>
      <c r="D15" s="121"/>
      <c r="E15" s="121"/>
      <c r="F15" s="121"/>
      <c r="G15" s="121"/>
      <c r="H15" s="121"/>
      <c r="I15" s="121"/>
      <c r="J15" s="111"/>
      <c r="K15" s="18"/>
    </row>
    <row r="16" spans="1:11" s="2" customFormat="1" ht="21" customHeight="1" thickBot="1" x14ac:dyDescent="0.3">
      <c r="A16" s="18"/>
      <c r="B16" s="36" t="s">
        <v>27</v>
      </c>
      <c r="C16" s="37"/>
      <c r="D16" s="37"/>
      <c r="E16" s="37"/>
      <c r="F16" s="37"/>
      <c r="G16" s="37"/>
      <c r="H16" s="37"/>
      <c r="I16" s="37"/>
      <c r="J16" s="38"/>
      <c r="K16" s="18"/>
    </row>
    <row r="17" spans="1:14" s="2" customFormat="1" x14ac:dyDescent="0.25">
      <c r="A17" s="18"/>
      <c r="B17" s="112" t="s">
        <v>16</v>
      </c>
      <c r="C17" s="113"/>
      <c r="D17" s="39">
        <v>10950000</v>
      </c>
      <c r="E17" s="40" t="s">
        <v>17</v>
      </c>
      <c r="F17" s="41">
        <v>1</v>
      </c>
      <c r="G17" s="42">
        <v>0.2</v>
      </c>
      <c r="H17" s="43">
        <v>6</v>
      </c>
      <c r="I17" s="44">
        <v>2.2999999999999998</v>
      </c>
      <c r="J17" s="45">
        <f>+IF(F17&lt;&gt;0,IF(I17&lt;&gt;0,(ROUNDUP(D17*F17*G17*H17*(I17),0)),(ROUNDUP(D17*F17*G17*H17,0))),0)</f>
        <v>30222000</v>
      </c>
      <c r="K17" s="18"/>
      <c r="L17" s="8"/>
      <c r="M17" s="9"/>
      <c r="N17" s="9"/>
    </row>
    <row r="18" spans="1:14" s="2" customFormat="1" x14ac:dyDescent="0.25">
      <c r="A18" s="18"/>
      <c r="B18" s="108" t="s">
        <v>18</v>
      </c>
      <c r="C18" s="109"/>
      <c r="D18" s="39">
        <v>8360700</v>
      </c>
      <c r="E18" s="40" t="s">
        <v>17</v>
      </c>
      <c r="F18" s="46">
        <v>1</v>
      </c>
      <c r="G18" s="47">
        <v>0.2</v>
      </c>
      <c r="H18" s="48">
        <v>4</v>
      </c>
      <c r="I18" s="48">
        <v>2.2999999999999998</v>
      </c>
      <c r="J18" s="49">
        <f t="shared" ref="J18:J26" si="0">+IF(F18&lt;&gt;0,IF(I18&lt;&gt;0,(ROUNDUP(D18*F18*G18*H18*(I18),0)),(ROUNDUP(D18*F18*G18*H18,0))),0)</f>
        <v>15383688</v>
      </c>
      <c r="K18" s="18"/>
      <c r="L18" s="8"/>
      <c r="M18" s="9"/>
      <c r="N18" s="9"/>
    </row>
    <row r="19" spans="1:14" s="2" customFormat="1" x14ac:dyDescent="0.25">
      <c r="A19" s="18"/>
      <c r="B19" s="108" t="s">
        <v>19</v>
      </c>
      <c r="C19" s="109"/>
      <c r="D19" s="39">
        <f>+D18</f>
        <v>8360700</v>
      </c>
      <c r="E19" s="40" t="s">
        <v>17</v>
      </c>
      <c r="F19" s="46">
        <v>1</v>
      </c>
      <c r="G19" s="47">
        <v>0.2</v>
      </c>
      <c r="H19" s="48">
        <v>2</v>
      </c>
      <c r="I19" s="48">
        <v>2.2999999999999998</v>
      </c>
      <c r="J19" s="49">
        <f t="shared" si="0"/>
        <v>7691844</v>
      </c>
      <c r="K19" s="18"/>
      <c r="L19" s="8"/>
      <c r="M19" s="9"/>
      <c r="N19" s="9"/>
    </row>
    <row r="20" spans="1:14" s="2" customFormat="1" x14ac:dyDescent="0.25">
      <c r="A20" s="18"/>
      <c r="B20" s="108" t="s">
        <v>20</v>
      </c>
      <c r="C20" s="109"/>
      <c r="D20" s="39">
        <f>+D19</f>
        <v>8360700</v>
      </c>
      <c r="E20" s="40" t="s">
        <v>17</v>
      </c>
      <c r="F20" s="46">
        <v>1</v>
      </c>
      <c r="G20" s="47">
        <v>0.15</v>
      </c>
      <c r="H20" s="48">
        <v>4</v>
      </c>
      <c r="I20" s="48">
        <v>2.2999999999999998</v>
      </c>
      <c r="J20" s="49">
        <f t="shared" si="0"/>
        <v>11537766</v>
      </c>
      <c r="K20" s="18"/>
      <c r="L20" s="8"/>
      <c r="M20" s="9"/>
      <c r="N20" s="9"/>
    </row>
    <row r="21" spans="1:14" s="2" customFormat="1" x14ac:dyDescent="0.25">
      <c r="A21" s="18"/>
      <c r="B21" s="108" t="s">
        <v>21</v>
      </c>
      <c r="C21" s="109"/>
      <c r="D21" s="39">
        <f>+D20</f>
        <v>8360700</v>
      </c>
      <c r="E21" s="40" t="s">
        <v>17</v>
      </c>
      <c r="F21" s="46">
        <v>1</v>
      </c>
      <c r="G21" s="47">
        <v>0.15</v>
      </c>
      <c r="H21" s="48">
        <v>4</v>
      </c>
      <c r="I21" s="48">
        <v>2.2999999999999998</v>
      </c>
      <c r="J21" s="49">
        <f t="shared" si="0"/>
        <v>11537766</v>
      </c>
      <c r="K21" s="18"/>
      <c r="L21" s="8"/>
      <c r="M21" s="9"/>
      <c r="N21" s="9"/>
    </row>
    <row r="22" spans="1:14" s="2" customFormat="1" x14ac:dyDescent="0.25">
      <c r="A22" s="18"/>
      <c r="B22" s="108" t="s">
        <v>22</v>
      </c>
      <c r="C22" s="109"/>
      <c r="D22" s="39">
        <f>+D21</f>
        <v>8360700</v>
      </c>
      <c r="E22" s="40" t="s">
        <v>17</v>
      </c>
      <c r="F22" s="46">
        <v>1</v>
      </c>
      <c r="G22" s="47">
        <v>0.2</v>
      </c>
      <c r="H22" s="48">
        <v>6</v>
      </c>
      <c r="I22" s="48">
        <v>2.2999999999999998</v>
      </c>
      <c r="J22" s="49">
        <f t="shared" si="0"/>
        <v>23075532</v>
      </c>
      <c r="K22" s="18"/>
      <c r="L22" s="8"/>
      <c r="M22" s="9"/>
      <c r="N22" s="9"/>
    </row>
    <row r="23" spans="1:14" s="2" customFormat="1" x14ac:dyDescent="0.25">
      <c r="A23" s="18"/>
      <c r="B23" s="108" t="s">
        <v>23</v>
      </c>
      <c r="C23" s="109"/>
      <c r="D23" s="39">
        <v>5050000</v>
      </c>
      <c r="E23" s="40" t="s">
        <v>17</v>
      </c>
      <c r="F23" s="46">
        <v>1</v>
      </c>
      <c r="G23" s="47">
        <v>0.15</v>
      </c>
      <c r="H23" s="50">
        <v>2</v>
      </c>
      <c r="I23" s="48">
        <v>2.2999999999999998</v>
      </c>
      <c r="J23" s="49">
        <f t="shared" si="0"/>
        <v>3484500</v>
      </c>
      <c r="K23" s="18"/>
      <c r="L23" s="8"/>
      <c r="M23" s="9"/>
      <c r="N23" s="9"/>
    </row>
    <row r="24" spans="1:14" s="2" customFormat="1" x14ac:dyDescent="0.25">
      <c r="A24" s="18"/>
      <c r="B24" s="108" t="s">
        <v>24</v>
      </c>
      <c r="C24" s="109"/>
      <c r="D24" s="39">
        <v>6795750</v>
      </c>
      <c r="E24" s="40" t="s">
        <v>17</v>
      </c>
      <c r="F24" s="46">
        <v>1</v>
      </c>
      <c r="G24" s="47">
        <v>0.5</v>
      </c>
      <c r="H24" s="48">
        <v>6</v>
      </c>
      <c r="I24" s="48">
        <v>2.2999999999999998</v>
      </c>
      <c r="J24" s="49">
        <f t="shared" si="0"/>
        <v>46890675</v>
      </c>
      <c r="K24" s="18"/>
      <c r="L24" s="8"/>
      <c r="M24" s="9"/>
      <c r="N24" s="9"/>
    </row>
    <row r="25" spans="1:14" s="2" customFormat="1" x14ac:dyDescent="0.25">
      <c r="A25" s="18"/>
      <c r="B25" s="108" t="s">
        <v>25</v>
      </c>
      <c r="C25" s="109"/>
      <c r="D25" s="39">
        <v>6795750</v>
      </c>
      <c r="E25" s="40" t="s">
        <v>17</v>
      </c>
      <c r="F25" s="46">
        <v>1</v>
      </c>
      <c r="G25" s="47">
        <v>0.5</v>
      </c>
      <c r="H25" s="48">
        <v>6</v>
      </c>
      <c r="I25" s="48">
        <v>2.2999999999999998</v>
      </c>
      <c r="J25" s="49">
        <f t="shared" si="0"/>
        <v>46890675</v>
      </c>
      <c r="K25" s="18"/>
      <c r="L25" s="8"/>
      <c r="M25" s="9"/>
      <c r="N25" s="9"/>
    </row>
    <row r="26" spans="1:14" s="2" customFormat="1" x14ac:dyDescent="0.25">
      <c r="A26" s="18"/>
      <c r="B26" s="108" t="s">
        <v>26</v>
      </c>
      <c r="C26" s="109"/>
      <c r="D26" s="39">
        <v>4650000</v>
      </c>
      <c r="E26" s="51" t="s">
        <v>17</v>
      </c>
      <c r="F26" s="46">
        <v>1</v>
      </c>
      <c r="G26" s="47">
        <v>1</v>
      </c>
      <c r="H26" s="48">
        <v>6</v>
      </c>
      <c r="I26" s="48">
        <v>2.2999999999999998</v>
      </c>
      <c r="J26" s="49">
        <f t="shared" si="0"/>
        <v>64170000</v>
      </c>
      <c r="K26" s="18"/>
      <c r="L26" s="8"/>
      <c r="M26" s="9"/>
      <c r="N26" s="9"/>
    </row>
    <row r="27" spans="1:14" s="2" customFormat="1" ht="6" customHeight="1" thickBot="1" x14ac:dyDescent="0.3">
      <c r="A27" s="18"/>
      <c r="B27" s="18"/>
      <c r="C27" s="18"/>
      <c r="D27" s="18"/>
      <c r="E27" s="18"/>
      <c r="F27" s="18"/>
      <c r="G27" s="18"/>
      <c r="H27" s="18"/>
      <c r="I27" s="18"/>
      <c r="J27" s="18"/>
      <c r="K27" s="18"/>
    </row>
    <row r="28" spans="1:14" s="2" customFormat="1" ht="20.149999999999999" customHeight="1" thickBot="1" x14ac:dyDescent="0.3">
      <c r="A28" s="18"/>
      <c r="B28" s="52" t="s">
        <v>28</v>
      </c>
      <c r="C28" s="53"/>
      <c r="D28" s="53"/>
      <c r="E28" s="53"/>
      <c r="F28" s="53"/>
      <c r="G28" s="53"/>
      <c r="H28" s="53"/>
      <c r="I28" s="53"/>
      <c r="J28" s="54"/>
      <c r="K28" s="18"/>
    </row>
    <row r="29" spans="1:14" s="2" customFormat="1" x14ac:dyDescent="0.25">
      <c r="A29" s="18"/>
      <c r="B29" s="108" t="s">
        <v>29</v>
      </c>
      <c r="C29" s="109"/>
      <c r="D29" s="55">
        <v>3680000</v>
      </c>
      <c r="E29" s="51" t="s">
        <v>17</v>
      </c>
      <c r="F29" s="46">
        <v>1</v>
      </c>
      <c r="G29" s="47">
        <v>0.4</v>
      </c>
      <c r="H29" s="48">
        <v>6</v>
      </c>
      <c r="I29" s="48">
        <v>2.2999999999999998</v>
      </c>
      <c r="J29" s="56">
        <f t="shared" ref="J29:J34" si="1">+IF(F29&lt;&gt;0,IF(I29&lt;&gt;0,(ROUNDUP(D29*F29*G29*H29*(I29),0)),(ROUNDUP(D29*F29*G29*H29,0))),0)</f>
        <v>20313600</v>
      </c>
      <c r="K29" s="18"/>
      <c r="L29" s="8"/>
      <c r="M29" s="9"/>
      <c r="N29" s="9"/>
    </row>
    <row r="30" spans="1:14" s="2" customFormat="1" x14ac:dyDescent="0.25">
      <c r="A30" s="18"/>
      <c r="B30" s="108" t="s">
        <v>30</v>
      </c>
      <c r="C30" s="109"/>
      <c r="D30" s="55">
        <v>2330000</v>
      </c>
      <c r="E30" s="51" t="s">
        <v>17</v>
      </c>
      <c r="F30" s="46">
        <v>1</v>
      </c>
      <c r="G30" s="47">
        <v>0.4</v>
      </c>
      <c r="H30" s="48">
        <v>6</v>
      </c>
      <c r="I30" s="48">
        <v>2.2999999999999998</v>
      </c>
      <c r="J30" s="56">
        <f t="shared" si="1"/>
        <v>12861600</v>
      </c>
      <c r="K30" s="18"/>
      <c r="L30" s="8"/>
      <c r="M30" s="9"/>
      <c r="N30" s="9"/>
    </row>
    <row r="31" spans="1:14" s="2" customFormat="1" ht="12.75" hidden="1" customHeight="1" x14ac:dyDescent="0.25">
      <c r="A31" s="18"/>
      <c r="B31" s="108" t="s">
        <v>31</v>
      </c>
      <c r="C31" s="109"/>
      <c r="D31" s="55">
        <v>1426506.9000000001</v>
      </c>
      <c r="E31" s="51" t="s">
        <v>17</v>
      </c>
      <c r="F31" s="46"/>
      <c r="G31" s="57"/>
      <c r="H31" s="48" t="str">
        <f>+IF(F31&lt;&gt;0,Duracion,"")</f>
        <v/>
      </c>
      <c r="I31" s="48">
        <f t="shared" ref="I31:I34" si="2">+I30</f>
        <v>2.2999999999999998</v>
      </c>
      <c r="J31" s="56">
        <f t="shared" si="1"/>
        <v>0</v>
      </c>
      <c r="K31" s="18"/>
      <c r="L31" s="8"/>
      <c r="M31" s="9"/>
      <c r="N31" s="9"/>
    </row>
    <row r="32" spans="1:14" s="2" customFormat="1" ht="12.75" hidden="1" customHeight="1" thickBot="1" x14ac:dyDescent="0.3">
      <c r="A32" s="18"/>
      <c r="B32" s="108" t="s">
        <v>32</v>
      </c>
      <c r="C32" s="109"/>
      <c r="D32" s="55">
        <v>2067166.3320000002</v>
      </c>
      <c r="E32" s="51" t="s">
        <v>17</v>
      </c>
      <c r="F32" s="46"/>
      <c r="G32" s="57"/>
      <c r="H32" s="48" t="str">
        <f>+IF(F32&lt;&gt;0,Duracion,"")</f>
        <v/>
      </c>
      <c r="I32" s="48">
        <f t="shared" si="2"/>
        <v>2.2999999999999998</v>
      </c>
      <c r="J32" s="56">
        <f t="shared" si="1"/>
        <v>0</v>
      </c>
      <c r="K32" s="18"/>
      <c r="L32" s="8"/>
      <c r="M32" s="9"/>
      <c r="N32" s="9"/>
    </row>
    <row r="33" spans="1:14" s="2" customFormat="1" ht="12.75" hidden="1" customHeight="1" thickBot="1" x14ac:dyDescent="0.3">
      <c r="A33" s="18"/>
      <c r="B33" s="108" t="s">
        <v>33</v>
      </c>
      <c r="C33" s="109"/>
      <c r="D33" s="55">
        <v>1745607.1248000003</v>
      </c>
      <c r="E33" s="51" t="s">
        <v>17</v>
      </c>
      <c r="F33" s="46"/>
      <c r="G33" s="57"/>
      <c r="H33" s="48" t="str">
        <f>+IF(F33&lt;&gt;0,Duracion,"")</f>
        <v/>
      </c>
      <c r="I33" s="48">
        <f t="shared" si="2"/>
        <v>2.2999999999999998</v>
      </c>
      <c r="J33" s="56">
        <f t="shared" si="1"/>
        <v>0</v>
      </c>
      <c r="K33" s="18"/>
      <c r="L33" s="8"/>
      <c r="M33" s="9"/>
      <c r="N33" s="9"/>
    </row>
    <row r="34" spans="1:14" s="2" customFormat="1" hidden="1" x14ac:dyDescent="0.25">
      <c r="A34" s="18"/>
      <c r="B34" s="108" t="s">
        <v>34</v>
      </c>
      <c r="C34" s="109"/>
      <c r="D34" s="55">
        <v>2100000</v>
      </c>
      <c r="E34" s="51" t="s">
        <v>17</v>
      </c>
      <c r="F34" s="46">
        <v>1</v>
      </c>
      <c r="G34" s="57">
        <v>0</v>
      </c>
      <c r="H34" s="48">
        <f>+IF(F34&lt;&gt;0,Duracion,"")</f>
        <v>6</v>
      </c>
      <c r="I34" s="48">
        <f t="shared" si="2"/>
        <v>2.2999999999999998</v>
      </c>
      <c r="J34" s="56">
        <f t="shared" si="1"/>
        <v>0</v>
      </c>
      <c r="K34" s="18"/>
      <c r="L34" s="8"/>
      <c r="M34" s="9"/>
      <c r="N34" s="9"/>
    </row>
    <row r="35" spans="1:14" s="4" customFormat="1" ht="26.15" customHeight="1" thickBot="1" x14ac:dyDescent="0.4">
      <c r="A35" s="35"/>
      <c r="B35" s="88" t="s">
        <v>35</v>
      </c>
      <c r="C35" s="89"/>
      <c r="D35" s="89"/>
      <c r="E35" s="89"/>
      <c r="F35" s="89"/>
      <c r="G35" s="89"/>
      <c r="H35" s="89"/>
      <c r="I35" s="89"/>
      <c r="J35" s="58">
        <f>+ROUND(SUM(J16:J34),0)</f>
        <v>294059646</v>
      </c>
      <c r="K35" s="35"/>
      <c r="L35" s="13"/>
    </row>
    <row r="36" spans="1:14" s="2" customFormat="1" ht="13" thickBot="1" x14ac:dyDescent="0.3">
      <c r="A36" s="18"/>
      <c r="B36" s="17"/>
      <c r="C36" s="17"/>
      <c r="D36" s="17"/>
      <c r="E36" s="17"/>
      <c r="F36" s="17"/>
      <c r="G36" s="17"/>
      <c r="H36" s="17"/>
      <c r="I36" s="17"/>
      <c r="J36" s="17"/>
      <c r="K36" s="18"/>
    </row>
    <row r="37" spans="1:14" s="2" customFormat="1" ht="15.75" customHeight="1" x14ac:dyDescent="0.25">
      <c r="A37" s="18"/>
      <c r="B37" s="99" t="s">
        <v>36</v>
      </c>
      <c r="C37" s="100"/>
      <c r="D37" s="100"/>
      <c r="E37" s="100"/>
      <c r="F37" s="100"/>
      <c r="G37" s="100"/>
      <c r="H37" s="100"/>
      <c r="I37" s="100"/>
      <c r="J37" s="101"/>
      <c r="K37" s="18"/>
    </row>
    <row r="38" spans="1:14" s="2" customFormat="1" ht="32.4" customHeight="1" x14ac:dyDescent="0.25">
      <c r="A38" s="18"/>
      <c r="B38" s="102" t="s">
        <v>37</v>
      </c>
      <c r="C38" s="103"/>
      <c r="D38" s="103"/>
      <c r="E38" s="59" t="s">
        <v>38</v>
      </c>
      <c r="F38" s="59" t="s">
        <v>11</v>
      </c>
      <c r="G38" s="59" t="s">
        <v>39</v>
      </c>
      <c r="H38" s="104" t="s">
        <v>40</v>
      </c>
      <c r="I38" s="105"/>
      <c r="J38" s="60" t="s">
        <v>15</v>
      </c>
      <c r="K38" s="18"/>
    </row>
    <row r="39" spans="1:14" s="2" customFormat="1" ht="56.15" customHeight="1" x14ac:dyDescent="0.25">
      <c r="A39" s="18"/>
      <c r="B39" s="106" t="s">
        <v>41</v>
      </c>
      <c r="C39" s="107"/>
      <c r="D39" s="107"/>
      <c r="E39" s="61" t="s">
        <v>42</v>
      </c>
      <c r="F39" s="61">
        <v>1</v>
      </c>
      <c r="G39" s="62">
        <f>+IF(F39&lt;&gt;0,Duracion,"")</f>
        <v>6</v>
      </c>
      <c r="H39" s="136">
        <v>5200000</v>
      </c>
      <c r="I39" s="136"/>
      <c r="J39" s="63">
        <f>+H39*G39*F39</f>
        <v>31200000</v>
      </c>
      <c r="K39" s="18"/>
      <c r="L39" s="14"/>
    </row>
    <row r="40" spans="1:14" s="2" customFormat="1" ht="27" customHeight="1" x14ac:dyDescent="0.25">
      <c r="A40" s="18"/>
      <c r="B40" s="106" t="s">
        <v>43</v>
      </c>
      <c r="C40" s="107"/>
      <c r="D40" s="107"/>
      <c r="E40" s="61" t="s">
        <v>42</v>
      </c>
      <c r="F40" s="61">
        <v>1</v>
      </c>
      <c r="G40" s="62">
        <f>+Duracion</f>
        <v>6</v>
      </c>
      <c r="H40" s="136">
        <v>830000</v>
      </c>
      <c r="I40" s="136"/>
      <c r="J40" s="63">
        <f>+ROUND(H40*G40*F40,0)</f>
        <v>4980000</v>
      </c>
      <c r="K40" s="18"/>
      <c r="L40" s="14"/>
      <c r="M40" s="15"/>
    </row>
    <row r="41" spans="1:14" s="2" customFormat="1" ht="27" customHeight="1" x14ac:dyDescent="0.25">
      <c r="A41" s="18"/>
      <c r="B41" s="93" t="s">
        <v>44</v>
      </c>
      <c r="C41" s="94"/>
      <c r="D41" s="94"/>
      <c r="E41" s="61" t="s">
        <v>42</v>
      </c>
      <c r="F41" s="61">
        <v>1</v>
      </c>
      <c r="G41" s="62">
        <f>+H29</f>
        <v>6</v>
      </c>
      <c r="H41" s="136">
        <v>3100000</v>
      </c>
      <c r="I41" s="136"/>
      <c r="J41" s="63">
        <f>+H41*G41*F41</f>
        <v>18600000</v>
      </c>
      <c r="K41" s="18"/>
      <c r="L41" s="14"/>
    </row>
    <row r="42" spans="1:14" s="2" customFormat="1" ht="18" customHeight="1" x14ac:dyDescent="0.25">
      <c r="A42" s="18"/>
      <c r="B42" s="93" t="s">
        <v>45</v>
      </c>
      <c r="C42" s="94"/>
      <c r="D42" s="94"/>
      <c r="E42" s="61" t="s">
        <v>42</v>
      </c>
      <c r="F42" s="61">
        <v>1</v>
      </c>
      <c r="G42" s="62">
        <f>+IF(F42&lt;&gt;0,Duracion,"")</f>
        <v>6</v>
      </c>
      <c r="H42" s="136">
        <v>850000</v>
      </c>
      <c r="I42" s="136"/>
      <c r="J42" s="63">
        <f>+H42*G42*F42</f>
        <v>5100000</v>
      </c>
      <c r="K42" s="18"/>
      <c r="L42" s="14"/>
    </row>
    <row r="43" spans="1:14" s="4" customFormat="1" ht="26.15" customHeight="1" thickBot="1" x14ac:dyDescent="0.4">
      <c r="A43" s="35"/>
      <c r="B43" s="88" t="s">
        <v>46</v>
      </c>
      <c r="C43" s="89"/>
      <c r="D43" s="89"/>
      <c r="E43" s="89"/>
      <c r="F43" s="89"/>
      <c r="G43" s="89"/>
      <c r="H43" s="89"/>
      <c r="I43" s="89"/>
      <c r="J43" s="64">
        <f>SUM(J39:J42)</f>
        <v>59880000</v>
      </c>
      <c r="K43" s="35"/>
      <c r="L43" s="13"/>
    </row>
    <row r="44" spans="1:14" s="2" customFormat="1" ht="6" customHeight="1" thickBot="1" x14ac:dyDescent="0.3">
      <c r="A44" s="18"/>
      <c r="B44" s="17"/>
      <c r="C44" s="17"/>
      <c r="D44" s="17"/>
      <c r="E44" s="17"/>
      <c r="F44" s="17"/>
      <c r="G44" s="17"/>
      <c r="H44" s="17"/>
      <c r="I44" s="17"/>
      <c r="J44" s="17"/>
      <c r="K44" s="18"/>
    </row>
    <row r="45" spans="1:14" s="2" customFormat="1" ht="18" customHeight="1" x14ac:dyDescent="0.25">
      <c r="A45" s="18"/>
      <c r="B45" s="96" t="s">
        <v>47</v>
      </c>
      <c r="C45" s="97"/>
      <c r="D45" s="97"/>
      <c r="E45" s="97"/>
      <c r="F45" s="97"/>
      <c r="G45" s="97"/>
      <c r="H45" s="97"/>
      <c r="I45" s="97"/>
      <c r="J45" s="98"/>
      <c r="K45" s="18"/>
    </row>
    <row r="46" spans="1:14" s="2" customFormat="1" ht="38.15" customHeight="1" thickBot="1" x14ac:dyDescent="0.3">
      <c r="A46" s="18"/>
      <c r="B46" s="81" t="s">
        <v>37</v>
      </c>
      <c r="C46" s="82"/>
      <c r="D46" s="82"/>
      <c r="E46" s="65" t="s">
        <v>38</v>
      </c>
      <c r="F46" s="65" t="s">
        <v>11</v>
      </c>
      <c r="G46" s="65" t="s">
        <v>39</v>
      </c>
      <c r="H46" s="83" t="s">
        <v>40</v>
      </c>
      <c r="I46" s="84"/>
      <c r="J46" s="66" t="s">
        <v>15</v>
      </c>
      <c r="K46" s="18"/>
    </row>
    <row r="47" spans="1:14" s="2" customFormat="1" ht="28.4" customHeight="1" x14ac:dyDescent="0.25">
      <c r="A47" s="18"/>
      <c r="B47" s="85" t="s">
        <v>48</v>
      </c>
      <c r="C47" s="86"/>
      <c r="D47" s="86"/>
      <c r="E47" s="67" t="s">
        <v>42</v>
      </c>
      <c r="F47" s="67">
        <v>1</v>
      </c>
      <c r="G47" s="68">
        <f>+IF(F47&lt;&gt;0,Duracion,"")</f>
        <v>6</v>
      </c>
      <c r="H47" s="87">
        <v>800000</v>
      </c>
      <c r="I47" s="87"/>
      <c r="J47" s="69">
        <f>+ROUND(H47*G47*F47,0)</f>
        <v>4800000</v>
      </c>
      <c r="K47" s="18"/>
    </row>
    <row r="48" spans="1:14" s="4" customFormat="1" ht="25.4" customHeight="1" thickBot="1" x14ac:dyDescent="0.4">
      <c r="A48" s="35"/>
      <c r="B48" s="88" t="s">
        <v>49</v>
      </c>
      <c r="C48" s="89"/>
      <c r="D48" s="89"/>
      <c r="E48" s="89"/>
      <c r="F48" s="89"/>
      <c r="G48" s="89"/>
      <c r="H48" s="89"/>
      <c r="I48" s="89"/>
      <c r="J48" s="58">
        <f>+J47</f>
        <v>4800000</v>
      </c>
      <c r="K48" s="35"/>
    </row>
    <row r="49" spans="1:14" s="2" customFormat="1" ht="9.65" customHeight="1" thickBot="1" x14ac:dyDescent="0.3">
      <c r="A49" s="18"/>
      <c r="B49" s="17"/>
      <c r="C49" s="17"/>
      <c r="D49" s="17"/>
      <c r="E49" s="17"/>
      <c r="F49" s="17"/>
      <c r="G49" s="17"/>
      <c r="H49" s="17"/>
      <c r="I49" s="17"/>
      <c r="J49" s="17"/>
      <c r="K49" s="18"/>
    </row>
    <row r="50" spans="1:14" s="2" customFormat="1" ht="16" thickBot="1" x14ac:dyDescent="0.3">
      <c r="A50" s="18"/>
      <c r="B50" s="90" t="s">
        <v>50</v>
      </c>
      <c r="C50" s="91"/>
      <c r="D50" s="91"/>
      <c r="E50" s="91"/>
      <c r="F50" s="91"/>
      <c r="G50" s="91"/>
      <c r="H50" s="91"/>
      <c r="I50" s="91"/>
      <c r="J50" s="92"/>
      <c r="K50" s="18"/>
      <c r="M50" s="4"/>
      <c r="N50" s="4"/>
    </row>
    <row r="51" spans="1:14" s="4" customFormat="1" ht="20.149999999999999" customHeight="1" thickBot="1" x14ac:dyDescent="0.4">
      <c r="A51" s="35"/>
      <c r="B51" s="77" t="s">
        <v>51</v>
      </c>
      <c r="C51" s="78"/>
      <c r="D51" s="78"/>
      <c r="E51" s="78"/>
      <c r="F51" s="78"/>
      <c r="G51" s="78"/>
      <c r="H51" s="78"/>
      <c r="I51" s="78"/>
      <c r="J51" s="70">
        <f>+J48+J43+J35</f>
        <v>358739646</v>
      </c>
      <c r="K51" s="35"/>
    </row>
    <row r="52" spans="1:14" s="4" customFormat="1" ht="20.149999999999999" customHeight="1" thickBot="1" x14ac:dyDescent="0.4">
      <c r="A52" s="35"/>
      <c r="B52" s="77" t="s">
        <v>52</v>
      </c>
      <c r="C52" s="78"/>
      <c r="D52" s="78"/>
      <c r="E52" s="78"/>
      <c r="F52" s="78"/>
      <c r="G52" s="78"/>
      <c r="H52" s="78"/>
      <c r="I52" s="78"/>
      <c r="J52" s="70">
        <f>+ROUNDDOWN(J51*0.19,0)</f>
        <v>68160532</v>
      </c>
      <c r="K52" s="35"/>
    </row>
    <row r="53" spans="1:14" s="2" customFormat="1" ht="20.149999999999999" customHeight="1" thickBot="1" x14ac:dyDescent="0.3">
      <c r="A53" s="18"/>
      <c r="B53" s="79" t="s">
        <v>53</v>
      </c>
      <c r="C53" s="80"/>
      <c r="D53" s="80"/>
      <c r="E53" s="80"/>
      <c r="F53" s="80"/>
      <c r="G53" s="80"/>
      <c r="H53" s="80"/>
      <c r="I53" s="80"/>
      <c r="J53" s="64">
        <f>+ROUND(J51+J52,0)</f>
        <v>426900178</v>
      </c>
      <c r="K53" s="18"/>
      <c r="L53" s="16"/>
      <c r="M53" s="4"/>
      <c r="N53" s="4"/>
    </row>
    <row r="54" spans="1:14" s="2" customFormat="1" x14ac:dyDescent="0.25">
      <c r="A54" s="18"/>
      <c r="B54" s="18"/>
      <c r="C54" s="18"/>
      <c r="D54" s="18"/>
      <c r="E54" s="18"/>
      <c r="F54" s="18"/>
      <c r="G54" s="18"/>
      <c r="H54" s="18"/>
      <c r="I54" s="18"/>
      <c r="J54" s="18"/>
      <c r="K54" s="18"/>
      <c r="L54" s="16"/>
      <c r="M54" s="4"/>
      <c r="N54" s="4"/>
    </row>
    <row r="55" spans="1:14" s="2" customFormat="1" ht="14.5" x14ac:dyDescent="0.25">
      <c r="A55" s="18"/>
      <c r="B55" s="74" t="s">
        <v>55</v>
      </c>
      <c r="C55" s="75"/>
      <c r="D55" s="75"/>
      <c r="E55" s="75"/>
      <c r="F55" s="75"/>
      <c r="G55" s="75"/>
      <c r="H55" s="75"/>
      <c r="I55" s="75"/>
      <c r="J55" s="75"/>
      <c r="K55" s="18"/>
      <c r="M55" s="4"/>
      <c r="N55" s="4"/>
    </row>
    <row r="56" spans="1:14" s="2" customFormat="1" ht="14.5" x14ac:dyDescent="0.25">
      <c r="A56" s="18"/>
      <c r="B56" s="74" t="s">
        <v>66</v>
      </c>
      <c r="C56" s="75"/>
      <c r="D56" s="75"/>
      <c r="E56" s="75"/>
      <c r="F56" s="75"/>
      <c r="G56" s="75"/>
      <c r="H56" s="75"/>
      <c r="I56" s="75"/>
      <c r="J56" s="75"/>
      <c r="K56" s="18"/>
      <c r="M56" s="4"/>
      <c r="N56" s="4"/>
    </row>
    <row r="57" spans="1:14" s="2" customFormat="1" ht="14.5" x14ac:dyDescent="0.25">
      <c r="A57" s="18"/>
      <c r="B57" s="74" t="s">
        <v>56</v>
      </c>
      <c r="C57" s="75"/>
      <c r="D57" s="75"/>
      <c r="E57" s="75"/>
      <c r="F57" s="75"/>
      <c r="G57" s="75"/>
      <c r="H57" s="75"/>
      <c r="I57" s="75"/>
      <c r="J57" s="75"/>
      <c r="K57" s="18"/>
      <c r="M57" s="4"/>
      <c r="N57" s="4"/>
    </row>
    <row r="58" spans="1:14" s="2" customFormat="1" ht="20.149999999999999" customHeight="1" x14ac:dyDescent="0.25">
      <c r="A58" s="18"/>
      <c r="B58" s="74" t="s">
        <v>57</v>
      </c>
      <c r="C58" s="75"/>
      <c r="D58" s="75"/>
      <c r="E58" s="75"/>
      <c r="F58" s="75"/>
      <c r="G58" s="75"/>
      <c r="H58" s="75"/>
      <c r="I58" s="75"/>
      <c r="J58" s="75"/>
      <c r="K58" s="18"/>
      <c r="M58" s="4"/>
      <c r="N58" s="4"/>
    </row>
    <row r="59" spans="1:14" s="2" customFormat="1" ht="22.5" customHeight="1" x14ac:dyDescent="0.25">
      <c r="A59" s="18"/>
      <c r="B59" s="74" t="s">
        <v>58</v>
      </c>
      <c r="C59" s="75"/>
      <c r="D59" s="75"/>
      <c r="E59" s="75"/>
      <c r="F59" s="75"/>
      <c r="G59" s="75"/>
      <c r="H59" s="75"/>
      <c r="I59" s="75"/>
      <c r="J59" s="75"/>
      <c r="K59" s="18"/>
    </row>
    <row r="60" spans="1:14" s="2" customFormat="1" ht="39.5" customHeight="1" x14ac:dyDescent="0.25">
      <c r="A60" s="18"/>
      <c r="B60" s="76" t="s">
        <v>62</v>
      </c>
      <c r="C60" s="76"/>
      <c r="D60" s="76"/>
      <c r="E60" s="76"/>
      <c r="F60" s="76"/>
      <c r="G60" s="76"/>
      <c r="H60" s="76"/>
      <c r="I60" s="76"/>
      <c r="J60" s="76"/>
      <c r="K60" s="18"/>
    </row>
    <row r="61" spans="1:14" s="2" customFormat="1" ht="39.9" customHeight="1" x14ac:dyDescent="0.25">
      <c r="A61" s="18"/>
      <c r="B61" s="71" t="s">
        <v>63</v>
      </c>
      <c r="C61" s="71"/>
      <c r="D61" s="71"/>
      <c r="E61" s="71"/>
      <c r="F61" s="71"/>
      <c r="G61" s="71"/>
      <c r="H61" s="71"/>
      <c r="I61" s="71"/>
      <c r="J61" s="71"/>
      <c r="K61" s="18"/>
    </row>
    <row r="62" spans="1:14" ht="39.9" customHeight="1" x14ac:dyDescent="0.25">
      <c r="A62" s="17"/>
      <c r="B62" s="71" t="s">
        <v>59</v>
      </c>
      <c r="C62" s="71"/>
      <c r="D62" s="71"/>
      <c r="E62" s="71"/>
      <c r="F62" s="71"/>
      <c r="G62" s="71"/>
      <c r="H62" s="71"/>
      <c r="I62" s="71"/>
      <c r="J62" s="71"/>
      <c r="K62" s="18"/>
    </row>
    <row r="63" spans="1:14" ht="31" customHeight="1" x14ac:dyDescent="0.25">
      <c r="A63" s="17"/>
      <c r="B63" s="71" t="s">
        <v>60</v>
      </c>
      <c r="C63" s="71"/>
      <c r="D63" s="71"/>
      <c r="E63" s="71"/>
      <c r="F63" s="71"/>
      <c r="G63" s="71"/>
      <c r="H63" s="71"/>
      <c r="I63" s="71"/>
      <c r="J63" s="71"/>
      <c r="K63" s="18"/>
    </row>
    <row r="64" spans="1:14" ht="31" customHeight="1" x14ac:dyDescent="0.25">
      <c r="A64" s="17"/>
      <c r="B64" s="71" t="s">
        <v>61</v>
      </c>
      <c r="C64" s="71"/>
      <c r="D64" s="71"/>
      <c r="E64" s="71"/>
      <c r="F64" s="71"/>
      <c r="G64" s="71"/>
      <c r="H64" s="71"/>
      <c r="I64" s="71"/>
      <c r="J64" s="71"/>
      <c r="K64" s="18"/>
    </row>
  </sheetData>
  <sheetProtection algorithmName="SHA-512" hashValue="DjKzx46Nos7izXHgJ9GJuOtUWZqrbgJOeD+neC+MVnyZOueG3jbP/qVdEt84A2R92m/7+2UZ1EdKE84m3s5l+g==" saltValue="25wAdGq7SgfHvslXhe/JMA==" spinCount="100000" sheet="1" scenarios="1" formatCells="0" formatColumns="0"/>
  <mergeCells count="66">
    <mergeCell ref="B2:C6"/>
    <mergeCell ref="D2:H6"/>
    <mergeCell ref="I2:J6"/>
    <mergeCell ref="B8:J8"/>
    <mergeCell ref="B9:E9"/>
    <mergeCell ref="F9:G9"/>
    <mergeCell ref="C10:E10"/>
    <mergeCell ref="F10:G10"/>
    <mergeCell ref="B13:J13"/>
    <mergeCell ref="B14:C15"/>
    <mergeCell ref="D14:D15"/>
    <mergeCell ref="E14:E15"/>
    <mergeCell ref="F14:F15"/>
    <mergeCell ref="G14:G15"/>
    <mergeCell ref="H14:H15"/>
    <mergeCell ref="I14:I15"/>
    <mergeCell ref="B17:C17"/>
    <mergeCell ref="B18:C18"/>
    <mergeCell ref="B19:C19"/>
    <mergeCell ref="B20:C20"/>
    <mergeCell ref="J14:J15"/>
    <mergeCell ref="B29:C29"/>
    <mergeCell ref="B30:C30"/>
    <mergeCell ref="B31:C31"/>
    <mergeCell ref="B32:C32"/>
    <mergeCell ref="B21:C21"/>
    <mergeCell ref="B22:C22"/>
    <mergeCell ref="B23:C23"/>
    <mergeCell ref="B24:C24"/>
    <mergeCell ref="B25:C25"/>
    <mergeCell ref="B26:C26"/>
    <mergeCell ref="B33:C33"/>
    <mergeCell ref="B34:C34"/>
    <mergeCell ref="B35:I35"/>
    <mergeCell ref="B37:J37"/>
    <mergeCell ref="B38:D38"/>
    <mergeCell ref="H38:I38"/>
    <mergeCell ref="B42:D42"/>
    <mergeCell ref="H42:I42"/>
    <mergeCell ref="B43:I43"/>
    <mergeCell ref="B45:J45"/>
    <mergeCell ref="B39:D39"/>
    <mergeCell ref="H39:I39"/>
    <mergeCell ref="B40:D40"/>
    <mergeCell ref="H40:I40"/>
    <mergeCell ref="B41:D41"/>
    <mergeCell ref="H41:I41"/>
    <mergeCell ref="B51:I51"/>
    <mergeCell ref="B52:I52"/>
    <mergeCell ref="B53:I53"/>
    <mergeCell ref="B46:D46"/>
    <mergeCell ref="H46:I46"/>
    <mergeCell ref="B47:D47"/>
    <mergeCell ref="H47:I47"/>
    <mergeCell ref="B48:I48"/>
    <mergeCell ref="B50:J50"/>
    <mergeCell ref="B63:J63"/>
    <mergeCell ref="B64:J64"/>
    <mergeCell ref="B55:J55"/>
    <mergeCell ref="B56:J56"/>
    <mergeCell ref="B57:J57"/>
    <mergeCell ref="B58:J58"/>
    <mergeCell ref="B59:J59"/>
    <mergeCell ref="B60:J60"/>
    <mergeCell ref="B61:J61"/>
    <mergeCell ref="B62:J62"/>
  </mergeCells>
  <printOptions horizontalCentered="1"/>
  <pageMargins left="0.59055118110236227" right="0.59055118110236227" top="0.39370078740157483" bottom="0.27559055118110237" header="0.39370078740157483" footer="0.31496062992125984"/>
  <pageSetup paperSize="9" scale="5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4DA82-2ADC-4B28-B337-95EC9545AB31}">
  <sheetPr>
    <pageSetUpPr fitToPage="1"/>
  </sheetPr>
  <dimension ref="A1:N68"/>
  <sheetViews>
    <sheetView view="pageBreakPreview" zoomScale="64" zoomScaleNormal="55" zoomScaleSheetLayoutView="85" workbookViewId="0">
      <selection activeCell="M63" sqref="M63"/>
    </sheetView>
  </sheetViews>
  <sheetFormatPr baseColWidth="10" defaultColWidth="11.453125" defaultRowHeight="12.5" x14ac:dyDescent="0.25"/>
  <cols>
    <col min="1" max="1" width="1.6328125" style="1" customWidth="1"/>
    <col min="2" max="2" width="24.6328125" style="1" customWidth="1"/>
    <col min="3" max="3" width="26.6328125" style="1" customWidth="1"/>
    <col min="4" max="4" width="17.6328125" style="1" customWidth="1"/>
    <col min="5" max="5" width="10.6328125" style="1" customWidth="1"/>
    <col min="6" max="6" width="13.6328125" style="1" customWidth="1"/>
    <col min="7" max="7" width="14.6328125" style="1" customWidth="1"/>
    <col min="8" max="8" width="12.453125" style="1" customWidth="1"/>
    <col min="9" max="9" width="19.36328125" style="1" customWidth="1"/>
    <col min="10" max="10" width="22.6328125" style="1" customWidth="1"/>
    <col min="11" max="11" width="2.54296875" style="2" customWidth="1"/>
    <col min="12" max="12" width="24.54296875" style="1" customWidth="1"/>
    <col min="13" max="13" width="19.54296875" style="1" bestFit="1" customWidth="1"/>
    <col min="14" max="14" width="14.90625" style="1" customWidth="1"/>
    <col min="15" max="16384" width="11.453125" style="1"/>
  </cols>
  <sheetData>
    <row r="1" spans="1:11" ht="13" thickBot="1" x14ac:dyDescent="0.3">
      <c r="A1" s="17"/>
      <c r="B1" s="17"/>
      <c r="C1" s="17"/>
      <c r="D1" s="17"/>
      <c r="E1" s="17"/>
      <c r="F1" s="17"/>
      <c r="G1" s="17"/>
      <c r="H1" s="17"/>
      <c r="I1" s="17"/>
      <c r="J1" s="17"/>
      <c r="K1" s="18"/>
    </row>
    <row r="2" spans="1:11" ht="14.4" customHeight="1" x14ac:dyDescent="0.25">
      <c r="A2" s="17"/>
      <c r="B2" s="122"/>
      <c r="C2" s="123"/>
      <c r="D2" s="128" t="s">
        <v>0</v>
      </c>
      <c r="E2" s="128"/>
      <c r="F2" s="128"/>
      <c r="G2" s="128"/>
      <c r="H2" s="128"/>
      <c r="I2" s="128"/>
      <c r="J2" s="128"/>
      <c r="K2" s="18"/>
    </row>
    <row r="3" spans="1:11" s="3" customFormat="1" ht="14.4" customHeight="1" x14ac:dyDescent="0.35">
      <c r="A3" s="19"/>
      <c r="B3" s="124"/>
      <c r="C3" s="125"/>
      <c r="D3" s="129"/>
      <c r="E3" s="129"/>
      <c r="F3" s="129"/>
      <c r="G3" s="129"/>
      <c r="H3" s="129"/>
      <c r="I3" s="129"/>
      <c r="J3" s="129"/>
      <c r="K3" s="19"/>
    </row>
    <row r="4" spans="1:11" s="3" customFormat="1" ht="14.4" customHeight="1" x14ac:dyDescent="0.35">
      <c r="A4" s="19"/>
      <c r="B4" s="124"/>
      <c r="C4" s="125"/>
      <c r="D4" s="129"/>
      <c r="E4" s="129"/>
      <c r="F4" s="129"/>
      <c r="G4" s="129"/>
      <c r="H4" s="129"/>
      <c r="I4" s="129"/>
      <c r="J4" s="129"/>
      <c r="K4" s="19"/>
    </row>
    <row r="5" spans="1:11" s="3" customFormat="1" ht="14.4" customHeight="1" x14ac:dyDescent="0.35">
      <c r="A5" s="19"/>
      <c r="B5" s="124"/>
      <c r="C5" s="125"/>
      <c r="D5" s="129"/>
      <c r="E5" s="129"/>
      <c r="F5" s="129"/>
      <c r="G5" s="129"/>
      <c r="H5" s="129"/>
      <c r="I5" s="129"/>
      <c r="J5" s="129"/>
      <c r="K5" s="19"/>
    </row>
    <row r="6" spans="1:11" s="3" customFormat="1" ht="15" customHeight="1" thickBot="1" x14ac:dyDescent="0.4">
      <c r="A6" s="19"/>
      <c r="B6" s="126"/>
      <c r="C6" s="127"/>
      <c r="D6" s="130"/>
      <c r="E6" s="130"/>
      <c r="F6" s="130"/>
      <c r="G6" s="130"/>
      <c r="H6" s="130"/>
      <c r="I6" s="130"/>
      <c r="J6" s="130"/>
      <c r="K6" s="19"/>
    </row>
    <row r="7" spans="1:11" s="2" customFormat="1" ht="4.4000000000000004" customHeight="1" thickBot="1" x14ac:dyDescent="0.3">
      <c r="A7" s="18"/>
      <c r="B7" s="20"/>
      <c r="C7" s="18"/>
      <c r="D7" s="18"/>
      <c r="E7" s="18"/>
      <c r="F7" s="18"/>
      <c r="G7" s="18"/>
      <c r="H7" s="18"/>
      <c r="I7" s="18"/>
      <c r="J7" s="21"/>
      <c r="K7" s="18"/>
    </row>
    <row r="8" spans="1:11" s="2" customFormat="1" ht="75" customHeight="1" thickBot="1" x14ac:dyDescent="0.3">
      <c r="A8" s="18"/>
      <c r="B8" s="131" t="s">
        <v>54</v>
      </c>
      <c r="C8" s="132"/>
      <c r="D8" s="132"/>
      <c r="E8" s="132"/>
      <c r="F8" s="132"/>
      <c r="G8" s="132"/>
      <c r="H8" s="132"/>
      <c r="I8" s="132"/>
      <c r="J8" s="133"/>
      <c r="K8" s="18"/>
    </row>
    <row r="9" spans="1:11" s="2" customFormat="1" ht="44.4" customHeight="1" x14ac:dyDescent="0.3">
      <c r="A9" s="18"/>
      <c r="B9" s="134"/>
      <c r="C9" s="135"/>
      <c r="D9" s="135"/>
      <c r="E9" s="135"/>
      <c r="F9" s="115" t="s">
        <v>1</v>
      </c>
      <c r="G9" s="115"/>
      <c r="H9" s="22"/>
      <c r="I9" s="23" t="s">
        <v>2</v>
      </c>
      <c r="J9" s="24" t="s">
        <v>3</v>
      </c>
      <c r="K9" s="18"/>
    </row>
    <row r="10" spans="1:11" s="2" customFormat="1" ht="20.149999999999999" customHeight="1" x14ac:dyDescent="0.3">
      <c r="A10" s="18"/>
      <c r="B10" s="25" t="s">
        <v>4</v>
      </c>
      <c r="C10" s="114" t="s">
        <v>5</v>
      </c>
      <c r="D10" s="114"/>
      <c r="E10" s="114"/>
      <c r="F10" s="115" t="s">
        <v>6</v>
      </c>
      <c r="G10" s="115"/>
      <c r="H10" s="26">
        <v>2</v>
      </c>
      <c r="I10" s="27">
        <v>0</v>
      </c>
      <c r="J10" s="28">
        <v>6</v>
      </c>
      <c r="K10" s="18"/>
    </row>
    <row r="11" spans="1:11" s="2" customFormat="1" ht="8.15" customHeight="1" thickBot="1" x14ac:dyDescent="0.3">
      <c r="A11" s="18"/>
      <c r="B11" s="29"/>
      <c r="C11" s="30"/>
      <c r="D11" s="30"/>
      <c r="E11" s="30"/>
      <c r="F11" s="30"/>
      <c r="G11" s="30"/>
      <c r="H11" s="30"/>
      <c r="I11" s="30"/>
      <c r="J11" s="31"/>
      <c r="K11" s="18"/>
    </row>
    <row r="12" spans="1:11" s="2" customFormat="1" ht="14.15" customHeight="1" thickBot="1" x14ac:dyDescent="0.3">
      <c r="A12" s="18"/>
      <c r="B12" s="32"/>
      <c r="C12" s="32"/>
      <c r="D12" s="32"/>
      <c r="E12" s="32"/>
      <c r="F12" s="33"/>
      <c r="G12" s="33"/>
      <c r="H12" s="18"/>
      <c r="I12" s="18"/>
      <c r="J12" s="34"/>
      <c r="K12" s="18"/>
    </row>
    <row r="13" spans="1:11" s="4" customFormat="1" ht="20.399999999999999" customHeight="1" x14ac:dyDescent="0.35">
      <c r="A13" s="35"/>
      <c r="B13" s="96" t="s">
        <v>7</v>
      </c>
      <c r="C13" s="97"/>
      <c r="D13" s="97"/>
      <c r="E13" s="97"/>
      <c r="F13" s="97"/>
      <c r="G13" s="97"/>
      <c r="H13" s="97"/>
      <c r="I13" s="97"/>
      <c r="J13" s="98"/>
      <c r="K13" s="35"/>
    </row>
    <row r="14" spans="1:11" s="2" customFormat="1" ht="25.5" customHeight="1" x14ac:dyDescent="0.25">
      <c r="A14" s="18"/>
      <c r="B14" s="116" t="s">
        <v>8</v>
      </c>
      <c r="C14" s="117"/>
      <c r="D14" s="120" t="s">
        <v>9</v>
      </c>
      <c r="E14" s="120" t="s">
        <v>10</v>
      </c>
      <c r="F14" s="120" t="s">
        <v>11</v>
      </c>
      <c r="G14" s="120" t="s">
        <v>12</v>
      </c>
      <c r="H14" s="120" t="s">
        <v>13</v>
      </c>
      <c r="I14" s="120" t="s">
        <v>14</v>
      </c>
      <c r="J14" s="110" t="s">
        <v>15</v>
      </c>
      <c r="K14" s="18"/>
    </row>
    <row r="15" spans="1:11" s="2" customFormat="1" ht="12.75" customHeight="1" x14ac:dyDescent="0.25">
      <c r="A15" s="18"/>
      <c r="B15" s="118"/>
      <c r="C15" s="119"/>
      <c r="D15" s="121"/>
      <c r="E15" s="121"/>
      <c r="F15" s="121"/>
      <c r="G15" s="121"/>
      <c r="H15" s="121"/>
      <c r="I15" s="121"/>
      <c r="J15" s="111"/>
      <c r="K15" s="18"/>
    </row>
    <row r="16" spans="1:11" s="2" customFormat="1" ht="21" customHeight="1" thickBot="1" x14ac:dyDescent="0.3">
      <c r="A16" s="18"/>
      <c r="B16" s="36" t="s">
        <v>27</v>
      </c>
      <c r="C16" s="37"/>
      <c r="D16" s="37"/>
      <c r="E16" s="37"/>
      <c r="F16" s="37"/>
      <c r="G16" s="37"/>
      <c r="H16" s="37"/>
      <c r="I16" s="37"/>
      <c r="J16" s="38"/>
      <c r="K16" s="18"/>
    </row>
    <row r="17" spans="1:14" s="2" customFormat="1" x14ac:dyDescent="0.25">
      <c r="A17" s="18"/>
      <c r="B17" s="112" t="s">
        <v>16</v>
      </c>
      <c r="C17" s="113"/>
      <c r="D17" s="5"/>
      <c r="E17" s="40" t="s">
        <v>17</v>
      </c>
      <c r="F17" s="41">
        <v>1</v>
      </c>
      <c r="G17" s="6">
        <v>0.2</v>
      </c>
      <c r="H17" s="43">
        <v>6</v>
      </c>
      <c r="I17" s="7">
        <v>2.2999999999999998</v>
      </c>
      <c r="J17" s="45">
        <f>+IF(F17&lt;&gt;0,IF(I17&lt;&gt;0,(ROUNDUP(D17*F17*G17*H17*(I17),0)),(ROUNDUP(D17*F17*G17*H17,0))),0)</f>
        <v>0</v>
      </c>
      <c r="K17" s="18"/>
      <c r="L17" s="8"/>
      <c r="M17" s="9"/>
      <c r="N17" s="9"/>
    </row>
    <row r="18" spans="1:14" s="2" customFormat="1" x14ac:dyDescent="0.25">
      <c r="A18" s="18"/>
      <c r="B18" s="108" t="s">
        <v>18</v>
      </c>
      <c r="C18" s="109"/>
      <c r="D18" s="5"/>
      <c r="E18" s="40" t="s">
        <v>17</v>
      </c>
      <c r="F18" s="46">
        <v>1</v>
      </c>
      <c r="G18" s="10">
        <v>0.2</v>
      </c>
      <c r="H18" s="48">
        <v>4</v>
      </c>
      <c r="I18" s="11">
        <v>2.2999999999999998</v>
      </c>
      <c r="J18" s="49">
        <f t="shared" ref="J18:J26" si="0">+IF(F18&lt;&gt;0,IF(I18&lt;&gt;0,(ROUNDUP(D18*F18*G18*H18*(I18),0)),(ROUNDUP(D18*F18*G18*H18,0))),0)</f>
        <v>0</v>
      </c>
      <c r="K18" s="18"/>
      <c r="L18" s="8"/>
      <c r="M18" s="9"/>
      <c r="N18" s="9"/>
    </row>
    <row r="19" spans="1:14" s="2" customFormat="1" x14ac:dyDescent="0.25">
      <c r="A19" s="18"/>
      <c r="B19" s="108" t="s">
        <v>19</v>
      </c>
      <c r="C19" s="109"/>
      <c r="D19" s="5"/>
      <c r="E19" s="40" t="s">
        <v>17</v>
      </c>
      <c r="F19" s="46">
        <v>1</v>
      </c>
      <c r="G19" s="10">
        <v>0.2</v>
      </c>
      <c r="H19" s="48">
        <v>2</v>
      </c>
      <c r="I19" s="11">
        <v>2.2999999999999998</v>
      </c>
      <c r="J19" s="49">
        <f t="shared" si="0"/>
        <v>0</v>
      </c>
      <c r="K19" s="18"/>
      <c r="L19" s="8"/>
      <c r="M19" s="9"/>
      <c r="N19" s="9"/>
    </row>
    <row r="20" spans="1:14" s="2" customFormat="1" x14ac:dyDescent="0.25">
      <c r="A20" s="18"/>
      <c r="B20" s="108" t="s">
        <v>20</v>
      </c>
      <c r="C20" s="109"/>
      <c r="D20" s="5"/>
      <c r="E20" s="40" t="s">
        <v>17</v>
      </c>
      <c r="F20" s="46">
        <v>1</v>
      </c>
      <c r="G20" s="10">
        <v>0.15</v>
      </c>
      <c r="H20" s="48">
        <v>4</v>
      </c>
      <c r="I20" s="11">
        <v>2.2999999999999998</v>
      </c>
      <c r="J20" s="49">
        <f t="shared" si="0"/>
        <v>0</v>
      </c>
      <c r="K20" s="18"/>
      <c r="L20" s="8"/>
      <c r="M20" s="9"/>
      <c r="N20" s="9"/>
    </row>
    <row r="21" spans="1:14" s="2" customFormat="1" x14ac:dyDescent="0.25">
      <c r="A21" s="18"/>
      <c r="B21" s="108" t="s">
        <v>21</v>
      </c>
      <c r="C21" s="109"/>
      <c r="D21" s="5"/>
      <c r="E21" s="40" t="s">
        <v>17</v>
      </c>
      <c r="F21" s="46">
        <v>1</v>
      </c>
      <c r="G21" s="10">
        <v>0.15</v>
      </c>
      <c r="H21" s="48">
        <v>4</v>
      </c>
      <c r="I21" s="11">
        <v>2.2999999999999998</v>
      </c>
      <c r="J21" s="49">
        <f t="shared" si="0"/>
        <v>0</v>
      </c>
      <c r="K21" s="18"/>
      <c r="L21" s="8"/>
      <c r="M21" s="9"/>
      <c r="N21" s="9"/>
    </row>
    <row r="22" spans="1:14" s="2" customFormat="1" x14ac:dyDescent="0.25">
      <c r="A22" s="18"/>
      <c r="B22" s="108" t="s">
        <v>22</v>
      </c>
      <c r="C22" s="109"/>
      <c r="D22" s="5"/>
      <c r="E22" s="40" t="s">
        <v>17</v>
      </c>
      <c r="F22" s="46">
        <v>1</v>
      </c>
      <c r="G22" s="10">
        <v>0.2</v>
      </c>
      <c r="H22" s="48">
        <v>6</v>
      </c>
      <c r="I22" s="11">
        <v>2.2999999999999998</v>
      </c>
      <c r="J22" s="49">
        <f t="shared" si="0"/>
        <v>0</v>
      </c>
      <c r="K22" s="18"/>
      <c r="L22" s="8"/>
      <c r="M22" s="9"/>
      <c r="N22" s="9"/>
    </row>
    <row r="23" spans="1:14" s="2" customFormat="1" x14ac:dyDescent="0.25">
      <c r="A23" s="18"/>
      <c r="B23" s="108" t="s">
        <v>23</v>
      </c>
      <c r="C23" s="109"/>
      <c r="D23" s="5"/>
      <c r="E23" s="40" t="s">
        <v>17</v>
      </c>
      <c r="F23" s="46">
        <v>1</v>
      </c>
      <c r="G23" s="10">
        <v>0.15</v>
      </c>
      <c r="H23" s="50">
        <v>2</v>
      </c>
      <c r="I23" s="11">
        <v>2.2999999999999998</v>
      </c>
      <c r="J23" s="49">
        <f t="shared" si="0"/>
        <v>0</v>
      </c>
      <c r="K23" s="18"/>
      <c r="L23" s="8"/>
      <c r="M23" s="9"/>
      <c r="N23" s="9"/>
    </row>
    <row r="24" spans="1:14" s="2" customFormat="1" x14ac:dyDescent="0.25">
      <c r="A24" s="18"/>
      <c r="B24" s="108" t="s">
        <v>24</v>
      </c>
      <c r="C24" s="109"/>
      <c r="D24" s="5"/>
      <c r="E24" s="40" t="s">
        <v>17</v>
      </c>
      <c r="F24" s="46">
        <v>1</v>
      </c>
      <c r="G24" s="10">
        <v>0.5</v>
      </c>
      <c r="H24" s="48">
        <v>6</v>
      </c>
      <c r="I24" s="11">
        <v>2.2999999999999998</v>
      </c>
      <c r="J24" s="49">
        <f t="shared" si="0"/>
        <v>0</v>
      </c>
      <c r="K24" s="18"/>
      <c r="L24" s="8"/>
      <c r="M24" s="9"/>
      <c r="N24" s="9"/>
    </row>
    <row r="25" spans="1:14" s="2" customFormat="1" x14ac:dyDescent="0.25">
      <c r="A25" s="18"/>
      <c r="B25" s="108" t="s">
        <v>25</v>
      </c>
      <c r="C25" s="109"/>
      <c r="D25" s="5"/>
      <c r="E25" s="40" t="s">
        <v>17</v>
      </c>
      <c r="F25" s="46">
        <v>1</v>
      </c>
      <c r="G25" s="10">
        <v>0.5</v>
      </c>
      <c r="H25" s="48">
        <v>6</v>
      </c>
      <c r="I25" s="11">
        <v>2.2999999999999998</v>
      </c>
      <c r="J25" s="49">
        <f t="shared" si="0"/>
        <v>0</v>
      </c>
      <c r="K25" s="18"/>
      <c r="L25" s="8"/>
      <c r="M25" s="9"/>
      <c r="N25" s="9"/>
    </row>
    <row r="26" spans="1:14" s="2" customFormat="1" x14ac:dyDescent="0.25">
      <c r="A26" s="18"/>
      <c r="B26" s="108" t="s">
        <v>26</v>
      </c>
      <c r="C26" s="109"/>
      <c r="D26" s="5"/>
      <c r="E26" s="51" t="s">
        <v>17</v>
      </c>
      <c r="F26" s="46">
        <v>1</v>
      </c>
      <c r="G26" s="10">
        <v>1</v>
      </c>
      <c r="H26" s="48">
        <v>6</v>
      </c>
      <c r="I26" s="11">
        <v>2.2999999999999998</v>
      </c>
      <c r="J26" s="49">
        <f t="shared" si="0"/>
        <v>0</v>
      </c>
      <c r="K26" s="18"/>
      <c r="L26" s="8"/>
      <c r="M26" s="9"/>
      <c r="N26" s="9"/>
    </row>
    <row r="27" spans="1:14" s="2" customFormat="1" ht="6" customHeight="1" thickBot="1" x14ac:dyDescent="0.3">
      <c r="A27" s="18"/>
      <c r="B27" s="18"/>
      <c r="C27" s="18"/>
      <c r="D27" s="18"/>
      <c r="E27" s="18"/>
      <c r="F27" s="18"/>
      <c r="H27" s="18"/>
      <c r="J27" s="18"/>
      <c r="K27" s="18"/>
    </row>
    <row r="28" spans="1:14" s="2" customFormat="1" ht="20.149999999999999" customHeight="1" thickBot="1" x14ac:dyDescent="0.3">
      <c r="A28" s="18"/>
      <c r="B28" s="52" t="s">
        <v>28</v>
      </c>
      <c r="C28" s="53"/>
      <c r="D28" s="53"/>
      <c r="E28" s="53"/>
      <c r="F28" s="53"/>
      <c r="G28" s="12"/>
      <c r="H28" s="53"/>
      <c r="I28" s="12"/>
      <c r="J28" s="54"/>
      <c r="K28" s="18"/>
    </row>
    <row r="29" spans="1:14" s="2" customFormat="1" x14ac:dyDescent="0.25">
      <c r="A29" s="18"/>
      <c r="B29" s="108" t="s">
        <v>29</v>
      </c>
      <c r="C29" s="109"/>
      <c r="D29" s="5"/>
      <c r="E29" s="51" t="s">
        <v>17</v>
      </c>
      <c r="F29" s="46">
        <v>1</v>
      </c>
      <c r="G29" s="10">
        <v>0.4</v>
      </c>
      <c r="H29" s="48">
        <v>6</v>
      </c>
      <c r="I29" s="11">
        <v>2.2999999999999998</v>
      </c>
      <c r="J29" s="56">
        <f t="shared" ref="J29:J34" si="1">+IF(F29&lt;&gt;0,IF(I29&lt;&gt;0,(ROUNDUP(D29*F29*G29*H29*(I29),0)),(ROUNDUP(D29*F29*G29*H29,0))),0)</f>
        <v>0</v>
      </c>
      <c r="K29" s="18"/>
      <c r="L29" s="8"/>
      <c r="M29" s="9"/>
      <c r="N29" s="9"/>
    </row>
    <row r="30" spans="1:14" s="2" customFormat="1" x14ac:dyDescent="0.25">
      <c r="A30" s="18"/>
      <c r="B30" s="108" t="s">
        <v>30</v>
      </c>
      <c r="C30" s="109"/>
      <c r="D30" s="5"/>
      <c r="E30" s="51" t="s">
        <v>17</v>
      </c>
      <c r="F30" s="46">
        <v>1</v>
      </c>
      <c r="G30" s="10">
        <v>0.4</v>
      </c>
      <c r="H30" s="48">
        <v>6</v>
      </c>
      <c r="I30" s="11">
        <v>2.2999999999999998</v>
      </c>
      <c r="J30" s="56">
        <f t="shared" si="1"/>
        <v>0</v>
      </c>
      <c r="K30" s="18"/>
      <c r="L30" s="8"/>
      <c r="M30" s="9"/>
      <c r="N30" s="9"/>
    </row>
    <row r="31" spans="1:14" s="2" customFormat="1" ht="12.75" hidden="1" customHeight="1" x14ac:dyDescent="0.25">
      <c r="A31" s="18"/>
      <c r="B31" s="108" t="s">
        <v>31</v>
      </c>
      <c r="C31" s="109"/>
      <c r="D31" s="55">
        <v>1426506.9000000001</v>
      </c>
      <c r="E31" s="51" t="s">
        <v>17</v>
      </c>
      <c r="F31" s="46"/>
      <c r="G31" s="57"/>
      <c r="H31" s="48" t="str">
        <f>+IF(F31&lt;&gt;0,Duracion,"")</f>
        <v/>
      </c>
      <c r="I31" s="48">
        <f t="shared" ref="I31:I34" si="2">+I30</f>
        <v>2.2999999999999998</v>
      </c>
      <c r="J31" s="56">
        <f t="shared" si="1"/>
        <v>0</v>
      </c>
      <c r="K31" s="18"/>
      <c r="L31" s="8"/>
      <c r="M31" s="9"/>
      <c r="N31" s="9"/>
    </row>
    <row r="32" spans="1:14" s="2" customFormat="1" ht="12.75" hidden="1" customHeight="1" thickBot="1" x14ac:dyDescent="0.3">
      <c r="A32" s="18"/>
      <c r="B32" s="108" t="s">
        <v>32</v>
      </c>
      <c r="C32" s="109"/>
      <c r="D32" s="55">
        <v>2067166.3320000002</v>
      </c>
      <c r="E32" s="51" t="s">
        <v>17</v>
      </c>
      <c r="F32" s="46"/>
      <c r="G32" s="57"/>
      <c r="H32" s="48" t="str">
        <f>+IF(F32&lt;&gt;0,Duracion,"")</f>
        <v/>
      </c>
      <c r="I32" s="48">
        <f t="shared" si="2"/>
        <v>2.2999999999999998</v>
      </c>
      <c r="J32" s="56">
        <f t="shared" si="1"/>
        <v>0</v>
      </c>
      <c r="K32" s="18"/>
      <c r="L32" s="8"/>
      <c r="M32" s="9"/>
      <c r="N32" s="9"/>
    </row>
    <row r="33" spans="1:14" s="2" customFormat="1" ht="12.75" hidden="1" customHeight="1" thickBot="1" x14ac:dyDescent="0.3">
      <c r="A33" s="18"/>
      <c r="B33" s="108" t="s">
        <v>33</v>
      </c>
      <c r="C33" s="109"/>
      <c r="D33" s="55">
        <v>1745607.1248000003</v>
      </c>
      <c r="E33" s="51" t="s">
        <v>17</v>
      </c>
      <c r="F33" s="46"/>
      <c r="G33" s="57"/>
      <c r="H33" s="48" t="str">
        <f>+IF(F33&lt;&gt;0,Duracion,"")</f>
        <v/>
      </c>
      <c r="I33" s="48">
        <f t="shared" si="2"/>
        <v>2.2999999999999998</v>
      </c>
      <c r="J33" s="56">
        <f t="shared" si="1"/>
        <v>0</v>
      </c>
      <c r="K33" s="18"/>
      <c r="L33" s="8"/>
      <c r="M33" s="9"/>
      <c r="N33" s="9"/>
    </row>
    <row r="34" spans="1:14" s="2" customFormat="1" hidden="1" x14ac:dyDescent="0.25">
      <c r="A34" s="18"/>
      <c r="B34" s="108" t="s">
        <v>34</v>
      </c>
      <c r="C34" s="109"/>
      <c r="D34" s="55">
        <v>2100000</v>
      </c>
      <c r="E34" s="51" t="s">
        <v>17</v>
      </c>
      <c r="F34" s="46">
        <v>1</v>
      </c>
      <c r="G34" s="57">
        <v>0</v>
      </c>
      <c r="H34" s="48">
        <f>+IF(F34&lt;&gt;0,Duracion,"")</f>
        <v>6</v>
      </c>
      <c r="I34" s="48">
        <f t="shared" si="2"/>
        <v>2.2999999999999998</v>
      </c>
      <c r="J34" s="56">
        <f t="shared" si="1"/>
        <v>0</v>
      </c>
      <c r="K34" s="18"/>
      <c r="L34" s="8"/>
      <c r="M34" s="9"/>
      <c r="N34" s="9"/>
    </row>
    <row r="35" spans="1:14" s="4" customFormat="1" ht="26.15" customHeight="1" thickBot="1" x14ac:dyDescent="0.4">
      <c r="A35" s="35"/>
      <c r="B35" s="88" t="s">
        <v>35</v>
      </c>
      <c r="C35" s="89"/>
      <c r="D35" s="89"/>
      <c r="E35" s="89"/>
      <c r="F35" s="89"/>
      <c r="G35" s="89"/>
      <c r="H35" s="89"/>
      <c r="I35" s="89"/>
      <c r="J35" s="58">
        <f>+ROUND(SUM(J16:J34),0)</f>
        <v>0</v>
      </c>
      <c r="K35" s="35"/>
      <c r="L35" s="13"/>
    </row>
    <row r="36" spans="1:14" s="2" customFormat="1" ht="13" thickBot="1" x14ac:dyDescent="0.3">
      <c r="A36" s="18"/>
      <c r="B36" s="17"/>
      <c r="C36" s="17"/>
      <c r="D36" s="17"/>
      <c r="E36" s="17"/>
      <c r="F36" s="17"/>
      <c r="G36" s="17"/>
      <c r="H36" s="17"/>
      <c r="I36" s="17"/>
      <c r="J36" s="17"/>
      <c r="K36" s="18"/>
    </row>
    <row r="37" spans="1:14" s="2" customFormat="1" ht="15.75" customHeight="1" x14ac:dyDescent="0.25">
      <c r="A37" s="18"/>
      <c r="B37" s="99" t="s">
        <v>36</v>
      </c>
      <c r="C37" s="100"/>
      <c r="D37" s="100"/>
      <c r="E37" s="100"/>
      <c r="F37" s="100"/>
      <c r="G37" s="100"/>
      <c r="H37" s="100"/>
      <c r="I37" s="100"/>
      <c r="J37" s="101"/>
      <c r="K37" s="18"/>
    </row>
    <row r="38" spans="1:14" s="2" customFormat="1" ht="32.4" customHeight="1" x14ac:dyDescent="0.25">
      <c r="A38" s="18"/>
      <c r="B38" s="102" t="s">
        <v>37</v>
      </c>
      <c r="C38" s="103"/>
      <c r="D38" s="103"/>
      <c r="E38" s="59" t="s">
        <v>38</v>
      </c>
      <c r="F38" s="59" t="s">
        <v>11</v>
      </c>
      <c r="G38" s="59" t="s">
        <v>39</v>
      </c>
      <c r="H38" s="104" t="s">
        <v>40</v>
      </c>
      <c r="I38" s="105"/>
      <c r="J38" s="60" t="s">
        <v>15</v>
      </c>
      <c r="K38" s="18"/>
    </row>
    <row r="39" spans="1:14" s="2" customFormat="1" ht="56.15" customHeight="1" x14ac:dyDescent="0.25">
      <c r="A39" s="18"/>
      <c r="B39" s="106" t="s">
        <v>41</v>
      </c>
      <c r="C39" s="107"/>
      <c r="D39" s="107"/>
      <c r="E39" s="61" t="s">
        <v>42</v>
      </c>
      <c r="F39" s="61">
        <v>1</v>
      </c>
      <c r="G39" s="62">
        <f>+IF(F39&lt;&gt;0,Duracion,"")</f>
        <v>6</v>
      </c>
      <c r="H39" s="95"/>
      <c r="I39" s="95"/>
      <c r="J39" s="63">
        <f>+H39*G39*F39</f>
        <v>0</v>
      </c>
      <c r="K39" s="18"/>
      <c r="L39" s="14"/>
    </row>
    <row r="40" spans="1:14" s="2" customFormat="1" ht="27" customHeight="1" x14ac:dyDescent="0.25">
      <c r="A40" s="18"/>
      <c r="B40" s="106" t="s">
        <v>43</v>
      </c>
      <c r="C40" s="107"/>
      <c r="D40" s="107"/>
      <c r="E40" s="61" t="s">
        <v>42</v>
      </c>
      <c r="F40" s="61">
        <v>1</v>
      </c>
      <c r="G40" s="62">
        <f>+Duracion</f>
        <v>6</v>
      </c>
      <c r="H40" s="95"/>
      <c r="I40" s="95"/>
      <c r="J40" s="63">
        <f>+ROUND(H40*G40*F40,0)</f>
        <v>0</v>
      </c>
      <c r="K40" s="18"/>
      <c r="L40" s="14"/>
      <c r="M40" s="15"/>
    </row>
    <row r="41" spans="1:14" s="2" customFormat="1" ht="27" customHeight="1" x14ac:dyDescent="0.25">
      <c r="A41" s="18"/>
      <c r="B41" s="93" t="s">
        <v>44</v>
      </c>
      <c r="C41" s="94"/>
      <c r="D41" s="94"/>
      <c r="E41" s="61" t="s">
        <v>42</v>
      </c>
      <c r="F41" s="61">
        <v>1</v>
      </c>
      <c r="G41" s="62">
        <f>+H29</f>
        <v>6</v>
      </c>
      <c r="H41" s="95"/>
      <c r="I41" s="95"/>
      <c r="J41" s="63">
        <f>+H41*G41*F41</f>
        <v>0</v>
      </c>
      <c r="K41" s="18"/>
      <c r="L41" s="14"/>
    </row>
    <row r="42" spans="1:14" s="2" customFormat="1" ht="18" customHeight="1" x14ac:dyDescent="0.25">
      <c r="A42" s="18"/>
      <c r="B42" s="93" t="s">
        <v>45</v>
      </c>
      <c r="C42" s="94"/>
      <c r="D42" s="94"/>
      <c r="E42" s="61" t="s">
        <v>42</v>
      </c>
      <c r="F42" s="61">
        <v>1</v>
      </c>
      <c r="G42" s="62">
        <f>+IF(F42&lt;&gt;0,Duracion,"")</f>
        <v>6</v>
      </c>
      <c r="H42" s="95"/>
      <c r="I42" s="95"/>
      <c r="J42" s="63">
        <f>+H42*G42*F42</f>
        <v>0</v>
      </c>
      <c r="K42" s="18"/>
      <c r="L42" s="14"/>
    </row>
    <row r="43" spans="1:14" s="4" customFormat="1" ht="26.15" customHeight="1" thickBot="1" x14ac:dyDescent="0.4">
      <c r="A43" s="35"/>
      <c r="B43" s="88" t="s">
        <v>46</v>
      </c>
      <c r="C43" s="89"/>
      <c r="D43" s="89"/>
      <c r="E43" s="89"/>
      <c r="F43" s="89"/>
      <c r="G43" s="89"/>
      <c r="H43" s="89"/>
      <c r="I43" s="89"/>
      <c r="J43" s="64">
        <f>SUM(J39:J42)</f>
        <v>0</v>
      </c>
      <c r="K43" s="35"/>
      <c r="L43" s="13"/>
    </row>
    <row r="44" spans="1:14" s="2" customFormat="1" ht="6" customHeight="1" thickBot="1" x14ac:dyDescent="0.3">
      <c r="A44" s="18"/>
      <c r="B44" s="17"/>
      <c r="C44" s="17"/>
      <c r="D44" s="17"/>
      <c r="E44" s="17"/>
      <c r="F44" s="17"/>
      <c r="G44" s="17"/>
      <c r="H44" s="17"/>
      <c r="I44" s="17"/>
      <c r="J44" s="17"/>
      <c r="K44" s="18"/>
    </row>
    <row r="45" spans="1:14" s="2" customFormat="1" ht="18" customHeight="1" x14ac:dyDescent="0.25">
      <c r="A45" s="18"/>
      <c r="B45" s="96" t="s">
        <v>47</v>
      </c>
      <c r="C45" s="97"/>
      <c r="D45" s="97"/>
      <c r="E45" s="97"/>
      <c r="F45" s="97"/>
      <c r="G45" s="97"/>
      <c r="H45" s="97"/>
      <c r="I45" s="97"/>
      <c r="J45" s="98"/>
      <c r="K45" s="18"/>
    </row>
    <row r="46" spans="1:14" s="2" customFormat="1" ht="38.15" customHeight="1" thickBot="1" x14ac:dyDescent="0.3">
      <c r="A46" s="18"/>
      <c r="B46" s="81" t="s">
        <v>37</v>
      </c>
      <c r="C46" s="82"/>
      <c r="D46" s="82"/>
      <c r="E46" s="65" t="s">
        <v>38</v>
      </c>
      <c r="F46" s="65" t="s">
        <v>11</v>
      </c>
      <c r="G46" s="65" t="s">
        <v>39</v>
      </c>
      <c r="H46" s="83" t="s">
        <v>40</v>
      </c>
      <c r="I46" s="84"/>
      <c r="J46" s="66" t="s">
        <v>15</v>
      </c>
      <c r="K46" s="18"/>
    </row>
    <row r="47" spans="1:14" s="2" customFormat="1" ht="28.4" customHeight="1" x14ac:dyDescent="0.25">
      <c r="A47" s="18"/>
      <c r="B47" s="85" t="s">
        <v>48</v>
      </c>
      <c r="C47" s="86"/>
      <c r="D47" s="86"/>
      <c r="E47" s="67" t="s">
        <v>42</v>
      </c>
      <c r="F47" s="67">
        <v>1</v>
      </c>
      <c r="G47" s="68">
        <f>+IF(F47&lt;&gt;0,Duracion,"")</f>
        <v>6</v>
      </c>
      <c r="H47" s="87">
        <v>800000</v>
      </c>
      <c r="I47" s="87"/>
      <c r="J47" s="69">
        <f>+ROUND(H47*G47*F47,0)</f>
        <v>4800000</v>
      </c>
      <c r="K47" s="18"/>
    </row>
    <row r="48" spans="1:14" s="4" customFormat="1" ht="25.4" customHeight="1" thickBot="1" x14ac:dyDescent="0.4">
      <c r="A48" s="35"/>
      <c r="B48" s="88" t="s">
        <v>49</v>
      </c>
      <c r="C48" s="89"/>
      <c r="D48" s="89"/>
      <c r="E48" s="89"/>
      <c r="F48" s="89"/>
      <c r="G48" s="89"/>
      <c r="H48" s="89"/>
      <c r="I48" s="89"/>
      <c r="J48" s="58">
        <f>+J47</f>
        <v>4800000</v>
      </c>
      <c r="K48" s="35"/>
    </row>
    <row r="49" spans="1:14" s="2" customFormat="1" ht="9.65" customHeight="1" thickBot="1" x14ac:dyDescent="0.3">
      <c r="A49" s="18"/>
      <c r="B49" s="17"/>
      <c r="C49" s="17"/>
      <c r="D49" s="17"/>
      <c r="E49" s="17"/>
      <c r="F49" s="17"/>
      <c r="G49" s="17"/>
      <c r="H49" s="17"/>
      <c r="I49" s="17"/>
      <c r="J49" s="17"/>
      <c r="K49" s="18"/>
    </row>
    <row r="50" spans="1:14" s="2" customFormat="1" ht="16" thickBot="1" x14ac:dyDescent="0.3">
      <c r="A50" s="18"/>
      <c r="B50" s="90" t="s">
        <v>50</v>
      </c>
      <c r="C50" s="91"/>
      <c r="D50" s="91"/>
      <c r="E50" s="91"/>
      <c r="F50" s="91"/>
      <c r="G50" s="91"/>
      <c r="H50" s="91"/>
      <c r="I50" s="91"/>
      <c r="J50" s="92"/>
      <c r="K50" s="18"/>
      <c r="M50" s="4"/>
      <c r="N50" s="4"/>
    </row>
    <row r="51" spans="1:14" s="4" customFormat="1" ht="20.149999999999999" customHeight="1" thickBot="1" x14ac:dyDescent="0.4">
      <c r="A51" s="35"/>
      <c r="B51" s="77" t="s">
        <v>51</v>
      </c>
      <c r="C51" s="78"/>
      <c r="D51" s="78"/>
      <c r="E51" s="78"/>
      <c r="F51" s="78"/>
      <c r="G51" s="78"/>
      <c r="H51" s="78"/>
      <c r="I51" s="78"/>
      <c r="J51" s="70">
        <f>+J48+J43+J35</f>
        <v>4800000</v>
      </c>
      <c r="K51" s="35"/>
    </row>
    <row r="52" spans="1:14" s="4" customFormat="1" ht="20.149999999999999" customHeight="1" thickBot="1" x14ac:dyDescent="0.4">
      <c r="A52" s="35"/>
      <c r="B52" s="77" t="s">
        <v>52</v>
      </c>
      <c r="C52" s="78"/>
      <c r="D52" s="78"/>
      <c r="E52" s="78"/>
      <c r="F52" s="78"/>
      <c r="G52" s="78"/>
      <c r="H52" s="78"/>
      <c r="I52" s="78"/>
      <c r="J52" s="70">
        <f>+ROUNDDOWN(J51*0.19,0)</f>
        <v>912000</v>
      </c>
      <c r="K52" s="35"/>
    </row>
    <row r="53" spans="1:14" s="2" customFormat="1" ht="20.149999999999999" customHeight="1" thickBot="1" x14ac:dyDescent="0.3">
      <c r="A53" s="18"/>
      <c r="B53" s="79" t="s">
        <v>53</v>
      </c>
      <c r="C53" s="80"/>
      <c r="D53" s="80"/>
      <c r="E53" s="80"/>
      <c r="F53" s="80"/>
      <c r="G53" s="80"/>
      <c r="H53" s="80"/>
      <c r="I53" s="80"/>
      <c r="J53" s="64">
        <f>+ROUND(J51+J52,0)</f>
        <v>5712000</v>
      </c>
      <c r="K53" s="18"/>
      <c r="L53" s="16"/>
      <c r="M53" s="4"/>
      <c r="N53" s="4"/>
    </row>
    <row r="54" spans="1:14" s="2" customFormat="1" x14ac:dyDescent="0.25">
      <c r="A54" s="18"/>
      <c r="B54" s="18"/>
      <c r="C54" s="18"/>
      <c r="D54" s="18"/>
      <c r="E54" s="18"/>
      <c r="F54" s="18"/>
      <c r="G54" s="18"/>
      <c r="H54" s="18"/>
      <c r="I54" s="18"/>
      <c r="J54" s="18"/>
      <c r="K54" s="18"/>
      <c r="L54" s="16"/>
      <c r="M54" s="4"/>
      <c r="N54" s="4"/>
    </row>
    <row r="55" spans="1:14" s="2" customFormat="1" ht="14.5" x14ac:dyDescent="0.25">
      <c r="A55" s="18"/>
      <c r="B55" s="74" t="s">
        <v>55</v>
      </c>
      <c r="C55" s="75"/>
      <c r="D55" s="75"/>
      <c r="E55" s="75"/>
      <c r="F55" s="75"/>
      <c r="G55" s="75"/>
      <c r="H55" s="75"/>
      <c r="I55" s="75"/>
      <c r="J55" s="75"/>
      <c r="K55" s="18"/>
      <c r="M55" s="4"/>
      <c r="N55" s="4"/>
    </row>
    <row r="56" spans="1:14" s="2" customFormat="1" ht="14.5" x14ac:dyDescent="0.25">
      <c r="A56" s="18"/>
      <c r="B56" s="74" t="s">
        <v>66</v>
      </c>
      <c r="C56" s="75"/>
      <c r="D56" s="75"/>
      <c r="E56" s="75"/>
      <c r="F56" s="75"/>
      <c r="G56" s="75"/>
      <c r="H56" s="75"/>
      <c r="I56" s="75"/>
      <c r="J56" s="75"/>
      <c r="K56" s="18"/>
      <c r="M56" s="4"/>
      <c r="N56" s="4"/>
    </row>
    <row r="57" spans="1:14" s="2" customFormat="1" ht="14.5" x14ac:dyDescent="0.25">
      <c r="A57" s="18"/>
      <c r="B57" s="74" t="s">
        <v>56</v>
      </c>
      <c r="C57" s="75"/>
      <c r="D57" s="75"/>
      <c r="E57" s="75"/>
      <c r="F57" s="75"/>
      <c r="G57" s="75"/>
      <c r="H57" s="75"/>
      <c r="I57" s="75"/>
      <c r="J57" s="75"/>
      <c r="K57" s="18"/>
      <c r="M57" s="4"/>
      <c r="N57" s="4"/>
    </row>
    <row r="58" spans="1:14" s="2" customFormat="1" ht="20.149999999999999" customHeight="1" x14ac:dyDescent="0.25">
      <c r="A58" s="18"/>
      <c r="B58" s="74" t="s">
        <v>57</v>
      </c>
      <c r="C58" s="75"/>
      <c r="D58" s="75"/>
      <c r="E58" s="75"/>
      <c r="F58" s="75"/>
      <c r="G58" s="75"/>
      <c r="H58" s="75"/>
      <c r="I58" s="75"/>
      <c r="J58" s="75"/>
      <c r="K58" s="18"/>
      <c r="M58" s="4"/>
      <c r="N58" s="4"/>
    </row>
    <row r="59" spans="1:14" s="2" customFormat="1" ht="22.5" customHeight="1" x14ac:dyDescent="0.25">
      <c r="A59" s="18"/>
      <c r="B59" s="74" t="s">
        <v>58</v>
      </c>
      <c r="C59" s="75"/>
      <c r="D59" s="75"/>
      <c r="E59" s="75"/>
      <c r="F59" s="75"/>
      <c r="G59" s="75"/>
      <c r="H59" s="75"/>
      <c r="I59" s="75"/>
      <c r="J59" s="75"/>
      <c r="K59" s="18"/>
    </row>
    <row r="60" spans="1:14" s="2" customFormat="1" ht="39.5" customHeight="1" x14ac:dyDescent="0.25">
      <c r="A60" s="18"/>
      <c r="B60" s="76" t="s">
        <v>62</v>
      </c>
      <c r="C60" s="76"/>
      <c r="D60" s="76"/>
      <c r="E60" s="76"/>
      <c r="F60" s="76"/>
      <c r="G60" s="76"/>
      <c r="H60" s="76"/>
      <c r="I60" s="76"/>
      <c r="J60" s="76"/>
      <c r="K60" s="18"/>
    </row>
    <row r="61" spans="1:14" s="2" customFormat="1" ht="39.9" customHeight="1" x14ac:dyDescent="0.25">
      <c r="A61" s="18"/>
      <c r="B61" s="71" t="s">
        <v>63</v>
      </c>
      <c r="C61" s="71"/>
      <c r="D61" s="71"/>
      <c r="E61" s="71"/>
      <c r="F61" s="71"/>
      <c r="G61" s="71"/>
      <c r="H61" s="71"/>
      <c r="I61" s="71"/>
      <c r="J61" s="71"/>
      <c r="K61" s="18"/>
    </row>
    <row r="62" spans="1:14" ht="39.9" customHeight="1" x14ac:dyDescent="0.25">
      <c r="A62" s="17"/>
      <c r="B62" s="71" t="s">
        <v>59</v>
      </c>
      <c r="C62" s="71"/>
      <c r="D62" s="71"/>
      <c r="E62" s="71"/>
      <c r="F62" s="71"/>
      <c r="G62" s="71"/>
      <c r="H62" s="71"/>
      <c r="I62" s="71"/>
      <c r="J62" s="71"/>
      <c r="K62" s="18"/>
    </row>
    <row r="63" spans="1:14" ht="31" customHeight="1" x14ac:dyDescent="0.25">
      <c r="A63" s="17"/>
      <c r="B63" s="71" t="s">
        <v>60</v>
      </c>
      <c r="C63" s="71"/>
      <c r="D63" s="71"/>
      <c r="E63" s="71"/>
      <c r="F63" s="71"/>
      <c r="G63" s="71"/>
      <c r="H63" s="71"/>
      <c r="I63" s="71"/>
      <c r="J63" s="71"/>
      <c r="K63" s="18"/>
    </row>
    <row r="64" spans="1:14" ht="31" customHeight="1" x14ac:dyDescent="0.25">
      <c r="A64" s="17"/>
      <c r="B64" s="71" t="s">
        <v>61</v>
      </c>
      <c r="C64" s="71"/>
      <c r="D64" s="71"/>
      <c r="E64" s="71"/>
      <c r="F64" s="71"/>
      <c r="G64" s="71"/>
      <c r="H64" s="71"/>
      <c r="I64" s="71"/>
      <c r="J64" s="71"/>
      <c r="K64" s="18"/>
    </row>
    <row r="66" spans="2:10" ht="27" customHeight="1" x14ac:dyDescent="0.25">
      <c r="B66" s="72" t="s">
        <v>64</v>
      </c>
      <c r="C66" s="72"/>
      <c r="D66" s="72"/>
      <c r="E66" s="72"/>
      <c r="F66" s="72"/>
      <c r="G66" s="72"/>
      <c r="H66" s="72"/>
      <c r="I66" s="72"/>
      <c r="J66" s="72"/>
    </row>
    <row r="67" spans="2:10" ht="13" x14ac:dyDescent="0.3">
      <c r="B67" s="73" t="s">
        <v>65</v>
      </c>
      <c r="C67" s="73"/>
      <c r="D67" s="73"/>
      <c r="E67" s="73"/>
      <c r="F67" s="73"/>
      <c r="G67" s="73"/>
      <c r="H67" s="73"/>
      <c r="I67" s="73"/>
      <c r="J67" s="73"/>
    </row>
    <row r="68" spans="2:10" x14ac:dyDescent="0.25">
      <c r="B68" s="72" t="s">
        <v>64</v>
      </c>
      <c r="C68" s="72"/>
      <c r="D68" s="72"/>
      <c r="E68" s="72"/>
      <c r="F68" s="72"/>
      <c r="G68" s="72"/>
      <c r="H68" s="72"/>
      <c r="I68" s="72"/>
      <c r="J68" s="72"/>
    </row>
  </sheetData>
  <sheetProtection algorithmName="SHA-512" hashValue="EVzGeNmPlenTyitllApyPTZYsMbO1WMfOAYcGHNa8WGgKzs34f4ajimWkUdMmievUAW+RdJs9AxgXcn3Hl/gIA==" saltValue="cIUlIfXr55gtkVl/8z7Tow==" spinCount="100000" sheet="1" scenarios="1" formatCells="0" formatColumns="0"/>
  <mergeCells count="69">
    <mergeCell ref="B2:C6"/>
    <mergeCell ref="D2:H6"/>
    <mergeCell ref="I2:J6"/>
    <mergeCell ref="B8:J8"/>
    <mergeCell ref="B9:E9"/>
    <mergeCell ref="F9:G9"/>
    <mergeCell ref="B21:C21"/>
    <mergeCell ref="C10:E10"/>
    <mergeCell ref="F10:G10"/>
    <mergeCell ref="B13:J13"/>
    <mergeCell ref="B14:C15"/>
    <mergeCell ref="D14:D15"/>
    <mergeCell ref="E14:E15"/>
    <mergeCell ref="F14:F15"/>
    <mergeCell ref="G14:G15"/>
    <mergeCell ref="H14:H15"/>
    <mergeCell ref="I14:I15"/>
    <mergeCell ref="J14:J15"/>
    <mergeCell ref="B17:C17"/>
    <mergeCell ref="B18:C18"/>
    <mergeCell ref="B19:C19"/>
    <mergeCell ref="B20:C20"/>
    <mergeCell ref="B35:I35"/>
    <mergeCell ref="B22:C22"/>
    <mergeCell ref="B23:C23"/>
    <mergeCell ref="B24:C24"/>
    <mergeCell ref="B25:C25"/>
    <mergeCell ref="B26:C26"/>
    <mergeCell ref="B29:C29"/>
    <mergeCell ref="B30:C30"/>
    <mergeCell ref="B31:C31"/>
    <mergeCell ref="B32:C32"/>
    <mergeCell ref="B33:C33"/>
    <mergeCell ref="B34:C34"/>
    <mergeCell ref="B45:J45"/>
    <mergeCell ref="B37:J37"/>
    <mergeCell ref="B38:D38"/>
    <mergeCell ref="H38:I38"/>
    <mergeCell ref="B39:D39"/>
    <mergeCell ref="H39:I39"/>
    <mergeCell ref="B40:D40"/>
    <mergeCell ref="H40:I40"/>
    <mergeCell ref="B41:D41"/>
    <mergeCell ref="H41:I41"/>
    <mergeCell ref="B42:D42"/>
    <mergeCell ref="H42:I42"/>
    <mergeCell ref="B43:I43"/>
    <mergeCell ref="B57:J57"/>
    <mergeCell ref="B46:D46"/>
    <mergeCell ref="H46:I46"/>
    <mergeCell ref="B47:D47"/>
    <mergeCell ref="H47:I47"/>
    <mergeCell ref="B48:I48"/>
    <mergeCell ref="B50:J50"/>
    <mergeCell ref="B51:I51"/>
    <mergeCell ref="B52:I52"/>
    <mergeCell ref="B53:I53"/>
    <mergeCell ref="B55:J55"/>
    <mergeCell ref="B56:J56"/>
    <mergeCell ref="B64:J64"/>
    <mergeCell ref="B66:J66"/>
    <mergeCell ref="B67:J67"/>
    <mergeCell ref="B68:J68"/>
    <mergeCell ref="B58:J58"/>
    <mergeCell ref="B59:J59"/>
    <mergeCell ref="B60:J60"/>
    <mergeCell ref="B61:J61"/>
    <mergeCell ref="B62:J62"/>
    <mergeCell ref="B63:J63"/>
  </mergeCells>
  <conditionalFormatting sqref="D17:D26">
    <cfRule type="cellIs" dxfId="2" priority="2" operator="equal">
      <formula>0</formula>
    </cfRule>
  </conditionalFormatting>
  <conditionalFormatting sqref="D29:D30">
    <cfRule type="cellIs" dxfId="1" priority="1" operator="equal">
      <formula>0</formula>
    </cfRule>
  </conditionalFormatting>
  <conditionalFormatting sqref="H39:I42">
    <cfRule type="cellIs" dxfId="0" priority="3" operator="equal">
      <formula>0</formula>
    </cfRule>
  </conditionalFormatting>
  <printOptions horizontalCentered="1"/>
  <pageMargins left="0.59055118110236227" right="0.59055118110236227" top="0.39370078740157483" bottom="0.27559055118110237" header="0.39370078740157483" footer="0.31496062992125984"/>
  <pageSetup paperSize="9"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Presupuesto Oficial (entidad)</vt:lpstr>
      <vt:lpstr>Oferta Economica (Proponente)</vt:lpstr>
      <vt:lpstr>'Oferta Economica (Proponente)'!Área_de_impresión</vt:lpstr>
      <vt:lpstr>'Presupuesto Oficial (entidad)'!Área_de_impresión</vt:lpstr>
      <vt:lpstr>'Oferta Economica (Proponente)'!Duracion</vt:lpstr>
      <vt:lpstr>Duracion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Barrera</dc:creator>
  <cp:lastModifiedBy>Santiago Barrera</cp:lastModifiedBy>
  <dcterms:created xsi:type="dcterms:W3CDTF">2026-09-24T19:01:22Z</dcterms:created>
  <dcterms:modified xsi:type="dcterms:W3CDTF">2026-09-24T21:51:47Z</dcterms:modified>
</cp:coreProperties>
</file>