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6"/>
  <workbookPr defaultThemeVersion="166925"/>
  <mc:AlternateContent xmlns:mc="http://schemas.openxmlformats.org/markup-compatibility/2006">
    <mc:Choice Requires="x15">
      <x15ac:absPath xmlns:x15ac="http://schemas.microsoft.com/office/spreadsheetml/2010/11/ac" url="C:\Users\Joha\Downloads\"/>
    </mc:Choice>
  </mc:AlternateContent>
  <xr:revisionPtr revIDLastSave="1" documentId="13_ncr:1_{FC81B220-4263-4AFA-8A6B-B3A4354E92B1}" xr6:coauthVersionLast="47" xr6:coauthVersionMax="47" xr10:uidLastSave="{AA56F59C-05C4-4365-AAD2-81BE31F80E42}"/>
  <bookViews>
    <workbookView xWindow="-110" yWindow="-110" windowWidth="19420" windowHeight="10300" xr2:uid="{00000000-000D-0000-FFFF-FFFF00000000}"/>
  </bookViews>
  <sheets>
    <sheet name="Oferta" sheetId="5"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1" hidden="1">#REF!</definedName>
    <definedName name="_1__123Graph_Aｸﾞﾗﾌ_7" localSheetId="0" hidden="1">#REF!</definedName>
    <definedName name="_1__123Graph_Aｸﾞﾗﾌ_7" hidden="1">#REF!</definedName>
    <definedName name="_112233" localSheetId="1" hidden="1">#REF!</definedName>
    <definedName name="_112233" localSheetId="0" hidden="1">#REF!</definedName>
    <definedName name="_112233" hidden="1">#REF!</definedName>
    <definedName name="_112277" localSheetId="1" hidden="1">#REF!</definedName>
    <definedName name="_112277" localSheetId="0" hidden="1">#REF!</definedName>
    <definedName name="_112277" hidden="1">#REF!</definedName>
    <definedName name="_12__123Graph_BCHART_5" localSheetId="1" hidden="1">[1]MEX95IB!#REF!</definedName>
    <definedName name="_12__123Graph_BCHART_5" localSheetId="0" hidden="1">[1]MEX95IB!#REF!</definedName>
    <definedName name="_12__123Graph_BCHART_5" hidden="1">[1]MEX95IB!#REF!</definedName>
    <definedName name="_1222" localSheetId="1" hidden="1">#REF!</definedName>
    <definedName name="_1222" localSheetId="0" hidden="1">#REF!</definedName>
    <definedName name="_1222" hidden="1">#REF!</definedName>
    <definedName name="_13__123Graph_Bｸﾞﾗﾌ_7" localSheetId="1" hidden="1">#REF!</definedName>
    <definedName name="_13__123Graph_Bｸﾞﾗﾌ_7" localSheetId="0" hidden="1">#REF!</definedName>
    <definedName name="_13__123Graph_Bｸﾞﾗﾌ_7" hidden="1">#REF!</definedName>
    <definedName name="_14__123Graph_Cｸﾞﾗﾌ_7" localSheetId="1" hidden="1">#REF!</definedName>
    <definedName name="_14__123Graph_Cｸﾞﾗﾌ_7" localSheetId="0" hidden="1">#REF!</definedName>
    <definedName name="_14__123Graph_Cｸﾞﾗﾌ_7" hidden="1">#REF!</definedName>
    <definedName name="_15__123Graph_Dｸﾞﾗﾌ_7" localSheetId="1" hidden="1">#REF!</definedName>
    <definedName name="_15__123Graph_Dｸﾞﾗﾌ_7" localSheetId="0" hidden="1">#REF!</definedName>
    <definedName name="_15__123Graph_Dｸﾞﾗﾌ_7" hidden="1">#REF!</definedName>
    <definedName name="_16__123Graph_Eｸﾞﾗﾌ_7" localSheetId="1" hidden="1">#REF!</definedName>
    <definedName name="_16__123Graph_Eｸﾞﾗﾌ_7" localSheetId="0" hidden="1">#REF!</definedName>
    <definedName name="_16__123Graph_Eｸﾞﾗﾌ_7" hidden="1">#REF!</definedName>
    <definedName name="_17__123Graph_Fｸﾞﾗﾌ_7" localSheetId="1" hidden="1">#REF!</definedName>
    <definedName name="_17__123Graph_Fｸﾞﾗﾌ_7" localSheetId="0" hidden="1">#REF!</definedName>
    <definedName name="_17__123Graph_Fｸﾞﾗﾌ_7" hidden="1">#REF!</definedName>
    <definedName name="_21" localSheetId="1" hidden="1">#REF!</definedName>
    <definedName name="_21" localSheetId="0" hidden="1">#REF!</definedName>
    <definedName name="_21" hidden="1">#REF!</definedName>
    <definedName name="_25" localSheetId="1" hidden="1">#REF!</definedName>
    <definedName name="_25" localSheetId="0" hidden="1">#REF!</definedName>
    <definedName name="_25" hidden="1">#REF!</definedName>
    <definedName name="_29" localSheetId="1" hidden="1">#REF!</definedName>
    <definedName name="_29" localSheetId="0" hidden="1">#REF!</definedName>
    <definedName name="_29" hidden="1">#REF!</definedName>
    <definedName name="_456" hidden="1">{0,#N/A,FALSE,0;0,#N/A,FALSE,0;0,#N/A,FALSE,0;0,#N/A,FALSE,0;0,#N/A,FALSE,0;0,#N/A,FALSE,0}</definedName>
    <definedName name="_dos" localSheetId="1" hidden="1">#REF!</definedName>
    <definedName name="_dos" localSheetId="0" hidden="1">#REF!</definedName>
    <definedName name="_dos" hidden="1">#REF!</definedName>
    <definedName name="_Fill" localSheetId="1" hidden="1">#REF!</definedName>
    <definedName name="_Fill" localSheetId="0" hidden="1">#REF!</definedName>
    <definedName name="_Fill" hidden="1">#REF!</definedName>
    <definedName name="_xlnm._FilterDatabase" localSheetId="1" hidden="1">'Cotización (2)'!$A$17:$H$36</definedName>
    <definedName name="_xlnm._FilterDatabase" localSheetId="0" hidden="1">Oferta!$A$17:$L$22</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1" hidden="1">#REF!</definedName>
    <definedName name="aaaa" localSheetId="0" hidden="1">#REF!</definedName>
    <definedName name="aaaa" hidden="1">#REF!</definedName>
    <definedName name="ABF" localSheetId="1" hidden="1">#REF!</definedName>
    <definedName name="ABF" localSheetId="0" hidden="1">#REF!</definedName>
    <definedName name="ABF" hidden="1">#REF!</definedName>
    <definedName name="AccessDatabase" hidden="1">"C:\My Documents\New MMR\INPUT.mdb"</definedName>
    <definedName name="ACCV" localSheetId="1" hidden="1">#REF!</definedName>
    <definedName name="ACCV" localSheetId="0" hidden="1">#REF!</definedName>
    <definedName name="ACCV" hidden="1">#REF!</definedName>
    <definedName name="ADSF" localSheetId="1" hidden="1">#REF!</definedName>
    <definedName name="ADSF" localSheetId="0" hidden="1">#REF!</definedName>
    <definedName name="ADSF" hidden="1">#REF!</definedName>
    <definedName name="afdgbva" hidden="1">{#N/A,#N/A,TRUE,"Report"}</definedName>
    <definedName name="aga" hidden="1">{#N/A,#N/A,TRUE,"Report"}</definedName>
    <definedName name="AGHFD" localSheetId="1" hidden="1">#REF!</definedName>
    <definedName name="AGHFD" localSheetId="0" hidden="1">#REF!</definedName>
    <definedName name="AGHFD" hidden="1">#REF!</definedName>
    <definedName name="_xlnm.Print_Area" localSheetId="1">'Cotización (2)'!$A$2:$I$40</definedName>
    <definedName name="_xlnm.Print_Area" localSheetId="0">Oferta!$A$1:$L$23</definedName>
    <definedName name="ATGHH" localSheetId="1" hidden="1">#REF!</definedName>
    <definedName name="ATGHH" localSheetId="0" hidden="1">#REF!</definedName>
    <definedName name="ATGHH" hidden="1">#REF!</definedName>
    <definedName name="AVBC" localSheetId="1" hidden="1">#REF!</definedName>
    <definedName name="AVBC" localSheetId="0" hidden="1">#REF!</definedName>
    <definedName name="AVBC" hidden="1">#REF!</definedName>
    <definedName name="AXCC" localSheetId="1" hidden="1">#REF!</definedName>
    <definedName name="AXCC" localSheetId="0" hidden="1">#REF!</definedName>
    <definedName name="AXCC" hidden="1">#REF!</definedName>
    <definedName name="AXX" localSheetId="1" hidden="1">#REF!</definedName>
    <definedName name="AXX" localSheetId="0" hidden="1">#REF!</definedName>
    <definedName name="AXX" hidden="1">#REF!</definedName>
    <definedName name="Aグラフ" localSheetId="1" hidden="1">#REF!</definedName>
    <definedName name="Aグラフ" localSheetId="0"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1" hidden="1">#REF!</definedName>
    <definedName name="BOL" localSheetId="0" hidden="1">#REF!</definedName>
    <definedName name="BOL" hidden="1">#REF!</definedName>
    <definedName name="Ｂグラフ" localSheetId="1" hidden="1">#REF!</definedName>
    <definedName name="Ｂグラフ" localSheetId="0" hidden="1">#REF!</definedName>
    <definedName name="Ｂグラフ" hidden="1">#REF!</definedName>
    <definedName name="Ｃグラフ" localSheetId="1" hidden="1">#REF!</definedName>
    <definedName name="Ｃグラフ" localSheetId="0" hidden="1">#REF!</definedName>
    <definedName name="Ｃグラフ" hidden="1">#REF!</definedName>
    <definedName name="dasd" localSheetId="1" hidden="1">#REF!</definedName>
    <definedName name="dasd" localSheetId="0" hidden="1">#REF!</definedName>
    <definedName name="dasd" hidden="1">#REF!</definedName>
    <definedName name="Decision">[2]lista!$A$6:$A$7</definedName>
    <definedName name="DFG" localSheetId="1" hidden="1">#REF!</definedName>
    <definedName name="DFG" localSheetId="0" hidden="1">#REF!</definedName>
    <definedName name="DFG" hidden="1">#REF!</definedName>
    <definedName name="dfgd56" hidden="1">{0,#N/A,FALSE,0;0,#N/A,FALSE,0;0,#N/A,FALSE,0;0,#N/A,FALSE,0;0,#N/A,FALSE,0;0,#N/A,FALSE,0}</definedName>
    <definedName name="DFGH" localSheetId="1" hidden="1">#REF!</definedName>
    <definedName name="DFGH" localSheetId="0" hidden="1">#REF!</definedName>
    <definedName name="DFGH" hidden="1">#REF!</definedName>
    <definedName name="DFSG" localSheetId="1" hidden="1">#REF!</definedName>
    <definedName name="DFSG" localSheetId="0"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localSheetId="0"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1" hidden="1">#REF!</definedName>
    <definedName name="Ｅグラフ" localSheetId="0"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localSheetId="0"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1" hidden="1">#REF!</definedName>
    <definedName name="Ｆグラフ" localSheetId="0"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localSheetId="0"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1" hidden="1">#REF!</definedName>
    <definedName name="macro" localSheetId="0"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_xludf.BASE DE [3]DATOS!$B$2:$B$2</definedName>
    <definedName name="MmExcelLinker_A12B55A7_9F67_4A31_8ABE_1C1F4218B5AF" localSheetId="0">_xludf.BASE DE [3]DATOS!$B$2:$B$2</definedName>
    <definedName name="MmExcelLinker_A12B55A7_9F67_4A31_8ABE_1C1F4218B5AF">_xludf.BASE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1" hidden="1">#REF!</definedName>
    <definedName name="normal" localSheetId="0" hidden="1">#REF!</definedName>
    <definedName name="normal" hidden="1">#REF!</definedName>
    <definedName name="normal2" localSheetId="1" hidden="1">#REF!</definedName>
    <definedName name="normal2" localSheetId="0" hidden="1">#REF!</definedName>
    <definedName name="normal2" hidden="1">#REF!</definedName>
    <definedName name="normal3" localSheetId="1" hidden="1">#REF!</definedName>
    <definedName name="normal3" localSheetId="0" hidden="1">#REF!</definedName>
    <definedName name="normal3" hidden="1">#REF!</definedName>
    <definedName name="normal4" localSheetId="1" hidden="1">#REF!</definedName>
    <definedName name="normal4" localSheetId="0" hidden="1">#REF!</definedName>
    <definedName name="normal4" hidden="1">#REF!</definedName>
    <definedName name="normal5" localSheetId="1" hidden="1">#REF!</definedName>
    <definedName name="normal5" localSheetId="0" hidden="1">#REF!</definedName>
    <definedName name="normal5" hidden="1">#REF!</definedName>
    <definedName name="normal6" localSheetId="1" hidden="1">#REF!</definedName>
    <definedName name="normal6" localSheetId="0" hidden="1">#REF!</definedName>
    <definedName name="normal6" hidden="1">#REF!</definedName>
    <definedName name="oo" hidden="1">{"'内訳表'!$B$2:$N$64"}</definedName>
    <definedName name="PARTICIPACION">[2]lista!$A$15:$A$17</definedName>
    <definedName name="Procedencia">[2]lista!$A$2:$A$3</definedName>
    <definedName name="PRUEBA" localSheetId="1" hidden="1">#REF!</definedName>
    <definedName name="PRUEBA" localSheetId="0"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 localSheetId="0">#REF!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localSheetId="0" hidden="1">[1]MEX95IB!#REF!</definedName>
    <definedName name="SDFGFH" hidden="1">[1]MEX95IB!#REF!</definedName>
    <definedName name="sede" localSheetId="1" hidden="1">#REF!</definedName>
    <definedName name="sede" localSheetId="0"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Oferta!$17:$17</definedName>
    <definedName name="tta" hidden="1">{"MG-2002-F1",#N/A,FALSE,"PPU-Telemig";"MG-2002-F2",#N/A,FALSE,"PPU-Telemig";"MG-2002-F3",#N/A,FALSE,"PPU-Telemig";"MG-2002-F4",#N/A,FALSE,"PPU-Telemig";"MG-2003-F1",#N/A,FALSE,"PPU-Telemig";"MG-2004-F1",#N/A,FALSE,"PPU-Telemig"}</definedName>
    <definedName name="v" localSheetId="1" hidden="1">#REF!</definedName>
    <definedName name="v" localSheetId="0"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1" hidden="1">#REF!</definedName>
    <definedName name="z" localSheetId="0" hidden="1">#REF!</definedName>
    <definedName name="z" hidden="1">#REF!</definedName>
    <definedName name="Z_16B7AF3D_8B09_44EC_A8B4_3132B93ABEA1_.wvu.Cols" localSheetId="1" hidden="1">'Cotización (2)'!#REF!</definedName>
    <definedName name="Z_16B7AF3D_8B09_44EC_A8B4_3132B93ABEA1_.wvu.Cols" localSheetId="0" hidden="1">Oferta!#REF!</definedName>
    <definedName name="Z_16B7AF3D_8B09_44EC_A8B4_3132B93ABEA1_.wvu.FilterData" localSheetId="1" hidden="1">'Cotización (2)'!$A$17:$H$36</definedName>
    <definedName name="Z_16B7AF3D_8B09_44EC_A8B4_3132B93ABEA1_.wvu.FilterData" localSheetId="0" hidden="1">Oferta!$A$17:$L$22</definedName>
    <definedName name="Z_16B7AF3D_8B09_44EC_A8B4_3132B93ABEA1_.wvu.PrintArea" localSheetId="1" hidden="1">'Cotización (2)'!$A$1:$J$41</definedName>
    <definedName name="Z_16B7AF3D_8B09_44EC_A8B4_3132B93ABEA1_.wvu.PrintArea" localSheetId="0" hidden="1">Oferta!$A$3:$N$22</definedName>
    <definedName name="Z_16B7AF3D_8B09_44EC_A8B4_3132B93ABEA1_.wvu.Rows" localSheetId="1" hidden="1">'Cotización (2)'!#REF!</definedName>
    <definedName name="Z_16B7AF3D_8B09_44EC_A8B4_3132B93ABEA1_.wvu.Rows" localSheetId="0" hidden="1">Oferta!#REF!</definedName>
    <definedName name="Z_2DE05A1E_2A9D_45CF_B641_9402CFE8498D_.wvu.Cols" localSheetId="1" hidden="1">'Cotización (2)'!#REF!</definedName>
    <definedName name="Z_2DE05A1E_2A9D_45CF_B641_9402CFE8498D_.wvu.Cols" localSheetId="0" hidden="1">Oferta!#REF!</definedName>
    <definedName name="Z_2DE05A1E_2A9D_45CF_B641_9402CFE8498D_.wvu.FilterData" localSheetId="1" hidden="1">'Cotización (2)'!$A$17:$H$36</definedName>
    <definedName name="Z_2DE05A1E_2A9D_45CF_B641_9402CFE8498D_.wvu.FilterData" localSheetId="0" hidden="1">Oferta!$A$17:$L$22</definedName>
    <definedName name="Z_2DE05A1E_2A9D_45CF_B641_9402CFE8498D_.wvu.PrintArea" localSheetId="1" hidden="1">'Cotización (2)'!$A$1:$J$41</definedName>
    <definedName name="Z_2DE05A1E_2A9D_45CF_B641_9402CFE8498D_.wvu.PrintArea" localSheetId="0" hidden="1">Oferta!$A$3:$N$22</definedName>
    <definedName name="Z_2DE05A1E_2A9D_45CF_B641_9402CFE8498D_.wvu.Rows" localSheetId="1" hidden="1">'Cotización (2)'!#REF!</definedName>
    <definedName name="Z_2DE05A1E_2A9D_45CF_B641_9402CFE8498D_.wvu.Rows" localSheetId="0" hidden="1">Oferta!#REF!</definedName>
    <definedName name="Z_ABCCF9B4_4F75_4F3B_AAD2_54E1C063315C_.wvu.Cols" localSheetId="1"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localSheetId="0"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5" l="1"/>
  <c r="K19" i="5" s="1"/>
  <c r="L19" i="5" s="1"/>
  <c r="M19" i="5" s="1"/>
  <c r="J20" i="5"/>
  <c r="K20" i="5" s="1"/>
  <c r="L20" i="5" s="1"/>
  <c r="M20" i="5" s="1"/>
  <c r="J18" i="5"/>
  <c r="K18" i="5" s="1"/>
  <c r="L18" i="5" s="1"/>
  <c r="M18" i="5" s="1"/>
  <c r="D36" i="2" l="1"/>
  <c r="N35" i="2"/>
  <c r="M35" i="2"/>
  <c r="L35" i="2"/>
  <c r="I35" i="2"/>
  <c r="G35" i="2"/>
  <c r="H35" i="2"/>
  <c r="N34" i="2"/>
  <c r="M34" i="2"/>
  <c r="L34" i="2"/>
  <c r="I34" i="2"/>
  <c r="G34" i="2"/>
  <c r="H34" i="2"/>
  <c r="N33" i="2"/>
  <c r="M33" i="2"/>
  <c r="L33" i="2"/>
  <c r="I33" i="2"/>
  <c r="G33" i="2"/>
  <c r="H33" i="2"/>
  <c r="N32" i="2"/>
  <c r="M32" i="2"/>
  <c r="L32" i="2"/>
  <c r="I32" i="2"/>
  <c r="G32" i="2"/>
  <c r="H32" i="2"/>
  <c r="N31" i="2"/>
  <c r="M31" i="2"/>
  <c r="L31" i="2"/>
  <c r="I31" i="2"/>
  <c r="G31" i="2"/>
  <c r="H31" i="2"/>
  <c r="N30" i="2"/>
  <c r="M30" i="2"/>
  <c r="L30" i="2"/>
  <c r="G30" i="2"/>
  <c r="H30" i="2"/>
  <c r="N29" i="2"/>
  <c r="M29" i="2"/>
  <c r="L29" i="2"/>
  <c r="I29" i="2"/>
  <c r="G29" i="2"/>
  <c r="H29" i="2"/>
  <c r="N28" i="2"/>
  <c r="M28" i="2"/>
  <c r="L28" i="2"/>
  <c r="I28" i="2"/>
  <c r="G28" i="2"/>
  <c r="H28" i="2"/>
  <c r="N27" i="2"/>
  <c r="M27" i="2"/>
  <c r="L27" i="2"/>
  <c r="I27" i="2"/>
  <c r="G27" i="2"/>
  <c r="H27" i="2"/>
  <c r="N26" i="2"/>
  <c r="M26" i="2"/>
  <c r="L26" i="2"/>
  <c r="I26" i="2"/>
  <c r="G26" i="2"/>
  <c r="H26" i="2"/>
  <c r="N25" i="2"/>
  <c r="M25" i="2"/>
  <c r="L25" i="2"/>
  <c r="I25" i="2"/>
  <c r="G25" i="2"/>
  <c r="H25" i="2"/>
  <c r="N24" i="2"/>
  <c r="M24" i="2"/>
  <c r="L24" i="2"/>
  <c r="I24" i="2"/>
  <c r="G24" i="2"/>
  <c r="H24" i="2"/>
  <c r="N23" i="2"/>
  <c r="M23" i="2"/>
  <c r="L23" i="2"/>
  <c r="I23" i="2"/>
  <c r="G23" i="2"/>
  <c r="H23" i="2"/>
  <c r="N22" i="2"/>
  <c r="M22" i="2"/>
  <c r="L22" i="2"/>
  <c r="I22" i="2"/>
  <c r="G22" i="2"/>
  <c r="H22" i="2"/>
  <c r="N21" i="2"/>
  <c r="M21" i="2"/>
  <c r="L21" i="2"/>
  <c r="G21" i="2"/>
  <c r="H21" i="2"/>
  <c r="N20" i="2"/>
  <c r="M20" i="2"/>
  <c r="L20" i="2"/>
  <c r="I20" i="2"/>
  <c r="G20" i="2"/>
  <c r="H20" i="2"/>
  <c r="N19" i="2"/>
  <c r="M19" i="2"/>
  <c r="L19" i="2"/>
  <c r="I19" i="2"/>
  <c r="G19" i="2"/>
  <c r="H19" i="2"/>
  <c r="N18" i="2"/>
  <c r="M18" i="2"/>
  <c r="L18" i="2"/>
  <c r="G18" i="2"/>
  <c r="H18" i="2"/>
  <c r="H36" i="2"/>
  <c r="L21" i="5" l="1"/>
  <c r="M21" i="5" s="1"/>
</calcChain>
</file>

<file path=xl/sharedStrings.xml><?xml version="1.0" encoding="utf-8"?>
<sst xmlns="http://schemas.openxmlformats.org/spreadsheetml/2006/main" count="107" uniqueCount="68">
  <si>
    <r>
      <t xml:space="preserve">ALCALDÍA MAYOR DE BOGOTÁ
Secretaría Distrital de Movilidad
</t>
    </r>
    <r>
      <rPr>
        <b/>
        <sz val="12"/>
        <color indexed="8"/>
        <rFont val="Arial"/>
        <family val="2"/>
      </rPr>
      <t>TRANSMILENIO S.A.</t>
    </r>
    <r>
      <rPr>
        <sz val="12"/>
        <color indexed="8"/>
        <rFont val="Arial"/>
        <family val="2"/>
      </rPr>
      <t xml:space="preserve">
Dirección de TIC
OFERTA ECONÓMICA</t>
    </r>
  </si>
  <si>
    <t>Objeto:TIC23 Contratar la prestación del servicio de herramientas de comunicaciones del personal en vía para apoyo de la operación del SITP, el reporte de incidentes de seguridad y daños en la infraestructura del sistema.</t>
  </si>
  <si>
    <t>Empresa</t>
  </si>
  <si>
    <t>Nit:</t>
  </si>
  <si>
    <t>Nombre Contacto:</t>
  </si>
  <si>
    <t>Cargo:</t>
  </si>
  <si>
    <t>E-Mail:</t>
  </si>
  <si>
    <t>Dirección:</t>
  </si>
  <si>
    <t xml:space="preserve">Fecha: </t>
  </si>
  <si>
    <t xml:space="preserve">Tel. celular/fijo: </t>
  </si>
  <si>
    <t>INSTRUCCIONES PARA EL DILIGENCIAMIENTO DEL FORMATO DE OFERTA ECONÓMICA</t>
  </si>
  <si>
    <r>
      <t xml:space="preserve">• Por favor diligenciar solo las celdas en color AMARILLO.
• Revisar todos los requerimientos que se exponen en el documento "Anexo Técnico" ; y formular su cotización en concordancia con este.
• Asignar precio sin incluir el IVA en las celdas de la columna </t>
    </r>
    <r>
      <rPr>
        <b/>
        <sz val="9"/>
        <color indexed="10"/>
        <rFont val="Arial"/>
        <family val="2"/>
      </rPr>
      <t>"Valor Unitario antes de IVA"</t>
    </r>
    <r>
      <rPr>
        <sz val="9"/>
        <color indexed="8"/>
        <rFont val="Arial"/>
        <family val="2"/>
      </rPr>
      <t xml:space="preserve"> para los servicios requeridos.
• El valor de la oferta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</si>
  <si>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</si>
  <si>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Vigencia del Contrato: Doce (12) meses</t>
  </si>
  <si>
    <t>Ítem</t>
  </si>
  <si>
    <t>Servicio</t>
  </si>
  <si>
    <t>Cantidad Mensual Requerida</t>
  </si>
  <si>
    <t>Valor Unitario TOPE Mensual antes de IVA</t>
  </si>
  <si>
    <t>Valor Unitario TOPE Ofertado con IVA</t>
  </si>
  <si>
    <t>Valor Unitario Mensual Ofertado antes de IVA</t>
  </si>
  <si>
    <t>% IVA 
(Diligenciar el %)</t>
  </si>
  <si>
    <t>Valor IVA Unitario Mensual</t>
  </si>
  <si>
    <t>Valor Unitario Mensual Ofertado con IVA</t>
  </si>
  <si>
    <t xml:space="preserve">Precio total por mes del Contrato (12 Meses)
</t>
  </si>
  <si>
    <t>Valor Total Ofertado por Ítem (Cantidad × Valor 12 Meses)</t>
  </si>
  <si>
    <t>Prestación de cuatrocientos cuarenta y tres (443) servicios de voz y datos móviles, incluyendo el suministro de las tarjetas SIM necesarias para su operación.</t>
  </si>
  <si>
    <t>Disposición de doscientos cuarenta y tres (243) equipos móviles protegidos (rugerizados), entregados en alquiler y que permitan realizar comunicación Push to talk (PTT).</t>
  </si>
  <si>
    <t>Suministro de trescientas veintitrés (323) licencias para el servicio de comunicación Push to Talk (PTT), incluyendo la administración y operación de la plataforma.</t>
  </si>
  <si>
    <t>TOTAL</t>
  </si>
  <si>
    <t>Consultar anexo tecnico para el alcance del proyecto, Obligatorio anexar las respectivas FICHAS TECNICAS DEL EQUIPO Y LA APP PTT para evaluar cumplimiento de requisitos.</t>
  </si>
  <si>
    <r>
      <rPr>
        <b/>
        <sz val="10"/>
        <color rgb="FF000000"/>
        <rFont val="Arial"/>
        <family val="2"/>
      </rPr>
      <t xml:space="preserve">La presente oferta:
</t>
    </r>
    <r>
      <rPr>
        <sz val="10"/>
        <color rgb="FF000000"/>
        <rFont val="Arial"/>
        <family val="2"/>
      </rPr>
      <t>•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r>
  </si>
  <si>
    <r>
      <rPr>
        <b/>
        <sz val="10"/>
        <color rgb="FF000000"/>
        <rFont val="Arial"/>
        <family val="2"/>
      </rPr>
      <t xml:space="preserve">Inscripción en el Registro Único de Proponentes:
</t>
    </r>
    <r>
      <rPr>
        <sz val="10"/>
        <color rgb="FF000000"/>
        <rFont val="Arial"/>
        <family val="2"/>
      </rPr>
      <t xml:space="preserve">Las personas naturales y jurídicas, nacionales o extranjeras, con domicilio en Colombia, interesadas en participar en procesos de contratación convocadas por las entidades estatales, deben estar inscritas en el RUP, salvo 
las excepciones previstas de forma taxactiva en la ley (artículo 2.2.1.1.1.5.1 del Decreto 1082 de 2015). Se aclara que esta inscripción no se requiere para remitir cotización durante el estudio del sector. </t>
    </r>
  </si>
  <si>
    <t>LOS DATOS PROPORCIONADOS SERÁN TRATADOS DE ACUERDO CON EL MANUAL DE PROTECCIÓN DE DATOS DE
TRANSMILENIO S.A. Y A LA LEY 1581 DE 2012</t>
  </si>
  <si>
    <r>
      <rPr>
        <b/>
        <u/>
        <sz val="12"/>
        <color indexed="8"/>
        <rFont val="Arial"/>
        <family val="2"/>
      </rPr>
      <t>FORMATO 1</t>
    </r>
    <r>
      <rPr>
        <b/>
        <sz val="12"/>
        <color indexed="8"/>
        <rFont val="Arial"/>
        <family val="2"/>
      </rPr>
      <t xml:space="preserve"> -SUMINISTRO, INSTALACIÓN, CONFIGURACIÓN Y PUESTA EN FUNCIONAMIENTO DE UPS</t>
    </r>
  </si>
  <si>
    <t>830,073,770-7</t>
  </si>
  <si>
    <t>Fecha:</t>
  </si>
  <si>
    <t>Contacto</t>
  </si>
  <si>
    <t xml:space="preserve">Jose Ramon Rincon </t>
  </si>
  <si>
    <t>Representante Legal</t>
  </si>
  <si>
    <t>Tel. celular:</t>
  </si>
  <si>
    <t>jrincon@egccolombia.co</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</si>
  <si>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</si>
  <si>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</si>
  <si>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</si>
  <si>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indexed="10"/>
        <rFont val="Arial"/>
        <family val="2"/>
      </rPr>
      <t>"Precio Unitario antes de IVA"</t>
    </r>
    <r>
      <rPr>
        <sz val="9"/>
        <color indexed="8"/>
        <rFont val="Arial"/>
        <family val="2"/>
      </rPr>
      <t xml:space="preserve"> para los elementos requeridos, en la columna</t>
    </r>
    <r>
      <rPr>
        <b/>
        <sz val="9"/>
        <color indexed="8"/>
        <rFont val="Arial"/>
        <family val="2"/>
      </rPr>
      <t xml:space="preserve"> </t>
    </r>
    <r>
      <rPr>
        <b/>
        <sz val="9"/>
        <color indexed="10"/>
        <rFont val="Arial"/>
        <family val="2"/>
      </rPr>
      <t>"Tarifa IVA %"</t>
    </r>
    <r>
      <rPr>
        <b/>
        <sz val="9"/>
        <color indexed="8"/>
        <rFont val="Arial"/>
        <family val="2"/>
      </rPr>
      <t xml:space="preserve"> </t>
    </r>
    <r>
      <rPr>
        <sz val="9"/>
        <color indexed="8"/>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</si>
  <si>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</si>
  <si>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indexed="10"/>
        <rFont val="Arial"/>
        <family val="2"/>
      </rPr>
      <t xml:space="preserve">(1) </t>
    </r>
    <r>
      <rPr>
        <sz val="9"/>
        <color indexed="8"/>
        <rFont val="Arial"/>
        <family val="2"/>
      </rPr>
      <t>Clasificación de municipios según dificultad de acceso de acuerdo con el Anexo 5</t>
    </r>
  </si>
  <si>
    <r>
      <rPr>
        <b/>
        <sz val="9"/>
        <color indexed="10"/>
        <rFont val="Arial"/>
        <family val="2"/>
      </rPr>
      <t>(2)</t>
    </r>
    <r>
      <rPr>
        <sz val="9"/>
        <color indexed="8"/>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</si>
  <si>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</si>
  <si>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</si>
  <si>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</si>
  <si>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</si>
  <si>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indexed="10"/>
        <rFont val="Arial"/>
        <family val="2"/>
      </rPr>
      <t xml:space="preserve"> 
(Nota 1)</t>
    </r>
  </si>
  <si>
    <r>
      <t xml:space="preserve">Cantidad
</t>
    </r>
    <r>
      <rPr>
        <b/>
        <sz val="12"/>
        <color indexed="10"/>
        <rFont val="Arial"/>
        <family val="2"/>
      </rPr>
      <t>(Nota 2)</t>
    </r>
  </si>
  <si>
    <t>Tarifa IVA %</t>
  </si>
  <si>
    <t>Precio unitario antes de IVA</t>
  </si>
  <si>
    <t>Precio unitario IVA Incluido</t>
  </si>
  <si>
    <t>Precio Total IVA Incluido</t>
  </si>
  <si>
    <r>
      <rPr>
        <b/>
        <u/>
        <sz val="11"/>
        <color indexed="8"/>
        <rFont val="Arial"/>
        <family val="2"/>
      </rPr>
      <t>Observaciones</t>
    </r>
    <r>
      <rPr>
        <b/>
        <sz val="12"/>
        <color indexed="8"/>
        <rFont val="Arial"/>
        <family val="2"/>
      </rPr>
      <t xml:space="preserve">
</t>
    </r>
    <r>
      <rPr>
        <sz val="8"/>
        <color indexed="8"/>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</si>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</sst>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 #,##0.00_-;\-&quot;$&quot;\ * #,##0.00_-;_-&quot;$&quot;\ * &quot;-&quot;??_-;_-@_-"/>
    <numFmt numFmtId="165" formatCode="[$-240A]d&quot; de &quot;mmmm&quot; de &quot;yyyy;@"/>
    <numFmt numFmtId="166" formatCode="&quot;$&quot;\ #,##0"/>
    <numFmt numFmtId="167" formatCode="_-&quot;$&quot;\ * #,##0_-;\-&quot;$&quot;\ * #,##0_-;_-&quot;$&quot;\ * &quot;-&quot;??_-;_-@_-"/>
  </numFmts>
  <fonts count="31">
    <font>
      <sz val="11"/>
      <color theme="1"/>
      <name val="Calibri"/>
      <family val="2"/>
      <scheme val="minor"/>
    </font>
    <font>
      <sz val="12"/>
      <color indexed="8"/>
      <name val="Arial"/>
      <family val="2"/>
    </font>
    <font>
      <b/>
      <sz val="12"/>
      <color indexed="8"/>
      <name val="Arial"/>
      <family val="2"/>
    </font>
    <font>
      <b/>
      <u/>
      <sz val="12"/>
      <color indexed="8"/>
      <name val="Arial"/>
      <family val="2"/>
    </font>
    <font>
      <sz val="9"/>
      <color indexed="8"/>
      <name val="Arial"/>
      <family val="2"/>
    </font>
    <font>
      <b/>
      <sz val="9"/>
      <color indexed="10"/>
      <name val="Arial"/>
      <family val="2"/>
    </font>
    <font>
      <b/>
      <sz val="9"/>
      <color indexed="8"/>
      <name val="Arial"/>
      <family val="2"/>
    </font>
    <font>
      <b/>
      <sz val="11"/>
      <color indexed="10"/>
      <name val="Arial"/>
      <family val="2"/>
    </font>
    <font>
      <b/>
      <sz val="12"/>
      <color indexed="10"/>
      <name val="Arial"/>
      <family val="2"/>
    </font>
    <font>
      <b/>
      <u/>
      <sz val="11"/>
      <color indexed="8"/>
      <name val="Arial"/>
      <family val="2"/>
    </font>
    <font>
      <sz val="8"/>
      <color indexed="8"/>
      <name val="Arial Narrow"/>
      <family val="2"/>
    </font>
    <font>
      <sz val="12"/>
      <name val="Arial"/>
      <family val="2"/>
    </font>
    <font>
      <sz val="11"/>
      <color theme="1"/>
      <name val="Calibri"/>
      <family val="2"/>
      <scheme val="minor"/>
    </font>
    <font>
      <u/>
      <sz val="11"/>
      <color theme="10"/>
      <name val="Calibri"/>
      <family val="2"/>
      <scheme val="minor"/>
    </font>
    <font>
      <sz val="12"/>
      <color theme="1"/>
      <name val="Arial"/>
      <family val="2"/>
    </font>
    <font>
      <b/>
      <sz val="12"/>
      <color theme="1"/>
      <name val="Arial"/>
      <family val="2"/>
    </font>
    <font>
      <sz val="12"/>
      <color rgb="FF000000"/>
      <name val="Arial"/>
      <family val="2"/>
    </font>
    <font>
      <b/>
      <sz val="11"/>
      <color theme="1"/>
      <name val="Arial"/>
      <family val="2"/>
    </font>
    <font>
      <b/>
      <sz val="12"/>
      <color rgb="FF000000"/>
      <name val="Arial"/>
      <family val="2"/>
    </font>
    <font>
      <sz val="8"/>
      <color theme="1"/>
      <name val="Arial"/>
      <family val="2"/>
    </font>
    <font>
      <sz val="14"/>
      <color theme="1"/>
      <name val="Arial"/>
      <family val="2"/>
    </font>
    <font>
      <sz val="10"/>
      <color theme="1"/>
      <name val="Arial"/>
      <family val="2"/>
    </font>
    <font>
      <sz val="11"/>
      <color theme="1"/>
      <name val="Arial"/>
      <family val="2"/>
    </font>
    <font>
      <b/>
      <sz val="11"/>
      <color rgb="FFC00000"/>
      <name val="Arial"/>
      <family val="2"/>
    </font>
    <font>
      <sz val="9"/>
      <color theme="1"/>
      <name val="Arial"/>
      <family val="2"/>
    </font>
    <font>
      <b/>
      <u/>
      <sz val="11"/>
      <color rgb="FFFF0000"/>
      <name val="Arial"/>
      <family val="2"/>
    </font>
    <font>
      <b/>
      <u/>
      <sz val="10"/>
      <color theme="1"/>
      <name val="Arial"/>
      <family val="2"/>
    </font>
    <font>
      <b/>
      <sz val="10"/>
      <color theme="1"/>
      <name val="Arial"/>
      <family val="2"/>
    </font>
    <font>
      <sz val="10"/>
      <color rgb="FF000000"/>
      <name val="Arial"/>
      <family val="2"/>
    </font>
    <font>
      <b/>
      <sz val="10"/>
      <color rgb="FF000000"/>
      <name val="Arial"/>
      <family val="2"/>
    </font>
    <font>
      <b/>
      <u/>
      <sz val="9"/>
      <color theme="1"/>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theme="0"/>
        <bgColor indexed="64"/>
      </patternFill>
    </fill>
    <fill>
      <patternFill patternType="solid">
        <fgColor rgb="FFFFFF99"/>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5">
    <xf numFmtId="0" fontId="0" fillId="0" borderId="0"/>
    <xf numFmtId="0" fontId="13" fillId="0" borderId="0" applyNumberForma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164" fontId="12" fillId="0" borderId="0" applyFont="0" applyFill="0" applyBorder="0" applyAlignment="0" applyProtection="0"/>
  </cellStyleXfs>
  <cellXfs count="194">
    <xf numFmtId="0" fontId="0" fillId="0" borderId="0" xfId="0"/>
    <xf numFmtId="0" fontId="14" fillId="0" borderId="0" xfId="0" applyFont="1" applyAlignment="1">
      <alignment vertical="center" wrapText="1"/>
    </xf>
    <xf numFmtId="0" fontId="14" fillId="0" borderId="0" xfId="0" applyFont="1" applyAlignment="1">
      <alignment horizontal="justify" vertical="center" wrapText="1"/>
    </xf>
    <xf numFmtId="0" fontId="15" fillId="0" borderId="0" xfId="0" applyFont="1" applyAlignment="1">
      <alignment horizontal="center" vertical="center" wrapText="1"/>
    </xf>
    <xf numFmtId="0" fontId="16" fillId="0" borderId="1" xfId="0" applyFont="1" applyBorder="1" applyAlignment="1">
      <alignment vertical="center" wrapText="1"/>
    </xf>
    <xf numFmtId="0" fontId="14" fillId="0" borderId="1" xfId="0" applyFont="1" applyBorder="1" applyAlignment="1">
      <alignment horizontal="justify" vertical="center" wrapText="1"/>
    </xf>
    <xf numFmtId="0" fontId="14" fillId="0" borderId="1" xfId="0" applyFont="1" applyBorder="1" applyAlignment="1">
      <alignment vertical="center" wrapText="1"/>
    </xf>
    <xf numFmtId="0" fontId="14" fillId="0" borderId="2" xfId="0" applyFont="1" applyBorder="1" applyAlignment="1">
      <alignment horizontal="justify" vertical="center" wrapText="1"/>
    </xf>
    <xf numFmtId="0" fontId="0" fillId="0" borderId="0" xfId="0" applyAlignment="1">
      <alignment vertical="center"/>
    </xf>
    <xf numFmtId="0" fontId="14" fillId="0" borderId="0" xfId="0" applyFont="1" applyAlignment="1">
      <alignment horizontal="left" vertical="center" wrapText="1"/>
    </xf>
    <xf numFmtId="0" fontId="15" fillId="0" borderId="1" xfId="0" applyFont="1" applyBorder="1" applyAlignment="1">
      <alignment horizontal="center" vertical="center" wrapText="1"/>
    </xf>
    <xf numFmtId="0" fontId="15" fillId="2" borderId="3"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18" fillId="2" borderId="4" xfId="0" applyFont="1" applyFill="1" applyBorder="1" applyAlignment="1">
      <alignment horizontal="justify" vertical="center" wrapText="1"/>
    </xf>
    <xf numFmtId="0" fontId="14" fillId="0" borderId="0" xfId="0" applyFont="1" applyAlignment="1">
      <alignment wrapText="1"/>
    </xf>
    <xf numFmtId="0" fontId="14" fillId="0" borderId="5" xfId="0" applyFont="1" applyBorder="1" applyAlignment="1">
      <alignment horizontal="center" vertical="center"/>
    </xf>
    <xf numFmtId="0" fontId="11" fillId="0" borderId="5" xfId="0" applyFont="1" applyBorder="1" applyAlignment="1">
      <alignment horizontal="center" vertical="center" wrapText="1"/>
    </xf>
    <xf numFmtId="0" fontId="14" fillId="0" borderId="6" xfId="0" applyFont="1" applyBorder="1" applyAlignment="1">
      <alignment horizontal="center" vertical="center"/>
    </xf>
    <xf numFmtId="3" fontId="11" fillId="0" borderId="2" xfId="0" applyNumberFormat="1" applyFont="1" applyBorder="1" applyAlignment="1">
      <alignment horizontal="center" vertical="center" wrapText="1"/>
    </xf>
    <xf numFmtId="9" fontId="14" fillId="3" borderId="2" xfId="3" applyFont="1" applyFill="1" applyBorder="1" applyAlignment="1" applyProtection="1">
      <alignment horizontal="center" vertical="center" wrapText="1"/>
      <protection locked="0"/>
    </xf>
    <xf numFmtId="166" fontId="14" fillId="3" borderId="2" xfId="0" applyNumberFormat="1" applyFont="1" applyFill="1" applyBorder="1" applyAlignment="1" applyProtection="1">
      <alignment horizontal="right" vertical="center" wrapText="1"/>
      <protection locked="0"/>
    </xf>
    <xf numFmtId="166" fontId="14" fillId="0" borderId="2" xfId="0" applyNumberFormat="1" applyFont="1" applyBorder="1" applyAlignment="1">
      <alignment horizontal="right" vertical="center" wrapText="1"/>
    </xf>
    <xf numFmtId="166" fontId="14" fillId="0" borderId="6" xfId="0" applyNumberFormat="1" applyFont="1" applyBorder="1" applyAlignment="1">
      <alignment horizontal="right" vertical="center" wrapText="1"/>
    </xf>
    <xf numFmtId="0" fontId="14" fillId="0" borderId="2" xfId="0" applyFont="1" applyBorder="1" applyAlignment="1">
      <alignment wrapText="1"/>
    </xf>
    <xf numFmtId="0" fontId="14" fillId="0" borderId="7" xfId="0" applyFont="1" applyBorder="1" applyAlignment="1">
      <alignment horizontal="center" vertical="center"/>
    </xf>
    <xf numFmtId="0" fontId="11" fillId="0" borderId="7" xfId="0" applyFont="1" applyBorder="1" applyAlignment="1">
      <alignment horizontal="center" vertical="center" wrapText="1"/>
    </xf>
    <xf numFmtId="0" fontId="14" fillId="0" borderId="8" xfId="0" applyFont="1" applyBorder="1" applyAlignment="1">
      <alignment horizontal="center" vertical="center"/>
    </xf>
    <xf numFmtId="3" fontId="11" fillId="0" borderId="8" xfId="0" applyNumberFormat="1" applyFont="1" applyBorder="1" applyAlignment="1">
      <alignment horizontal="center" vertical="center" wrapText="1"/>
    </xf>
    <xf numFmtId="9" fontId="14" fillId="3" borderId="1" xfId="3" applyFont="1" applyFill="1" applyBorder="1" applyAlignment="1" applyProtection="1">
      <alignment horizontal="center" vertical="center" wrapText="1"/>
      <protection locked="0"/>
    </xf>
    <xf numFmtId="166" fontId="14" fillId="3" borderId="1" xfId="0" applyNumberFormat="1" applyFont="1" applyFill="1" applyBorder="1" applyAlignment="1" applyProtection="1">
      <alignment horizontal="right" vertical="center" wrapText="1"/>
      <protection locked="0"/>
    </xf>
    <xf numFmtId="166" fontId="14" fillId="0" borderId="1" xfId="0" applyNumberFormat="1" applyFont="1" applyBorder="1" applyAlignment="1">
      <alignment horizontal="right" vertical="center" wrapText="1"/>
    </xf>
    <xf numFmtId="166" fontId="14" fillId="0" borderId="8" xfId="0" applyNumberFormat="1" applyFont="1" applyBorder="1" applyAlignment="1">
      <alignment horizontal="right" vertical="center" wrapText="1"/>
    </xf>
    <xf numFmtId="0" fontId="19" fillId="0" borderId="1" xfId="0" applyFont="1" applyBorder="1" applyAlignment="1">
      <alignment horizontal="center" vertical="center" wrapText="1"/>
    </xf>
    <xf numFmtId="0" fontId="14" fillId="0" borderId="9" xfId="0" applyFont="1" applyBorder="1" applyAlignment="1">
      <alignment horizontal="center" vertical="center"/>
    </xf>
    <xf numFmtId="0" fontId="11" fillId="0" borderId="9" xfId="0" applyFont="1" applyBorder="1" applyAlignment="1">
      <alignment horizontal="center" vertical="center" wrapText="1"/>
    </xf>
    <xf numFmtId="0" fontId="14" fillId="0" borderId="10" xfId="0" applyFont="1" applyBorder="1" applyAlignment="1">
      <alignment horizontal="center" vertical="center"/>
    </xf>
    <xf numFmtId="3" fontId="11" fillId="0" borderId="10" xfId="0" applyNumberFormat="1" applyFont="1" applyBorder="1" applyAlignment="1">
      <alignment horizontal="center" vertical="center" wrapText="1"/>
    </xf>
    <xf numFmtId="9" fontId="14" fillId="3" borderId="9" xfId="3" applyFont="1" applyFill="1" applyBorder="1" applyAlignment="1" applyProtection="1">
      <alignment horizontal="center" vertical="center" wrapText="1"/>
      <protection locked="0"/>
    </xf>
    <xf numFmtId="166" fontId="14" fillId="3" borderId="9" xfId="0" applyNumberFormat="1" applyFont="1" applyFill="1" applyBorder="1" applyAlignment="1" applyProtection="1">
      <alignment horizontal="right" vertical="center" wrapText="1"/>
      <protection locked="0"/>
    </xf>
    <xf numFmtId="166" fontId="14" fillId="0" borderId="7" xfId="0" applyNumberFormat="1" applyFont="1" applyBorder="1" applyAlignment="1">
      <alignment horizontal="right" vertical="center" wrapText="1"/>
    </xf>
    <xf numFmtId="166" fontId="14" fillId="0" borderId="11" xfId="0" applyNumberFormat="1" applyFont="1" applyBorder="1" applyAlignment="1">
      <alignment horizontal="right" vertical="center" wrapText="1"/>
    </xf>
    <xf numFmtId="0" fontId="19" fillId="0" borderId="9" xfId="0" applyFont="1" applyBorder="1" applyAlignment="1">
      <alignment horizontal="center" vertical="center" wrapText="1"/>
    </xf>
    <xf numFmtId="0" fontId="14" fillId="0" borderId="12" xfId="0" applyFont="1" applyBorder="1" applyAlignment="1">
      <alignment horizontal="center" vertical="center"/>
    </xf>
    <xf numFmtId="0" fontId="11" fillId="0" borderId="12" xfId="0" applyFont="1" applyBorder="1" applyAlignment="1">
      <alignment horizontal="center" vertical="center"/>
    </xf>
    <xf numFmtId="0" fontId="14" fillId="0" borderId="13" xfId="0" applyFont="1" applyBorder="1" applyAlignment="1">
      <alignment horizontal="center" vertical="center"/>
    </xf>
    <xf numFmtId="9" fontId="14" fillId="3" borderId="14" xfId="3" applyFont="1" applyFill="1" applyBorder="1" applyAlignment="1" applyProtection="1">
      <alignment horizontal="center" vertical="center" wrapText="1"/>
      <protection locked="0"/>
    </xf>
    <xf numFmtId="166" fontId="14" fillId="3" borderId="14" xfId="0" applyNumberFormat="1" applyFont="1" applyFill="1" applyBorder="1" applyAlignment="1" applyProtection="1">
      <alignment horizontal="right" vertical="center" wrapText="1"/>
      <protection locked="0"/>
    </xf>
    <xf numFmtId="166" fontId="14" fillId="0" borderId="14" xfId="0" applyNumberFormat="1" applyFont="1" applyBorder="1" applyAlignment="1">
      <alignment horizontal="right" vertical="center" wrapText="1"/>
    </xf>
    <xf numFmtId="166" fontId="14" fillId="0" borderId="13" xfId="0" applyNumberFormat="1" applyFont="1" applyBorder="1" applyAlignment="1">
      <alignment horizontal="right" vertical="center" wrapText="1"/>
    </xf>
    <xf numFmtId="0" fontId="14" fillId="0" borderId="14" xfId="0" applyFont="1" applyBorder="1" applyAlignment="1">
      <alignment wrapText="1"/>
    </xf>
    <xf numFmtId="0" fontId="11" fillId="0" borderId="7" xfId="0" applyFont="1" applyBorder="1" applyAlignment="1">
      <alignment horizontal="center" vertical="center"/>
    </xf>
    <xf numFmtId="0" fontId="14" fillId="0" borderId="1" xfId="0" applyFont="1" applyBorder="1" applyAlignment="1">
      <alignment wrapText="1"/>
    </xf>
    <xf numFmtId="0" fontId="14" fillId="0" borderId="11" xfId="0" applyFont="1" applyBorder="1" applyAlignment="1">
      <alignment horizontal="center" vertical="center"/>
    </xf>
    <xf numFmtId="9" fontId="14" fillId="3" borderId="7" xfId="3" applyFont="1" applyFill="1" applyBorder="1" applyAlignment="1" applyProtection="1">
      <alignment horizontal="center" vertical="center" wrapText="1"/>
      <protection locked="0"/>
    </xf>
    <xf numFmtId="166" fontId="14" fillId="3" borderId="7" xfId="0" applyNumberFormat="1" applyFont="1" applyFill="1" applyBorder="1" applyAlignment="1" applyProtection="1">
      <alignment horizontal="right" vertical="center" wrapText="1"/>
      <protection locked="0"/>
    </xf>
    <xf numFmtId="0" fontId="14" fillId="0" borderId="7" xfId="0" applyFont="1" applyBorder="1" applyAlignment="1">
      <alignment wrapText="1"/>
    </xf>
    <xf numFmtId="0" fontId="11" fillId="0" borderId="9" xfId="0" applyFont="1" applyBorder="1" applyAlignment="1">
      <alignment horizontal="center" vertical="center"/>
    </xf>
    <xf numFmtId="166" fontId="14" fillId="0" borderId="9" xfId="0" applyNumberFormat="1" applyFont="1" applyBorder="1" applyAlignment="1">
      <alignment horizontal="right" vertical="center" wrapText="1"/>
    </xf>
    <xf numFmtId="166" fontId="14" fillId="0" borderId="10" xfId="0" applyNumberFormat="1" applyFont="1" applyBorder="1" applyAlignment="1">
      <alignment horizontal="right" vertical="center" wrapText="1"/>
    </xf>
    <xf numFmtId="0" fontId="14" fillId="0" borderId="9" xfId="0" applyFont="1" applyBorder="1" applyAlignment="1">
      <alignment wrapText="1"/>
    </xf>
    <xf numFmtId="0" fontId="11" fillId="0" borderId="5" xfId="0" applyFont="1" applyBorder="1" applyAlignment="1">
      <alignment horizontal="center" vertical="center"/>
    </xf>
    <xf numFmtId="0" fontId="14" fillId="0" borderId="1" xfId="0" applyFont="1" applyBorder="1" applyAlignment="1">
      <alignment horizontal="center" vertical="center"/>
    </xf>
    <xf numFmtId="0" fontId="11" fillId="0" borderId="1" xfId="0" applyFont="1" applyBorder="1" applyAlignment="1">
      <alignment horizontal="center" vertical="center"/>
    </xf>
    <xf numFmtId="3" fontId="15" fillId="0" borderId="2" xfId="0" applyNumberFormat="1" applyFont="1" applyBorder="1" applyAlignment="1">
      <alignment horizontal="center" vertical="center" wrapText="1"/>
    </xf>
    <xf numFmtId="166" fontId="15" fillId="0" borderId="15" xfId="0" applyNumberFormat="1" applyFont="1" applyBorder="1" applyAlignment="1">
      <alignment horizontal="right" vertical="center" wrapText="1"/>
    </xf>
    <xf numFmtId="0" fontId="14" fillId="0" borderId="11" xfId="0" applyFont="1" applyBorder="1" applyAlignment="1">
      <alignment wrapText="1"/>
    </xf>
    <xf numFmtId="0" fontId="15" fillId="0" borderId="0" xfId="0" applyFont="1" applyAlignment="1">
      <alignment vertical="center" wrapText="1"/>
    </xf>
    <xf numFmtId="0" fontId="14" fillId="0" borderId="0" xfId="0" applyFont="1" applyAlignment="1">
      <alignment vertical="top" wrapText="1"/>
    </xf>
    <xf numFmtId="0" fontId="14" fillId="0" borderId="0" xfId="0" applyFont="1" applyAlignment="1">
      <alignment horizontal="justify" wrapText="1"/>
    </xf>
    <xf numFmtId="0" fontId="20" fillId="0" borderId="0" xfId="0" applyFont="1" applyAlignment="1">
      <alignment vertical="center" wrapText="1"/>
    </xf>
    <xf numFmtId="166" fontId="15" fillId="0" borderId="0" xfId="0" applyNumberFormat="1" applyFont="1" applyAlignment="1">
      <alignment vertical="center" wrapText="1"/>
    </xf>
    <xf numFmtId="0" fontId="14" fillId="0" borderId="0" xfId="0" applyFont="1" applyAlignment="1">
      <alignment horizontal="center" vertical="center" wrapText="1"/>
    </xf>
    <xf numFmtId="166" fontId="16" fillId="6" borderId="1" xfId="0" applyNumberFormat="1" applyFont="1" applyFill="1" applyBorder="1" applyAlignment="1" applyProtection="1">
      <alignment horizontal="right" vertical="center" wrapText="1"/>
      <protection locked="0"/>
    </xf>
    <xf numFmtId="0" fontId="23" fillId="0" borderId="25" xfId="2" applyNumberFormat="1" applyFont="1" applyFill="1" applyBorder="1" applyAlignment="1" applyProtection="1">
      <alignment horizontal="center" vertical="center" wrapText="1"/>
    </xf>
    <xf numFmtId="0" fontId="22" fillId="6" borderId="11" xfId="0" applyFont="1" applyFill="1" applyBorder="1" applyAlignment="1" applyProtection="1">
      <alignment horizontal="center" vertical="center" wrapText="1"/>
      <protection locked="0"/>
    </xf>
    <xf numFmtId="0" fontId="22" fillId="6" borderId="18" xfId="0" applyFont="1" applyFill="1" applyBorder="1" applyAlignment="1" applyProtection="1">
      <alignment horizontal="center" vertical="center" wrapText="1"/>
      <protection locked="0"/>
    </xf>
    <xf numFmtId="0" fontId="18" fillId="4" borderId="0" xfId="0" applyFont="1" applyFill="1" applyAlignment="1">
      <alignment horizontal="center" vertical="center" wrapText="1"/>
    </xf>
    <xf numFmtId="9" fontId="16" fillId="6" borderId="1" xfId="3" applyFont="1" applyFill="1" applyBorder="1" applyAlignment="1" applyProtection="1">
      <alignment horizontal="center" vertical="center" wrapText="1"/>
      <protection locked="0"/>
    </xf>
    <xf numFmtId="0" fontId="14" fillId="0" borderId="1" xfId="0" applyFont="1" applyBorder="1" applyAlignment="1">
      <alignment horizontal="center" vertical="center" wrapText="1"/>
    </xf>
    <xf numFmtId="164" fontId="16" fillId="0" borderId="1" xfId="4" applyFont="1" applyFill="1" applyBorder="1" applyAlignment="1" applyProtection="1">
      <alignment horizontal="center" vertical="center" wrapText="1"/>
      <protection locked="0"/>
    </xf>
    <xf numFmtId="167" fontId="16" fillId="0" borderId="1" xfId="4" applyNumberFormat="1"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7" fontId="11" fillId="0" borderId="1" xfId="4" applyNumberFormat="1" applyFont="1" applyBorder="1" applyAlignment="1">
      <alignment horizontal="center" vertical="center" wrapText="1"/>
    </xf>
    <xf numFmtId="167" fontId="14" fillId="0" borderId="1" xfId="4" applyNumberFormat="1" applyFont="1" applyBorder="1" applyAlignment="1">
      <alignment horizontal="center" vertical="center" wrapText="1"/>
    </xf>
    <xf numFmtId="167" fontId="14" fillId="0" borderId="1" xfId="4" applyNumberFormat="1" applyFont="1" applyBorder="1" applyAlignment="1">
      <alignment horizontal="left" vertical="center" indent="1"/>
    </xf>
    <xf numFmtId="0" fontId="15" fillId="2" borderId="27" xfId="0" applyFont="1" applyFill="1" applyBorder="1" applyAlignment="1">
      <alignment horizontal="center" vertical="center" wrapText="1"/>
    </xf>
    <xf numFmtId="0" fontId="18" fillId="2" borderId="14" xfId="0" applyFont="1" applyFill="1" applyBorder="1" applyAlignment="1">
      <alignment horizontal="center" vertical="center" wrapText="1"/>
    </xf>
    <xf numFmtId="0" fontId="18" fillId="2" borderId="30" xfId="0" applyFont="1" applyFill="1" applyBorder="1" applyAlignment="1">
      <alignment horizontal="center" vertical="center" wrapText="1"/>
    </xf>
    <xf numFmtId="0" fontId="14" fillId="0" borderId="31" xfId="0" applyFont="1" applyBorder="1" applyAlignment="1">
      <alignment horizontal="center" vertical="center" wrapText="1"/>
    </xf>
    <xf numFmtId="164" fontId="16" fillId="0" borderId="32" xfId="4" applyFont="1" applyFill="1" applyBorder="1" applyAlignment="1" applyProtection="1">
      <alignment horizontal="center" vertical="center" wrapText="1"/>
      <protection locked="0"/>
    </xf>
    <xf numFmtId="0" fontId="14" fillId="0" borderId="33" xfId="0" applyFont="1" applyBorder="1" applyAlignment="1">
      <alignment horizontal="center" vertical="center" wrapText="1"/>
    </xf>
    <xf numFmtId="0" fontId="14" fillId="0" borderId="9" xfId="0" applyFont="1" applyBorder="1" applyAlignment="1">
      <alignment horizontal="center" vertical="center" wrapText="1"/>
    </xf>
    <xf numFmtId="167" fontId="14" fillId="0" borderId="9" xfId="4" applyNumberFormat="1" applyFont="1" applyBorder="1" applyAlignment="1">
      <alignment horizontal="center" vertical="center" wrapText="1"/>
    </xf>
    <xf numFmtId="166" fontId="16" fillId="6" borderId="9" xfId="0" applyNumberFormat="1" applyFont="1" applyFill="1" applyBorder="1" applyAlignment="1" applyProtection="1">
      <alignment horizontal="right" vertical="center" wrapText="1"/>
      <protection locked="0"/>
    </xf>
    <xf numFmtId="9" fontId="16" fillId="6" borderId="9" xfId="3" applyFont="1" applyFill="1" applyBorder="1" applyAlignment="1" applyProtection="1">
      <alignment horizontal="center" vertical="center" wrapText="1"/>
      <protection locked="0"/>
    </xf>
    <xf numFmtId="167" fontId="16" fillId="0" borderId="9" xfId="4" applyNumberFormat="1" applyFont="1" applyFill="1" applyBorder="1" applyAlignment="1" applyProtection="1">
      <alignment horizontal="center" vertical="center" wrapText="1"/>
      <protection locked="0"/>
    </xf>
    <xf numFmtId="167" fontId="14" fillId="0" borderId="9" xfId="4" applyNumberFormat="1" applyFont="1" applyBorder="1" applyAlignment="1">
      <alignment horizontal="left" vertical="center" indent="1"/>
    </xf>
    <xf numFmtId="164" fontId="16" fillId="0" borderId="9" xfId="4" applyFont="1" applyFill="1" applyBorder="1" applyAlignment="1" applyProtection="1">
      <alignment horizontal="center" vertical="center" wrapText="1"/>
      <protection locked="0"/>
    </xf>
    <xf numFmtId="164" fontId="16" fillId="0" borderId="34" xfId="4" applyFont="1" applyFill="1" applyBorder="1" applyAlignment="1" applyProtection="1">
      <alignment horizontal="center" vertical="center" wrapText="1"/>
      <protection locked="0"/>
    </xf>
    <xf numFmtId="0" fontId="15" fillId="0" borderId="18" xfId="0" applyFont="1" applyBorder="1" applyAlignment="1">
      <alignment horizontal="left" vertical="center" wrapText="1"/>
    </xf>
    <xf numFmtId="0" fontId="15" fillId="0" borderId="38" xfId="0" applyFont="1" applyBorder="1" applyAlignment="1">
      <alignment horizontal="center" vertical="center" wrapText="1"/>
    </xf>
    <xf numFmtId="0" fontId="15" fillId="0" borderId="39" xfId="0" applyFont="1" applyBorder="1" applyAlignment="1">
      <alignment horizontal="center" vertical="center" wrapText="1"/>
    </xf>
    <xf numFmtId="0" fontId="22" fillId="6" borderId="40" xfId="0" applyFont="1" applyFill="1" applyBorder="1" applyAlignment="1" applyProtection="1">
      <alignment horizontal="center" vertical="center" wrapText="1"/>
      <protection locked="0"/>
    </xf>
    <xf numFmtId="0" fontId="15" fillId="0" borderId="42" xfId="0" applyFont="1" applyBorder="1" applyAlignment="1">
      <alignment horizontal="left" vertical="center" wrapText="1"/>
    </xf>
    <xf numFmtId="0" fontId="22" fillId="6" borderId="10" xfId="0" applyFont="1" applyFill="1" applyBorder="1" applyAlignment="1" applyProtection="1">
      <alignment horizontal="center" vertical="center" wrapText="1"/>
      <protection locked="0"/>
    </xf>
    <xf numFmtId="0" fontId="22" fillId="6" borderId="42" xfId="0" applyFont="1" applyFill="1" applyBorder="1" applyAlignment="1" applyProtection="1">
      <alignment horizontal="center" vertical="center" wrapText="1"/>
      <protection locked="0"/>
    </xf>
    <xf numFmtId="0" fontId="22" fillId="6" borderId="43" xfId="0" applyFont="1" applyFill="1" applyBorder="1" applyAlignment="1" applyProtection="1">
      <alignment horizontal="center" vertical="center" wrapText="1"/>
      <protection locked="0"/>
    </xf>
    <xf numFmtId="0" fontId="14" fillId="0" borderId="38" xfId="0" applyFont="1" applyBorder="1" applyAlignment="1">
      <alignment horizontal="center" vertical="center" wrapText="1"/>
    </xf>
    <xf numFmtId="0" fontId="14" fillId="0" borderId="39" xfId="0" applyFont="1" applyBorder="1" applyAlignment="1">
      <alignment vertical="center" wrapText="1"/>
    </xf>
    <xf numFmtId="0" fontId="14" fillId="0" borderId="39" xfId="0" applyFont="1" applyBorder="1" applyAlignment="1">
      <alignment horizontal="center" vertical="center" wrapText="1"/>
    </xf>
    <xf numFmtId="0" fontId="14" fillId="5" borderId="0" xfId="0" applyFont="1" applyFill="1" applyAlignment="1">
      <alignment vertical="center" wrapText="1"/>
    </xf>
    <xf numFmtId="0" fontId="14" fillId="5" borderId="0" xfId="0" applyFont="1" applyFill="1" applyAlignment="1">
      <alignment horizontal="justify" vertical="center" wrapText="1"/>
    </xf>
    <xf numFmtId="0" fontId="14" fillId="0" borderId="39" xfId="0" applyFont="1" applyBorder="1" applyAlignment="1">
      <alignment horizontal="left" vertical="center" wrapText="1"/>
    </xf>
    <xf numFmtId="0" fontId="23" fillId="0" borderId="39" xfId="2" applyNumberFormat="1" applyFont="1" applyFill="1" applyBorder="1" applyAlignment="1" applyProtection="1">
      <alignment horizontal="left" vertical="center" wrapText="1"/>
    </xf>
    <xf numFmtId="0" fontId="15" fillId="0" borderId="38" xfId="0" applyFont="1" applyBorder="1" applyAlignment="1">
      <alignment horizontal="center" vertical="center"/>
    </xf>
    <xf numFmtId="0" fontId="18" fillId="4" borderId="39" xfId="0" applyFont="1" applyFill="1" applyBorder="1" applyAlignment="1">
      <alignment horizontal="center" vertical="center" wrapText="1"/>
    </xf>
    <xf numFmtId="0" fontId="21" fillId="0" borderId="39" xfId="0" applyFont="1" applyBorder="1" applyAlignment="1">
      <alignment horizontal="justify" vertical="center" wrapText="1"/>
    </xf>
    <xf numFmtId="164" fontId="18" fillId="4" borderId="26" xfId="0" applyNumberFormat="1" applyFont="1" applyFill="1" applyBorder="1" applyAlignment="1">
      <alignment vertical="center" wrapText="1"/>
    </xf>
    <xf numFmtId="164" fontId="18" fillId="4" borderId="47" xfId="0" applyNumberFormat="1" applyFont="1" applyFill="1" applyBorder="1" applyAlignment="1">
      <alignment vertical="center" wrapText="1"/>
    </xf>
    <xf numFmtId="0" fontId="27" fillId="0" borderId="35" xfId="0" applyFont="1" applyBorder="1" applyAlignment="1">
      <alignment horizontal="left" vertical="center" wrapText="1"/>
    </xf>
    <xf numFmtId="0" fontId="27" fillId="0" borderId="36" xfId="0" applyFont="1" applyBorder="1" applyAlignment="1">
      <alignment horizontal="left" vertical="center" wrapText="1"/>
    </xf>
    <xf numFmtId="0" fontId="27" fillId="0" borderId="37" xfId="0" applyFont="1" applyBorder="1" applyAlignment="1">
      <alignment horizontal="left" vertical="center" wrapText="1"/>
    </xf>
    <xf numFmtId="0" fontId="28" fillId="0" borderId="38" xfId="0" applyFont="1" applyBorder="1" applyAlignment="1">
      <alignment horizontal="left" vertical="center" wrapText="1"/>
    </xf>
    <xf numFmtId="0" fontId="28" fillId="0" borderId="0" xfId="0" applyFont="1" applyAlignment="1">
      <alignment horizontal="left" vertical="center" wrapText="1"/>
    </xf>
    <xf numFmtId="0" fontId="28" fillId="0" borderId="39" xfId="0" applyFont="1" applyBorder="1" applyAlignment="1">
      <alignment horizontal="left" vertical="center" wrapText="1"/>
    </xf>
    <xf numFmtId="0" fontId="30" fillId="0" borderId="15" xfId="0" applyFont="1" applyBorder="1" applyAlignment="1">
      <alignment horizontal="center" vertical="center" wrapText="1"/>
    </xf>
    <xf numFmtId="0" fontId="30" fillId="0" borderId="44" xfId="0" applyFont="1" applyBorder="1" applyAlignment="1">
      <alignment horizontal="center" vertical="center" wrapText="1"/>
    </xf>
    <xf numFmtId="0" fontId="30" fillId="0" borderId="45" xfId="0" applyFont="1" applyBorder="1" applyAlignment="1">
      <alignment horizontal="center" vertical="center" wrapText="1"/>
    </xf>
    <xf numFmtId="0" fontId="21" fillId="0" borderId="46" xfId="0" applyFont="1" applyBorder="1" applyAlignment="1">
      <alignment horizontal="justify" vertical="center" wrapText="1"/>
    </xf>
    <xf numFmtId="0" fontId="21" fillId="0" borderId="7" xfId="0" applyFont="1" applyBorder="1" applyAlignment="1">
      <alignment horizontal="justify" vertical="center" wrapText="1"/>
    </xf>
    <xf numFmtId="0" fontId="22" fillId="0" borderId="1" xfId="0" applyFont="1" applyBorder="1" applyAlignment="1">
      <alignment horizontal="left" vertical="center" wrapText="1"/>
    </xf>
    <xf numFmtId="0" fontId="15" fillId="2" borderId="13"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29" xfId="0" applyFont="1" applyFill="1" applyBorder="1" applyAlignment="1">
      <alignment horizontal="center" vertical="center" wrapText="1"/>
    </xf>
    <xf numFmtId="0" fontId="15" fillId="0" borderId="38" xfId="0" applyFont="1" applyBorder="1" applyAlignment="1">
      <alignment horizontal="right" vertical="center" wrapText="1"/>
    </xf>
    <xf numFmtId="0" fontId="15" fillId="0" borderId="0" xfId="0" applyFont="1" applyAlignment="1">
      <alignment horizontal="right" vertical="center" wrapText="1"/>
    </xf>
    <xf numFmtId="0" fontId="14" fillId="0" borderId="0" xfId="0" applyFont="1" applyAlignment="1">
      <alignment horizontal="center" vertical="center" wrapText="1"/>
    </xf>
    <xf numFmtId="0" fontId="22" fillId="0" borderId="9" xfId="0" applyFont="1" applyBorder="1" applyAlignment="1">
      <alignment horizontal="left" vertical="center" wrapText="1"/>
    </xf>
    <xf numFmtId="0" fontId="23" fillId="0" borderId="0" xfId="2" applyNumberFormat="1" applyFont="1" applyFill="1" applyBorder="1" applyAlignment="1" applyProtection="1">
      <alignment horizontal="left" vertical="center" wrapText="1"/>
    </xf>
    <xf numFmtId="0" fontId="18" fillId="4" borderId="26" xfId="0" applyFont="1" applyFill="1" applyBorder="1" applyAlignment="1">
      <alignment horizontal="right" vertical="center" wrapText="1"/>
    </xf>
    <xf numFmtId="0" fontId="18" fillId="4" borderId="48" xfId="0" applyFont="1" applyFill="1" applyBorder="1" applyAlignment="1">
      <alignment horizontal="right" vertical="center" wrapText="1"/>
    </xf>
    <xf numFmtId="0" fontId="18" fillId="4" borderId="47" xfId="0" applyFont="1" applyFill="1" applyBorder="1" applyAlignment="1">
      <alignment horizontal="right" vertical="center" wrapText="1"/>
    </xf>
    <xf numFmtId="0" fontId="18" fillId="0" borderId="31" xfId="0" applyFont="1" applyBorder="1" applyAlignment="1">
      <alignment horizontal="left" vertical="center" wrapText="1"/>
    </xf>
    <xf numFmtId="0" fontId="18" fillId="0" borderId="1" xfId="0" applyFont="1" applyBorder="1" applyAlignment="1">
      <alignment horizontal="left" vertical="center" wrapText="1"/>
    </xf>
    <xf numFmtId="0" fontId="15" fillId="0" borderId="31" xfId="0" applyFont="1" applyBorder="1" applyAlignment="1">
      <alignment horizontal="left" vertical="center" wrapText="1"/>
    </xf>
    <xf numFmtId="0" fontId="15" fillId="0" borderId="1" xfId="0" applyFont="1" applyBorder="1" applyAlignment="1">
      <alignment horizontal="left" vertical="center" wrapText="1"/>
    </xf>
    <xf numFmtId="0" fontId="14" fillId="0" borderId="35"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39" xfId="0" applyFont="1" applyBorder="1" applyAlignment="1">
      <alignment horizontal="center" vertical="center" wrapText="1"/>
    </xf>
    <xf numFmtId="0" fontId="2" fillId="5" borderId="35" xfId="0" applyFont="1" applyFill="1" applyBorder="1" applyAlignment="1">
      <alignment horizontal="left" vertical="center" wrapText="1"/>
    </xf>
    <xf numFmtId="0" fontId="2" fillId="5" borderId="36" xfId="0" applyFont="1" applyFill="1" applyBorder="1" applyAlignment="1">
      <alignment horizontal="left" vertical="center" wrapText="1"/>
    </xf>
    <xf numFmtId="0" fontId="2" fillId="5" borderId="37" xfId="0" applyFont="1" applyFill="1" applyBorder="1" applyAlignment="1">
      <alignment horizontal="left" vertical="center" wrapText="1"/>
    </xf>
    <xf numFmtId="0" fontId="15" fillId="6" borderId="1" xfId="0" applyFont="1" applyFill="1" applyBorder="1" applyAlignment="1" applyProtection="1">
      <alignment horizontal="center" vertical="center" wrapText="1"/>
      <protection locked="0"/>
    </xf>
    <xf numFmtId="0" fontId="15" fillId="6" borderId="9" xfId="0" applyFont="1" applyFill="1" applyBorder="1" applyAlignment="1" applyProtection="1">
      <alignment horizontal="center" vertical="center" wrapText="1"/>
      <protection locked="0"/>
    </xf>
    <xf numFmtId="0" fontId="15" fillId="0" borderId="33" xfId="0" applyFont="1" applyBorder="1" applyAlignment="1">
      <alignment horizontal="left" vertical="center" wrapText="1"/>
    </xf>
    <xf numFmtId="0" fontId="15" fillId="0" borderId="9" xfId="0" applyFont="1" applyBorder="1" applyAlignment="1">
      <alignment horizontal="left" vertical="center" wrapText="1"/>
    </xf>
    <xf numFmtId="0" fontId="15" fillId="0" borderId="8" xfId="0" applyFont="1" applyBorder="1" applyAlignment="1">
      <alignment horizontal="left" vertical="center" wrapText="1"/>
    </xf>
    <xf numFmtId="0" fontId="15" fillId="0" borderId="16" xfId="0" applyFont="1" applyBorder="1" applyAlignment="1">
      <alignment horizontal="left" vertical="center" wrapText="1"/>
    </xf>
    <xf numFmtId="0" fontId="15" fillId="0" borderId="10" xfId="0" applyFont="1" applyBorder="1" applyAlignment="1">
      <alignment horizontal="left" vertical="center" wrapText="1"/>
    </xf>
    <xf numFmtId="0" fontId="15" fillId="0" borderId="41" xfId="0" applyFont="1" applyBorder="1" applyAlignment="1">
      <alignment horizontal="left" vertical="center" wrapText="1"/>
    </xf>
    <xf numFmtId="0" fontId="24" fillId="0" borderId="38" xfId="0" applyFont="1" applyBorder="1" applyAlignment="1">
      <alignment horizontal="left" vertical="center" wrapText="1"/>
    </xf>
    <xf numFmtId="0" fontId="24" fillId="0" borderId="0" xfId="0" applyFont="1" applyAlignment="1">
      <alignment horizontal="left" vertical="center" wrapText="1"/>
    </xf>
    <xf numFmtId="0" fontId="24" fillId="0" borderId="39" xfId="0" applyFont="1" applyBorder="1" applyAlignment="1">
      <alignment horizontal="left" vertical="center" wrapText="1"/>
    </xf>
    <xf numFmtId="0" fontId="15" fillId="2" borderId="38" xfId="0" applyFont="1" applyFill="1" applyBorder="1" applyAlignment="1">
      <alignment horizontal="center" vertical="center" wrapText="1"/>
    </xf>
    <xf numFmtId="0" fontId="15" fillId="2" borderId="0" xfId="0" applyFont="1" applyFill="1" applyAlignment="1">
      <alignment horizontal="center" vertical="center" wrapText="1"/>
    </xf>
    <xf numFmtId="0" fontId="15" fillId="2" borderId="39" xfId="0" applyFont="1" applyFill="1" applyBorder="1" applyAlignment="1">
      <alignment horizontal="center" vertical="center" wrapText="1"/>
    </xf>
    <xf numFmtId="0" fontId="21" fillId="0" borderId="1" xfId="0" applyFont="1" applyBorder="1" applyAlignment="1">
      <alignment horizontal="justify" vertical="center" wrapText="1"/>
    </xf>
    <xf numFmtId="0" fontId="26" fillId="0" borderId="1" xfId="0" applyFont="1" applyBorder="1" applyAlignment="1">
      <alignment horizontal="center" vertical="center" wrapText="1"/>
    </xf>
    <xf numFmtId="0" fontId="24" fillId="0" borderId="19"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24" fillId="0" borderId="22" xfId="0" applyFont="1" applyBorder="1" applyAlignment="1">
      <alignment horizontal="left" vertical="center" wrapText="1"/>
    </xf>
    <xf numFmtId="0" fontId="24" fillId="0" borderId="23" xfId="0" applyFont="1" applyBorder="1" applyAlignment="1">
      <alignment horizontal="left" vertical="center" wrapText="1"/>
    </xf>
    <xf numFmtId="0" fontId="24" fillId="0" borderId="24" xfId="0" applyFont="1" applyBorder="1" applyAlignment="1">
      <alignment horizontal="left" vertical="center" wrapText="1"/>
    </xf>
    <xf numFmtId="0" fontId="15" fillId="0" borderId="8" xfId="0" applyFont="1" applyBorder="1" applyAlignment="1">
      <alignment horizontal="center" vertical="center" wrapText="1"/>
    </xf>
    <xf numFmtId="0" fontId="15" fillId="0" borderId="16" xfId="0" applyFont="1" applyBorder="1" applyAlignment="1">
      <alignment horizontal="center" vertical="center" wrapText="1"/>
    </xf>
    <xf numFmtId="0" fontId="14" fillId="0" borderId="0" xfId="0" applyFont="1" applyAlignment="1">
      <alignment horizontal="center" wrapText="1"/>
    </xf>
    <xf numFmtId="0" fontId="27" fillId="0" borderId="2" xfId="0" applyFont="1" applyBorder="1" applyAlignment="1">
      <alignment horizontal="right" vertical="center"/>
    </xf>
    <xf numFmtId="0" fontId="13" fillId="5" borderId="8" xfId="1" applyFill="1" applyBorder="1" applyAlignment="1" applyProtection="1">
      <alignment horizontal="center" vertical="center"/>
      <protection locked="0"/>
    </xf>
    <xf numFmtId="0" fontId="13" fillId="5" borderId="16" xfId="1" applyFill="1" applyBorder="1" applyAlignment="1" applyProtection="1">
      <alignment horizontal="center" vertical="center"/>
      <protection locked="0"/>
    </xf>
    <xf numFmtId="0" fontId="15" fillId="2" borderId="1" xfId="0" applyFont="1" applyFill="1" applyBorder="1" applyAlignment="1">
      <alignment horizontal="center" vertical="center" wrapText="1"/>
    </xf>
    <xf numFmtId="0" fontId="24" fillId="0" borderId="1" xfId="0" applyFont="1" applyBorder="1" applyAlignment="1">
      <alignment horizontal="left" vertical="center" wrapText="1"/>
    </xf>
    <xf numFmtId="0" fontId="25" fillId="0" borderId="11" xfId="0" applyFont="1" applyBorder="1" applyAlignment="1">
      <alignment vertical="center" wrapText="1"/>
    </xf>
    <xf numFmtId="0" fontId="25" fillId="0" borderId="18" xfId="0" applyFont="1" applyBorder="1" applyAlignment="1">
      <alignment vertical="center" wrapText="1"/>
    </xf>
    <xf numFmtId="0" fontId="25" fillId="0" borderId="17" xfId="0" applyFont="1" applyBorder="1" applyAlignment="1">
      <alignment vertical="center" wrapText="1"/>
    </xf>
    <xf numFmtId="0" fontId="15" fillId="5" borderId="1" xfId="0" applyFont="1" applyFill="1" applyBorder="1" applyAlignment="1">
      <alignment horizontal="center" vertical="center" wrapText="1"/>
    </xf>
    <xf numFmtId="0" fontId="14" fillId="5" borderId="8" xfId="0" applyFont="1" applyFill="1" applyBorder="1" applyAlignment="1" applyProtection="1">
      <alignment horizontal="center" vertical="center"/>
      <protection locked="0"/>
    </xf>
    <xf numFmtId="0" fontId="14" fillId="5" borderId="16" xfId="0" applyFont="1" applyFill="1" applyBorder="1" applyAlignment="1" applyProtection="1">
      <alignment horizontal="center" vertical="center"/>
      <protection locked="0"/>
    </xf>
    <xf numFmtId="165" fontId="14" fillId="5" borderId="8" xfId="0" applyNumberFormat="1" applyFont="1" applyFill="1" applyBorder="1" applyAlignment="1" applyProtection="1">
      <alignment horizontal="center" vertical="center"/>
      <protection locked="0"/>
    </xf>
    <xf numFmtId="165" fontId="14" fillId="5" borderId="16" xfId="0" applyNumberFormat="1" applyFont="1" applyFill="1" applyBorder="1" applyAlignment="1" applyProtection="1">
      <alignment horizontal="center" vertical="center"/>
      <protection locked="0"/>
    </xf>
  </cellXfs>
  <cellStyles count="5">
    <cellStyle name="Hipervínculo" xfId="1" builtinId="8"/>
    <cellStyle name="Millares 16" xfId="2" xr:uid="{00000000-0005-0000-0000-000001000000}"/>
    <cellStyle name="Moneda" xfId="4" builtinId="4"/>
    <cellStyle name="Normal" xfId="0" builtinId="0"/>
    <cellStyle name="Porcentaje" xfId="3" builtinId="5"/>
  </cellStyles>
  <dxfs count="2">
    <dxf>
      <font>
        <color rgb="FF9C0006"/>
      </font>
      <fill>
        <patternFill>
          <bgColor rgb="FFFFC7CE"/>
        </patternFill>
      </fill>
      <border>
        <left style="thin">
          <color indexed="64"/>
        </left>
        <right style="thin">
          <color indexed="64"/>
        </right>
        <top style="thin">
          <color indexed="64"/>
        </top>
        <bottom style="thin">
          <color indexed="64"/>
        </bottom>
      </border>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76200</xdr:rowOff>
    </xdr:from>
    <xdr:to>
      <xdr:col>1</xdr:col>
      <xdr:colOff>571500</xdr:colOff>
      <xdr:row>4</xdr:row>
      <xdr:rowOff>0</xdr:rowOff>
    </xdr:to>
    <xdr:pic>
      <xdr:nvPicPr>
        <xdr:cNvPr id="1025" name="Imagen 1">
          <a:extLst>
            <a:ext uri="{FF2B5EF4-FFF2-40B4-BE49-F238E27FC236}">
              <a16:creationId xmlns:a16="http://schemas.microsoft.com/office/drawing/2014/main" id="{9AE9BDC2-872F-41DE-AA4E-CEF6433FF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0783"/>
        <a:stretch>
          <a:fillRect/>
        </a:stretch>
      </xdr:blipFill>
      <xdr:spPr bwMode="auto">
        <a:xfrm>
          <a:off x="57150" y="76200"/>
          <a:ext cx="1104900"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1019175</xdr:colOff>
      <xdr:row>9</xdr:row>
      <xdr:rowOff>819150</xdr:rowOff>
    </xdr:from>
    <xdr:to>
      <xdr:col>9</xdr:col>
      <xdr:colOff>0</xdr:colOff>
      <xdr:row>9</xdr:row>
      <xdr:rowOff>1238250</xdr:rowOff>
    </xdr:to>
    <xdr:pic>
      <xdr:nvPicPr>
        <xdr:cNvPr id="2049" name="Imagen 1" descr="Resultado de imagen para icon return">
          <a:hlinkClick xmlns:r="http://schemas.openxmlformats.org/officeDocument/2006/relationships" r:id="rId1"/>
          <a:extLst>
            <a:ext uri="{FF2B5EF4-FFF2-40B4-BE49-F238E27FC236}">
              <a16:creationId xmlns:a16="http://schemas.microsoft.com/office/drawing/2014/main" id="{81B5A07C-5188-44B6-9C33-9923C822FB7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82300" y="2486025"/>
          <a:ext cx="47625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transmilenio-my.sharepoint.com/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transmilenio-my.sharepoint.com/172.16.9.31/ArchivosICBF/Users/Engree.Duica/AppData/Local/Microsoft/Windows/Temporary%20Internet%20Files/Content.Outlook/E4EMGSL4/EQUIPOS%20DE%20METROLOGIA/EQUIPOS%20METROLOGIA%20-%20SDI%20020713.xlsx?C385E544" TargetMode="External"/><Relationship Id="rId1" Type="http://schemas.openxmlformats.org/officeDocument/2006/relationships/externalLinkPath" Target="file:///\\C385E544\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transmilenio-my.sharepoint.com/172.16.9.31/archivosicbf/Direcci&#243;n%20de%20Abastecimiento/Equipo%20de%20Estudios%20de%20Sector%20y%20Costos/6.%20ESTUDIOS%20DEFINITIVOS/2014/DIR%20DE%20GESTION%20HUMANA/EXAMENES%20MEDICOS%20OCUPACIONALES/EXAMENES%20MEDICOS-%20140213%20-CC2S.xlsx?F2AFC83C" TargetMode="External"/><Relationship Id="rId1" Type="http://schemas.openxmlformats.org/officeDocument/2006/relationships/externalLinkPath" Target="file:///\\F2AFC83C\EXAMENES%20MEDICOS-%20140213%20-CC2S.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transmilenio-my.sharepoint.com/172.16.9.31/ArchivosICBF/Users/Engree.Duica/AppData/Local/Microsoft/Windows/Temporary%20Internet%20Files/Content.Outlook/E4EMGSL4/DEVUELTOS/EQUIPOS%20DE%20METROLOGIA/SDI/EQUIPOS%20METROLOGIA%20-%20SDI%20020713.xlsx?E354799F" TargetMode="External"/><Relationship Id="rId1" Type="http://schemas.openxmlformats.org/officeDocument/2006/relationships/externalLinkPath" Target="file:///\\E354799F\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AB28"/>
  <sheetViews>
    <sheetView showGridLines="0" tabSelected="1" topLeftCell="C15" zoomScale="70" zoomScaleNormal="70" zoomScaleSheetLayoutView="90" workbookViewId="0">
      <selection activeCell="F19" sqref="F19"/>
    </sheetView>
  </sheetViews>
  <sheetFormatPr defaultColWidth="0" defaultRowHeight="15.6"/>
  <cols>
    <col min="1" max="1" width="8.85546875" style="73" customWidth="1"/>
    <col min="2" max="2" width="21" style="1" customWidth="1"/>
    <col min="3" max="3" width="21.28515625" style="2" customWidth="1"/>
    <col min="4" max="4" width="24.7109375" style="2" customWidth="1"/>
    <col min="5" max="5" width="22.5703125" style="73" customWidth="1"/>
    <col min="6" max="7" width="21.85546875" style="73" customWidth="1"/>
    <col min="8" max="13" width="24.28515625" style="1" customWidth="1"/>
    <col min="14" max="14" width="7.42578125" style="1" customWidth="1"/>
    <col min="15" max="15" width="14.7109375" style="1" hidden="1" customWidth="1"/>
    <col min="16" max="28" width="16" style="1" hidden="1" customWidth="1"/>
    <col min="29" max="16384" width="11.42578125" style="1" hidden="1"/>
  </cols>
  <sheetData>
    <row r="1" spans="1:16" s="71" customFormat="1" ht="28.5" customHeight="1">
      <c r="A1" s="148" t="s">
        <v>0</v>
      </c>
      <c r="B1" s="149"/>
      <c r="C1" s="149"/>
      <c r="D1" s="149"/>
      <c r="E1" s="149"/>
      <c r="F1" s="149"/>
      <c r="G1" s="149"/>
      <c r="H1" s="149"/>
      <c r="I1" s="149"/>
      <c r="J1" s="149"/>
      <c r="K1" s="149"/>
      <c r="L1" s="149"/>
      <c r="M1" s="150"/>
    </row>
    <row r="2" spans="1:16" s="71" customFormat="1" ht="28.5" customHeight="1">
      <c r="A2" s="151"/>
      <c r="B2" s="138"/>
      <c r="C2" s="138"/>
      <c r="D2" s="138"/>
      <c r="E2" s="138"/>
      <c r="F2" s="138"/>
      <c r="G2" s="138"/>
      <c r="H2" s="138"/>
      <c r="I2" s="138"/>
      <c r="J2" s="138"/>
      <c r="K2" s="138"/>
      <c r="L2" s="138"/>
      <c r="M2" s="152"/>
    </row>
    <row r="3" spans="1:16" s="71" customFormat="1" ht="28.5" customHeight="1">
      <c r="A3" s="151"/>
      <c r="B3" s="138"/>
      <c r="C3" s="138"/>
      <c r="D3" s="138"/>
      <c r="E3" s="138"/>
      <c r="F3" s="138"/>
      <c r="G3" s="138"/>
      <c r="H3" s="138"/>
      <c r="I3" s="138"/>
      <c r="J3" s="138"/>
      <c r="K3" s="138"/>
      <c r="L3" s="138"/>
      <c r="M3" s="152"/>
    </row>
    <row r="4" spans="1:16" ht="3.75" customHeight="1" thickBot="1">
      <c r="A4" s="109"/>
      <c r="M4" s="110"/>
    </row>
    <row r="5" spans="1:16" ht="60.75" customHeight="1">
      <c r="A5" s="153" t="s">
        <v>1</v>
      </c>
      <c r="B5" s="154"/>
      <c r="C5" s="154"/>
      <c r="D5" s="154"/>
      <c r="E5" s="154"/>
      <c r="F5" s="154"/>
      <c r="G5" s="154"/>
      <c r="H5" s="154"/>
      <c r="I5" s="154"/>
      <c r="J5" s="154"/>
      <c r="K5" s="154"/>
      <c r="L5" s="154"/>
      <c r="M5" s="155"/>
    </row>
    <row r="6" spans="1:16" ht="3.75" customHeight="1">
      <c r="A6" s="102"/>
      <c r="B6" s="3"/>
      <c r="C6" s="3"/>
      <c r="D6" s="3"/>
      <c r="E6" s="3"/>
      <c r="F6" s="3"/>
      <c r="G6" s="3"/>
      <c r="H6" s="3"/>
      <c r="I6" s="3"/>
      <c r="J6" s="3"/>
      <c r="K6" s="3"/>
      <c r="L6" s="3"/>
      <c r="M6" s="103"/>
    </row>
    <row r="7" spans="1:16" ht="21" customHeight="1">
      <c r="A7" s="144" t="s">
        <v>2</v>
      </c>
      <c r="B7" s="145"/>
      <c r="C7" s="156"/>
      <c r="D7" s="156"/>
      <c r="E7" s="160" t="s">
        <v>3</v>
      </c>
      <c r="F7" s="161"/>
      <c r="G7" s="101"/>
      <c r="H7" s="76"/>
      <c r="I7" s="77"/>
      <c r="J7" s="77"/>
      <c r="K7" s="77"/>
      <c r="L7" s="77"/>
      <c r="M7" s="104"/>
    </row>
    <row r="8" spans="1:16" ht="27.75" customHeight="1">
      <c r="A8" s="146" t="s">
        <v>4</v>
      </c>
      <c r="B8" s="147"/>
      <c r="C8" s="156"/>
      <c r="D8" s="156" t="s">
        <v>5</v>
      </c>
      <c r="E8" s="160" t="s">
        <v>5</v>
      </c>
      <c r="F8" s="161"/>
      <c r="G8" s="101"/>
      <c r="H8" s="76"/>
      <c r="I8" s="77"/>
      <c r="J8" s="77"/>
      <c r="K8" s="77"/>
      <c r="L8" s="77"/>
      <c r="M8" s="104"/>
      <c r="P8" s="8"/>
    </row>
    <row r="9" spans="1:16" ht="27.75" customHeight="1">
      <c r="A9" s="146" t="s">
        <v>6</v>
      </c>
      <c r="B9" s="147"/>
      <c r="C9" s="156"/>
      <c r="D9" s="156" t="s">
        <v>7</v>
      </c>
      <c r="E9" s="160" t="s">
        <v>7</v>
      </c>
      <c r="F9" s="161"/>
      <c r="G9" s="101"/>
      <c r="H9" s="76"/>
      <c r="I9" s="77"/>
      <c r="J9" s="77"/>
      <c r="K9" s="77"/>
      <c r="L9" s="77"/>
      <c r="M9" s="104"/>
      <c r="P9" s="8"/>
    </row>
    <row r="10" spans="1:16" ht="25.5" customHeight="1" thickBot="1">
      <c r="A10" s="158" t="s">
        <v>8</v>
      </c>
      <c r="B10" s="159"/>
      <c r="C10" s="157"/>
      <c r="D10" s="157" t="s">
        <v>9</v>
      </c>
      <c r="E10" s="162" t="s">
        <v>9</v>
      </c>
      <c r="F10" s="163"/>
      <c r="G10" s="105"/>
      <c r="H10" s="106"/>
      <c r="I10" s="107"/>
      <c r="J10" s="107"/>
      <c r="K10" s="107"/>
      <c r="L10" s="107"/>
      <c r="M10" s="108"/>
      <c r="O10" s="8"/>
    </row>
    <row r="11" spans="1:16" ht="3.75" customHeight="1">
      <c r="A11" s="109"/>
      <c r="B11" s="112"/>
      <c r="C11" s="113"/>
      <c r="H11" s="9"/>
      <c r="I11" s="9"/>
      <c r="J11" s="9"/>
      <c r="K11" s="9"/>
      <c r="L11" s="9"/>
      <c r="M11" s="114"/>
    </row>
    <row r="12" spans="1:16" ht="18.75" customHeight="1">
      <c r="A12" s="167" t="s">
        <v>10</v>
      </c>
      <c r="B12" s="168"/>
      <c r="C12" s="168"/>
      <c r="D12" s="168"/>
      <c r="E12" s="168"/>
      <c r="F12" s="168"/>
      <c r="G12" s="168"/>
      <c r="H12" s="168"/>
      <c r="I12" s="168"/>
      <c r="J12" s="168"/>
      <c r="K12" s="168"/>
      <c r="L12" s="168"/>
      <c r="M12" s="169"/>
    </row>
    <row r="13" spans="1:16" ht="95.25" customHeight="1">
      <c r="A13" s="164" t="s">
        <v>11</v>
      </c>
      <c r="B13" s="165"/>
      <c r="C13" s="165"/>
      <c r="D13" s="165"/>
      <c r="E13" s="165"/>
      <c r="F13" s="165"/>
      <c r="G13" s="165"/>
      <c r="H13" s="165"/>
      <c r="I13" s="165"/>
      <c r="J13" s="165"/>
      <c r="K13" s="165"/>
      <c r="L13" s="165"/>
      <c r="M13" s="166"/>
    </row>
    <row r="14" spans="1:16" ht="3.75" customHeight="1" thickBot="1">
      <c r="A14" s="109"/>
      <c r="B14" s="9"/>
      <c r="C14" s="9"/>
      <c r="D14" s="9"/>
      <c r="H14" s="9"/>
      <c r="I14" s="9"/>
      <c r="J14" s="9"/>
      <c r="K14" s="9"/>
      <c r="L14" s="9"/>
      <c r="M14" s="114"/>
    </row>
    <row r="15" spans="1:16" ht="60.75" customHeight="1" thickBot="1">
      <c r="A15" s="136" t="s">
        <v>12</v>
      </c>
      <c r="B15" s="137"/>
      <c r="C15" s="137"/>
      <c r="D15" s="137"/>
      <c r="E15" s="75">
        <v>12</v>
      </c>
      <c r="F15" s="140" t="s">
        <v>13</v>
      </c>
      <c r="G15" s="140"/>
      <c r="H15" s="140"/>
      <c r="I15" s="140"/>
      <c r="J15" s="140"/>
      <c r="K15" s="140"/>
      <c r="L15" s="140"/>
      <c r="M15" s="115"/>
    </row>
    <row r="16" spans="1:16" ht="3.75" customHeight="1" thickBot="1">
      <c r="A16" s="109"/>
      <c r="B16" s="138"/>
      <c r="C16" s="138"/>
      <c r="D16" s="138"/>
      <c r="E16" s="138"/>
      <c r="F16" s="138"/>
      <c r="G16" s="138"/>
      <c r="H16" s="138"/>
      <c r="I16" s="73"/>
      <c r="J16" s="73"/>
      <c r="K16" s="73"/>
      <c r="L16" s="73"/>
      <c r="M16" s="111"/>
    </row>
    <row r="17" spans="1:16" ht="81.75" customHeight="1">
      <c r="A17" s="87" t="s">
        <v>14</v>
      </c>
      <c r="B17" s="133" t="s">
        <v>15</v>
      </c>
      <c r="C17" s="134"/>
      <c r="D17" s="135"/>
      <c r="E17" s="88" t="s">
        <v>16</v>
      </c>
      <c r="F17" s="88" t="s">
        <v>17</v>
      </c>
      <c r="G17" s="88" t="s">
        <v>18</v>
      </c>
      <c r="H17" s="88" t="s">
        <v>19</v>
      </c>
      <c r="I17" s="88" t="s">
        <v>20</v>
      </c>
      <c r="J17" s="88" t="s">
        <v>21</v>
      </c>
      <c r="K17" s="88" t="s">
        <v>22</v>
      </c>
      <c r="L17" s="88" t="s">
        <v>23</v>
      </c>
      <c r="M17" s="89" t="s">
        <v>24</v>
      </c>
      <c r="P17" s="8"/>
    </row>
    <row r="18" spans="1:16" ht="47.45" customHeight="1">
      <c r="A18" s="90">
        <v>1</v>
      </c>
      <c r="B18" s="132" t="s">
        <v>25</v>
      </c>
      <c r="C18" s="132"/>
      <c r="D18" s="132"/>
      <c r="E18" s="83">
        <v>443</v>
      </c>
      <c r="F18" s="84">
        <v>33050</v>
      </c>
      <c r="G18" s="84">
        <v>39330</v>
      </c>
      <c r="H18" s="74"/>
      <c r="I18" s="79"/>
      <c r="J18" s="82">
        <f>ROUND(H18*I18, 0)</f>
        <v>0</v>
      </c>
      <c r="K18" s="86">
        <f>H18+J18</f>
        <v>0</v>
      </c>
      <c r="L18" s="81">
        <f>K18*E18</f>
        <v>0</v>
      </c>
      <c r="M18" s="91">
        <f>L18*$E$15</f>
        <v>0</v>
      </c>
      <c r="P18" s="8"/>
    </row>
    <row r="19" spans="1:16" ht="66.599999999999994" customHeight="1">
      <c r="A19" s="90">
        <v>2</v>
      </c>
      <c r="B19" s="132" t="s">
        <v>26</v>
      </c>
      <c r="C19" s="132"/>
      <c r="D19" s="132"/>
      <c r="E19" s="80">
        <v>243</v>
      </c>
      <c r="F19" s="85">
        <v>150000</v>
      </c>
      <c r="G19" s="85">
        <v>178500</v>
      </c>
      <c r="H19" s="74"/>
      <c r="I19" s="79"/>
      <c r="J19" s="82">
        <f t="shared" ref="J19:J20" si="0">ROUND(H19*I19, 0)</f>
        <v>0</v>
      </c>
      <c r="K19" s="86">
        <f t="shared" ref="K19:K20" si="1">H19+J19</f>
        <v>0</v>
      </c>
      <c r="L19" s="81">
        <f t="shared" ref="L19:L20" si="2">K19*E19</f>
        <v>0</v>
      </c>
      <c r="M19" s="91">
        <f t="shared" ref="M19:M20" si="3">L19*$E$15</f>
        <v>0</v>
      </c>
      <c r="P19" s="8"/>
    </row>
    <row r="20" spans="1:16" ht="48.6" customHeight="1">
      <c r="A20" s="92">
        <v>3</v>
      </c>
      <c r="B20" s="139" t="s">
        <v>27</v>
      </c>
      <c r="C20" s="139"/>
      <c r="D20" s="139"/>
      <c r="E20" s="93">
        <v>323</v>
      </c>
      <c r="F20" s="94">
        <v>46383</v>
      </c>
      <c r="G20" s="94">
        <v>55196</v>
      </c>
      <c r="H20" s="95"/>
      <c r="I20" s="96"/>
      <c r="J20" s="97">
        <f t="shared" si="0"/>
        <v>0</v>
      </c>
      <c r="K20" s="98">
        <f t="shared" si="1"/>
        <v>0</v>
      </c>
      <c r="L20" s="99">
        <f t="shared" si="2"/>
        <v>0</v>
      </c>
      <c r="M20" s="100">
        <f t="shared" si="3"/>
        <v>0</v>
      </c>
      <c r="P20" s="8"/>
    </row>
    <row r="21" spans="1:16" s="68" customFormat="1" ht="37.5" customHeight="1" thickBot="1">
      <c r="A21" s="141" t="s">
        <v>28</v>
      </c>
      <c r="B21" s="142"/>
      <c r="C21" s="142"/>
      <c r="D21" s="142"/>
      <c r="E21" s="142"/>
      <c r="F21" s="142"/>
      <c r="G21" s="142"/>
      <c r="H21" s="142"/>
      <c r="I21" s="142"/>
      <c r="J21" s="142"/>
      <c r="K21" s="143"/>
      <c r="L21" s="119">
        <f>SUM(L18:L20)</f>
        <v>0</v>
      </c>
      <c r="M21" s="120">
        <f>+L21*12</f>
        <v>0</v>
      </c>
      <c r="N21" s="72"/>
    </row>
    <row r="22" spans="1:16" s="68" customFormat="1" ht="18.75" customHeight="1" thickBot="1">
      <c r="A22" s="116"/>
      <c r="B22" s="78"/>
      <c r="C22" s="78"/>
      <c r="D22" s="78"/>
      <c r="E22" s="78"/>
      <c r="F22" s="78"/>
      <c r="G22" s="78"/>
      <c r="H22" s="78"/>
      <c r="I22" s="78"/>
      <c r="J22" s="78"/>
      <c r="K22" s="78"/>
      <c r="L22" s="78"/>
      <c r="M22" s="117"/>
      <c r="N22" s="72"/>
    </row>
    <row r="23" spans="1:16" ht="15" hidden="1" customHeight="1">
      <c r="A23" s="130"/>
      <c r="B23" s="131"/>
      <c r="C23" s="131"/>
      <c r="D23" s="131"/>
      <c r="E23" s="131"/>
      <c r="F23" s="131"/>
      <c r="G23" s="131"/>
      <c r="H23" s="131"/>
      <c r="I23" s="131"/>
      <c r="J23" s="131"/>
      <c r="K23" s="131"/>
      <c r="L23" s="131"/>
      <c r="M23" s="118"/>
    </row>
    <row r="24" spans="1:16" ht="15.6" customHeight="1">
      <c r="A24" s="121" t="s">
        <v>29</v>
      </c>
      <c r="B24" s="122"/>
      <c r="C24" s="122"/>
      <c r="D24" s="122"/>
      <c r="E24" s="122"/>
      <c r="F24" s="122"/>
      <c r="G24" s="122"/>
      <c r="H24" s="122"/>
      <c r="I24" s="122"/>
      <c r="J24" s="122"/>
      <c r="K24" s="122"/>
      <c r="L24" s="122"/>
      <c r="M24" s="123"/>
    </row>
    <row r="25" spans="1:16" ht="80.099999999999994" customHeight="1">
      <c r="A25" s="124" t="s">
        <v>30</v>
      </c>
      <c r="B25" s="125"/>
      <c r="C25" s="125"/>
      <c r="D25" s="125"/>
      <c r="E25" s="125"/>
      <c r="F25" s="125"/>
      <c r="G25" s="125"/>
      <c r="H25" s="125"/>
      <c r="I25" s="125"/>
      <c r="J25" s="125"/>
      <c r="K25" s="125"/>
      <c r="L25" s="125"/>
      <c r="M25" s="126"/>
    </row>
    <row r="26" spans="1:16" ht="45.6" customHeight="1">
      <c r="A26" s="124" t="s">
        <v>31</v>
      </c>
      <c r="B26" s="125"/>
      <c r="C26" s="125"/>
      <c r="D26" s="125"/>
      <c r="E26" s="125"/>
      <c r="F26" s="125"/>
      <c r="G26" s="125"/>
      <c r="H26" s="125"/>
      <c r="I26" s="125"/>
      <c r="J26" s="125"/>
      <c r="K26" s="125"/>
      <c r="L26" s="125"/>
      <c r="M26" s="126"/>
    </row>
    <row r="27" spans="1:16">
      <c r="A27" s="109"/>
      <c r="E27" s="1"/>
      <c r="F27" s="1"/>
      <c r="H27" s="73"/>
      <c r="I27" s="73"/>
      <c r="M27" s="110"/>
    </row>
    <row r="28" spans="1:16" ht="50.45" customHeight="1" thickBot="1">
      <c r="A28" s="127" t="s">
        <v>32</v>
      </c>
      <c r="B28" s="128"/>
      <c r="C28" s="128"/>
      <c r="D28" s="128"/>
      <c r="E28" s="128"/>
      <c r="F28" s="128"/>
      <c r="G28" s="128"/>
      <c r="H28" s="128"/>
      <c r="I28" s="128"/>
      <c r="J28" s="128"/>
      <c r="K28" s="128"/>
      <c r="L28" s="128"/>
      <c r="M28" s="129"/>
    </row>
  </sheetData>
  <mergeCells count="29">
    <mergeCell ref="A12:M12"/>
    <mergeCell ref="A21:K21"/>
    <mergeCell ref="A7:B7"/>
    <mergeCell ref="A8:B8"/>
    <mergeCell ref="A9:B9"/>
    <mergeCell ref="A1:M3"/>
    <mergeCell ref="A5:M5"/>
    <mergeCell ref="C9:D9"/>
    <mergeCell ref="C10:D10"/>
    <mergeCell ref="C7:D7"/>
    <mergeCell ref="C8:D8"/>
    <mergeCell ref="A10:B10"/>
    <mergeCell ref="E7:F7"/>
    <mergeCell ref="E8:F8"/>
    <mergeCell ref="E9:F9"/>
    <mergeCell ref="E10:F10"/>
    <mergeCell ref="A13:M13"/>
    <mergeCell ref="B18:D18"/>
    <mergeCell ref="B17:D17"/>
    <mergeCell ref="A15:D15"/>
    <mergeCell ref="B16:H16"/>
    <mergeCell ref="B20:D20"/>
    <mergeCell ref="B19:D19"/>
    <mergeCell ref="F15:L15"/>
    <mergeCell ref="A24:M24"/>
    <mergeCell ref="A25:M25"/>
    <mergeCell ref="A26:M26"/>
    <mergeCell ref="A28:M28"/>
    <mergeCell ref="A23:L23"/>
  </mergeCells>
  <printOptions horizontalCentered="1"/>
  <pageMargins left="0.39370078740157483" right="0.39370078740157483" top="0.98425196850393704" bottom="0.39370078740157483" header="0.31496062992125984" footer="0.31496062992125984"/>
  <pageSetup scale="54"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defaultColWidth="0" defaultRowHeight="0" customHeight="1" zeroHeight="1"/>
  <cols>
    <col min="1" max="1" width="18.42578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c r="C1" s="2"/>
      <c r="D1" s="2"/>
    </row>
    <row r="2" spans="1:12" s="1" customFormat="1" ht="3.75" customHeight="1">
      <c r="C2" s="2"/>
      <c r="D2" s="2"/>
    </row>
    <row r="3" spans="1:12" s="1" customFormat="1" ht="25.5" customHeight="1">
      <c r="A3" s="189" t="s">
        <v>33</v>
      </c>
      <c r="B3" s="189"/>
      <c r="C3" s="189"/>
      <c r="D3" s="189"/>
      <c r="E3" s="189"/>
      <c r="F3" s="189"/>
      <c r="G3" s="189"/>
      <c r="H3" s="189"/>
      <c r="I3" s="189"/>
    </row>
    <row r="4" spans="1:12" s="1" customFormat="1" ht="3.75" customHeight="1">
      <c r="A4" s="3"/>
      <c r="B4" s="3"/>
      <c r="C4" s="3"/>
      <c r="D4" s="3"/>
      <c r="E4" s="3"/>
      <c r="F4" s="3"/>
      <c r="G4" s="3"/>
    </row>
    <row r="5" spans="1:12" s="1" customFormat="1" ht="21" customHeight="1">
      <c r="A5" s="4" t="s">
        <v>2</v>
      </c>
      <c r="B5" s="190"/>
      <c r="C5" s="191"/>
      <c r="D5" s="5" t="s">
        <v>3</v>
      </c>
      <c r="E5" s="190" t="s">
        <v>34</v>
      </c>
      <c r="F5" s="191"/>
      <c r="G5" s="5" t="s">
        <v>35</v>
      </c>
      <c r="H5" s="192">
        <v>43220</v>
      </c>
      <c r="I5" s="193"/>
    </row>
    <row r="6" spans="1:12" s="1" customFormat="1" ht="21" customHeight="1">
      <c r="A6" s="6" t="s">
        <v>36</v>
      </c>
      <c r="B6" s="190" t="s">
        <v>37</v>
      </c>
      <c r="C6" s="191"/>
      <c r="D6" s="5" t="s">
        <v>5</v>
      </c>
      <c r="E6" s="190" t="s">
        <v>38</v>
      </c>
      <c r="F6" s="191"/>
      <c r="G6" s="7" t="s">
        <v>39</v>
      </c>
      <c r="H6" s="190">
        <v>3164728247</v>
      </c>
      <c r="I6" s="191"/>
      <c r="L6" s="8"/>
    </row>
    <row r="7" spans="1:12" s="1" customFormat="1" ht="21" customHeight="1">
      <c r="A7" s="6" t="s">
        <v>6</v>
      </c>
      <c r="B7" s="190" t="s">
        <v>40</v>
      </c>
      <c r="C7" s="191"/>
      <c r="D7" s="5" t="s">
        <v>7</v>
      </c>
      <c r="E7" s="182" t="s">
        <v>41</v>
      </c>
      <c r="F7" s="183"/>
      <c r="G7" s="7" t="s">
        <v>42</v>
      </c>
      <c r="H7" s="182">
        <v>2362022</v>
      </c>
      <c r="I7" s="183"/>
      <c r="K7"/>
    </row>
    <row r="8" spans="1:12" s="1" customFormat="1" ht="3.75" customHeight="1">
      <c r="C8" s="2"/>
      <c r="D8" s="2"/>
      <c r="E8" s="9"/>
    </row>
    <row r="9" spans="1:12" s="1" customFormat="1" ht="18.75" customHeight="1">
      <c r="A9" s="184" t="s">
        <v>43</v>
      </c>
      <c r="B9" s="184"/>
      <c r="C9" s="184"/>
      <c r="D9" s="184"/>
      <c r="E9" s="184"/>
      <c r="F9" s="184"/>
      <c r="G9" s="184"/>
      <c r="H9" s="184"/>
      <c r="I9" s="184"/>
    </row>
    <row r="10" spans="1:12" s="1" customFormat="1" ht="119.25" customHeight="1">
      <c r="A10" s="185" t="s">
        <v>44</v>
      </c>
      <c r="B10" s="185"/>
      <c r="C10" s="185"/>
      <c r="D10" s="185"/>
      <c r="E10" s="185"/>
      <c r="F10" s="185"/>
      <c r="G10" s="185"/>
      <c r="H10" s="185"/>
      <c r="I10" s="185"/>
    </row>
    <row r="11" spans="1:12" s="1" customFormat="1" ht="17.45" customHeight="1">
      <c r="A11" s="186" t="s">
        <v>45</v>
      </c>
      <c r="B11" s="187"/>
      <c r="C11" s="187"/>
      <c r="D11" s="187"/>
      <c r="E11" s="187"/>
      <c r="F11" s="187"/>
      <c r="G11" s="187"/>
      <c r="H11" s="187"/>
      <c r="I11" s="188"/>
    </row>
    <row r="12" spans="1:12" s="1" customFormat="1" ht="15.6" customHeight="1">
      <c r="A12" s="172" t="s">
        <v>46</v>
      </c>
      <c r="B12" s="173"/>
      <c r="C12" s="173"/>
      <c r="D12" s="173"/>
      <c r="E12" s="173"/>
      <c r="F12" s="173"/>
      <c r="G12" s="173"/>
      <c r="H12" s="173"/>
      <c r="I12" s="174"/>
    </row>
    <row r="13" spans="1:12" s="1" customFormat="1" ht="24.75" customHeight="1">
      <c r="A13" s="175" t="s">
        <v>47</v>
      </c>
      <c r="B13" s="176"/>
      <c r="C13" s="176"/>
      <c r="D13" s="176"/>
      <c r="E13" s="176"/>
      <c r="F13" s="176"/>
      <c r="G13" s="176"/>
      <c r="H13" s="176"/>
      <c r="I13" s="177"/>
    </row>
    <row r="14" spans="1:12" s="1" customFormat="1" ht="3.75" customHeight="1">
      <c r="A14" s="9"/>
      <c r="B14" s="9"/>
      <c r="C14" s="9"/>
      <c r="D14" s="9"/>
      <c r="E14" s="9"/>
      <c r="F14" s="9"/>
      <c r="G14" s="9"/>
    </row>
    <row r="15" spans="1:12" s="1" customFormat="1" ht="17.25" customHeight="1">
      <c r="A15" s="178" t="s">
        <v>48</v>
      </c>
      <c r="B15" s="179"/>
      <c r="C15" s="10" t="s">
        <v>49</v>
      </c>
      <c r="D15" s="9"/>
      <c r="E15" s="9"/>
      <c r="F15" s="9"/>
      <c r="G15" s="9"/>
    </row>
    <row r="16" spans="1:12" s="1" customFormat="1" ht="3.75" customHeight="1">
      <c r="B16" s="180"/>
      <c r="C16" s="180"/>
      <c r="D16" s="180"/>
      <c r="E16" s="180"/>
    </row>
    <row r="17" spans="1:14" ht="63" customHeight="1" thickBot="1">
      <c r="A17" s="11" t="s">
        <v>50</v>
      </c>
      <c r="B17" s="12" t="s">
        <v>51</v>
      </c>
      <c r="C17" s="13" t="s">
        <v>52</v>
      </c>
      <c r="D17" s="12" t="s">
        <v>53</v>
      </c>
      <c r="E17" s="14" t="s">
        <v>54</v>
      </c>
      <c r="F17" s="14" t="s">
        <v>55</v>
      </c>
      <c r="G17" s="14" t="s">
        <v>56</v>
      </c>
      <c r="H17" s="14" t="s">
        <v>57</v>
      </c>
      <c r="I17" s="15" t="s">
        <v>58</v>
      </c>
      <c r="L17" s="8"/>
    </row>
    <row r="18" spans="1:14" ht="37.5" customHeight="1" thickTop="1">
      <c r="A18" s="17" t="s">
        <v>59</v>
      </c>
      <c r="B18" s="18">
        <v>6</v>
      </c>
      <c r="C18" s="19" t="s">
        <v>60</v>
      </c>
      <c r="D18" s="20">
        <v>0</v>
      </c>
      <c r="E18" s="21">
        <v>0.19</v>
      </c>
      <c r="F18" s="22">
        <v>6150000</v>
      </c>
      <c r="G18" s="23" t="e">
        <f t="shared" ref="G18:G35" si="0">#VALUE!</f>
        <v>#VALUE!</v>
      </c>
      <c r="H18" s="24" t="e">
        <f t="shared" ref="H18:H23" si="1">#VALUE!</f>
        <v>#VALUE!</v>
      </c>
      <c r="I18" s="25"/>
      <c r="L18" s="1" t="b">
        <f t="shared" ref="L18:M35" si="2">E18&lt;&gt;""</f>
        <v>1</v>
      </c>
      <c r="M18" s="1" t="b">
        <f t="shared" si="2"/>
        <v>1</v>
      </c>
      <c r="N18" s="1" t="b">
        <f>+E18=19%</f>
        <v>1</v>
      </c>
    </row>
    <row r="19" spans="1:14" ht="37.5" customHeight="1">
      <c r="A19" s="26" t="s">
        <v>59</v>
      </c>
      <c r="B19" s="27">
        <v>6</v>
      </c>
      <c r="C19" s="28" t="s">
        <v>61</v>
      </c>
      <c r="D19" s="29">
        <v>1</v>
      </c>
      <c r="E19" s="30">
        <v>0.19</v>
      </c>
      <c r="F19" s="31">
        <v>6750000</v>
      </c>
      <c r="G19" s="32" t="e">
        <f t="shared" si="0"/>
        <v>#VALUE!</v>
      </c>
      <c r="H19" s="33" t="e">
        <f t="shared" si="1"/>
        <v>#VALUE!</v>
      </c>
      <c r="I19" s="34" t="str">
        <f>IF(AND(COUNT(F18,F19)=2,F19&lt;=F18),"Favor revisar precios, se espera que el precio aumente con la dificultad de acceso","")</f>
        <v/>
      </c>
      <c r="L19" s="1" t="b">
        <f t="shared" si="2"/>
        <v>1</v>
      </c>
      <c r="M19" s="1" t="b">
        <f t="shared" si="2"/>
        <v>1</v>
      </c>
      <c r="N19" s="1" t="b">
        <f>+E19=19%</f>
        <v>1</v>
      </c>
    </row>
    <row r="20" spans="1:14" ht="37.5" customHeight="1" thickBot="1">
      <c r="A20" s="35" t="s">
        <v>59</v>
      </c>
      <c r="B20" s="36">
        <v>6</v>
      </c>
      <c r="C20" s="37" t="s">
        <v>62</v>
      </c>
      <c r="D20" s="38">
        <v>1</v>
      </c>
      <c r="E20" s="39">
        <v>0.19</v>
      </c>
      <c r="F20" s="40">
        <v>7100000</v>
      </c>
      <c r="G20" s="41" t="e">
        <f>#VALUE!</f>
        <v>#VALUE!</v>
      </c>
      <c r="H20" s="42" t="e">
        <f t="shared" si="1"/>
        <v>#VALUE!</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c r="A21" s="44" t="s">
        <v>59</v>
      </c>
      <c r="B21" s="45">
        <v>10</v>
      </c>
      <c r="C21" s="46" t="s">
        <v>60</v>
      </c>
      <c r="D21" s="46">
        <v>3</v>
      </c>
      <c r="E21" s="47">
        <v>0.19</v>
      </c>
      <c r="F21" s="48">
        <v>7700000</v>
      </c>
      <c r="G21" s="49" t="e">
        <f>#VALUE!</f>
        <v>#VALUE!</v>
      </c>
      <c r="H21" s="50" t="e">
        <f t="shared" si="1"/>
        <v>#VALUE!</v>
      </c>
      <c r="I21" s="51"/>
      <c r="L21" s="1" t="b">
        <f t="shared" si="2"/>
        <v>1</v>
      </c>
      <c r="M21" s="1" t="b">
        <f t="shared" si="2"/>
        <v>1</v>
      </c>
      <c r="N21" s="1" t="b">
        <f t="shared" si="3"/>
        <v>1</v>
      </c>
    </row>
    <row r="22" spans="1:14" ht="37.5" customHeight="1">
      <c r="A22" s="26" t="s">
        <v>59</v>
      </c>
      <c r="B22" s="52">
        <v>10</v>
      </c>
      <c r="C22" s="28" t="s">
        <v>61</v>
      </c>
      <c r="D22" s="28">
        <v>17</v>
      </c>
      <c r="E22" s="30">
        <v>0.19</v>
      </c>
      <c r="F22" s="31">
        <v>8650000</v>
      </c>
      <c r="G22" s="32" t="e">
        <f>#VALUE!</f>
        <v>#VALUE!</v>
      </c>
      <c r="H22" s="33" t="e">
        <f t="shared" si="1"/>
        <v>#VALUE!</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c r="A23" s="26" t="s">
        <v>59</v>
      </c>
      <c r="B23" s="52">
        <v>10</v>
      </c>
      <c r="C23" s="54" t="s">
        <v>62</v>
      </c>
      <c r="D23" s="54">
        <v>1</v>
      </c>
      <c r="E23" s="55">
        <v>0.19</v>
      </c>
      <c r="F23" s="56">
        <v>9250000</v>
      </c>
      <c r="G23" s="41" t="e">
        <f>#VALUE!</f>
        <v>#VALUE!</v>
      </c>
      <c r="H23" s="42" t="e">
        <f t="shared" si="1"/>
        <v>#VALUE!</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c r="A24" s="44" t="s">
        <v>59</v>
      </c>
      <c r="B24" s="45">
        <v>15</v>
      </c>
      <c r="C24" s="46" t="s">
        <v>60</v>
      </c>
      <c r="D24" s="46">
        <v>10</v>
      </c>
      <c r="E24" s="47">
        <v>0.19</v>
      </c>
      <c r="F24" s="48">
        <v>18220000</v>
      </c>
      <c r="G24" s="49" t="e">
        <f t="shared" si="0"/>
        <v>#VALUE!</v>
      </c>
      <c r="H24" s="50" t="e">
        <f>#VALUE!</f>
        <v>#VALUE!</v>
      </c>
      <c r="I24" s="51" t="str">
        <f>IF(AND(COUNT(F21,F24)=2,F21&gt;=F24),"Favor revisar precios, se espera que el precio aumente con los Kva de la UPS","")</f>
        <v/>
      </c>
      <c r="L24" s="1" t="b">
        <f t="shared" si="2"/>
        <v>1</v>
      </c>
      <c r="M24" s="1" t="b">
        <f t="shared" si="2"/>
        <v>1</v>
      </c>
      <c r="N24" s="1" t="b">
        <f t="shared" si="3"/>
        <v>1</v>
      </c>
    </row>
    <row r="25" spans="1:14" ht="37.5" customHeight="1">
      <c r="A25" s="26" t="s">
        <v>59</v>
      </c>
      <c r="B25" s="52">
        <v>15</v>
      </c>
      <c r="C25" s="28" t="s">
        <v>61</v>
      </c>
      <c r="D25" s="28">
        <v>5</v>
      </c>
      <c r="E25" s="30">
        <v>0.19</v>
      </c>
      <c r="F25" s="31">
        <v>20070000</v>
      </c>
      <c r="G25" s="32" t="e">
        <f t="shared" si="0"/>
        <v>#VALUE!</v>
      </c>
      <c r="H25" s="33" t="e">
        <f t="shared" ref="H25:H35" si="4">#VALUE!</f>
        <v>#VALUE!</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c r="A26" s="26" t="s">
        <v>59</v>
      </c>
      <c r="B26" s="52">
        <v>15</v>
      </c>
      <c r="C26" s="54" t="s">
        <v>62</v>
      </c>
      <c r="D26" s="54">
        <v>0</v>
      </c>
      <c r="E26" s="55">
        <v>0.19</v>
      </c>
      <c r="F26" s="56">
        <v>20750000</v>
      </c>
      <c r="G26" s="41" t="e">
        <f t="shared" si="0"/>
        <v>#VALUE!</v>
      </c>
      <c r="H26" s="42" t="e">
        <f t="shared" si="4"/>
        <v>#VALUE!</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c r="A27" s="44" t="s">
        <v>63</v>
      </c>
      <c r="B27" s="45">
        <v>30</v>
      </c>
      <c r="C27" s="46" t="s">
        <v>60</v>
      </c>
      <c r="D27" s="46">
        <v>1</v>
      </c>
      <c r="E27" s="47">
        <v>0.19</v>
      </c>
      <c r="F27" s="48">
        <v>30240000</v>
      </c>
      <c r="G27" s="49" t="e">
        <f t="shared" si="0"/>
        <v>#VALUE!</v>
      </c>
      <c r="H27" s="50" t="e">
        <f t="shared" si="4"/>
        <v>#VALUE!</v>
      </c>
      <c r="I27" s="51" t="str">
        <f>IF(AND(COUNT(F24,F27)=2,F24&gt;=F27),"Favor revisar precios, se espera que el precio aumente con los Kva de la UPS","")</f>
        <v/>
      </c>
      <c r="L27" s="1" t="b">
        <f t="shared" si="2"/>
        <v>1</v>
      </c>
      <c r="M27" s="1" t="b">
        <f t="shared" si="2"/>
        <v>1</v>
      </c>
      <c r="N27" s="1" t="b">
        <f t="shared" si="3"/>
        <v>1</v>
      </c>
    </row>
    <row r="28" spans="1:14" ht="37.5" customHeight="1">
      <c r="A28" s="26" t="s">
        <v>63</v>
      </c>
      <c r="B28" s="52">
        <v>30</v>
      </c>
      <c r="C28" s="28" t="s">
        <v>61</v>
      </c>
      <c r="D28" s="28">
        <v>0</v>
      </c>
      <c r="E28" s="30">
        <v>0.19</v>
      </c>
      <c r="F28" s="31">
        <v>32990000</v>
      </c>
      <c r="G28" s="32" t="e">
        <f t="shared" si="0"/>
        <v>#VALUE!</v>
      </c>
      <c r="H28" s="33" t="e">
        <f t="shared" si="4"/>
        <v>#VALUE!</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c r="A29" s="26" t="s">
        <v>63</v>
      </c>
      <c r="B29" s="52">
        <v>30</v>
      </c>
      <c r="C29" s="54" t="s">
        <v>62</v>
      </c>
      <c r="D29" s="54">
        <v>2</v>
      </c>
      <c r="E29" s="55">
        <v>0.19</v>
      </c>
      <c r="F29" s="56">
        <v>35220000</v>
      </c>
      <c r="G29" s="41" t="e">
        <f t="shared" si="0"/>
        <v>#VALUE!</v>
      </c>
      <c r="H29" s="42" t="e">
        <f t="shared" si="4"/>
        <v>#VALUE!</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c r="A30" s="44" t="s">
        <v>63</v>
      </c>
      <c r="B30" s="45">
        <v>40</v>
      </c>
      <c r="C30" s="46" t="s">
        <v>60</v>
      </c>
      <c r="D30" s="46">
        <v>1</v>
      </c>
      <c r="E30" s="47">
        <v>0.19</v>
      </c>
      <c r="F30" s="48">
        <v>32550000</v>
      </c>
      <c r="G30" s="49" t="e">
        <f t="shared" si="0"/>
        <v>#VALUE!</v>
      </c>
      <c r="H30" s="50" t="e">
        <f t="shared" si="4"/>
        <v>#VALUE!</v>
      </c>
      <c r="I30" s="51"/>
      <c r="L30" s="1" t="b">
        <f t="shared" si="2"/>
        <v>1</v>
      </c>
      <c r="M30" s="1" t="b">
        <f t="shared" si="2"/>
        <v>1</v>
      </c>
      <c r="N30" s="1" t="b">
        <f t="shared" si="3"/>
        <v>1</v>
      </c>
    </row>
    <row r="31" spans="1:14" ht="37.5" customHeight="1">
      <c r="A31" s="26" t="s">
        <v>63</v>
      </c>
      <c r="B31" s="52">
        <v>40</v>
      </c>
      <c r="C31" s="28" t="s">
        <v>61</v>
      </c>
      <c r="D31" s="28">
        <v>0</v>
      </c>
      <c r="E31" s="30">
        <v>0.19</v>
      </c>
      <c r="F31" s="31">
        <v>36010000</v>
      </c>
      <c r="G31" s="32" t="e">
        <f t="shared" si="0"/>
        <v>#VALUE!</v>
      </c>
      <c r="H31" s="33" t="e">
        <f t="shared" si="4"/>
        <v>#VALUE!</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c r="A32" s="35" t="s">
        <v>63</v>
      </c>
      <c r="B32" s="58">
        <v>40</v>
      </c>
      <c r="C32" s="37" t="s">
        <v>62</v>
      </c>
      <c r="D32" s="37">
        <v>0</v>
      </c>
      <c r="E32" s="55">
        <v>0.19</v>
      </c>
      <c r="F32" s="40">
        <v>38950000</v>
      </c>
      <c r="G32" s="59" t="e">
        <f t="shared" si="0"/>
        <v>#VALUE!</v>
      </c>
      <c r="H32" s="60" t="e">
        <f t="shared" si="4"/>
        <v>#VALUE!</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c r="A33" s="17" t="s">
        <v>63</v>
      </c>
      <c r="B33" s="62">
        <v>80</v>
      </c>
      <c r="C33" s="19" t="s">
        <v>60</v>
      </c>
      <c r="D33" s="19">
        <v>1</v>
      </c>
      <c r="E33" s="47">
        <v>0.19</v>
      </c>
      <c r="F33" s="22">
        <v>59700000</v>
      </c>
      <c r="G33" s="23" t="e">
        <f t="shared" si="0"/>
        <v>#VALUE!</v>
      </c>
      <c r="H33" s="24" t="e">
        <f t="shared" si="4"/>
        <v>#VALUE!</v>
      </c>
      <c r="I33" s="25" t="str">
        <f>IF(AND(COUNT(F30,F33)=2,F30&gt;=F33),"Favor revisar precios, se espera que el precio aumente con los Kva de la UPS","")</f>
        <v/>
      </c>
      <c r="L33" s="1" t="b">
        <f t="shared" si="2"/>
        <v>1</v>
      </c>
      <c r="M33" s="1" t="b">
        <f t="shared" si="2"/>
        <v>1</v>
      </c>
      <c r="N33" s="1" t="b">
        <f t="shared" si="3"/>
        <v>1</v>
      </c>
    </row>
    <row r="34" spans="1:14" ht="37.5" customHeight="1">
      <c r="A34" s="26" t="s">
        <v>63</v>
      </c>
      <c r="B34" s="52">
        <v>80</v>
      </c>
      <c r="C34" s="28" t="s">
        <v>61</v>
      </c>
      <c r="D34" s="28">
        <v>0</v>
      </c>
      <c r="E34" s="30">
        <v>0.19</v>
      </c>
      <c r="F34" s="31">
        <v>63400000</v>
      </c>
      <c r="G34" s="32" t="e">
        <f t="shared" si="0"/>
        <v>#VALUE!</v>
      </c>
      <c r="H34" s="33" t="e">
        <f t="shared" si="4"/>
        <v>#VALUE!</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c r="A35" s="63" t="s">
        <v>63</v>
      </c>
      <c r="B35" s="64">
        <v>80</v>
      </c>
      <c r="C35" s="28" t="s">
        <v>62</v>
      </c>
      <c r="D35" s="28">
        <v>0</v>
      </c>
      <c r="E35" s="55">
        <v>0.19</v>
      </c>
      <c r="F35" s="31">
        <v>67150000</v>
      </c>
      <c r="G35" s="32" t="e">
        <f t="shared" si="0"/>
        <v>#VALUE!</v>
      </c>
      <c r="H35" s="33" t="e">
        <f t="shared" si="4"/>
        <v>#VALUE!</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c r="A36" s="181" t="s">
        <v>64</v>
      </c>
      <c r="B36" s="181"/>
      <c r="C36" s="181"/>
      <c r="D36" s="65">
        <f>SUM(D18:D35)</f>
        <v>43</v>
      </c>
      <c r="H36" s="66" t="e">
        <f>IF(SUM(H18:H35)=0,"",SUM(H18:H35))</f>
        <v>#VALUE!</v>
      </c>
      <c r="I36" s="67"/>
      <c r="K36" s="68"/>
    </row>
    <row r="37" spans="1:14" ht="3.75" customHeight="1">
      <c r="B37" s="69"/>
    </row>
    <row r="38" spans="1:14" s="1" customFormat="1" ht="15.6" customHeight="1">
      <c r="A38" s="147" t="s">
        <v>65</v>
      </c>
      <c r="B38" s="147"/>
      <c r="C38" s="147"/>
      <c r="D38" s="147"/>
      <c r="E38" s="147"/>
      <c r="F38" s="147"/>
      <c r="G38" s="147"/>
      <c r="H38" s="147"/>
      <c r="I38" s="147"/>
    </row>
    <row r="39" spans="1:14" s="1" customFormat="1" ht="57.75" customHeight="1">
      <c r="A39" s="170" t="s">
        <v>66</v>
      </c>
      <c r="B39" s="170"/>
      <c r="C39" s="170"/>
      <c r="D39" s="170"/>
      <c r="E39" s="170"/>
      <c r="F39" s="170"/>
      <c r="G39" s="170"/>
      <c r="H39" s="170"/>
      <c r="I39" s="170"/>
    </row>
    <row r="40" spans="1:14" ht="19.5" customHeight="1">
      <c r="A40" s="171" t="s">
        <v>67</v>
      </c>
      <c r="B40" s="171"/>
      <c r="C40" s="171"/>
      <c r="D40" s="171"/>
      <c r="E40" s="171"/>
      <c r="F40" s="171"/>
      <c r="G40" s="171"/>
      <c r="H40" s="171"/>
      <c r="I40" s="171"/>
      <c r="J40" s="1"/>
    </row>
    <row r="41" spans="1:14" ht="15.6">
      <c r="J41" s="1"/>
    </row>
    <row r="42" spans="1:14" ht="15" customHeight="1"/>
  </sheetData>
  <mergeCells count="21">
    <mergeCell ref="H7:I7"/>
    <mergeCell ref="A9:I9"/>
    <mergeCell ref="A10:I10"/>
    <mergeCell ref="A11:I11"/>
    <mergeCell ref="A3:I3"/>
    <mergeCell ref="B5:C5"/>
    <mergeCell ref="E5:F5"/>
    <mergeCell ref="H5:I5"/>
    <mergeCell ref="B6:C6"/>
    <mergeCell ref="E6:F6"/>
    <mergeCell ref="H6:I6"/>
    <mergeCell ref="B7:C7"/>
    <mergeCell ref="E7:F7"/>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35f482f-49cc-41c4-89b3-17c7f6271aa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AB0CF52FB664C4DAC5CE74816ED7D64" ma:contentTypeVersion="15" ma:contentTypeDescription="Crear nuevo documento." ma:contentTypeScope="" ma:versionID="f132dc8160f348ec58fff792b18a895e">
  <xsd:schema xmlns:xsd="http://www.w3.org/2001/XMLSchema" xmlns:xs="http://www.w3.org/2001/XMLSchema" xmlns:p="http://schemas.microsoft.com/office/2006/metadata/properties" xmlns:ns3="60bf1352-c4c9-4d70-97c8-4a6b46e0b846" xmlns:ns4="135f482f-49cc-41c4-89b3-17c7f6271aa9" targetNamespace="http://schemas.microsoft.com/office/2006/metadata/properties" ma:root="true" ma:fieldsID="a5bc064b68b8d89de6134e859b938687" ns3:_="" ns4:_="">
    <xsd:import namespace="60bf1352-c4c9-4d70-97c8-4a6b46e0b846"/>
    <xsd:import namespace="135f482f-49cc-41c4-89b3-17c7f6271aa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EventHashCode" minOccurs="0"/>
                <xsd:element ref="ns4:MediaServiceGenerationTime" minOccurs="0"/>
                <xsd:element ref="ns4:MediaServiceAutoTags" minOccurs="0"/>
                <xsd:element ref="ns4:MediaServiceOCR" minOccurs="0"/>
                <xsd:element ref="ns4:MediaServiceDateTaken" minOccurs="0"/>
                <xsd:element ref="ns4:MediaServiceLocation"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bf1352-c4c9-4d70-97c8-4a6b46e0b846"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35f482f-49cc-41c4-89b3-17c7f6271aa9"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MediaServiceAutoTags" ma:internalName="MediaServiceAutoTags"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BC6EFE-A4F3-4A4A-BA02-0DAC3FEFF77A}"/>
</file>

<file path=customXml/itemProps2.xml><?xml version="1.0" encoding="utf-8"?>
<ds:datastoreItem xmlns:ds="http://schemas.openxmlformats.org/officeDocument/2006/customXml" ds:itemID="{8E7D9B4E-66A5-45A9-99C3-295763EFF3E4}"/>
</file>

<file path=customXml/itemProps3.xml><?xml version="1.0" encoding="utf-8"?>
<ds:datastoreItem xmlns:ds="http://schemas.openxmlformats.org/officeDocument/2006/customXml" ds:itemID="{E3F3F3DA-EDEC-4B56-84B7-AFAAB5DD8C4D}"/>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Johanna Katherine Gomez Barragan</cp:lastModifiedBy>
  <cp:revision/>
  <dcterms:created xsi:type="dcterms:W3CDTF">2018-12-17T00:47:47Z</dcterms:created>
  <dcterms:modified xsi:type="dcterms:W3CDTF">2026-10-13T17:00:25Z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2022-09-02T18:05:18Z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f12abbd4-bb57-4f95-a49e-b2c5460fef56</vt:lpwstr>
  </property>
  <property fmtid="{D5CDD505-2E9C-101B-9397-08002B2CF9AE}" pid="8" name="MSIP_Label_6d4a1d0b-1085-4621-a04c-793d50865184_ContentBits">
    <vt:lpwstr>0</vt:lpwstr>
  </property>
  <property fmtid="{D5CDD505-2E9C-101B-9397-08002B2CF9AE}" pid="9" name="ContentTypeId">
    <vt:lpwstr>0x0101008AB0CF52FB664C4DAC5CE74816ED7D64</vt:lpwstr>
  </property>
</Properties>
</file>