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bfgob-my.sharepoint.com/personal/maria_duncan_icbf_gov_co/Documents/JURIDICA/2026/5. MINIMA CUANTIA/EXTINTORES/"/>
    </mc:Choice>
  </mc:AlternateContent>
  <xr:revisionPtr revIDLastSave="78" documentId="8_{DB27698F-6CD6-4FBE-A9C1-4C01F16D7396}" xr6:coauthVersionLast="47" xr6:coauthVersionMax="47" xr10:uidLastSave="{163AFCAC-D19E-4049-8C29-785556245097}"/>
  <bookViews>
    <workbookView xWindow="0" yWindow="0" windowWidth="28800" windowHeight="18000" xr2:uid="{37E28BFA-07D0-4953-91D3-2C57C83785F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5" i="1" l="1"/>
  <c r="K65" i="1"/>
  <c r="N62" i="1"/>
  <c r="K67" i="1" s="1"/>
  <c r="K62" i="1"/>
  <c r="N41" i="1"/>
  <c r="K66" i="1" s="1"/>
  <c r="K41" i="1"/>
  <c r="K68" i="1" l="1"/>
  <c r="D62" i="1" l="1"/>
  <c r="E61" i="1"/>
  <c r="F61" i="1" s="1"/>
  <c r="G61" i="1" s="1"/>
  <c r="O61" i="1" s="1"/>
  <c r="E60" i="1"/>
  <c r="F60" i="1" s="1"/>
  <c r="F59" i="1"/>
  <c r="G59" i="1" s="1"/>
  <c r="O59" i="1" s="1"/>
  <c r="E58" i="1"/>
  <c r="F58" i="1" s="1"/>
  <c r="G58" i="1" s="1"/>
  <c r="O58" i="1" s="1"/>
  <c r="E57" i="1"/>
  <c r="F57" i="1" s="1"/>
  <c r="E56" i="1"/>
  <c r="E55" i="1"/>
  <c r="E54" i="1"/>
  <c r="F54" i="1" s="1"/>
  <c r="G54" i="1" s="1"/>
  <c r="O54" i="1" s="1"/>
  <c r="E53" i="1"/>
  <c r="E52" i="1"/>
  <c r="E51" i="1"/>
  <c r="E50" i="1"/>
  <c r="F50" i="1" s="1"/>
  <c r="G50" i="1" s="1"/>
  <c r="O50" i="1" s="1"/>
  <c r="E49" i="1"/>
  <c r="E48" i="1"/>
  <c r="F47" i="1"/>
  <c r="G47" i="1" s="1"/>
  <c r="O47" i="1" s="1"/>
  <c r="E46" i="1"/>
  <c r="E45" i="1"/>
  <c r="D41" i="1"/>
  <c r="E40" i="1"/>
  <c r="F40" i="1" s="1"/>
  <c r="E39" i="1"/>
  <c r="E38" i="1"/>
  <c r="E37" i="1"/>
  <c r="F37" i="1" s="1"/>
  <c r="G37" i="1" s="1"/>
  <c r="O37" i="1" s="1"/>
  <c r="F36" i="1"/>
  <c r="G36" i="1" s="1"/>
  <c r="O36" i="1" s="1"/>
  <c r="E35" i="1"/>
  <c r="E34" i="1"/>
  <c r="F34" i="1" s="1"/>
  <c r="G34" i="1" s="1"/>
  <c r="O34" i="1" s="1"/>
  <c r="E33" i="1"/>
  <c r="E32" i="1"/>
  <c r="E31" i="1"/>
  <c r="E30" i="1"/>
  <c r="F30" i="1" s="1"/>
  <c r="G30" i="1" s="1"/>
  <c r="O30" i="1" s="1"/>
  <c r="E29" i="1"/>
  <c r="F29" i="1" s="1"/>
  <c r="E28" i="1"/>
  <c r="E27" i="1"/>
  <c r="E26" i="1"/>
  <c r="F26" i="1" s="1"/>
  <c r="G26" i="1" s="1"/>
  <c r="O26" i="1" s="1"/>
  <c r="E25" i="1"/>
  <c r="E24" i="1"/>
  <c r="E23" i="1"/>
  <c r="E22" i="1"/>
  <c r="F22" i="1" s="1"/>
  <c r="G22" i="1" s="1"/>
  <c r="O22" i="1" s="1"/>
  <c r="E21" i="1"/>
  <c r="F21" i="1" s="1"/>
  <c r="E20" i="1"/>
  <c r="E19" i="1"/>
  <c r="E18" i="1"/>
  <c r="F18" i="1" s="1"/>
  <c r="G18" i="1" s="1"/>
  <c r="O18" i="1" s="1"/>
  <c r="E17" i="1"/>
  <c r="F17" i="1" s="1"/>
  <c r="E16" i="1"/>
  <c r="E15" i="1"/>
  <c r="F14" i="1"/>
  <c r="G14" i="1" s="1"/>
  <c r="O14" i="1" s="1"/>
  <c r="E13" i="1"/>
  <c r="E12" i="1"/>
  <c r="E7" i="1"/>
  <c r="E6" i="1"/>
  <c r="F6" i="1" s="1"/>
  <c r="G6" i="1" s="1"/>
  <c r="O6" i="1" s="1"/>
  <c r="E5" i="1"/>
  <c r="F55" i="1" l="1"/>
  <c r="G55" i="1" s="1"/>
  <c r="O55" i="1" s="1"/>
  <c r="F51" i="1"/>
  <c r="G51" i="1" s="1"/>
  <c r="O51" i="1" s="1"/>
  <c r="F38" i="1"/>
  <c r="G38" i="1" s="1"/>
  <c r="O38" i="1" s="1"/>
  <c r="F35" i="1"/>
  <c r="G35" i="1" s="1"/>
  <c r="O35" i="1" s="1"/>
  <c r="F31" i="1"/>
  <c r="G31" i="1" s="1"/>
  <c r="O31" i="1" s="1"/>
  <c r="F27" i="1"/>
  <c r="G27" i="1" s="1"/>
  <c r="O27" i="1" s="1"/>
  <c r="F23" i="1"/>
  <c r="G23" i="1" s="1"/>
  <c r="O23" i="1" s="1"/>
  <c r="F19" i="1"/>
  <c r="G19" i="1" s="1"/>
  <c r="O19" i="1" s="1"/>
  <c r="F15" i="1"/>
  <c r="G15" i="1" s="1"/>
  <c r="O15" i="1" s="1"/>
  <c r="F12" i="1"/>
  <c r="G12" i="1" s="1"/>
  <c r="O12" i="1" s="1"/>
  <c r="F7" i="1"/>
  <c r="G7" i="1" s="1"/>
  <c r="F33" i="1"/>
  <c r="G33" i="1" s="1"/>
  <c r="O33" i="1" s="1"/>
  <c r="F5" i="1"/>
  <c r="G5" i="1" s="1"/>
  <c r="O5" i="1" s="1"/>
  <c r="F25" i="1"/>
  <c r="G25" i="1" s="1"/>
  <c r="O25" i="1" s="1"/>
  <c r="F46" i="1"/>
  <c r="G46" i="1" s="1"/>
  <c r="F49" i="1"/>
  <c r="G49" i="1" s="1"/>
  <c r="O49" i="1" s="1"/>
  <c r="F53" i="1"/>
  <c r="G53" i="1" s="1"/>
  <c r="O53" i="1" s="1"/>
  <c r="F13" i="1"/>
  <c r="G13" i="1" s="1"/>
  <c r="O13" i="1" s="1"/>
  <c r="F16" i="1"/>
  <c r="G16" i="1" s="1"/>
  <c r="O16" i="1" s="1"/>
  <c r="G17" i="1"/>
  <c r="O17" i="1" s="1"/>
  <c r="F20" i="1"/>
  <c r="G20" i="1" s="1"/>
  <c r="O20" i="1" s="1"/>
  <c r="G21" i="1"/>
  <c r="O21" i="1" s="1"/>
  <c r="F24" i="1"/>
  <c r="G24" i="1" s="1"/>
  <c r="O24" i="1" s="1"/>
  <c r="F28" i="1"/>
  <c r="G28" i="1" s="1"/>
  <c r="O28" i="1" s="1"/>
  <c r="G29" i="1"/>
  <c r="O29" i="1" s="1"/>
  <c r="F32" i="1"/>
  <c r="G32" i="1" s="1"/>
  <c r="O32" i="1" s="1"/>
  <c r="F39" i="1"/>
  <c r="G39" i="1" s="1"/>
  <c r="O39" i="1" s="1"/>
  <c r="G40" i="1"/>
  <c r="O40" i="1" s="1"/>
  <c r="F45" i="1"/>
  <c r="G45" i="1" s="1"/>
  <c r="O45" i="1" s="1"/>
  <c r="F48" i="1"/>
  <c r="G48" i="1" s="1"/>
  <c r="O48" i="1" s="1"/>
  <c r="F52" i="1"/>
  <c r="G52" i="1" s="1"/>
  <c r="O52" i="1" s="1"/>
  <c r="F56" i="1"/>
  <c r="G56" i="1" s="1"/>
  <c r="O56" i="1" s="1"/>
  <c r="G57" i="1"/>
  <c r="O57" i="1" s="1"/>
  <c r="G60" i="1"/>
  <c r="O60" i="1" s="1"/>
  <c r="G8" i="1" l="1"/>
  <c r="O7" i="1"/>
  <c r="O46" i="1"/>
  <c r="G62" i="1"/>
  <c r="G41" i="1"/>
  <c r="O8" i="1" l="1"/>
  <c r="O65" i="1" s="1"/>
  <c r="O68" i="1" s="1"/>
  <c r="D68" i="1"/>
  <c r="O62" i="1"/>
  <c r="O67" i="1" s="1"/>
  <c r="D67" i="1"/>
  <c r="D66" i="1"/>
  <c r="O41" i="1"/>
  <c r="O66" i="1" s="1"/>
</calcChain>
</file>

<file path=xl/sharedStrings.xml><?xml version="1.0" encoding="utf-8"?>
<sst xmlns="http://schemas.openxmlformats.org/spreadsheetml/2006/main" count="323" uniqueCount="46">
  <si>
    <t>COTIZACIONES</t>
  </si>
  <si>
    <t xml:space="preserve">CUADRO COMPARATIVO COTIZACIONES </t>
  </si>
  <si>
    <t>EMR SERVICIOS E INSTALACIONES SAS</t>
  </si>
  <si>
    <t>PROMEDIO</t>
  </si>
  <si>
    <t>R&amp;H SUMINISTROS ASESORIAS Y CONSULTORIAS S.A.S</t>
  </si>
  <si>
    <t>COMPRA EXTINTORES</t>
  </si>
  <si>
    <t>SEDE/CZ</t>
  </si>
  <si>
    <t>Tipo de extintor</t>
  </si>
  <si>
    <t>Descripción</t>
  </si>
  <si>
    <t xml:space="preserve">No. EXTINTORES  </t>
  </si>
  <si>
    <t>Precio Unitarios sin IVA</t>
  </si>
  <si>
    <t>IVA</t>
  </si>
  <si>
    <t>VALOR TOTAL CON IVA</t>
  </si>
  <si>
    <t>Sede Regional</t>
  </si>
  <si>
    <t>CO2</t>
  </si>
  <si>
    <t>Altura de instalación: 1.53 mts
Diámetro: 11.5 cm
Peso cargado: 8 Kg
Alcance de la descarga: 3 Mt
Agente expulsor: Dioxido de carbono
Presión de carga: 450 psi
Manguera: Si tipo corneta
Color: Rojo                                                                                                          Capacidad 5 Libras.
Recomendado para: Combatir fuego clase B (líquidos y gases inflamables), Clase C (eléctricos)
Es recomendado en aplicaciones industriales, maquinaria, paneles eléctricos, laboratorios y en general, aplicaciones donde se requiera un agente limpio que no deje residuos una vez aplicado.</t>
  </si>
  <si>
    <t>Cz Suroccidente</t>
  </si>
  <si>
    <t>Casa Atrapasueños El Bosque</t>
  </si>
  <si>
    <t xml:space="preserve">Total </t>
  </si>
  <si>
    <t xml:space="preserve">SERVICIO DE MANTENIMIENTO
</t>
  </si>
  <si>
    <t>Lugar</t>
  </si>
  <si>
    <t>Capacidad del extintor</t>
  </si>
  <si>
    <t>Cantidad</t>
  </si>
  <si>
    <t>Regional</t>
  </si>
  <si>
    <t>Multipropósito ABC PQS</t>
  </si>
  <si>
    <t>20 libras</t>
  </si>
  <si>
    <t>150 libras</t>
  </si>
  <si>
    <t>10 libras</t>
  </si>
  <si>
    <t xml:space="preserve">5 libras </t>
  </si>
  <si>
    <t>CZ Suroriente</t>
  </si>
  <si>
    <t>CZ Suroccidente</t>
  </si>
  <si>
    <t>CZ Norte</t>
  </si>
  <si>
    <t>CZ Hipódromo</t>
  </si>
  <si>
    <t>CZ Sabanagrande</t>
  </si>
  <si>
    <t>CZ Baranoa</t>
  </si>
  <si>
    <t>CZ Sabanalarga</t>
  </si>
  <si>
    <t>Cespa</t>
  </si>
  <si>
    <t>CA Galapa</t>
  </si>
  <si>
    <t>CA El Bosque</t>
  </si>
  <si>
    <t>Archivo Sabanagrande</t>
  </si>
  <si>
    <t>Archivo Central</t>
  </si>
  <si>
    <t xml:space="preserve">SERVICIO DE RECARGA </t>
  </si>
  <si>
    <t>SERVICIO MANTENIMIENTO</t>
  </si>
  <si>
    <t xml:space="preserve">SERVICIO RECARGA </t>
  </si>
  <si>
    <t>TOTAL</t>
  </si>
  <si>
    <t xml:space="preserve">PROMEDIO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</si>
</sst>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$-240A]\ #,##0.00"/>
    <numFmt numFmtId="165" formatCode="[$$-240A]\ #,##0"/>
    <numFmt numFmtId="166" formatCode="&quot;$&quot;\ #,##0"/>
    <numFmt numFmtId="167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Arial"/>
      <family val="2"/>
    </font>
    <font>
      <b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5">
    <xf numFmtId="0" fontId="0" fillId="0" borderId="0" xfId="0"/>
    <xf numFmtId="164" fontId="0" fillId="0" borderId="0" xfId="0" applyNumberFormat="1" applyAlignment="1">
      <alignment wrapText="1"/>
    </xf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wrapText="1"/>
    </xf>
    <xf numFmtId="165" fontId="0" fillId="0" borderId="0" xfId="0" applyNumberFormat="1" applyAlignment="1">
      <alignment horizontal="right" vertical="center"/>
    </xf>
    <xf numFmtId="165" fontId="1" fillId="4" borderId="1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3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67" fontId="0" fillId="0" borderId="15" xfId="1" applyNumberFormat="1" applyFont="1" applyBorder="1" applyAlignment="1">
      <alignment horizontal="center" vertical="center"/>
    </xf>
    <xf numFmtId="167" fontId="0" fillId="0" borderId="16" xfId="1" applyNumberFormat="1" applyFont="1" applyBorder="1" applyAlignment="1">
      <alignment horizontal="center" vertical="center"/>
    </xf>
    <xf numFmtId="167" fontId="0" fillId="0" borderId="17" xfId="1" applyNumberFormat="1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0" fillId="0" borderId="20" xfId="0" applyBorder="1"/>
    <xf numFmtId="0" fontId="0" fillId="0" borderId="21" xfId="0" applyBorder="1"/>
    <xf numFmtId="167" fontId="0" fillId="0" borderId="22" xfId="0" applyNumberFormat="1" applyBorder="1"/>
    <xf numFmtId="0" fontId="4" fillId="5" borderId="23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wrapText="1"/>
    </xf>
    <xf numFmtId="0" fontId="4" fillId="5" borderId="26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167" fontId="0" fillId="0" borderId="28" xfId="1" applyNumberFormat="1" applyFont="1" applyBorder="1"/>
    <xf numFmtId="167" fontId="0" fillId="0" borderId="16" xfId="1" applyNumberFormat="1" applyFont="1" applyBorder="1"/>
    <xf numFmtId="167" fontId="0" fillId="0" borderId="17" xfId="1" applyNumberFormat="1" applyFont="1" applyBorder="1"/>
    <xf numFmtId="167" fontId="0" fillId="0" borderId="30" xfId="1" applyNumberFormat="1" applyFont="1" applyBorder="1"/>
    <xf numFmtId="0" fontId="7" fillId="0" borderId="23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7" fontId="0" fillId="0" borderId="20" xfId="1" applyNumberFormat="1" applyFont="1" applyBorder="1"/>
    <xf numFmtId="167" fontId="0" fillId="0" borderId="21" xfId="1" applyNumberFormat="1" applyFont="1" applyBorder="1"/>
    <xf numFmtId="167" fontId="0" fillId="0" borderId="22" xfId="1" applyNumberFormat="1" applyFont="1" applyBorder="1"/>
    <xf numFmtId="0" fontId="4" fillId="5" borderId="32" xfId="0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5" borderId="33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1" fillId="0" borderId="28" xfId="0" applyFont="1" applyBorder="1"/>
    <xf numFmtId="43" fontId="1" fillId="0" borderId="34" xfId="1" applyFont="1" applyBorder="1"/>
    <xf numFmtId="0" fontId="1" fillId="0" borderId="30" xfId="0" applyFont="1" applyBorder="1"/>
    <xf numFmtId="43" fontId="1" fillId="0" borderId="35" xfId="1" applyFont="1" applyBorder="1"/>
    <xf numFmtId="0" fontId="1" fillId="6" borderId="36" xfId="0" applyFont="1" applyFill="1" applyBorder="1"/>
    <xf numFmtId="43" fontId="1" fillId="6" borderId="37" xfId="1" applyFont="1" applyFill="1" applyBorder="1"/>
    <xf numFmtId="167" fontId="0" fillId="0" borderId="15" xfId="1" applyNumberFormat="1" applyFont="1" applyBorder="1"/>
    <xf numFmtId="167" fontId="0" fillId="0" borderId="1" xfId="1" applyNumberFormat="1" applyFont="1" applyBorder="1"/>
    <xf numFmtId="167" fontId="0" fillId="0" borderId="35" xfId="1" applyNumberFormat="1" applyFont="1" applyBorder="1"/>
    <xf numFmtId="167" fontId="0" fillId="0" borderId="41" xfId="1" applyNumberFormat="1" applyFont="1" applyBorder="1"/>
    <xf numFmtId="167" fontId="0" fillId="0" borderId="42" xfId="1" applyNumberFormat="1" applyFont="1" applyBorder="1"/>
    <xf numFmtId="167" fontId="0" fillId="0" borderId="43" xfId="1" applyNumberFormat="1" applyFont="1" applyBorder="1"/>
    <xf numFmtId="167" fontId="0" fillId="0" borderId="44" xfId="1" applyNumberFormat="1" applyFont="1" applyBorder="1"/>
    <xf numFmtId="167" fontId="0" fillId="0" borderId="34" xfId="1" applyNumberFormat="1" applyFont="1" applyBorder="1"/>
    <xf numFmtId="0" fontId="7" fillId="8" borderId="10" xfId="0" applyFont="1" applyFill="1" applyBorder="1" applyAlignment="1">
      <alignment horizontal="center" vertical="center" wrapText="1"/>
    </xf>
    <xf numFmtId="167" fontId="0" fillId="8" borderId="30" xfId="1" applyNumberFormat="1" applyFont="1" applyFill="1" applyBorder="1"/>
    <xf numFmtId="167" fontId="0" fillId="8" borderId="1" xfId="1" applyNumberFormat="1" applyFont="1" applyFill="1" applyBorder="1"/>
    <xf numFmtId="167" fontId="0" fillId="8" borderId="35" xfId="1" applyNumberFormat="1" applyFont="1" applyFill="1" applyBorder="1"/>
    <xf numFmtId="0" fontId="7" fillId="8" borderId="0" xfId="0" applyFont="1" applyFill="1" applyAlignment="1">
      <alignment horizontal="center" vertical="center" wrapText="1"/>
    </xf>
    <xf numFmtId="167" fontId="0" fillId="8" borderId="41" xfId="1" applyNumberFormat="1" applyFont="1" applyFill="1" applyBorder="1"/>
    <xf numFmtId="167" fontId="0" fillId="8" borderId="42" xfId="1" applyNumberFormat="1" applyFont="1" applyFill="1" applyBorder="1"/>
    <xf numFmtId="167" fontId="0" fillId="8" borderId="43" xfId="1" applyNumberFormat="1" applyFont="1" applyFill="1" applyBorder="1"/>
    <xf numFmtId="0" fontId="1" fillId="8" borderId="4" xfId="0" applyFont="1" applyFill="1" applyBorder="1" applyAlignment="1">
      <alignment horizontal="center"/>
    </xf>
    <xf numFmtId="0" fontId="0" fillId="8" borderId="20" xfId="0" applyFill="1" applyBorder="1"/>
    <xf numFmtId="0" fontId="0" fillId="8" borderId="21" xfId="0" applyFill="1" applyBorder="1"/>
    <xf numFmtId="167" fontId="0" fillId="8" borderId="22" xfId="0" applyNumberFormat="1" applyFill="1" applyBorder="1"/>
    <xf numFmtId="167" fontId="1" fillId="0" borderId="34" xfId="0" applyNumberFormat="1" applyFont="1" applyBorder="1"/>
    <xf numFmtId="167" fontId="1" fillId="0" borderId="35" xfId="0" applyNumberFormat="1" applyFont="1" applyBorder="1"/>
    <xf numFmtId="167" fontId="1" fillId="6" borderId="37" xfId="1" applyNumberFormat="1" applyFont="1" applyFill="1" applyBorder="1"/>
    <xf numFmtId="167" fontId="0" fillId="0" borderId="45" xfId="1" applyNumberFormat="1" applyFont="1" applyBorder="1"/>
    <xf numFmtId="167" fontId="0" fillId="0" borderId="3" xfId="1" applyNumberFormat="1" applyFont="1" applyBorder="1"/>
    <xf numFmtId="167" fontId="0" fillId="0" borderId="46" xfId="1" applyNumberFormat="1" applyFont="1" applyBorder="1"/>
    <xf numFmtId="167" fontId="0" fillId="0" borderId="47" xfId="1" applyNumberFormat="1" applyFont="1" applyBorder="1"/>
    <xf numFmtId="0" fontId="4" fillId="4" borderId="48" xfId="0" applyFont="1" applyFill="1" applyBorder="1" applyAlignment="1">
      <alignment horizontal="center" vertical="center" wrapText="1"/>
    </xf>
    <xf numFmtId="167" fontId="0" fillId="0" borderId="1" xfId="0" applyNumberFormat="1" applyBorder="1"/>
    <xf numFmtId="0" fontId="4" fillId="5" borderId="0" xfId="0" applyFont="1" applyFill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7" fontId="1" fillId="0" borderId="1" xfId="0" applyNumberFormat="1" applyFont="1" applyBorder="1"/>
    <xf numFmtId="167" fontId="1" fillId="4" borderId="1" xfId="0" applyNumberFormat="1" applyFont="1" applyFill="1" applyBorder="1"/>
    <xf numFmtId="0" fontId="4" fillId="4" borderId="33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6" borderId="1" xfId="0" applyFont="1" applyFill="1" applyBorder="1"/>
    <xf numFmtId="167" fontId="1" fillId="6" borderId="1" xfId="1" applyNumberFormat="1" applyFont="1" applyFill="1" applyBorder="1"/>
    <xf numFmtId="165" fontId="1" fillId="4" borderId="16" xfId="0" applyNumberFormat="1" applyFont="1" applyFill="1" applyBorder="1" applyAlignment="1">
      <alignment horizontal="center" vertical="center"/>
    </xf>
    <xf numFmtId="164" fontId="1" fillId="3" borderId="38" xfId="0" applyNumberFormat="1" applyFont="1" applyFill="1" applyBorder="1" applyAlignment="1">
      <alignment horizontal="center" vertical="center" wrapText="1"/>
    </xf>
    <xf numFmtId="164" fontId="1" fillId="3" borderId="39" xfId="0" applyNumberFormat="1" applyFont="1" applyFill="1" applyBorder="1" applyAlignment="1">
      <alignment horizontal="center" vertical="center" wrapText="1"/>
    </xf>
    <xf numFmtId="164" fontId="1" fillId="3" borderId="40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7" fillId="0" borderId="27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3" fillId="5" borderId="4" xfId="0" applyFont="1" applyFill="1" applyBorder="1" applyAlignment="1">
      <alignment horizontal="right" vertical="center" wrapText="1"/>
    </xf>
    <xf numFmtId="0" fontId="3" fillId="5" borderId="5" xfId="0" applyFont="1" applyFill="1" applyBorder="1" applyAlignment="1">
      <alignment horizontal="right" vertical="center" wrapText="1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14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wrapText="1"/>
    </xf>
    <xf numFmtId="0" fontId="3" fillId="5" borderId="6" xfId="0" applyFont="1" applyFill="1" applyBorder="1" applyAlignment="1">
      <alignment horizontal="right" vertical="center" wrapText="1"/>
    </xf>
    <xf numFmtId="165" fontId="1" fillId="2" borderId="38" xfId="0" applyNumberFormat="1" applyFont="1" applyFill="1" applyBorder="1" applyAlignment="1">
      <alignment horizontal="center" vertical="center" wrapText="1"/>
    </xf>
    <xf numFmtId="165" fontId="1" fillId="2" borderId="39" xfId="0" applyNumberFormat="1" applyFont="1" applyFill="1" applyBorder="1" applyAlignment="1">
      <alignment horizontal="center" vertical="center" wrapText="1"/>
    </xf>
    <xf numFmtId="165" fontId="1" fillId="2" borderId="40" xfId="0" applyNumberFormat="1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03EB-56A9-4C5B-97FF-88D73C5F7336}">
  <dimension ref="A1:O68"/>
  <sheetViews>
    <sheetView tabSelected="1" topLeftCell="A44" zoomScale="70" zoomScaleNormal="70" workbookViewId="0">
      <selection activeCell="F66" sqref="F66"/>
    </sheetView>
  </sheetViews>
  <sheetFormatPr baseColWidth="10" defaultRowHeight="15" x14ac:dyDescent="0.2"/>
  <cols>
    <col min="1" max="1" width="19.6640625" style="4" customWidth="1"/>
    <col min="2" max="2" width="56.1640625" style="4" customWidth="1"/>
    <col min="3" max="3" width="24.1640625" style="2" bestFit="1" customWidth="1"/>
    <col min="4" max="4" width="23.1640625" style="1" customWidth="1"/>
    <col min="5" max="5" width="28.1640625" style="5" customWidth="1"/>
    <col min="6" max="6" width="14.1640625" style="3" customWidth="1"/>
    <col min="8" max="8" width="36.83203125" customWidth="1"/>
    <col min="10" max="10" width="24.1640625" bestFit="1" customWidth="1"/>
    <col min="14" max="14" width="24.1640625" bestFit="1" customWidth="1"/>
    <col min="15" max="15" width="10.83203125" customWidth="1"/>
  </cols>
  <sheetData>
    <row r="1" spans="1:15" ht="25" thickBot="1" x14ac:dyDescent="0.35">
      <c r="A1" s="95" t="s">
        <v>1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7"/>
    </row>
    <row r="2" spans="1:15" ht="16" thickBot="1" x14ac:dyDescent="0.25">
      <c r="A2" s="114" t="s">
        <v>0</v>
      </c>
      <c r="B2" s="114"/>
      <c r="C2" s="111" t="s">
        <v>4</v>
      </c>
      <c r="D2" s="112"/>
      <c r="E2" s="112"/>
      <c r="F2" s="112"/>
      <c r="G2" s="113"/>
      <c r="H2" s="91" t="s">
        <v>2</v>
      </c>
      <c r="I2" s="92"/>
      <c r="J2" s="92"/>
      <c r="K2" s="92"/>
      <c r="L2" s="92"/>
      <c r="M2" s="92"/>
      <c r="N2" s="93"/>
      <c r="O2" s="90" t="s">
        <v>3</v>
      </c>
    </row>
    <row r="3" spans="1:15" ht="16" thickBot="1" x14ac:dyDescent="0.25">
      <c r="A3" s="98" t="s">
        <v>5</v>
      </c>
      <c r="B3" s="99"/>
      <c r="C3" s="99"/>
      <c r="D3" s="99"/>
      <c r="E3" s="99"/>
      <c r="F3" s="99"/>
      <c r="G3" s="100"/>
      <c r="H3" s="98" t="s">
        <v>5</v>
      </c>
      <c r="I3" s="99"/>
      <c r="J3" s="99"/>
      <c r="K3" s="99"/>
      <c r="L3" s="99"/>
      <c r="M3" s="99"/>
      <c r="N3" s="100"/>
    </row>
    <row r="4" spans="1:15" ht="46" thickBot="1" x14ac:dyDescent="0.25">
      <c r="A4" s="8" t="s">
        <v>6</v>
      </c>
      <c r="B4" s="9" t="s">
        <v>7</v>
      </c>
      <c r="C4" s="10" t="s">
        <v>8</v>
      </c>
      <c r="D4" s="11" t="s">
        <v>9</v>
      </c>
      <c r="E4" s="12" t="s">
        <v>10</v>
      </c>
      <c r="F4" s="13" t="s">
        <v>11</v>
      </c>
      <c r="G4" s="14" t="s">
        <v>12</v>
      </c>
      <c r="H4" s="8" t="s">
        <v>6</v>
      </c>
      <c r="I4" s="9" t="s">
        <v>7</v>
      </c>
      <c r="J4" s="10" t="s">
        <v>8</v>
      </c>
      <c r="K4" s="11" t="s">
        <v>9</v>
      </c>
      <c r="L4" s="12" t="s">
        <v>10</v>
      </c>
      <c r="M4" s="13" t="s">
        <v>11</v>
      </c>
      <c r="N4" s="14" t="s">
        <v>12</v>
      </c>
      <c r="O4" s="80" t="s">
        <v>12</v>
      </c>
    </row>
    <row r="5" spans="1:15" ht="16" thickBot="1" x14ac:dyDescent="0.25">
      <c r="A5" s="15" t="s">
        <v>13</v>
      </c>
      <c r="B5" s="106" t="s">
        <v>14</v>
      </c>
      <c r="C5" s="108" t="s">
        <v>15</v>
      </c>
      <c r="D5" s="16">
        <v>2</v>
      </c>
      <c r="E5" s="17">
        <f>280000*D5</f>
        <v>560000</v>
      </c>
      <c r="F5" s="18">
        <f>+E5*19%</f>
        <v>106400</v>
      </c>
      <c r="G5" s="19">
        <f>+E5+F5</f>
        <v>666400</v>
      </c>
      <c r="H5" s="15" t="s">
        <v>13</v>
      </c>
      <c r="I5" s="106" t="s">
        <v>14</v>
      </c>
      <c r="J5" s="108" t="s">
        <v>15</v>
      </c>
      <c r="K5" s="16">
        <v>2</v>
      </c>
      <c r="L5" s="53">
        <v>440000</v>
      </c>
      <c r="M5" s="34">
        <v>83600</v>
      </c>
      <c r="N5" s="76">
        <v>523600</v>
      </c>
      <c r="O5" s="81">
        <f>(G5+N5)/2</f>
        <v>595000</v>
      </c>
    </row>
    <row r="6" spans="1:15" ht="15" customHeight="1" thickBot="1" x14ac:dyDescent="0.25">
      <c r="A6" s="15" t="s">
        <v>16</v>
      </c>
      <c r="B6" s="107"/>
      <c r="C6" s="109"/>
      <c r="D6" s="16">
        <v>2</v>
      </c>
      <c r="E6" s="17">
        <f>280000*D6</f>
        <v>560000</v>
      </c>
      <c r="F6" s="18">
        <f t="shared" ref="F6:F7" si="0">+E6*19%</f>
        <v>106400</v>
      </c>
      <c r="G6" s="19">
        <f>+E6+F6</f>
        <v>666400</v>
      </c>
      <c r="H6" s="15" t="s">
        <v>16</v>
      </c>
      <c r="I6" s="107"/>
      <c r="J6" s="109"/>
      <c r="K6" s="16">
        <v>2</v>
      </c>
      <c r="L6" s="36">
        <v>440000</v>
      </c>
      <c r="M6" s="54">
        <v>83600</v>
      </c>
      <c r="N6" s="77">
        <v>523600</v>
      </c>
      <c r="O6" s="81">
        <f t="shared" ref="O6:O8" si="1">(G6+N6)/2</f>
        <v>595000</v>
      </c>
    </row>
    <row r="7" spans="1:15" ht="31" thickBot="1" x14ac:dyDescent="0.25">
      <c r="A7" s="20" t="s">
        <v>17</v>
      </c>
      <c r="B7" s="107"/>
      <c r="C7" s="109"/>
      <c r="D7" s="21">
        <v>1</v>
      </c>
      <c r="E7" s="17">
        <f>280000*D7</f>
        <v>280000</v>
      </c>
      <c r="F7" s="18">
        <f t="shared" si="0"/>
        <v>53200</v>
      </c>
      <c r="G7" s="19">
        <f>+E7+F7</f>
        <v>333200</v>
      </c>
      <c r="H7" s="20" t="s">
        <v>17</v>
      </c>
      <c r="I7" s="107"/>
      <c r="J7" s="109"/>
      <c r="K7" s="21">
        <v>1</v>
      </c>
      <c r="L7" s="56">
        <v>220000</v>
      </c>
      <c r="M7" s="57">
        <v>41800</v>
      </c>
      <c r="N7" s="78">
        <v>261800</v>
      </c>
      <c r="O7" s="81">
        <f t="shared" si="1"/>
        <v>297500</v>
      </c>
    </row>
    <row r="8" spans="1:15" ht="16" thickBot="1" x14ac:dyDescent="0.25">
      <c r="A8" s="104" t="s">
        <v>18</v>
      </c>
      <c r="B8" s="105"/>
      <c r="C8" s="110"/>
      <c r="D8" s="22">
        <v>5</v>
      </c>
      <c r="E8" s="23"/>
      <c r="F8" s="24"/>
      <c r="G8" s="25">
        <f>SUM(G5:G7)</f>
        <v>1666000</v>
      </c>
      <c r="H8" s="104" t="s">
        <v>18</v>
      </c>
      <c r="I8" s="105"/>
      <c r="J8" s="110"/>
      <c r="K8" s="22">
        <v>5</v>
      </c>
      <c r="L8" s="23"/>
      <c r="M8" s="24"/>
      <c r="N8" s="79">
        <v>1309000</v>
      </c>
      <c r="O8" s="85">
        <f t="shared" si="1"/>
        <v>1487500</v>
      </c>
    </row>
    <row r="9" spans="1:15" ht="16" thickBot="1" x14ac:dyDescent="0.25">
      <c r="A9"/>
      <c r="B9"/>
      <c r="C9"/>
      <c r="D9"/>
      <c r="E9"/>
      <c r="F9"/>
    </row>
    <row r="10" spans="1:15" ht="16" thickBot="1" x14ac:dyDescent="0.25">
      <c r="A10" s="98" t="s">
        <v>19</v>
      </c>
      <c r="B10" s="99"/>
      <c r="C10" s="99"/>
      <c r="D10" s="99"/>
      <c r="E10" s="99"/>
      <c r="F10" s="99"/>
      <c r="G10" s="100"/>
      <c r="H10" s="98" t="s">
        <v>19</v>
      </c>
      <c r="I10" s="99"/>
      <c r="J10" s="99"/>
      <c r="K10" s="99"/>
      <c r="L10" s="99"/>
      <c r="M10" s="99"/>
      <c r="N10" s="100"/>
      <c r="O10" s="6" t="s">
        <v>3</v>
      </c>
    </row>
    <row r="11" spans="1:15" ht="43" thickBot="1" x14ac:dyDescent="0.25">
      <c r="A11" s="26" t="s">
        <v>20</v>
      </c>
      <c r="B11" s="27" t="s">
        <v>7</v>
      </c>
      <c r="C11" s="27" t="s">
        <v>21</v>
      </c>
      <c r="D11" s="28" t="s">
        <v>22</v>
      </c>
      <c r="E11" s="29" t="s">
        <v>10</v>
      </c>
      <c r="F11" s="30" t="s">
        <v>11</v>
      </c>
      <c r="G11" s="30" t="s">
        <v>12</v>
      </c>
      <c r="H11" s="26" t="s">
        <v>20</v>
      </c>
      <c r="I11" s="27" t="s">
        <v>7</v>
      </c>
      <c r="J11" s="27" t="s">
        <v>21</v>
      </c>
      <c r="K11" s="28" t="s">
        <v>22</v>
      </c>
      <c r="L11" s="43" t="s">
        <v>10</v>
      </c>
      <c r="M11" s="44" t="s">
        <v>11</v>
      </c>
      <c r="N11" s="82" t="s">
        <v>12</v>
      </c>
      <c r="O11" s="83" t="s">
        <v>12</v>
      </c>
    </row>
    <row r="12" spans="1:15" ht="29" thickBot="1" x14ac:dyDescent="0.25">
      <c r="A12" s="101" t="s">
        <v>23</v>
      </c>
      <c r="B12" s="31" t="s">
        <v>24</v>
      </c>
      <c r="C12" s="31" t="s">
        <v>25</v>
      </c>
      <c r="D12" s="32">
        <v>1</v>
      </c>
      <c r="E12" s="33">
        <f>45000*D12</f>
        <v>45000</v>
      </c>
      <c r="F12" s="34">
        <f t="shared" ref="F12:F40" si="2">+E12*19%</f>
        <v>8550</v>
      </c>
      <c r="G12" s="35">
        <f t="shared" ref="G12:G40" si="3">+E12+F12</f>
        <v>53550</v>
      </c>
      <c r="H12" s="101" t="s">
        <v>23</v>
      </c>
      <c r="I12" s="31" t="s">
        <v>24</v>
      </c>
      <c r="J12" s="31" t="s">
        <v>25</v>
      </c>
      <c r="K12" s="32">
        <v>1</v>
      </c>
      <c r="L12" s="33">
        <v>30000</v>
      </c>
      <c r="M12" s="59">
        <v>5700</v>
      </c>
      <c r="N12" s="60">
        <v>35700</v>
      </c>
      <c r="O12" s="81">
        <f t="shared" ref="O12:O41" si="4">(G12+N12)/2</f>
        <v>44625</v>
      </c>
    </row>
    <row r="13" spans="1:15" ht="29" thickBot="1" x14ac:dyDescent="0.25">
      <c r="A13" s="102"/>
      <c r="B13" s="31" t="s">
        <v>24</v>
      </c>
      <c r="C13" s="31" t="s">
        <v>26</v>
      </c>
      <c r="D13" s="32">
        <v>1</v>
      </c>
      <c r="E13" s="36">
        <f>250000*D13</f>
        <v>250000</v>
      </c>
      <c r="F13" s="34">
        <f t="shared" si="2"/>
        <v>47500</v>
      </c>
      <c r="G13" s="35">
        <f t="shared" si="3"/>
        <v>297500</v>
      </c>
      <c r="H13" s="102"/>
      <c r="I13" s="31" t="s">
        <v>24</v>
      </c>
      <c r="J13" s="31" t="s">
        <v>26</v>
      </c>
      <c r="K13" s="61">
        <v>1</v>
      </c>
      <c r="L13" s="62">
        <v>200000</v>
      </c>
      <c r="M13" s="63">
        <v>38000</v>
      </c>
      <c r="N13" s="64">
        <v>238000</v>
      </c>
      <c r="O13" s="81">
        <f t="shared" si="4"/>
        <v>267750</v>
      </c>
    </row>
    <row r="14" spans="1:15" ht="29" thickBot="1" x14ac:dyDescent="0.25">
      <c r="A14" s="102"/>
      <c r="B14" s="31" t="s">
        <v>24</v>
      </c>
      <c r="C14" s="31" t="s">
        <v>27</v>
      </c>
      <c r="D14" s="32">
        <v>1</v>
      </c>
      <c r="E14" s="36">
        <v>25000</v>
      </c>
      <c r="F14" s="34">
        <f t="shared" si="2"/>
        <v>4750</v>
      </c>
      <c r="G14" s="35">
        <f t="shared" si="3"/>
        <v>29750</v>
      </c>
      <c r="H14" s="102"/>
      <c r="I14" s="31" t="s">
        <v>24</v>
      </c>
      <c r="J14" s="31" t="s">
        <v>27</v>
      </c>
      <c r="K14" s="61">
        <v>1</v>
      </c>
      <c r="L14" s="62">
        <v>16000</v>
      </c>
      <c r="M14" s="63">
        <v>30040</v>
      </c>
      <c r="N14" s="64">
        <v>19040</v>
      </c>
      <c r="O14" s="81">
        <f t="shared" si="4"/>
        <v>24395</v>
      </c>
    </row>
    <row r="15" spans="1:15" ht="16" thickBot="1" x14ac:dyDescent="0.25">
      <c r="A15" s="103"/>
      <c r="B15" s="31" t="s">
        <v>14</v>
      </c>
      <c r="C15" s="31" t="s">
        <v>28</v>
      </c>
      <c r="D15" s="32">
        <v>11</v>
      </c>
      <c r="E15" s="36">
        <f>45000*D15</f>
        <v>495000</v>
      </c>
      <c r="F15" s="34">
        <f t="shared" si="2"/>
        <v>94050</v>
      </c>
      <c r="G15" s="35">
        <f t="shared" si="3"/>
        <v>589050</v>
      </c>
      <c r="H15" s="103"/>
      <c r="I15" s="31" t="s">
        <v>14</v>
      </c>
      <c r="J15" s="31" t="s">
        <v>28</v>
      </c>
      <c r="K15" s="61">
        <v>11</v>
      </c>
      <c r="L15" s="62">
        <v>385000</v>
      </c>
      <c r="M15" s="63">
        <v>73150</v>
      </c>
      <c r="N15" s="64">
        <v>458150</v>
      </c>
      <c r="O15" s="81">
        <f t="shared" si="4"/>
        <v>523600</v>
      </c>
    </row>
    <row r="16" spans="1:15" ht="29" thickBot="1" x14ac:dyDescent="0.25">
      <c r="A16" s="101" t="s">
        <v>29</v>
      </c>
      <c r="B16" s="31" t="s">
        <v>24</v>
      </c>
      <c r="C16" s="31" t="s">
        <v>25</v>
      </c>
      <c r="D16" s="32">
        <v>1</v>
      </c>
      <c r="E16" s="33">
        <f>45000*D16</f>
        <v>45000</v>
      </c>
      <c r="F16" s="34">
        <f t="shared" si="2"/>
        <v>8550</v>
      </c>
      <c r="G16" s="35">
        <f t="shared" si="3"/>
        <v>53550</v>
      </c>
      <c r="H16" s="101" t="s">
        <v>29</v>
      </c>
      <c r="I16" s="31" t="s">
        <v>24</v>
      </c>
      <c r="J16" s="31" t="s">
        <v>25</v>
      </c>
      <c r="K16" s="61">
        <v>1</v>
      </c>
      <c r="L16" s="62">
        <v>30000</v>
      </c>
      <c r="M16" s="63">
        <v>5700</v>
      </c>
      <c r="N16" s="64">
        <v>35700</v>
      </c>
      <c r="O16" s="81">
        <f t="shared" si="4"/>
        <v>44625</v>
      </c>
    </row>
    <row r="17" spans="1:15" ht="16" thickBot="1" x14ac:dyDescent="0.25">
      <c r="A17" s="103"/>
      <c r="B17" s="31" t="s">
        <v>14</v>
      </c>
      <c r="C17" s="31" t="s">
        <v>28</v>
      </c>
      <c r="D17" s="32">
        <v>6</v>
      </c>
      <c r="E17" s="36">
        <f>18000*D17</f>
        <v>108000</v>
      </c>
      <c r="F17" s="34">
        <f t="shared" si="2"/>
        <v>20520</v>
      </c>
      <c r="G17" s="35">
        <f t="shared" si="3"/>
        <v>128520</v>
      </c>
      <c r="H17" s="103"/>
      <c r="I17" s="31" t="s">
        <v>14</v>
      </c>
      <c r="J17" s="31" t="s">
        <v>28</v>
      </c>
      <c r="K17" s="61">
        <v>6</v>
      </c>
      <c r="L17" s="62">
        <v>210000</v>
      </c>
      <c r="M17" s="63">
        <v>39900</v>
      </c>
      <c r="N17" s="64">
        <v>249900</v>
      </c>
      <c r="O17" s="81">
        <f t="shared" si="4"/>
        <v>189210</v>
      </c>
    </row>
    <row r="18" spans="1:15" ht="29" thickBot="1" x14ac:dyDescent="0.25">
      <c r="A18" s="101" t="s">
        <v>30</v>
      </c>
      <c r="B18" s="31" t="s">
        <v>24</v>
      </c>
      <c r="C18" s="31" t="s">
        <v>25</v>
      </c>
      <c r="D18" s="32">
        <v>1</v>
      </c>
      <c r="E18" s="33">
        <f>45000*D18</f>
        <v>45000</v>
      </c>
      <c r="F18" s="34">
        <f t="shared" si="2"/>
        <v>8550</v>
      </c>
      <c r="G18" s="35">
        <f t="shared" si="3"/>
        <v>53550</v>
      </c>
      <c r="H18" s="101" t="s">
        <v>30</v>
      </c>
      <c r="I18" s="31" t="s">
        <v>24</v>
      </c>
      <c r="J18" s="31" t="s">
        <v>25</v>
      </c>
      <c r="K18" s="61">
        <v>1</v>
      </c>
      <c r="L18" s="62">
        <v>30000</v>
      </c>
      <c r="M18" s="63">
        <v>5700</v>
      </c>
      <c r="N18" s="64">
        <v>35700</v>
      </c>
      <c r="O18" s="81">
        <f t="shared" si="4"/>
        <v>44625</v>
      </c>
    </row>
    <row r="19" spans="1:15" ht="16" thickBot="1" x14ac:dyDescent="0.25">
      <c r="A19" s="103"/>
      <c r="B19" s="31" t="s">
        <v>14</v>
      </c>
      <c r="C19" s="31" t="s">
        <v>28</v>
      </c>
      <c r="D19" s="32">
        <v>7</v>
      </c>
      <c r="E19" s="36">
        <f>45000*D19</f>
        <v>315000</v>
      </c>
      <c r="F19" s="34">
        <f t="shared" si="2"/>
        <v>59850</v>
      </c>
      <c r="G19" s="35">
        <f t="shared" si="3"/>
        <v>374850</v>
      </c>
      <c r="H19" s="103"/>
      <c r="I19" s="31" t="s">
        <v>14</v>
      </c>
      <c r="J19" s="31" t="s">
        <v>28</v>
      </c>
      <c r="K19" s="61">
        <v>7</v>
      </c>
      <c r="L19" s="62">
        <v>245000</v>
      </c>
      <c r="M19" s="63">
        <v>46550</v>
      </c>
      <c r="N19" s="64">
        <v>291550</v>
      </c>
      <c r="O19" s="81">
        <f t="shared" si="4"/>
        <v>333200</v>
      </c>
    </row>
    <row r="20" spans="1:15" ht="29" thickBot="1" x14ac:dyDescent="0.25">
      <c r="A20" s="101" t="s">
        <v>31</v>
      </c>
      <c r="B20" s="31" t="s">
        <v>24</v>
      </c>
      <c r="C20" s="31" t="s">
        <v>25</v>
      </c>
      <c r="D20" s="32">
        <v>1</v>
      </c>
      <c r="E20" s="33">
        <f>45000*D20</f>
        <v>45000</v>
      </c>
      <c r="F20" s="34">
        <f t="shared" si="2"/>
        <v>8550</v>
      </c>
      <c r="G20" s="35">
        <f t="shared" si="3"/>
        <v>53550</v>
      </c>
      <c r="H20" s="101" t="s">
        <v>31</v>
      </c>
      <c r="I20" s="31" t="s">
        <v>24</v>
      </c>
      <c r="J20" s="31" t="s">
        <v>25</v>
      </c>
      <c r="K20" s="61">
        <v>1</v>
      </c>
      <c r="L20" s="62">
        <v>30000</v>
      </c>
      <c r="M20" s="63">
        <v>5700</v>
      </c>
      <c r="N20" s="64">
        <v>35700</v>
      </c>
      <c r="O20" s="81">
        <f t="shared" si="4"/>
        <v>44625</v>
      </c>
    </row>
    <row r="21" spans="1:15" ht="16" thickBot="1" x14ac:dyDescent="0.25">
      <c r="A21" s="103"/>
      <c r="B21" s="31" t="s">
        <v>14</v>
      </c>
      <c r="C21" s="31" t="s">
        <v>28</v>
      </c>
      <c r="D21" s="32">
        <v>10</v>
      </c>
      <c r="E21" s="36">
        <f>45000*D21</f>
        <v>450000</v>
      </c>
      <c r="F21" s="34">
        <f t="shared" si="2"/>
        <v>85500</v>
      </c>
      <c r="G21" s="35">
        <f t="shared" si="3"/>
        <v>535500</v>
      </c>
      <c r="H21" s="103"/>
      <c r="I21" s="31" t="s">
        <v>14</v>
      </c>
      <c r="J21" s="31" t="s">
        <v>28</v>
      </c>
      <c r="K21" s="61">
        <v>10</v>
      </c>
      <c r="L21" s="62">
        <v>350000</v>
      </c>
      <c r="M21" s="63">
        <v>66500</v>
      </c>
      <c r="N21" s="64">
        <v>416500</v>
      </c>
      <c r="O21" s="81">
        <f t="shared" si="4"/>
        <v>476000</v>
      </c>
    </row>
    <row r="22" spans="1:15" ht="29" thickBot="1" x14ac:dyDescent="0.25">
      <c r="A22" s="101" t="s">
        <v>32</v>
      </c>
      <c r="B22" s="31" t="s">
        <v>24</v>
      </c>
      <c r="C22" s="31" t="s">
        <v>25</v>
      </c>
      <c r="D22" s="32">
        <v>1</v>
      </c>
      <c r="E22" s="33">
        <f>45000*D22</f>
        <v>45000</v>
      </c>
      <c r="F22" s="34">
        <f t="shared" si="2"/>
        <v>8550</v>
      </c>
      <c r="G22" s="35">
        <f t="shared" si="3"/>
        <v>53550</v>
      </c>
      <c r="H22" s="101" t="s">
        <v>32</v>
      </c>
      <c r="I22" s="31" t="s">
        <v>24</v>
      </c>
      <c r="J22" s="31" t="s">
        <v>25</v>
      </c>
      <c r="K22" s="61">
        <v>1</v>
      </c>
      <c r="L22" s="62">
        <v>30000</v>
      </c>
      <c r="M22" s="63">
        <v>5700</v>
      </c>
      <c r="N22" s="64">
        <v>35700</v>
      </c>
      <c r="O22" s="81">
        <f t="shared" si="4"/>
        <v>44625</v>
      </c>
    </row>
    <row r="23" spans="1:15" ht="29" thickBot="1" x14ac:dyDescent="0.25">
      <c r="A23" s="102"/>
      <c r="B23" s="31" t="s">
        <v>24</v>
      </c>
      <c r="C23" s="31" t="s">
        <v>26</v>
      </c>
      <c r="D23" s="32">
        <v>1</v>
      </c>
      <c r="E23" s="36">
        <f>250000*D23</f>
        <v>250000</v>
      </c>
      <c r="F23" s="34">
        <f t="shared" si="2"/>
        <v>47500</v>
      </c>
      <c r="G23" s="35">
        <f t="shared" si="3"/>
        <v>297500</v>
      </c>
      <c r="H23" s="102"/>
      <c r="I23" s="31" t="s">
        <v>24</v>
      </c>
      <c r="J23" s="31" t="s">
        <v>26</v>
      </c>
      <c r="K23" s="61">
        <v>1</v>
      </c>
      <c r="L23" s="62">
        <v>200000</v>
      </c>
      <c r="M23" s="63">
        <v>38000</v>
      </c>
      <c r="N23" s="64">
        <v>238000</v>
      </c>
      <c r="O23" s="81">
        <f t="shared" si="4"/>
        <v>267750</v>
      </c>
    </row>
    <row r="24" spans="1:15" ht="16" thickBot="1" x14ac:dyDescent="0.25">
      <c r="A24" s="103"/>
      <c r="B24" s="31" t="s">
        <v>14</v>
      </c>
      <c r="C24" s="31" t="s">
        <v>28</v>
      </c>
      <c r="D24" s="32">
        <v>7</v>
      </c>
      <c r="E24" s="36">
        <f t="shared" ref="E24:E35" si="5">45000*D24</f>
        <v>315000</v>
      </c>
      <c r="F24" s="34">
        <f t="shared" si="2"/>
        <v>59850</v>
      </c>
      <c r="G24" s="35">
        <f t="shared" si="3"/>
        <v>374850</v>
      </c>
      <c r="H24" s="103"/>
      <c r="I24" s="31" t="s">
        <v>14</v>
      </c>
      <c r="J24" s="31" t="s">
        <v>28</v>
      </c>
      <c r="K24" s="61">
        <v>7</v>
      </c>
      <c r="L24" s="62">
        <v>350000</v>
      </c>
      <c r="M24" s="63">
        <v>66500</v>
      </c>
      <c r="N24" s="64">
        <v>416500</v>
      </c>
      <c r="O24" s="81">
        <f t="shared" si="4"/>
        <v>395675</v>
      </c>
    </row>
    <row r="25" spans="1:15" ht="29" thickBot="1" x14ac:dyDescent="0.25">
      <c r="A25" s="101" t="s">
        <v>33</v>
      </c>
      <c r="B25" s="31" t="s">
        <v>24</v>
      </c>
      <c r="C25" s="31" t="s">
        <v>25</v>
      </c>
      <c r="D25" s="32">
        <v>1</v>
      </c>
      <c r="E25" s="33">
        <f t="shared" si="5"/>
        <v>45000</v>
      </c>
      <c r="F25" s="34">
        <f t="shared" si="2"/>
        <v>8550</v>
      </c>
      <c r="G25" s="35">
        <f t="shared" si="3"/>
        <v>53550</v>
      </c>
      <c r="H25" s="101" t="s">
        <v>33</v>
      </c>
      <c r="I25" s="31" t="s">
        <v>24</v>
      </c>
      <c r="J25" s="31" t="s">
        <v>25</v>
      </c>
      <c r="K25" s="61">
        <v>1</v>
      </c>
      <c r="L25" s="62">
        <v>30000</v>
      </c>
      <c r="M25" s="63">
        <v>5700</v>
      </c>
      <c r="N25" s="64">
        <v>35700</v>
      </c>
      <c r="O25" s="81">
        <f t="shared" si="4"/>
        <v>44625</v>
      </c>
    </row>
    <row r="26" spans="1:15" ht="16" thickBot="1" x14ac:dyDescent="0.25">
      <c r="A26" s="103"/>
      <c r="B26" s="31" t="s">
        <v>14</v>
      </c>
      <c r="C26" s="31" t="s">
        <v>28</v>
      </c>
      <c r="D26" s="32">
        <v>6</v>
      </c>
      <c r="E26" s="36">
        <f t="shared" si="5"/>
        <v>270000</v>
      </c>
      <c r="F26" s="34">
        <f t="shared" si="2"/>
        <v>51300</v>
      </c>
      <c r="G26" s="35">
        <f t="shared" si="3"/>
        <v>321300</v>
      </c>
      <c r="H26" s="103"/>
      <c r="I26" s="31" t="s">
        <v>14</v>
      </c>
      <c r="J26" s="31" t="s">
        <v>28</v>
      </c>
      <c r="K26" s="61">
        <v>6</v>
      </c>
      <c r="L26" s="62">
        <v>210000</v>
      </c>
      <c r="M26" s="63">
        <v>39900</v>
      </c>
      <c r="N26" s="64">
        <v>249900</v>
      </c>
      <c r="O26" s="81">
        <f t="shared" si="4"/>
        <v>285600</v>
      </c>
    </row>
    <row r="27" spans="1:15" ht="29" thickBot="1" x14ac:dyDescent="0.25">
      <c r="A27" s="101" t="s">
        <v>34</v>
      </c>
      <c r="B27" s="31" t="s">
        <v>24</v>
      </c>
      <c r="C27" s="31" t="s">
        <v>25</v>
      </c>
      <c r="D27" s="32">
        <v>1</v>
      </c>
      <c r="E27" s="33">
        <f t="shared" si="5"/>
        <v>45000</v>
      </c>
      <c r="F27" s="34">
        <f t="shared" si="2"/>
        <v>8550</v>
      </c>
      <c r="G27" s="35">
        <f t="shared" si="3"/>
        <v>53550</v>
      </c>
      <c r="H27" s="101" t="s">
        <v>34</v>
      </c>
      <c r="I27" s="31" t="s">
        <v>24</v>
      </c>
      <c r="J27" s="31" t="s">
        <v>25</v>
      </c>
      <c r="K27" s="61">
        <v>1</v>
      </c>
      <c r="L27" s="62">
        <v>30000</v>
      </c>
      <c r="M27" s="63">
        <v>5700</v>
      </c>
      <c r="N27" s="64">
        <v>35700</v>
      </c>
      <c r="O27" s="81">
        <f t="shared" si="4"/>
        <v>44625</v>
      </c>
    </row>
    <row r="28" spans="1:15" ht="16" thickBot="1" x14ac:dyDescent="0.25">
      <c r="A28" s="103"/>
      <c r="B28" s="31" t="s">
        <v>14</v>
      </c>
      <c r="C28" s="31" t="s">
        <v>28</v>
      </c>
      <c r="D28" s="32">
        <v>5</v>
      </c>
      <c r="E28" s="36">
        <f t="shared" si="5"/>
        <v>225000</v>
      </c>
      <c r="F28" s="34">
        <f t="shared" si="2"/>
        <v>42750</v>
      </c>
      <c r="G28" s="35">
        <f t="shared" si="3"/>
        <v>267750</v>
      </c>
      <c r="H28" s="103"/>
      <c r="I28" s="31" t="s">
        <v>14</v>
      </c>
      <c r="J28" s="31" t="s">
        <v>28</v>
      </c>
      <c r="K28" s="61">
        <v>5</v>
      </c>
      <c r="L28" s="62">
        <v>175000</v>
      </c>
      <c r="M28" s="63">
        <v>33250</v>
      </c>
      <c r="N28" s="64">
        <v>208250</v>
      </c>
      <c r="O28" s="81">
        <f t="shared" si="4"/>
        <v>238000</v>
      </c>
    </row>
    <row r="29" spans="1:15" ht="29" thickBot="1" x14ac:dyDescent="0.25">
      <c r="A29" s="101" t="s">
        <v>35</v>
      </c>
      <c r="B29" s="31" t="s">
        <v>24</v>
      </c>
      <c r="C29" s="31" t="s">
        <v>25</v>
      </c>
      <c r="D29" s="32">
        <v>1</v>
      </c>
      <c r="E29" s="33">
        <f t="shared" si="5"/>
        <v>45000</v>
      </c>
      <c r="F29" s="34">
        <f t="shared" si="2"/>
        <v>8550</v>
      </c>
      <c r="G29" s="35">
        <f t="shared" si="3"/>
        <v>53550</v>
      </c>
      <c r="H29" s="101" t="s">
        <v>35</v>
      </c>
      <c r="I29" s="31" t="s">
        <v>24</v>
      </c>
      <c r="J29" s="31" t="s">
        <v>25</v>
      </c>
      <c r="K29" s="61">
        <v>1</v>
      </c>
      <c r="L29" s="62">
        <v>30000</v>
      </c>
      <c r="M29" s="63">
        <v>5700</v>
      </c>
      <c r="N29" s="64">
        <v>35700</v>
      </c>
      <c r="O29" s="81">
        <f t="shared" si="4"/>
        <v>44625</v>
      </c>
    </row>
    <row r="30" spans="1:15" ht="16" thickBot="1" x14ac:dyDescent="0.25">
      <c r="A30" s="103"/>
      <c r="B30" s="31" t="s">
        <v>14</v>
      </c>
      <c r="C30" s="31" t="s">
        <v>28</v>
      </c>
      <c r="D30" s="32">
        <v>10</v>
      </c>
      <c r="E30" s="36">
        <f t="shared" si="5"/>
        <v>450000</v>
      </c>
      <c r="F30" s="34">
        <f t="shared" si="2"/>
        <v>85500</v>
      </c>
      <c r="G30" s="35">
        <f t="shared" si="3"/>
        <v>535500</v>
      </c>
      <c r="H30" s="103"/>
      <c r="I30" s="31" t="s">
        <v>14</v>
      </c>
      <c r="J30" s="31" t="s">
        <v>28</v>
      </c>
      <c r="K30" s="61">
        <v>10</v>
      </c>
      <c r="L30" s="62">
        <v>350000</v>
      </c>
      <c r="M30" s="63">
        <v>66500</v>
      </c>
      <c r="N30" s="64">
        <v>416500</v>
      </c>
      <c r="O30" s="81">
        <f t="shared" si="4"/>
        <v>476000</v>
      </c>
    </row>
    <row r="31" spans="1:15" ht="29" thickBot="1" x14ac:dyDescent="0.25">
      <c r="A31" s="101" t="s">
        <v>36</v>
      </c>
      <c r="B31" s="31" t="s">
        <v>24</v>
      </c>
      <c r="C31" s="31" t="s">
        <v>25</v>
      </c>
      <c r="D31" s="32">
        <v>1</v>
      </c>
      <c r="E31" s="33">
        <f t="shared" si="5"/>
        <v>45000</v>
      </c>
      <c r="F31" s="34">
        <f t="shared" si="2"/>
        <v>8550</v>
      </c>
      <c r="G31" s="35">
        <f t="shared" si="3"/>
        <v>53550</v>
      </c>
      <c r="H31" s="101" t="s">
        <v>36</v>
      </c>
      <c r="I31" s="31" t="s">
        <v>24</v>
      </c>
      <c r="J31" s="31" t="s">
        <v>25</v>
      </c>
      <c r="K31" s="61">
        <v>1</v>
      </c>
      <c r="L31" s="62">
        <v>30000</v>
      </c>
      <c r="M31" s="63">
        <v>5700</v>
      </c>
      <c r="N31" s="64">
        <v>35700</v>
      </c>
      <c r="O31" s="81">
        <f t="shared" si="4"/>
        <v>44625</v>
      </c>
    </row>
    <row r="32" spans="1:15" ht="16" thickBot="1" x14ac:dyDescent="0.25">
      <c r="A32" s="103"/>
      <c r="B32" s="31" t="s">
        <v>14</v>
      </c>
      <c r="C32" s="31" t="s">
        <v>28</v>
      </c>
      <c r="D32" s="32">
        <v>4</v>
      </c>
      <c r="E32" s="36">
        <f t="shared" si="5"/>
        <v>180000</v>
      </c>
      <c r="F32" s="34">
        <f t="shared" si="2"/>
        <v>34200</v>
      </c>
      <c r="G32" s="35">
        <f t="shared" si="3"/>
        <v>214200</v>
      </c>
      <c r="H32" s="103"/>
      <c r="I32" s="31" t="s">
        <v>14</v>
      </c>
      <c r="J32" s="31" t="s">
        <v>28</v>
      </c>
      <c r="K32" s="61">
        <v>4</v>
      </c>
      <c r="L32" s="62">
        <v>140000</v>
      </c>
      <c r="M32" s="63">
        <v>26600</v>
      </c>
      <c r="N32" s="64">
        <v>166600</v>
      </c>
      <c r="O32" s="81">
        <f t="shared" si="4"/>
        <v>190400</v>
      </c>
    </row>
    <row r="33" spans="1:15" ht="29" thickBot="1" x14ac:dyDescent="0.25">
      <c r="A33" s="101" t="s">
        <v>37</v>
      </c>
      <c r="B33" s="31" t="s">
        <v>24</v>
      </c>
      <c r="C33" s="31" t="s">
        <v>25</v>
      </c>
      <c r="D33" s="32">
        <v>1</v>
      </c>
      <c r="E33" s="33">
        <f t="shared" si="5"/>
        <v>45000</v>
      </c>
      <c r="F33" s="34">
        <f t="shared" si="2"/>
        <v>8550</v>
      </c>
      <c r="G33" s="35">
        <f t="shared" si="3"/>
        <v>53550</v>
      </c>
      <c r="H33" s="101" t="s">
        <v>37</v>
      </c>
      <c r="I33" s="31" t="s">
        <v>24</v>
      </c>
      <c r="J33" s="31" t="s">
        <v>25</v>
      </c>
      <c r="K33" s="61">
        <v>1</v>
      </c>
      <c r="L33" s="62">
        <v>30000</v>
      </c>
      <c r="M33" s="63">
        <v>5700</v>
      </c>
      <c r="N33" s="64">
        <v>35700</v>
      </c>
      <c r="O33" s="81">
        <f t="shared" si="4"/>
        <v>44625</v>
      </c>
    </row>
    <row r="34" spans="1:15" ht="16" thickBot="1" x14ac:dyDescent="0.25">
      <c r="A34" s="103"/>
      <c r="B34" s="31" t="s">
        <v>14</v>
      </c>
      <c r="C34" s="31" t="s">
        <v>28</v>
      </c>
      <c r="D34" s="32">
        <v>1</v>
      </c>
      <c r="E34" s="36">
        <f t="shared" si="5"/>
        <v>45000</v>
      </c>
      <c r="F34" s="34">
        <f t="shared" si="2"/>
        <v>8550</v>
      </c>
      <c r="G34" s="35">
        <f t="shared" si="3"/>
        <v>53550</v>
      </c>
      <c r="H34" s="103"/>
      <c r="I34" s="31" t="s">
        <v>14</v>
      </c>
      <c r="J34" s="31" t="s">
        <v>28</v>
      </c>
      <c r="K34" s="61">
        <v>1</v>
      </c>
      <c r="L34" s="62">
        <v>35000</v>
      </c>
      <c r="M34" s="63">
        <v>6650</v>
      </c>
      <c r="N34" s="64">
        <v>41650</v>
      </c>
      <c r="O34" s="81">
        <f t="shared" si="4"/>
        <v>47600</v>
      </c>
    </row>
    <row r="35" spans="1:15" ht="29" thickBot="1" x14ac:dyDescent="0.25">
      <c r="A35" s="101" t="s">
        <v>38</v>
      </c>
      <c r="B35" s="31" t="s">
        <v>24</v>
      </c>
      <c r="C35" s="31" t="s">
        <v>25</v>
      </c>
      <c r="D35" s="32">
        <v>1</v>
      </c>
      <c r="E35" s="33">
        <f t="shared" si="5"/>
        <v>45000</v>
      </c>
      <c r="F35" s="34">
        <f t="shared" si="2"/>
        <v>8550</v>
      </c>
      <c r="G35" s="35">
        <f t="shared" si="3"/>
        <v>53550</v>
      </c>
      <c r="H35" s="101" t="s">
        <v>38</v>
      </c>
      <c r="I35" s="31" t="s">
        <v>24</v>
      </c>
      <c r="J35" s="31" t="s">
        <v>25</v>
      </c>
      <c r="K35" s="61">
        <v>1</v>
      </c>
      <c r="L35" s="62">
        <v>30000</v>
      </c>
      <c r="M35" s="63">
        <v>5700</v>
      </c>
      <c r="N35" s="64">
        <v>35700</v>
      </c>
      <c r="O35" s="81">
        <f t="shared" si="4"/>
        <v>44625</v>
      </c>
    </row>
    <row r="36" spans="1:15" ht="29" thickBot="1" x14ac:dyDescent="0.25">
      <c r="A36" s="103"/>
      <c r="B36" s="31" t="s">
        <v>24</v>
      </c>
      <c r="C36" s="31" t="s">
        <v>27</v>
      </c>
      <c r="D36" s="32">
        <v>1</v>
      </c>
      <c r="E36" s="36">
        <v>25000</v>
      </c>
      <c r="F36" s="34">
        <f t="shared" si="2"/>
        <v>4750</v>
      </c>
      <c r="G36" s="35">
        <f t="shared" si="3"/>
        <v>29750</v>
      </c>
      <c r="H36" s="103"/>
      <c r="I36" s="31" t="s">
        <v>24</v>
      </c>
      <c r="J36" s="31" t="s">
        <v>27</v>
      </c>
      <c r="K36" s="61">
        <v>1</v>
      </c>
      <c r="L36" s="62">
        <v>16000</v>
      </c>
      <c r="M36" s="63">
        <v>3040</v>
      </c>
      <c r="N36" s="64">
        <v>19040</v>
      </c>
      <c r="O36" s="81">
        <f t="shared" si="4"/>
        <v>24395</v>
      </c>
    </row>
    <row r="37" spans="1:15" ht="29" thickBot="1" x14ac:dyDescent="0.25">
      <c r="A37" s="101" t="s">
        <v>39</v>
      </c>
      <c r="B37" s="31" t="s">
        <v>24</v>
      </c>
      <c r="C37" s="31" t="s">
        <v>25</v>
      </c>
      <c r="D37" s="32">
        <v>1</v>
      </c>
      <c r="E37" s="33">
        <f>45000*D37</f>
        <v>45000</v>
      </c>
      <c r="F37" s="34">
        <f t="shared" si="2"/>
        <v>8550</v>
      </c>
      <c r="G37" s="35">
        <f t="shared" si="3"/>
        <v>53550</v>
      </c>
      <c r="H37" s="101" t="s">
        <v>39</v>
      </c>
      <c r="I37" s="31" t="s">
        <v>24</v>
      </c>
      <c r="J37" s="31" t="s">
        <v>25</v>
      </c>
      <c r="K37" s="61">
        <v>1</v>
      </c>
      <c r="L37" s="62">
        <v>30000</v>
      </c>
      <c r="M37" s="63">
        <v>5700</v>
      </c>
      <c r="N37" s="64">
        <v>35700</v>
      </c>
      <c r="O37" s="81">
        <f t="shared" si="4"/>
        <v>44625</v>
      </c>
    </row>
    <row r="38" spans="1:15" ht="16" thickBot="1" x14ac:dyDescent="0.25">
      <c r="A38" s="103"/>
      <c r="B38" s="31" t="s">
        <v>14</v>
      </c>
      <c r="C38" s="31" t="s">
        <v>28</v>
      </c>
      <c r="D38" s="32">
        <v>4</v>
      </c>
      <c r="E38" s="36">
        <f>45000*D38</f>
        <v>180000</v>
      </c>
      <c r="F38" s="34">
        <f t="shared" si="2"/>
        <v>34200</v>
      </c>
      <c r="G38" s="35">
        <f t="shared" si="3"/>
        <v>214200</v>
      </c>
      <c r="H38" s="103"/>
      <c r="I38" s="31" t="s">
        <v>14</v>
      </c>
      <c r="J38" s="31" t="s">
        <v>28</v>
      </c>
      <c r="K38" s="61">
        <v>4</v>
      </c>
      <c r="L38" s="62">
        <v>140000</v>
      </c>
      <c r="M38" s="63">
        <v>26600</v>
      </c>
      <c r="N38" s="64">
        <v>166600</v>
      </c>
      <c r="O38" s="81">
        <f t="shared" si="4"/>
        <v>190400</v>
      </c>
    </row>
    <row r="39" spans="1:15" ht="29" thickBot="1" x14ac:dyDescent="0.25">
      <c r="A39" s="101" t="s">
        <v>40</v>
      </c>
      <c r="B39" s="31" t="s">
        <v>24</v>
      </c>
      <c r="C39" s="31" t="s">
        <v>25</v>
      </c>
      <c r="D39" s="32">
        <v>1</v>
      </c>
      <c r="E39" s="33">
        <f>45000*D39</f>
        <v>45000</v>
      </c>
      <c r="F39" s="34">
        <f t="shared" si="2"/>
        <v>8550</v>
      </c>
      <c r="G39" s="35">
        <f t="shared" si="3"/>
        <v>53550</v>
      </c>
      <c r="H39" s="101" t="s">
        <v>40</v>
      </c>
      <c r="I39" s="31" t="s">
        <v>24</v>
      </c>
      <c r="J39" s="31" t="s">
        <v>25</v>
      </c>
      <c r="K39" s="61">
        <v>1</v>
      </c>
      <c r="L39" s="62">
        <v>140000</v>
      </c>
      <c r="M39" s="63">
        <v>26600</v>
      </c>
      <c r="N39" s="64">
        <v>166600</v>
      </c>
      <c r="O39" s="81">
        <f t="shared" si="4"/>
        <v>110075</v>
      </c>
    </row>
    <row r="40" spans="1:15" ht="16" thickBot="1" x14ac:dyDescent="0.25">
      <c r="A40" s="102"/>
      <c r="B40" s="38" t="s">
        <v>14</v>
      </c>
      <c r="C40" s="38" t="s">
        <v>28</v>
      </c>
      <c r="D40" s="39">
        <v>3</v>
      </c>
      <c r="E40" s="36">
        <f>45000*D40</f>
        <v>135000</v>
      </c>
      <c r="F40" s="34">
        <f t="shared" si="2"/>
        <v>25650</v>
      </c>
      <c r="G40" s="35">
        <f t="shared" si="3"/>
        <v>160650</v>
      </c>
      <c r="H40" s="102"/>
      <c r="I40" s="38" t="s">
        <v>14</v>
      </c>
      <c r="J40" s="38" t="s">
        <v>28</v>
      </c>
      <c r="K40" s="65">
        <v>3</v>
      </c>
      <c r="L40" s="66">
        <v>105000</v>
      </c>
      <c r="M40" s="67">
        <v>19950</v>
      </c>
      <c r="N40" s="68">
        <v>124950</v>
      </c>
      <c r="O40" s="81">
        <f t="shared" si="4"/>
        <v>142800</v>
      </c>
    </row>
    <row r="41" spans="1:15" ht="16" thickBot="1" x14ac:dyDescent="0.25">
      <c r="A41" s="104" t="s">
        <v>18</v>
      </c>
      <c r="B41" s="105"/>
      <c r="C41" s="110"/>
      <c r="D41" s="7">
        <f>SUM(D12:D40)</f>
        <v>91</v>
      </c>
      <c r="E41" s="40"/>
      <c r="F41" s="41"/>
      <c r="G41" s="42">
        <f>SUM(G12:G40)</f>
        <v>5120570</v>
      </c>
      <c r="H41" s="104" t="s">
        <v>18</v>
      </c>
      <c r="I41" s="105"/>
      <c r="J41" s="110"/>
      <c r="K41" s="69">
        <f>SUM(K12:K40)</f>
        <v>91</v>
      </c>
      <c r="L41" s="70"/>
      <c r="M41" s="71"/>
      <c r="N41" s="72">
        <f>SUM(N12:N40)</f>
        <v>4316130</v>
      </c>
      <c r="O41" s="85">
        <f t="shared" si="4"/>
        <v>4718350</v>
      </c>
    </row>
    <row r="42" spans="1:15" ht="16" thickBot="1" x14ac:dyDescent="0.25">
      <c r="A42"/>
      <c r="B42"/>
      <c r="C42"/>
      <c r="D42"/>
      <c r="E42"/>
      <c r="F42"/>
    </row>
    <row r="43" spans="1:15" ht="16" thickBot="1" x14ac:dyDescent="0.25">
      <c r="A43" s="98" t="s">
        <v>41</v>
      </c>
      <c r="B43" s="99"/>
      <c r="C43" s="99"/>
      <c r="D43" s="99"/>
      <c r="E43" s="99"/>
      <c r="F43" s="99"/>
      <c r="G43" s="100"/>
      <c r="H43" s="98" t="s">
        <v>41</v>
      </c>
      <c r="I43" s="99"/>
      <c r="J43" s="99"/>
      <c r="K43" s="99"/>
      <c r="L43" s="99"/>
      <c r="M43" s="99"/>
      <c r="N43" s="100"/>
      <c r="O43" s="6" t="s">
        <v>3</v>
      </c>
    </row>
    <row r="44" spans="1:15" ht="43" thickBot="1" x14ac:dyDescent="0.25">
      <c r="A44" s="26" t="s">
        <v>20</v>
      </c>
      <c r="B44" s="27" t="s">
        <v>7</v>
      </c>
      <c r="C44" s="27" t="s">
        <v>21</v>
      </c>
      <c r="D44" s="27" t="s">
        <v>22</v>
      </c>
      <c r="E44" s="43" t="s">
        <v>10</v>
      </c>
      <c r="F44" s="44" t="s">
        <v>11</v>
      </c>
      <c r="G44" s="45" t="s">
        <v>12</v>
      </c>
      <c r="H44" s="26" t="s">
        <v>20</v>
      </c>
      <c r="I44" s="27" t="s">
        <v>7</v>
      </c>
      <c r="J44" s="27" t="s">
        <v>21</v>
      </c>
      <c r="K44" s="27" t="s">
        <v>22</v>
      </c>
      <c r="L44" s="43" t="s">
        <v>10</v>
      </c>
      <c r="M44" s="44" t="s">
        <v>11</v>
      </c>
      <c r="N44" s="45" t="s">
        <v>12</v>
      </c>
      <c r="O44" s="86" t="s">
        <v>12</v>
      </c>
    </row>
    <row r="45" spans="1:15" ht="29" thickBot="1" x14ac:dyDescent="0.25">
      <c r="A45" s="101" t="s">
        <v>23</v>
      </c>
      <c r="B45" s="31" t="s">
        <v>24</v>
      </c>
      <c r="C45" s="31" t="s">
        <v>25</v>
      </c>
      <c r="D45" s="32">
        <v>1</v>
      </c>
      <c r="E45" s="33">
        <f>45000*D45</f>
        <v>45000</v>
      </c>
      <c r="F45" s="34">
        <f t="shared" ref="F45:F61" si="6">+E45*19%</f>
        <v>8550</v>
      </c>
      <c r="G45" s="35">
        <f t="shared" ref="G45:G61" si="7">+E45+F45</f>
        <v>53550</v>
      </c>
      <c r="H45" s="101" t="s">
        <v>23</v>
      </c>
      <c r="I45" s="31" t="s">
        <v>24</v>
      </c>
      <c r="J45" s="31" t="s">
        <v>25</v>
      </c>
      <c r="K45" s="32">
        <v>1</v>
      </c>
      <c r="L45" s="33">
        <v>30000</v>
      </c>
      <c r="M45" s="59">
        <v>5700</v>
      </c>
      <c r="N45" s="60">
        <v>35700</v>
      </c>
      <c r="O45" s="81">
        <f t="shared" ref="O45:O62" si="8">(G45+N45)/2</f>
        <v>44625</v>
      </c>
    </row>
    <row r="46" spans="1:15" ht="29" thickBot="1" x14ac:dyDescent="0.25">
      <c r="A46" s="102"/>
      <c r="B46" s="31" t="s">
        <v>24</v>
      </c>
      <c r="C46" s="31" t="s">
        <v>26</v>
      </c>
      <c r="D46" s="32">
        <v>1</v>
      </c>
      <c r="E46" s="36">
        <f>250000*D46</f>
        <v>250000</v>
      </c>
      <c r="F46" s="34">
        <f t="shared" si="6"/>
        <v>47500</v>
      </c>
      <c r="G46" s="35">
        <f t="shared" si="7"/>
        <v>297500</v>
      </c>
      <c r="H46" s="102"/>
      <c r="I46" s="31" t="s">
        <v>24</v>
      </c>
      <c r="J46" s="31" t="s">
        <v>26</v>
      </c>
      <c r="K46" s="32">
        <v>1</v>
      </c>
      <c r="L46" s="36">
        <v>200000</v>
      </c>
      <c r="M46" s="54">
        <v>38000</v>
      </c>
      <c r="N46" s="55">
        <v>238000</v>
      </c>
      <c r="O46" s="81">
        <f t="shared" si="8"/>
        <v>267750</v>
      </c>
    </row>
    <row r="47" spans="1:15" ht="29" thickBot="1" x14ac:dyDescent="0.25">
      <c r="A47" s="103"/>
      <c r="B47" s="31" t="s">
        <v>24</v>
      </c>
      <c r="C47" s="31" t="s">
        <v>27</v>
      </c>
      <c r="D47" s="32">
        <v>1</v>
      </c>
      <c r="E47" s="36">
        <v>25000</v>
      </c>
      <c r="F47" s="34">
        <f t="shared" si="6"/>
        <v>4750</v>
      </c>
      <c r="G47" s="35">
        <f t="shared" si="7"/>
        <v>29750</v>
      </c>
      <c r="H47" s="103"/>
      <c r="I47" s="31" t="s">
        <v>24</v>
      </c>
      <c r="J47" s="31" t="s">
        <v>27</v>
      </c>
      <c r="K47" s="32">
        <v>1</v>
      </c>
      <c r="L47" s="36">
        <v>16000</v>
      </c>
      <c r="M47" s="54">
        <v>3040</v>
      </c>
      <c r="N47" s="55">
        <v>19040</v>
      </c>
      <c r="O47" s="81">
        <f t="shared" si="8"/>
        <v>24395</v>
      </c>
    </row>
    <row r="48" spans="1:15" ht="29" thickBot="1" x14ac:dyDescent="0.25">
      <c r="A48" s="37" t="s">
        <v>29</v>
      </c>
      <c r="B48" s="31" t="s">
        <v>24</v>
      </c>
      <c r="C48" s="31" t="s">
        <v>25</v>
      </c>
      <c r="D48" s="32">
        <v>1</v>
      </c>
      <c r="E48" s="33">
        <f t="shared" ref="E48:E51" si="9">45000*D48</f>
        <v>45000</v>
      </c>
      <c r="F48" s="34">
        <f t="shared" si="6"/>
        <v>8550</v>
      </c>
      <c r="G48" s="35">
        <f t="shared" si="7"/>
        <v>53550</v>
      </c>
      <c r="H48" s="37" t="s">
        <v>29</v>
      </c>
      <c r="I48" s="31" t="s">
        <v>24</v>
      </c>
      <c r="J48" s="31" t="s">
        <v>25</v>
      </c>
      <c r="K48" s="32">
        <v>1</v>
      </c>
      <c r="L48" s="36">
        <v>30000</v>
      </c>
      <c r="M48" s="54">
        <v>5700</v>
      </c>
      <c r="N48" s="55">
        <v>35700</v>
      </c>
      <c r="O48" s="81">
        <f t="shared" si="8"/>
        <v>44625</v>
      </c>
    </row>
    <row r="49" spans="1:15" ht="29" thickBot="1" x14ac:dyDescent="0.25">
      <c r="A49" s="37" t="s">
        <v>30</v>
      </c>
      <c r="B49" s="31" t="s">
        <v>24</v>
      </c>
      <c r="C49" s="31" t="s">
        <v>25</v>
      </c>
      <c r="D49" s="32">
        <v>1</v>
      </c>
      <c r="E49" s="33">
        <f t="shared" si="9"/>
        <v>45000</v>
      </c>
      <c r="F49" s="34">
        <f t="shared" si="6"/>
        <v>8550</v>
      </c>
      <c r="G49" s="35">
        <f t="shared" si="7"/>
        <v>53550</v>
      </c>
      <c r="H49" s="37" t="s">
        <v>30</v>
      </c>
      <c r="I49" s="31" t="s">
        <v>24</v>
      </c>
      <c r="J49" s="31" t="s">
        <v>25</v>
      </c>
      <c r="K49" s="32">
        <v>1</v>
      </c>
      <c r="L49" s="36">
        <v>30000</v>
      </c>
      <c r="M49" s="54">
        <v>5700</v>
      </c>
      <c r="N49" s="55">
        <v>35700</v>
      </c>
      <c r="O49" s="81">
        <f t="shared" si="8"/>
        <v>44625</v>
      </c>
    </row>
    <row r="50" spans="1:15" ht="29" thickBot="1" x14ac:dyDescent="0.25">
      <c r="A50" s="37" t="s">
        <v>31</v>
      </c>
      <c r="B50" s="31" t="s">
        <v>24</v>
      </c>
      <c r="C50" s="31" t="s">
        <v>25</v>
      </c>
      <c r="D50" s="32">
        <v>1</v>
      </c>
      <c r="E50" s="33">
        <f t="shared" si="9"/>
        <v>45000</v>
      </c>
      <c r="F50" s="34">
        <f t="shared" si="6"/>
        <v>8550</v>
      </c>
      <c r="G50" s="35">
        <f t="shared" si="7"/>
        <v>53550</v>
      </c>
      <c r="H50" s="37" t="s">
        <v>31</v>
      </c>
      <c r="I50" s="31" t="s">
        <v>24</v>
      </c>
      <c r="J50" s="31" t="s">
        <v>25</v>
      </c>
      <c r="K50" s="32">
        <v>1</v>
      </c>
      <c r="L50" s="36">
        <v>30000</v>
      </c>
      <c r="M50" s="54">
        <v>5700</v>
      </c>
      <c r="N50" s="55">
        <v>35700</v>
      </c>
      <c r="O50" s="81">
        <f t="shared" si="8"/>
        <v>44625</v>
      </c>
    </row>
    <row r="51" spans="1:15" ht="29" thickBot="1" x14ac:dyDescent="0.25">
      <c r="A51" s="101" t="s">
        <v>32</v>
      </c>
      <c r="B51" s="31" t="s">
        <v>24</v>
      </c>
      <c r="C51" s="31" t="s">
        <v>25</v>
      </c>
      <c r="D51" s="32">
        <v>1</v>
      </c>
      <c r="E51" s="33">
        <f t="shared" si="9"/>
        <v>45000</v>
      </c>
      <c r="F51" s="34">
        <f t="shared" si="6"/>
        <v>8550</v>
      </c>
      <c r="G51" s="35">
        <f t="shared" si="7"/>
        <v>53550</v>
      </c>
      <c r="H51" s="101" t="s">
        <v>32</v>
      </c>
      <c r="I51" s="31" t="s">
        <v>24</v>
      </c>
      <c r="J51" s="31" t="s">
        <v>25</v>
      </c>
      <c r="K51" s="32">
        <v>1</v>
      </c>
      <c r="L51" s="36">
        <v>30000</v>
      </c>
      <c r="M51" s="54">
        <v>5700</v>
      </c>
      <c r="N51" s="55">
        <v>35700</v>
      </c>
      <c r="O51" s="81">
        <f t="shared" si="8"/>
        <v>44625</v>
      </c>
    </row>
    <row r="52" spans="1:15" ht="29" thickBot="1" x14ac:dyDescent="0.25">
      <c r="A52" s="103"/>
      <c r="B52" s="31" t="s">
        <v>24</v>
      </c>
      <c r="C52" s="31" t="s">
        <v>26</v>
      </c>
      <c r="D52" s="32">
        <v>1</v>
      </c>
      <c r="E52" s="36">
        <f>250000*D52</f>
        <v>250000</v>
      </c>
      <c r="F52" s="34">
        <f t="shared" si="6"/>
        <v>47500</v>
      </c>
      <c r="G52" s="35">
        <f t="shared" si="7"/>
        <v>297500</v>
      </c>
      <c r="H52" s="103"/>
      <c r="I52" s="31" t="s">
        <v>24</v>
      </c>
      <c r="J52" s="31" t="s">
        <v>26</v>
      </c>
      <c r="K52" s="32">
        <v>1</v>
      </c>
      <c r="L52" s="36">
        <v>200000</v>
      </c>
      <c r="M52" s="54">
        <v>38000</v>
      </c>
      <c r="N52" s="55">
        <v>238000</v>
      </c>
      <c r="O52" s="81">
        <f t="shared" si="8"/>
        <v>267750</v>
      </c>
    </row>
    <row r="53" spans="1:15" ht="29" thickBot="1" x14ac:dyDescent="0.25">
      <c r="A53" s="37" t="s">
        <v>33</v>
      </c>
      <c r="B53" s="31" t="s">
        <v>24</v>
      </c>
      <c r="C53" s="31" t="s">
        <v>25</v>
      </c>
      <c r="D53" s="32">
        <v>1</v>
      </c>
      <c r="E53" s="33">
        <f t="shared" ref="E53:E58" si="10">45000*D53</f>
        <v>45000</v>
      </c>
      <c r="F53" s="34">
        <f t="shared" si="6"/>
        <v>8550</v>
      </c>
      <c r="G53" s="35">
        <f t="shared" si="7"/>
        <v>53550</v>
      </c>
      <c r="H53" s="37" t="s">
        <v>33</v>
      </c>
      <c r="I53" s="31" t="s">
        <v>24</v>
      </c>
      <c r="J53" s="31" t="s">
        <v>25</v>
      </c>
      <c r="K53" s="32">
        <v>1</v>
      </c>
      <c r="L53" s="36">
        <v>30000</v>
      </c>
      <c r="M53" s="54">
        <v>5700</v>
      </c>
      <c r="N53" s="55">
        <v>35700</v>
      </c>
      <c r="O53" s="81">
        <f t="shared" si="8"/>
        <v>44625</v>
      </c>
    </row>
    <row r="54" spans="1:15" ht="29" thickBot="1" x14ac:dyDescent="0.25">
      <c r="A54" s="37" t="s">
        <v>34</v>
      </c>
      <c r="B54" s="31" t="s">
        <v>24</v>
      </c>
      <c r="C54" s="31" t="s">
        <v>25</v>
      </c>
      <c r="D54" s="32">
        <v>1</v>
      </c>
      <c r="E54" s="33">
        <f t="shared" si="10"/>
        <v>45000</v>
      </c>
      <c r="F54" s="34">
        <f t="shared" si="6"/>
        <v>8550</v>
      </c>
      <c r="G54" s="35">
        <f t="shared" si="7"/>
        <v>53550</v>
      </c>
      <c r="H54" s="37" t="s">
        <v>34</v>
      </c>
      <c r="I54" s="31" t="s">
        <v>24</v>
      </c>
      <c r="J54" s="31" t="s">
        <v>25</v>
      </c>
      <c r="K54" s="32">
        <v>1</v>
      </c>
      <c r="L54" s="36">
        <v>30000</v>
      </c>
      <c r="M54" s="54">
        <v>5700</v>
      </c>
      <c r="N54" s="55">
        <v>35700</v>
      </c>
      <c r="O54" s="81">
        <f t="shared" si="8"/>
        <v>44625</v>
      </c>
    </row>
    <row r="55" spans="1:15" ht="29" thickBot="1" x14ac:dyDescent="0.25">
      <c r="A55" s="37" t="s">
        <v>35</v>
      </c>
      <c r="B55" s="31" t="s">
        <v>24</v>
      </c>
      <c r="C55" s="31" t="s">
        <v>25</v>
      </c>
      <c r="D55" s="32">
        <v>1</v>
      </c>
      <c r="E55" s="33">
        <f t="shared" si="10"/>
        <v>45000</v>
      </c>
      <c r="F55" s="34">
        <f t="shared" si="6"/>
        <v>8550</v>
      </c>
      <c r="G55" s="35">
        <f t="shared" si="7"/>
        <v>53550</v>
      </c>
      <c r="H55" s="37" t="s">
        <v>35</v>
      </c>
      <c r="I55" s="31" t="s">
        <v>24</v>
      </c>
      <c r="J55" s="31" t="s">
        <v>25</v>
      </c>
      <c r="K55" s="32">
        <v>1</v>
      </c>
      <c r="L55" s="36">
        <v>30000</v>
      </c>
      <c r="M55" s="54">
        <v>5700</v>
      </c>
      <c r="N55" s="55">
        <v>35700</v>
      </c>
      <c r="O55" s="81">
        <f t="shared" si="8"/>
        <v>44625</v>
      </c>
    </row>
    <row r="56" spans="1:15" ht="29" thickBot="1" x14ac:dyDescent="0.25">
      <c r="A56" s="37" t="s">
        <v>36</v>
      </c>
      <c r="B56" s="31" t="s">
        <v>24</v>
      </c>
      <c r="C56" s="31" t="s">
        <v>25</v>
      </c>
      <c r="D56" s="32">
        <v>1</v>
      </c>
      <c r="E56" s="33">
        <f t="shared" si="10"/>
        <v>45000</v>
      </c>
      <c r="F56" s="34">
        <f t="shared" si="6"/>
        <v>8550</v>
      </c>
      <c r="G56" s="35">
        <f t="shared" si="7"/>
        <v>53550</v>
      </c>
      <c r="H56" s="37" t="s">
        <v>36</v>
      </c>
      <c r="I56" s="31" t="s">
        <v>24</v>
      </c>
      <c r="J56" s="31" t="s">
        <v>25</v>
      </c>
      <c r="K56" s="32">
        <v>1</v>
      </c>
      <c r="L56" s="36">
        <v>30000</v>
      </c>
      <c r="M56" s="54">
        <v>5700</v>
      </c>
      <c r="N56" s="55">
        <v>35700</v>
      </c>
      <c r="O56" s="81">
        <f t="shared" si="8"/>
        <v>44625</v>
      </c>
    </row>
    <row r="57" spans="1:15" ht="29" thickBot="1" x14ac:dyDescent="0.25">
      <c r="A57" s="37" t="s">
        <v>37</v>
      </c>
      <c r="B57" s="31" t="s">
        <v>24</v>
      </c>
      <c r="C57" s="31" t="s">
        <v>25</v>
      </c>
      <c r="D57" s="32">
        <v>1</v>
      </c>
      <c r="E57" s="33">
        <f t="shared" si="10"/>
        <v>45000</v>
      </c>
      <c r="F57" s="34">
        <f t="shared" si="6"/>
        <v>8550</v>
      </c>
      <c r="G57" s="35">
        <f t="shared" si="7"/>
        <v>53550</v>
      </c>
      <c r="H57" s="37" t="s">
        <v>37</v>
      </c>
      <c r="I57" s="31" t="s">
        <v>24</v>
      </c>
      <c r="J57" s="31" t="s">
        <v>25</v>
      </c>
      <c r="K57" s="32">
        <v>1</v>
      </c>
      <c r="L57" s="36">
        <v>30000</v>
      </c>
      <c r="M57" s="54">
        <v>5700</v>
      </c>
      <c r="N57" s="55">
        <v>35700</v>
      </c>
      <c r="O57" s="81">
        <f t="shared" si="8"/>
        <v>44625</v>
      </c>
    </row>
    <row r="58" spans="1:15" ht="29" thickBot="1" x14ac:dyDescent="0.25">
      <c r="A58" s="101" t="s">
        <v>38</v>
      </c>
      <c r="B58" s="31" t="s">
        <v>24</v>
      </c>
      <c r="C58" s="31" t="s">
        <v>25</v>
      </c>
      <c r="D58" s="32">
        <v>1</v>
      </c>
      <c r="E58" s="33">
        <f t="shared" si="10"/>
        <v>45000</v>
      </c>
      <c r="F58" s="34">
        <f t="shared" si="6"/>
        <v>8550</v>
      </c>
      <c r="G58" s="35">
        <f t="shared" si="7"/>
        <v>53550</v>
      </c>
      <c r="H58" s="101" t="s">
        <v>38</v>
      </c>
      <c r="I58" s="31" t="s">
        <v>24</v>
      </c>
      <c r="J58" s="31" t="s">
        <v>25</v>
      </c>
      <c r="K58" s="32">
        <v>1</v>
      </c>
      <c r="L58" s="36">
        <v>30000</v>
      </c>
      <c r="M58" s="54">
        <v>5700</v>
      </c>
      <c r="N58" s="55">
        <v>35700</v>
      </c>
      <c r="O58" s="81">
        <f t="shared" si="8"/>
        <v>44625</v>
      </c>
    </row>
    <row r="59" spans="1:15" ht="29" thickBot="1" x14ac:dyDescent="0.25">
      <c r="A59" s="103"/>
      <c r="B59" s="31" t="s">
        <v>24</v>
      </c>
      <c r="C59" s="31" t="s">
        <v>27</v>
      </c>
      <c r="D59" s="32">
        <v>1</v>
      </c>
      <c r="E59" s="36">
        <v>25000</v>
      </c>
      <c r="F59" s="34">
        <f t="shared" si="6"/>
        <v>4750</v>
      </c>
      <c r="G59" s="35">
        <f t="shared" si="7"/>
        <v>29750</v>
      </c>
      <c r="H59" s="103"/>
      <c r="I59" s="31" t="s">
        <v>24</v>
      </c>
      <c r="J59" s="31" t="s">
        <v>27</v>
      </c>
      <c r="K59" s="32">
        <v>1</v>
      </c>
      <c r="L59" s="36">
        <v>30000</v>
      </c>
      <c r="M59" s="54">
        <v>5700</v>
      </c>
      <c r="N59" s="55">
        <v>35700</v>
      </c>
      <c r="O59" s="81">
        <f t="shared" si="8"/>
        <v>32725</v>
      </c>
    </row>
    <row r="60" spans="1:15" ht="29" thickBot="1" x14ac:dyDescent="0.25">
      <c r="A60" s="37" t="s">
        <v>39</v>
      </c>
      <c r="B60" s="31" t="s">
        <v>24</v>
      </c>
      <c r="C60" s="31" t="s">
        <v>25</v>
      </c>
      <c r="D60" s="32">
        <v>1</v>
      </c>
      <c r="E60" s="33">
        <f t="shared" ref="E60:E61" si="11">45000*D60</f>
        <v>45000</v>
      </c>
      <c r="F60" s="34">
        <f t="shared" si="6"/>
        <v>8550</v>
      </c>
      <c r="G60" s="35">
        <f t="shared" si="7"/>
        <v>53550</v>
      </c>
      <c r="H60" s="37" t="s">
        <v>39</v>
      </c>
      <c r="I60" s="31" t="s">
        <v>24</v>
      </c>
      <c r="J60" s="31" t="s">
        <v>25</v>
      </c>
      <c r="K60" s="32">
        <v>1</v>
      </c>
      <c r="L60" s="36">
        <v>30000</v>
      </c>
      <c r="M60" s="54">
        <v>5700</v>
      </c>
      <c r="N60" s="55">
        <v>35700</v>
      </c>
      <c r="O60" s="81">
        <f t="shared" si="8"/>
        <v>44625</v>
      </c>
    </row>
    <row r="61" spans="1:15" ht="29" thickBot="1" x14ac:dyDescent="0.25">
      <c r="A61" s="37" t="s">
        <v>40</v>
      </c>
      <c r="B61" s="31" t="s">
        <v>24</v>
      </c>
      <c r="C61" s="31" t="s">
        <v>25</v>
      </c>
      <c r="D61" s="39">
        <v>1</v>
      </c>
      <c r="E61" s="33">
        <f t="shared" si="11"/>
        <v>45000</v>
      </c>
      <c r="F61" s="34">
        <f t="shared" si="6"/>
        <v>8550</v>
      </c>
      <c r="G61" s="35">
        <f t="shared" si="7"/>
        <v>53550</v>
      </c>
      <c r="H61" s="37" t="s">
        <v>40</v>
      </c>
      <c r="I61" s="31" t="s">
        <v>24</v>
      </c>
      <c r="J61" s="31" t="s">
        <v>25</v>
      </c>
      <c r="K61" s="39">
        <v>1</v>
      </c>
      <c r="L61" s="56">
        <v>30000</v>
      </c>
      <c r="M61" s="57">
        <v>5700</v>
      </c>
      <c r="N61" s="58">
        <v>35700</v>
      </c>
      <c r="O61" s="81">
        <f t="shared" si="8"/>
        <v>44625</v>
      </c>
    </row>
    <row r="62" spans="1:15" ht="16" thickBot="1" x14ac:dyDescent="0.25">
      <c r="A62" s="104" t="s">
        <v>18</v>
      </c>
      <c r="B62" s="105"/>
      <c r="C62" s="105"/>
      <c r="D62" s="46">
        <f>SUM(D45:D61)</f>
        <v>17</v>
      </c>
      <c r="E62" s="41"/>
      <c r="F62" s="41"/>
      <c r="G62" s="42">
        <f>SUM(G45:G61)</f>
        <v>1350650</v>
      </c>
      <c r="H62" s="104" t="s">
        <v>18</v>
      </c>
      <c r="I62" s="105"/>
      <c r="J62" s="105"/>
      <c r="K62" s="46">
        <f>SUM(K45:K61)</f>
        <v>17</v>
      </c>
      <c r="L62" s="24"/>
      <c r="M62" s="24"/>
      <c r="N62" s="42">
        <f>SUM(N45:N61)</f>
        <v>994840</v>
      </c>
      <c r="O62" s="85">
        <f t="shared" si="8"/>
        <v>1172745</v>
      </c>
    </row>
    <row r="63" spans="1:15" x14ac:dyDescent="0.2">
      <c r="A63"/>
      <c r="B63"/>
      <c r="C63"/>
      <c r="D63"/>
      <c r="E63"/>
      <c r="F63"/>
    </row>
    <row r="64" spans="1:15" ht="16" thickBot="1" x14ac:dyDescent="0.25">
      <c r="A64"/>
      <c r="B64"/>
      <c r="C64" s="39"/>
      <c r="D64"/>
      <c r="E64"/>
      <c r="F64"/>
      <c r="J64" s="39"/>
      <c r="N64" s="94" t="s">
        <v>45</v>
      </c>
      <c r="O64" s="94"/>
    </row>
    <row r="65" spans="1:15" x14ac:dyDescent="0.2">
      <c r="A65"/>
      <c r="B65"/>
      <c r="C65" s="47" t="s">
        <v>5</v>
      </c>
      <c r="D65" s="48">
        <f>+G8</f>
        <v>1666000</v>
      </c>
      <c r="E65"/>
      <c r="F65"/>
      <c r="J65" s="47" t="s">
        <v>5</v>
      </c>
      <c r="K65" s="73">
        <f>+N8</f>
        <v>1309000</v>
      </c>
      <c r="N65" s="87" t="s">
        <v>5</v>
      </c>
      <c r="O65" s="84">
        <f>+O8</f>
        <v>1487500</v>
      </c>
    </row>
    <row r="66" spans="1:15" x14ac:dyDescent="0.2">
      <c r="A66"/>
      <c r="B66"/>
      <c r="C66" s="49" t="s">
        <v>42</v>
      </c>
      <c r="D66" s="50">
        <f>+G41</f>
        <v>5120570</v>
      </c>
      <c r="E66"/>
      <c r="F66"/>
      <c r="J66" s="49" t="s">
        <v>42</v>
      </c>
      <c r="K66" s="74">
        <f>+N41</f>
        <v>4316130</v>
      </c>
      <c r="N66" s="87" t="s">
        <v>42</v>
      </c>
      <c r="O66" s="84">
        <f>+O41</f>
        <v>4718350</v>
      </c>
    </row>
    <row r="67" spans="1:15" x14ac:dyDescent="0.2">
      <c r="A67"/>
      <c r="B67"/>
      <c r="C67" s="49" t="s">
        <v>43</v>
      </c>
      <c r="D67" s="50">
        <f>+G62</f>
        <v>1350650</v>
      </c>
      <c r="E67"/>
      <c r="F67"/>
      <c r="J67" s="49" t="s">
        <v>43</v>
      </c>
      <c r="K67" s="74">
        <f>+N62</f>
        <v>994840</v>
      </c>
      <c r="N67" s="87" t="s">
        <v>43</v>
      </c>
      <c r="O67" s="84">
        <f>+O62</f>
        <v>1172745</v>
      </c>
    </row>
    <row r="68" spans="1:15" ht="16" thickBot="1" x14ac:dyDescent="0.25">
      <c r="A68"/>
      <c r="B68"/>
      <c r="C68" s="51" t="s">
        <v>44</v>
      </c>
      <c r="D68" s="52">
        <f>SUM(D65:D67)</f>
        <v>8137220</v>
      </c>
      <c r="E68"/>
      <c r="F68"/>
      <c r="J68" s="51" t="s">
        <v>44</v>
      </c>
      <c r="K68" s="75">
        <f>SUM(K65:K67)</f>
        <v>6619970</v>
      </c>
      <c r="N68" s="88" t="s">
        <v>44</v>
      </c>
      <c r="O68" s="89">
        <f>SUM(O65:O67)</f>
        <v>7378595</v>
      </c>
    </row>
  </sheetData>
  <mergeCells count="53">
    <mergeCell ref="A10:G10"/>
    <mergeCell ref="A12:A15"/>
    <mergeCell ref="A16:A17"/>
    <mergeCell ref="A18:A19"/>
    <mergeCell ref="A2:B2"/>
    <mergeCell ref="A3:G3"/>
    <mergeCell ref="B5:B7"/>
    <mergeCell ref="C5:C7"/>
    <mergeCell ref="C2:G2"/>
    <mergeCell ref="A41:C41"/>
    <mergeCell ref="A43:G43"/>
    <mergeCell ref="A45:A47"/>
    <mergeCell ref="A51:A52"/>
    <mergeCell ref="A31:A32"/>
    <mergeCell ref="A33:A34"/>
    <mergeCell ref="A35:A36"/>
    <mergeCell ref="A37:A38"/>
    <mergeCell ref="A39:A40"/>
    <mergeCell ref="A20:A21"/>
    <mergeCell ref="A22:A24"/>
    <mergeCell ref="A25:A26"/>
    <mergeCell ref="A27:A28"/>
    <mergeCell ref="A29:A30"/>
    <mergeCell ref="A8:C8"/>
    <mergeCell ref="H35:H36"/>
    <mergeCell ref="H37:H38"/>
    <mergeCell ref="H39:H40"/>
    <mergeCell ref="H41:J41"/>
    <mergeCell ref="A62:C62"/>
    <mergeCell ref="A58:A59"/>
    <mergeCell ref="H20:H21"/>
    <mergeCell ref="H22:H24"/>
    <mergeCell ref="H3:N3"/>
    <mergeCell ref="I5:I7"/>
    <mergeCell ref="J5:J7"/>
    <mergeCell ref="H8:J8"/>
    <mergeCell ref="H10:N10"/>
    <mergeCell ref="H2:N2"/>
    <mergeCell ref="N64:O64"/>
    <mergeCell ref="A1:O1"/>
    <mergeCell ref="H43:N43"/>
    <mergeCell ref="H45:H47"/>
    <mergeCell ref="H51:H52"/>
    <mergeCell ref="H58:H59"/>
    <mergeCell ref="H62:J62"/>
    <mergeCell ref="H25:H26"/>
    <mergeCell ref="H27:H28"/>
    <mergeCell ref="H29:H30"/>
    <mergeCell ref="H31:H32"/>
    <mergeCell ref="H33:H34"/>
    <mergeCell ref="H12:H15"/>
    <mergeCell ref="H16:H17"/>
    <mergeCell ref="H18:H19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Yised Vanessa Morales Palacio</dc:creator>
  <cp:lastModifiedBy>Maria Alejandra Duncan Aguas</cp:lastModifiedBy>
  <dcterms:created xsi:type="dcterms:W3CDTF">2026-02-12T20:01:45Z</dcterms:created>
  <dcterms:modified xsi:type="dcterms:W3CDTF">2026-10-13T15:39:56Z</dcterms:modified>
</cp:coreProperties>
</file>