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J:\Users\USER\Desktop\"/>
    </mc:Choice>
  </mc:AlternateContent>
  <xr:revisionPtr revIDLastSave="0" documentId="13_ncr:1_{AD2AF6A9-5EEA-4C43-A83D-9AB3362A3DE5}" xr6:coauthVersionLast="47" xr6:coauthVersionMax="47" xr10:uidLastSave="{00000000-0000-0000-0000-000000000000}"/>
  <bookViews>
    <workbookView xWindow="-120" yWindow="-120" windowWidth="29040" windowHeight="15720" xr2:uid="{CA895063-4EAD-4FF8-97FA-32F934E149BB}"/>
  </bookViews>
  <sheets>
    <sheet name="EXTINTO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51" i="1" l="1"/>
  <c r="E45" i="1"/>
  <c r="E43" i="1"/>
  <c r="E39" i="1"/>
  <c r="F39" i="1" s="1"/>
  <c r="G39" i="1" s="1"/>
  <c r="E37" i="1"/>
  <c r="E35" i="1"/>
  <c r="E33" i="1"/>
  <c r="F33" i="1" s="1"/>
  <c r="G33" i="1" s="1"/>
  <c r="E31" i="1"/>
  <c r="F31" i="1" s="1"/>
  <c r="G31" i="1" s="1"/>
  <c r="E29" i="1"/>
  <c r="E26" i="1"/>
  <c r="E24" i="1"/>
  <c r="F24" i="1" s="1"/>
  <c r="G24" i="1" s="1"/>
  <c r="E20" i="1"/>
  <c r="F20" i="1" s="1"/>
  <c r="G20" i="1" s="1"/>
  <c r="E22" i="1"/>
  <c r="E28" i="1"/>
  <c r="E18" i="1"/>
  <c r="F18" i="1" s="1"/>
  <c r="G18" i="1" s="1"/>
  <c r="E21" i="1"/>
  <c r="E44" i="1"/>
  <c r="E42" i="1"/>
  <c r="E40" i="1"/>
  <c r="F40" i="1" s="1"/>
  <c r="G40" i="1" s="1"/>
  <c r="E38" i="1"/>
  <c r="F38" i="1" s="1"/>
  <c r="G38" i="1" s="1"/>
  <c r="E36" i="1"/>
  <c r="E34" i="1"/>
  <c r="E32" i="1"/>
  <c r="F32" i="1" s="1"/>
  <c r="G32" i="1" s="1"/>
  <c r="E30" i="1"/>
  <c r="F30" i="1" s="1"/>
  <c r="G30" i="1" s="1"/>
  <c r="E27" i="1"/>
  <c r="E25" i="1"/>
  <c r="E23" i="1"/>
  <c r="F23" i="1" s="1"/>
  <c r="G23" i="1" s="1"/>
  <c r="E17" i="1"/>
  <c r="F17" i="1" s="1"/>
  <c r="G17" i="1" s="1"/>
  <c r="E57" i="1"/>
  <c r="E66" i="1"/>
  <c r="E65" i="1"/>
  <c r="E63" i="1"/>
  <c r="F63" i="1" s="1"/>
  <c r="G63" i="1" s="1"/>
  <c r="E62" i="1"/>
  <c r="E61" i="1"/>
  <c r="E60" i="1"/>
  <c r="F60" i="1" s="1"/>
  <c r="G60" i="1" s="1"/>
  <c r="E59" i="1"/>
  <c r="E58" i="1"/>
  <c r="E56" i="1"/>
  <c r="E55" i="1"/>
  <c r="E54" i="1"/>
  <c r="F54" i="1" s="1"/>
  <c r="G54" i="1" s="1"/>
  <c r="E53" i="1"/>
  <c r="F53" i="1" s="1"/>
  <c r="G53" i="1" s="1"/>
  <c r="F51" i="1"/>
  <c r="G51" i="1" s="1"/>
  <c r="E50" i="1"/>
  <c r="F50" i="1" s="1"/>
  <c r="G50" i="1" s="1"/>
  <c r="F45" i="1"/>
  <c r="G45" i="1" s="1"/>
  <c r="F42" i="1"/>
  <c r="G42" i="1" s="1"/>
  <c r="F41" i="1"/>
  <c r="G41" i="1" s="1"/>
  <c r="F37" i="1"/>
  <c r="G37" i="1" s="1"/>
  <c r="F34" i="1"/>
  <c r="G34" i="1" s="1"/>
  <c r="F29" i="1"/>
  <c r="G29" i="1" s="1"/>
  <c r="F26" i="1"/>
  <c r="G26" i="1" s="1"/>
  <c r="F25" i="1"/>
  <c r="G25" i="1" s="1"/>
  <c r="F22" i="1"/>
  <c r="G22" i="1" s="1"/>
  <c r="F21" i="1"/>
  <c r="G21" i="1" s="1"/>
  <c r="E12" i="1"/>
  <c r="E11" i="1"/>
  <c r="F11" i="1" s="1"/>
  <c r="G11" i="1" s="1"/>
  <c r="E10" i="1"/>
  <c r="F66" i="1"/>
  <c r="G66" i="1" s="1"/>
  <c r="F65" i="1"/>
  <c r="G65" i="1" s="1"/>
  <c r="F64" i="1"/>
  <c r="G64" i="1" s="1"/>
  <c r="F62" i="1"/>
  <c r="G62" i="1" s="1"/>
  <c r="F61" i="1"/>
  <c r="G61" i="1" s="1"/>
  <c r="F59" i="1"/>
  <c r="G59" i="1" s="1"/>
  <c r="F58" i="1"/>
  <c r="G58" i="1" s="1"/>
  <c r="F57" i="1"/>
  <c r="G57" i="1" s="1"/>
  <c r="F56" i="1"/>
  <c r="G56" i="1" s="1"/>
  <c r="F55" i="1"/>
  <c r="G55" i="1" s="1"/>
  <c r="F52" i="1"/>
  <c r="G52" i="1" s="1"/>
  <c r="F44" i="1"/>
  <c r="G44" i="1" s="1"/>
  <c r="F43" i="1"/>
  <c r="G43" i="1" s="1"/>
  <c r="F36" i="1"/>
  <c r="G36" i="1" s="1"/>
  <c r="F35" i="1"/>
  <c r="G35" i="1" s="1"/>
  <c r="F28" i="1"/>
  <c r="G28" i="1" s="1"/>
  <c r="F27" i="1"/>
  <c r="G27" i="1" s="1"/>
  <c r="F19" i="1"/>
  <c r="G19" i="1" s="1"/>
  <c r="F12" i="1"/>
  <c r="G12" i="1" s="1"/>
  <c r="F10" i="1"/>
  <c r="G10" i="1" s="1"/>
  <c r="D67" i="1"/>
  <c r="D46" i="1"/>
  <c r="G13" i="1" l="1"/>
  <c r="D70" i="1" s="1"/>
  <c r="G67" i="1"/>
  <c r="D72" i="1" s="1"/>
  <c r="G46" i="1"/>
  <c r="D71" i="1" s="1"/>
  <c r="D73" i="1" l="1"/>
</calcChain>
</file>

<file path=xl/sharedStrings.xml><?xml version="1.0" encoding="utf-8"?>
<sst xmlns="http://schemas.openxmlformats.org/spreadsheetml/2006/main" count="175" uniqueCount="61">
  <si>
    <t>Lugar</t>
  </si>
  <si>
    <t>Tipo de extintor</t>
  </si>
  <si>
    <t>Capacidad del extintor</t>
  </si>
  <si>
    <t>Cantidad</t>
  </si>
  <si>
    <t>Regional</t>
  </si>
  <si>
    <t>Multipropósito ABC PQS</t>
  </si>
  <si>
    <t>20 libras</t>
  </si>
  <si>
    <t>150 libras</t>
  </si>
  <si>
    <t>10 libras</t>
  </si>
  <si>
    <t>CO2</t>
  </si>
  <si>
    <t xml:space="preserve">5 libras </t>
  </si>
  <si>
    <t>CZ Suroriente</t>
  </si>
  <si>
    <t>CZ Suroccidente</t>
  </si>
  <si>
    <t>CZ Norte</t>
  </si>
  <si>
    <t>CZ Hipódromo</t>
  </si>
  <si>
    <t>CZ Sabanagrande</t>
  </si>
  <si>
    <t>CZ Baranoa</t>
  </si>
  <si>
    <t>CZ Sabanalarga</t>
  </si>
  <si>
    <t>Cespa</t>
  </si>
  <si>
    <t>CA Galapa</t>
  </si>
  <si>
    <t>CA El Bosque</t>
  </si>
  <si>
    <t>Archivo Sabanagrande</t>
  </si>
  <si>
    <t>Archivo Central</t>
  </si>
  <si>
    <t>Precio Unitarios sin IVA</t>
  </si>
  <si>
    <t>IVA</t>
  </si>
  <si>
    <t>VALOR TOTAL CON IVA</t>
  </si>
  <si>
    <t xml:space="preserve">SERVICIO DE MANTENIMIENTO
</t>
  </si>
  <si>
    <t>SEDE/CZ</t>
  </si>
  <si>
    <t xml:space="preserve">No. EXTINTORES  </t>
  </si>
  <si>
    <t>Sede Regional</t>
  </si>
  <si>
    <t>Cz Suroccidente</t>
  </si>
  <si>
    <t>Casa Atrapasueños El Bosque</t>
  </si>
  <si>
    <t xml:space="preserve">Total </t>
  </si>
  <si>
    <t>Descripción</t>
  </si>
  <si>
    <t>COMPRA EXTINTORES</t>
  </si>
  <si>
    <t xml:space="preserve">SERVICIO DE RECARGA </t>
  </si>
  <si>
    <t>SERVICIO MANTENIMIENTO</t>
  </si>
  <si>
    <t xml:space="preserve">SERVICIO RECARGA </t>
  </si>
  <si>
    <t>TOTAL</t>
  </si>
  <si>
    <r>
      <rPr>
        <b/>
        <sz val="6"/>
        <rFont val="Times New Roman"/>
        <family val="1"/>
      </rPr>
      <t>PROCESO
ADQUISICIÓN DE BIENES Y SERVICIOS SOLICITUD DE COTIZACIÓN</t>
    </r>
  </si>
  <si>
    <t>CLASIFICACIÓN DE LA INFORMACIÓN PÚBLICA</t>
  </si>
  <si>
    <t>SOLICITUD DE COTIZACIÓN</t>
  </si>
  <si>
    <t xml:space="preserve">EMPRESA: </t>
  </si>
  <si>
    <t>NIT:</t>
  </si>
  <si>
    <t>FECHA:</t>
  </si>
  <si>
    <t>CONTACTO:</t>
  </si>
  <si>
    <t>CARGO:</t>
  </si>
  <si>
    <t>TEL. CELULAR:</t>
  </si>
  <si>
    <t>E-MAIL:</t>
  </si>
  <si>
    <t>DIRECCIÓN:</t>
  </si>
  <si>
    <t>TELEFONO FIJO:</t>
  </si>
  <si>
    <t>Denominación del bien o servicio:</t>
  </si>
  <si>
    <t>Suministro de elementos, materiales y herramientas de ferretería necesarios para el mantenimiento de las instalaciones de la Regional Atlántico</t>
  </si>
  <si>
    <t>• Por favor diligenciar solo las celdas en BLANCO.
• Revisar todos los requerimientos que se exponen en el documento "Ficha de Condiciones Técnicas Esenciales para la Prestación del Servicio y/o Entrega del Bien" (FCT) y Anexos; y formular su cotización en concordancia con este, garantizando que los bienes y/o servicios ofrecidos cumplan en su totalidad con las especificaciones técnicas descritas en la FCT.
• Los precios de la cotización deben ser expresados en PESOS COLOMBIANOS.
• Los precios unitarios deberán aproximarse por exceso o por defecto al entero más cercano. Si la cifra no está aproximada y aparece con centavos, el ICBF aproximará al entero inferior.
• No modificar o quitar ningún ítem o sub-ítem.</t>
  </si>
  <si>
    <t>Altura de instalación: 1.53 mts
Diámetro: 11.5 cm
Peso cargado: 8 Kg
Alcance de la descarga: 3 Mt
Agente expulsor: Dioxido de carbono
Presión de carga: 450 psi
Manguera: Si tipo corneta
Color: Rojo                                                                                                          Capacidad 5 Libras.
Recomendado para: Combatir fuego clase B (líquidos y gases inflamables), Clase C (eléctricos)
Es recomendado en aplicaciones industriales, maquinaria, paneles eléctricos, laboratorios y en general, aplicaciones donde se requiera un agente limpio que no deje residuos una vez aplicado.</t>
  </si>
  <si>
    <t>R&amp;H SUMINISTROS ASESORIAS Y CONSULTORIAS S.A.S</t>
  </si>
  <si>
    <t>901.245.249-7</t>
  </si>
  <si>
    <t>CALLE 26 N 4 -24</t>
  </si>
  <si>
    <t>rhsuministrosas@gmail.com</t>
  </si>
  <si>
    <t>ROGER IGUARAN</t>
  </si>
  <si>
    <t>JEFE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</si>
</sst>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1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6"/>
      <color rgb="FF000000"/>
      <name val="Times New Roman"/>
      <family val="1"/>
    </font>
    <font>
      <b/>
      <sz val="6"/>
      <name val="Times New Roman"/>
      <family val="1"/>
    </font>
    <font>
      <b/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6"/>
      <name val="Times New Roman"/>
      <family val="1"/>
    </font>
    <font>
      <sz val="11"/>
      <color theme="1"/>
      <name val="Aptos Narrow"/>
      <family val="2"/>
      <scheme val="minor"/>
    </font>
    <font>
      <u/>
      <sz val="10"/>
      <color theme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8D8D8"/>
      </patternFill>
    </fill>
    <fill>
      <patternFill patternType="solid">
        <fgColor rgb="FFFFFFCC"/>
        <bgColor indexed="64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43" fontId="14" fillId="0" borderId="0" applyFont="0" applyFill="0" applyBorder="0" applyAlignment="0" applyProtection="0"/>
  </cellStyleXfs>
  <cellXfs count="88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0" fillId="0" borderId="27" xfId="0" applyBorder="1"/>
    <xf numFmtId="0" fontId="0" fillId="0" borderId="28" xfId="0" applyBorder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3" xfId="0" applyFont="1" applyBorder="1"/>
    <xf numFmtId="0" fontId="1" fillId="3" borderId="15" xfId="0" applyFont="1" applyFill="1" applyBorder="1"/>
    <xf numFmtId="0" fontId="5" fillId="0" borderId="2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9" fillId="0" borderId="37" xfId="0" applyFont="1" applyBorder="1" applyAlignment="1">
      <alignment horizontal="center" vertical="center" wrapText="1"/>
    </xf>
    <xf numFmtId="0" fontId="10" fillId="0" borderId="34" xfId="0" applyFont="1" applyBorder="1" applyAlignment="1">
      <alignment vertical="center" wrapText="1"/>
    </xf>
    <xf numFmtId="0" fontId="11" fillId="5" borderId="10" xfId="0" applyFont="1" applyFill="1" applyBorder="1" applyAlignment="1" applyProtection="1">
      <alignment vertical="center"/>
      <protection locked="0" hidden="1"/>
    </xf>
    <xf numFmtId="14" fontId="12" fillId="5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5" borderId="10" xfId="0" applyFont="1" applyFill="1" applyBorder="1" applyAlignment="1" applyProtection="1">
      <alignment horizontal="center" vertical="center" wrapText="1"/>
      <protection locked="0" hidden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9" fillId="4" borderId="34" xfId="0" applyFont="1" applyFill="1" applyBorder="1" applyAlignment="1">
      <alignment horizontal="center" vertical="top" wrapText="1"/>
    </xf>
    <xf numFmtId="0" fontId="9" fillId="4" borderId="35" xfId="0" applyFont="1" applyFill="1" applyBorder="1" applyAlignment="1">
      <alignment horizontal="center" vertical="top" wrapText="1"/>
    </xf>
    <xf numFmtId="0" fontId="9" fillId="4" borderId="36" xfId="0" applyFont="1" applyFill="1" applyBorder="1" applyAlignment="1">
      <alignment horizontal="center" vertical="top" wrapText="1"/>
    </xf>
    <xf numFmtId="3" fontId="12" fillId="5" borderId="38" xfId="0" applyNumberFormat="1" applyFont="1" applyFill="1" applyBorder="1" applyAlignment="1" applyProtection="1">
      <alignment horizontal="center" vertical="center" wrapText="1"/>
      <protection locked="0" hidden="1"/>
    </xf>
    <xf numFmtId="3" fontId="12" fillId="5" borderId="39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0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1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2" xfId="0" applyNumberFormat="1" applyFont="1" applyFill="1" applyBorder="1" applyAlignment="1" applyProtection="1">
      <alignment horizontal="center" vertical="center" wrapText="1"/>
      <protection locked="0" hidden="1"/>
    </xf>
    <xf numFmtId="14" fontId="12" fillId="5" borderId="43" xfId="0" applyNumberFormat="1" applyFont="1" applyFill="1" applyBorder="1" applyAlignment="1" applyProtection="1">
      <alignment horizontal="center" vertical="center" wrapText="1"/>
      <protection locked="0" hidden="1"/>
    </xf>
    <xf numFmtId="0" fontId="9" fillId="0" borderId="34" xfId="0" applyFont="1" applyBorder="1" applyAlignment="1">
      <alignment horizontal="left" vertical="center" wrapText="1" indent="6"/>
    </xf>
    <xf numFmtId="0" fontId="9" fillId="0" borderId="36" xfId="0" applyFont="1" applyBorder="1" applyAlignment="1">
      <alignment horizontal="left" vertical="center" wrapText="1" indent="6"/>
    </xf>
    <xf numFmtId="0" fontId="13" fillId="0" borderId="34" xfId="0" applyFont="1" applyBorder="1" applyAlignment="1">
      <alignment horizontal="left" vertical="center" wrapText="1"/>
    </xf>
    <xf numFmtId="0" fontId="13" fillId="0" borderId="35" xfId="0" applyFont="1" applyBorder="1" applyAlignment="1">
      <alignment horizontal="left" vertical="center" wrapText="1"/>
    </xf>
    <xf numFmtId="0" fontId="13" fillId="0" borderId="36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left" vertical="top" wrapText="1"/>
    </xf>
    <xf numFmtId="0" fontId="8" fillId="0" borderId="35" xfId="0" applyFont="1" applyBorder="1" applyAlignment="1">
      <alignment horizontal="left" vertical="top" wrapText="1"/>
    </xf>
    <xf numFmtId="0" fontId="8" fillId="0" borderId="36" xfId="0" applyFont="1" applyBorder="1" applyAlignment="1">
      <alignment horizontal="left" vertical="top" wrapText="1"/>
    </xf>
    <xf numFmtId="0" fontId="4" fillId="2" borderId="18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0" borderId="22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11" fillId="5" borderId="10" xfId="0" applyFont="1" applyFill="1" applyBorder="1" applyAlignment="1" applyProtection="1">
      <alignment horizontal="center" vertical="center" wrapText="1"/>
      <protection locked="0" hidden="1"/>
    </xf>
    <xf numFmtId="0" fontId="15" fillId="5" borderId="10" xfId="1" applyFont="1" applyFill="1" applyBorder="1" applyAlignment="1" applyProtection="1">
      <alignment vertical="center" wrapText="1"/>
      <protection locked="0" hidden="1"/>
    </xf>
    <xf numFmtId="165" fontId="0" fillId="0" borderId="11" xfId="2" applyNumberFormat="1" applyFont="1" applyBorder="1"/>
    <xf numFmtId="165" fontId="0" fillId="0" borderId="25" xfId="2" applyNumberFormat="1" applyFont="1" applyBorder="1"/>
    <xf numFmtId="165" fontId="0" fillId="0" borderId="26" xfId="2" applyNumberFormat="1" applyFont="1" applyBorder="1"/>
    <xf numFmtId="165" fontId="0" fillId="0" borderId="13" xfId="2" applyNumberFormat="1" applyFont="1" applyBorder="1"/>
    <xf numFmtId="165" fontId="0" fillId="0" borderId="28" xfId="2" applyNumberFormat="1" applyFont="1" applyBorder="1"/>
    <xf numFmtId="165" fontId="0" fillId="0" borderId="29" xfId="2" applyNumberFormat="1" applyFont="1" applyBorder="1"/>
    <xf numFmtId="165" fontId="0" fillId="0" borderId="24" xfId="2" applyNumberFormat="1" applyFont="1" applyBorder="1" applyAlignment="1">
      <alignment horizontal="center" vertical="center"/>
    </xf>
    <xf numFmtId="165" fontId="0" fillId="0" borderId="25" xfId="2" applyNumberFormat="1" applyFont="1" applyBorder="1" applyAlignment="1">
      <alignment horizontal="center" vertical="center"/>
    </xf>
    <xf numFmtId="165" fontId="0" fillId="0" borderId="26" xfId="2" applyNumberFormat="1" applyFont="1" applyBorder="1" applyAlignment="1">
      <alignment horizontal="center" vertical="center"/>
    </xf>
    <xf numFmtId="165" fontId="0" fillId="0" borderId="27" xfId="2" applyNumberFormat="1" applyFont="1" applyBorder="1"/>
    <xf numFmtId="43" fontId="1" fillId="0" borderId="14" xfId="2" applyFont="1" applyBorder="1"/>
    <xf numFmtId="43" fontId="1" fillId="3" borderId="16" xfId="2" applyFont="1" applyFill="1" applyBorder="1"/>
    <xf numFmtId="165" fontId="0" fillId="0" borderId="29" xfId="0" applyNumberFormat="1" applyBorder="1"/>
    <xf numFmtId="43" fontId="1" fillId="0" borderId="12" xfId="2" applyFont="1" applyBorder="1"/>
    <xf numFmtId="0" fontId="2" fillId="2" borderId="45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104393</xdr:colOff>
      <xdr:row>0</xdr:row>
      <xdr:rowOff>54101</xdr:rowOff>
    </xdr:from>
    <xdr:ext cx="406908" cy="393191"/>
    <xdr:pic>
      <xdr:nvPicPr>
        <xdr:cNvPr id="2" name="image1.jpeg">
          <a:extLst>
            <a:ext uri="{FF2B5EF4-FFF2-40B4-BE49-F238E27FC236}">
              <a16:creationId xmlns:a16="http://schemas.microsoft.com/office/drawing/2014/main" id="{53059637-60B1-4EAE-924C-27B9951C4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93" y="54101"/>
          <a:ext cx="406908" cy="39319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hsuministros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46EDC-F464-4D79-8A2A-49897D93A386}">
  <dimension ref="A1:G73"/>
  <sheetViews>
    <sheetView tabSelected="1" topLeftCell="A85" workbookViewId="0">
      <selection activeCell="I40" sqref="I1:I1048576"/>
    </sheetView>
  </sheetViews>
  <sheetFormatPr baseColWidth="10" defaultRowHeight="14.25"/>
  <cols>
    <col min="2" max="2" width="18.375" customWidth="1"/>
    <col min="3" max="3" width="42.75" customWidth="1"/>
    <col min="4" max="4" width="12.625" bestFit="1" customWidth="1"/>
    <col min="5" max="6" width="11.125" bestFit="1" customWidth="1"/>
    <col min="7" max="7" width="12.625" bestFit="1" customWidth="1"/>
  </cols>
  <sheetData>
    <row r="1" spans="1:7" ht="24.75">
      <c r="A1" s="37" t="s">
        <v>39</v>
      </c>
      <c r="B1" s="38"/>
      <c r="C1" s="38"/>
      <c r="D1" s="38"/>
      <c r="E1" s="38"/>
      <c r="F1" s="39"/>
      <c r="G1" s="32" t="s">
        <v>40</v>
      </c>
    </row>
    <row r="2" spans="1:7">
      <c r="A2" s="40" t="s">
        <v>41</v>
      </c>
      <c r="B2" s="41"/>
      <c r="C2" s="41"/>
      <c r="D2" s="41"/>
      <c r="E2" s="41"/>
      <c r="F2" s="41"/>
      <c r="G2" s="42"/>
    </row>
    <row r="3" spans="1:7" ht="33.75">
      <c r="A3" s="33" t="s">
        <v>42</v>
      </c>
      <c r="B3" s="70" t="s">
        <v>55</v>
      </c>
      <c r="C3" s="33" t="s">
        <v>43</v>
      </c>
      <c r="D3" s="43" t="s">
        <v>56</v>
      </c>
      <c r="E3" s="44"/>
      <c r="F3" s="33" t="s">
        <v>44</v>
      </c>
      <c r="G3" s="35">
        <v>46261</v>
      </c>
    </row>
    <row r="4" spans="1:7">
      <c r="A4" s="33" t="s">
        <v>45</v>
      </c>
      <c r="B4" s="34" t="s">
        <v>59</v>
      </c>
      <c r="C4" s="33" t="s">
        <v>46</v>
      </c>
      <c r="D4" s="45" t="s">
        <v>60</v>
      </c>
      <c r="E4" s="46"/>
      <c r="F4" s="33" t="s">
        <v>47</v>
      </c>
      <c r="G4" s="36">
        <v>3135532511</v>
      </c>
    </row>
    <row r="5" spans="1:7" ht="25.5">
      <c r="A5" s="33" t="s">
        <v>48</v>
      </c>
      <c r="B5" s="71" t="s">
        <v>58</v>
      </c>
      <c r="C5" s="33" t="s">
        <v>49</v>
      </c>
      <c r="D5" s="47" t="s">
        <v>57</v>
      </c>
      <c r="E5" s="48"/>
      <c r="F5" s="33" t="s">
        <v>50</v>
      </c>
      <c r="G5" s="35"/>
    </row>
    <row r="6" spans="1:7">
      <c r="A6" s="49" t="s">
        <v>51</v>
      </c>
      <c r="B6" s="50"/>
      <c r="C6" s="51" t="s">
        <v>52</v>
      </c>
      <c r="D6" s="52"/>
      <c r="E6" s="52"/>
      <c r="F6" s="52"/>
      <c r="G6" s="53"/>
    </row>
    <row r="7" spans="1:7" ht="53.25" customHeight="1" thickBot="1">
      <c r="A7" s="54" t="s">
        <v>53</v>
      </c>
      <c r="B7" s="55"/>
      <c r="C7" s="55"/>
      <c r="D7" s="55"/>
      <c r="E7" s="55"/>
      <c r="F7" s="55"/>
      <c r="G7" s="56"/>
    </row>
    <row r="8" spans="1:7" ht="15.75" thickBot="1">
      <c r="A8" s="63" t="s">
        <v>34</v>
      </c>
      <c r="B8" s="64"/>
      <c r="C8" s="64"/>
      <c r="D8" s="64"/>
      <c r="E8" s="64"/>
      <c r="F8" s="64"/>
      <c r="G8" s="65"/>
    </row>
    <row r="9" spans="1:7" ht="45.75" thickBot="1">
      <c r="A9" s="13" t="s">
        <v>27</v>
      </c>
      <c r="B9" s="14" t="s">
        <v>1</v>
      </c>
      <c r="C9" s="15" t="s">
        <v>33</v>
      </c>
      <c r="D9" s="16" t="s">
        <v>28</v>
      </c>
      <c r="E9" s="17" t="s">
        <v>23</v>
      </c>
      <c r="F9" s="18" t="s">
        <v>24</v>
      </c>
      <c r="G9" s="19" t="s">
        <v>25</v>
      </c>
    </row>
    <row r="10" spans="1:7" ht="29.25" thickBot="1">
      <c r="A10" s="9" t="s">
        <v>29</v>
      </c>
      <c r="B10" s="66" t="s">
        <v>9</v>
      </c>
      <c r="C10" s="68" t="s">
        <v>54</v>
      </c>
      <c r="D10" s="10">
        <v>2</v>
      </c>
      <c r="E10" s="78">
        <f>280000*D10</f>
        <v>560000</v>
      </c>
      <c r="F10" s="79">
        <f>+E10*19%</f>
        <v>106400</v>
      </c>
      <c r="G10" s="80">
        <f>+E10+F10</f>
        <v>666400</v>
      </c>
    </row>
    <row r="11" spans="1:7" ht="43.5" thickBot="1">
      <c r="A11" s="9" t="s">
        <v>30</v>
      </c>
      <c r="B11" s="67"/>
      <c r="C11" s="69"/>
      <c r="D11" s="10">
        <v>2</v>
      </c>
      <c r="E11" s="78">
        <f>280000*D11</f>
        <v>560000</v>
      </c>
      <c r="F11" s="79">
        <f t="shared" ref="F11:F12" si="0">+E11*19%</f>
        <v>106400</v>
      </c>
      <c r="G11" s="80">
        <f>+E11+F11</f>
        <v>666400</v>
      </c>
    </row>
    <row r="12" spans="1:7" ht="120" customHeight="1" thickBot="1">
      <c r="A12" s="30" t="s">
        <v>31</v>
      </c>
      <c r="B12" s="67"/>
      <c r="C12" s="69"/>
      <c r="D12" s="11">
        <v>1</v>
      </c>
      <c r="E12" s="78">
        <f>280000*D12</f>
        <v>280000</v>
      </c>
      <c r="F12" s="79">
        <f t="shared" si="0"/>
        <v>53200</v>
      </c>
      <c r="G12" s="80">
        <f>+E12+F12</f>
        <v>333200</v>
      </c>
    </row>
    <row r="13" spans="1:7" ht="15.75" thickBot="1">
      <c r="A13" s="57" t="s">
        <v>32</v>
      </c>
      <c r="B13" s="58"/>
      <c r="C13" s="59"/>
      <c r="D13" s="12">
        <v>5</v>
      </c>
      <c r="E13" s="23"/>
      <c r="F13" s="24"/>
      <c r="G13" s="84">
        <f>SUM(G10:G12)</f>
        <v>1666000</v>
      </c>
    </row>
    <row r="14" spans="1:7" ht="15" thickBot="1"/>
    <row r="15" spans="1:7" ht="15.75" thickBot="1">
      <c r="A15" s="63" t="s">
        <v>26</v>
      </c>
      <c r="B15" s="64"/>
      <c r="C15" s="64"/>
      <c r="D15" s="64"/>
      <c r="E15" s="64"/>
      <c r="F15" s="64"/>
      <c r="G15" s="65"/>
    </row>
    <row r="16" spans="1:7" ht="39" thickBot="1">
      <c r="A16" s="4" t="s">
        <v>0</v>
      </c>
      <c r="B16" s="5" t="s">
        <v>1</v>
      </c>
      <c r="C16" s="5" t="s">
        <v>2</v>
      </c>
      <c r="D16" s="6" t="s">
        <v>3</v>
      </c>
      <c r="E16" s="86" t="s">
        <v>23</v>
      </c>
      <c r="F16" s="87" t="s">
        <v>24</v>
      </c>
      <c r="G16" s="87" t="s">
        <v>25</v>
      </c>
    </row>
    <row r="17" spans="1:7" ht="26.25" thickBot="1">
      <c r="A17" s="60" t="s">
        <v>4</v>
      </c>
      <c r="B17" s="1" t="s">
        <v>5</v>
      </c>
      <c r="C17" s="1" t="s">
        <v>6</v>
      </c>
      <c r="D17" s="3">
        <v>1</v>
      </c>
      <c r="E17" s="72">
        <f>45000*D17</f>
        <v>45000</v>
      </c>
      <c r="F17" s="73">
        <f t="shared" ref="F17:F45" si="1">+E17*19%</f>
        <v>8550</v>
      </c>
      <c r="G17" s="74">
        <f t="shared" ref="G17:G45" si="2">+E17+F17</f>
        <v>53550</v>
      </c>
    </row>
    <row r="18" spans="1:7" ht="26.25" thickBot="1">
      <c r="A18" s="61"/>
      <c r="B18" s="1" t="s">
        <v>5</v>
      </c>
      <c r="C18" s="1" t="s">
        <v>7</v>
      </c>
      <c r="D18" s="3">
        <v>1</v>
      </c>
      <c r="E18" s="75">
        <f>250000*D18</f>
        <v>250000</v>
      </c>
      <c r="F18" s="73">
        <f t="shared" si="1"/>
        <v>47500</v>
      </c>
      <c r="G18" s="74">
        <f t="shared" si="2"/>
        <v>297500</v>
      </c>
    </row>
    <row r="19" spans="1:7" ht="26.25" thickBot="1">
      <c r="A19" s="61"/>
      <c r="B19" s="1" t="s">
        <v>5</v>
      </c>
      <c r="C19" s="1" t="s">
        <v>8</v>
      </c>
      <c r="D19" s="3">
        <v>1</v>
      </c>
      <c r="E19" s="75">
        <v>25000</v>
      </c>
      <c r="F19" s="73">
        <f t="shared" si="1"/>
        <v>4750</v>
      </c>
      <c r="G19" s="74">
        <f t="shared" si="2"/>
        <v>29750</v>
      </c>
    </row>
    <row r="20" spans="1:7" ht="15" thickBot="1">
      <c r="A20" s="62"/>
      <c r="B20" s="1" t="s">
        <v>9</v>
      </c>
      <c r="C20" s="1" t="s">
        <v>10</v>
      </c>
      <c r="D20" s="3">
        <v>11</v>
      </c>
      <c r="E20" s="75">
        <f>45000*D20</f>
        <v>495000</v>
      </c>
      <c r="F20" s="73">
        <f t="shared" si="1"/>
        <v>94050</v>
      </c>
      <c r="G20" s="74">
        <f t="shared" si="2"/>
        <v>589050</v>
      </c>
    </row>
    <row r="21" spans="1:7" ht="26.25" thickBot="1">
      <c r="A21" s="60" t="s">
        <v>11</v>
      </c>
      <c r="B21" s="1" t="s">
        <v>5</v>
      </c>
      <c r="C21" s="1" t="s">
        <v>6</v>
      </c>
      <c r="D21" s="3">
        <v>1</v>
      </c>
      <c r="E21" s="72">
        <f>45000*D21</f>
        <v>45000</v>
      </c>
      <c r="F21" s="73">
        <f t="shared" si="1"/>
        <v>8550</v>
      </c>
      <c r="G21" s="74">
        <f t="shared" si="2"/>
        <v>53550</v>
      </c>
    </row>
    <row r="22" spans="1:7" ht="15" thickBot="1">
      <c r="A22" s="62"/>
      <c r="B22" s="1" t="s">
        <v>9</v>
      </c>
      <c r="C22" s="1" t="s">
        <v>10</v>
      </c>
      <c r="D22" s="3">
        <v>6</v>
      </c>
      <c r="E22" s="75">
        <f>18000*D22</f>
        <v>108000</v>
      </c>
      <c r="F22" s="73">
        <f t="shared" si="1"/>
        <v>20520</v>
      </c>
      <c r="G22" s="74">
        <f t="shared" si="2"/>
        <v>128520</v>
      </c>
    </row>
    <row r="23" spans="1:7" ht="26.25" thickBot="1">
      <c r="A23" s="60" t="s">
        <v>12</v>
      </c>
      <c r="B23" s="1" t="s">
        <v>5</v>
      </c>
      <c r="C23" s="1" t="s">
        <v>6</v>
      </c>
      <c r="D23" s="3">
        <v>1</v>
      </c>
      <c r="E23" s="72">
        <f>45000*D23</f>
        <v>45000</v>
      </c>
      <c r="F23" s="73">
        <f t="shared" si="1"/>
        <v>8550</v>
      </c>
      <c r="G23" s="74">
        <f t="shared" si="2"/>
        <v>53550</v>
      </c>
    </row>
    <row r="24" spans="1:7" ht="15" thickBot="1">
      <c r="A24" s="62"/>
      <c r="B24" s="1" t="s">
        <v>9</v>
      </c>
      <c r="C24" s="1" t="s">
        <v>10</v>
      </c>
      <c r="D24" s="3">
        <v>7</v>
      </c>
      <c r="E24" s="75">
        <f>45000*D24</f>
        <v>315000</v>
      </c>
      <c r="F24" s="73">
        <f t="shared" si="1"/>
        <v>59850</v>
      </c>
      <c r="G24" s="74">
        <f t="shared" si="2"/>
        <v>374850</v>
      </c>
    </row>
    <row r="25" spans="1:7" ht="26.25" thickBot="1">
      <c r="A25" s="60" t="s">
        <v>13</v>
      </c>
      <c r="B25" s="1" t="s">
        <v>5</v>
      </c>
      <c r="C25" s="1" t="s">
        <v>6</v>
      </c>
      <c r="D25" s="3">
        <v>1</v>
      </c>
      <c r="E25" s="72">
        <f>45000*D25</f>
        <v>45000</v>
      </c>
      <c r="F25" s="73">
        <f t="shared" si="1"/>
        <v>8550</v>
      </c>
      <c r="G25" s="74">
        <f t="shared" si="2"/>
        <v>53550</v>
      </c>
    </row>
    <row r="26" spans="1:7" ht="15" thickBot="1">
      <c r="A26" s="62"/>
      <c r="B26" s="1" t="s">
        <v>9</v>
      </c>
      <c r="C26" s="1" t="s">
        <v>10</v>
      </c>
      <c r="D26" s="3">
        <v>10</v>
      </c>
      <c r="E26" s="75">
        <f>45000*D26</f>
        <v>450000</v>
      </c>
      <c r="F26" s="73">
        <f t="shared" si="1"/>
        <v>85500</v>
      </c>
      <c r="G26" s="74">
        <f t="shared" si="2"/>
        <v>535500</v>
      </c>
    </row>
    <row r="27" spans="1:7" ht="26.25" thickBot="1">
      <c r="A27" s="60" t="s">
        <v>14</v>
      </c>
      <c r="B27" s="1" t="s">
        <v>5</v>
      </c>
      <c r="C27" s="1" t="s">
        <v>6</v>
      </c>
      <c r="D27" s="3">
        <v>1</v>
      </c>
      <c r="E27" s="72">
        <f>45000*D27</f>
        <v>45000</v>
      </c>
      <c r="F27" s="73">
        <f t="shared" si="1"/>
        <v>8550</v>
      </c>
      <c r="G27" s="74">
        <f t="shared" si="2"/>
        <v>53550</v>
      </c>
    </row>
    <row r="28" spans="1:7" ht="26.25" thickBot="1">
      <c r="A28" s="61"/>
      <c r="B28" s="1" t="s">
        <v>5</v>
      </c>
      <c r="C28" s="1" t="s">
        <v>7</v>
      </c>
      <c r="D28" s="3">
        <v>1</v>
      </c>
      <c r="E28" s="75">
        <f>250000*D28</f>
        <v>250000</v>
      </c>
      <c r="F28" s="73">
        <f t="shared" si="1"/>
        <v>47500</v>
      </c>
      <c r="G28" s="74">
        <f t="shared" si="2"/>
        <v>297500</v>
      </c>
    </row>
    <row r="29" spans="1:7" ht="15" thickBot="1">
      <c r="A29" s="62"/>
      <c r="B29" s="1" t="s">
        <v>9</v>
      </c>
      <c r="C29" s="1" t="s">
        <v>10</v>
      </c>
      <c r="D29" s="3">
        <v>7</v>
      </c>
      <c r="E29" s="75">
        <f>45000*D29</f>
        <v>315000</v>
      </c>
      <c r="F29" s="73">
        <f t="shared" si="1"/>
        <v>59850</v>
      </c>
      <c r="G29" s="74">
        <f t="shared" si="2"/>
        <v>374850</v>
      </c>
    </row>
    <row r="30" spans="1:7" ht="26.25" thickBot="1">
      <c r="A30" s="60" t="s">
        <v>15</v>
      </c>
      <c r="B30" s="1" t="s">
        <v>5</v>
      </c>
      <c r="C30" s="1" t="s">
        <v>6</v>
      </c>
      <c r="D30" s="3">
        <v>1</v>
      </c>
      <c r="E30" s="72">
        <f>45000*D30</f>
        <v>45000</v>
      </c>
      <c r="F30" s="73">
        <f t="shared" si="1"/>
        <v>8550</v>
      </c>
      <c r="G30" s="74">
        <f t="shared" si="2"/>
        <v>53550</v>
      </c>
    </row>
    <row r="31" spans="1:7" ht="15" thickBot="1">
      <c r="A31" s="62"/>
      <c r="B31" s="1" t="s">
        <v>9</v>
      </c>
      <c r="C31" s="1" t="s">
        <v>10</v>
      </c>
      <c r="D31" s="3">
        <v>6</v>
      </c>
      <c r="E31" s="75">
        <f>45000*D31</f>
        <v>270000</v>
      </c>
      <c r="F31" s="73">
        <f t="shared" si="1"/>
        <v>51300</v>
      </c>
      <c r="G31" s="74">
        <f t="shared" si="2"/>
        <v>321300</v>
      </c>
    </row>
    <row r="32" spans="1:7" ht="26.25" thickBot="1">
      <c r="A32" s="60" t="s">
        <v>16</v>
      </c>
      <c r="B32" s="1" t="s">
        <v>5</v>
      </c>
      <c r="C32" s="1" t="s">
        <v>6</v>
      </c>
      <c r="D32" s="3">
        <v>1</v>
      </c>
      <c r="E32" s="72">
        <f>45000*D32</f>
        <v>45000</v>
      </c>
      <c r="F32" s="73">
        <f t="shared" si="1"/>
        <v>8550</v>
      </c>
      <c r="G32" s="74">
        <f t="shared" si="2"/>
        <v>53550</v>
      </c>
    </row>
    <row r="33" spans="1:7" ht="15" thickBot="1">
      <c r="A33" s="62"/>
      <c r="B33" s="1" t="s">
        <v>9</v>
      </c>
      <c r="C33" s="1" t="s">
        <v>10</v>
      </c>
      <c r="D33" s="3">
        <v>5</v>
      </c>
      <c r="E33" s="75">
        <f>45000*D33</f>
        <v>225000</v>
      </c>
      <c r="F33" s="73">
        <f t="shared" si="1"/>
        <v>42750</v>
      </c>
      <c r="G33" s="74">
        <f t="shared" si="2"/>
        <v>267750</v>
      </c>
    </row>
    <row r="34" spans="1:7" ht="26.25" thickBot="1">
      <c r="A34" s="60" t="s">
        <v>17</v>
      </c>
      <c r="B34" s="1" t="s">
        <v>5</v>
      </c>
      <c r="C34" s="1" t="s">
        <v>6</v>
      </c>
      <c r="D34" s="3">
        <v>1</v>
      </c>
      <c r="E34" s="72">
        <f>45000*D34</f>
        <v>45000</v>
      </c>
      <c r="F34" s="73">
        <f t="shared" si="1"/>
        <v>8550</v>
      </c>
      <c r="G34" s="74">
        <f t="shared" si="2"/>
        <v>53550</v>
      </c>
    </row>
    <row r="35" spans="1:7" ht="15" thickBot="1">
      <c r="A35" s="62"/>
      <c r="B35" s="1" t="s">
        <v>9</v>
      </c>
      <c r="C35" s="1" t="s">
        <v>10</v>
      </c>
      <c r="D35" s="3">
        <v>10</v>
      </c>
      <c r="E35" s="75">
        <f>45000*D35</f>
        <v>450000</v>
      </c>
      <c r="F35" s="73">
        <f t="shared" si="1"/>
        <v>85500</v>
      </c>
      <c r="G35" s="74">
        <f t="shared" si="2"/>
        <v>535500</v>
      </c>
    </row>
    <row r="36" spans="1:7" ht="26.25" thickBot="1">
      <c r="A36" s="60" t="s">
        <v>18</v>
      </c>
      <c r="B36" s="1" t="s">
        <v>5</v>
      </c>
      <c r="C36" s="1" t="s">
        <v>6</v>
      </c>
      <c r="D36" s="3">
        <v>1</v>
      </c>
      <c r="E36" s="72">
        <f>45000*D36</f>
        <v>45000</v>
      </c>
      <c r="F36" s="73">
        <f t="shared" si="1"/>
        <v>8550</v>
      </c>
      <c r="G36" s="74">
        <f t="shared" si="2"/>
        <v>53550</v>
      </c>
    </row>
    <row r="37" spans="1:7" ht="15" thickBot="1">
      <c r="A37" s="62"/>
      <c r="B37" s="1" t="s">
        <v>9</v>
      </c>
      <c r="C37" s="1" t="s">
        <v>10</v>
      </c>
      <c r="D37" s="3">
        <v>4</v>
      </c>
      <c r="E37" s="75">
        <f>45000*D37</f>
        <v>180000</v>
      </c>
      <c r="F37" s="73">
        <f t="shared" si="1"/>
        <v>34200</v>
      </c>
      <c r="G37" s="74">
        <f t="shared" si="2"/>
        <v>214200</v>
      </c>
    </row>
    <row r="38" spans="1:7" ht="26.25" thickBot="1">
      <c r="A38" s="60" t="s">
        <v>19</v>
      </c>
      <c r="B38" s="1" t="s">
        <v>5</v>
      </c>
      <c r="C38" s="1" t="s">
        <v>6</v>
      </c>
      <c r="D38" s="3">
        <v>1</v>
      </c>
      <c r="E38" s="72">
        <f>45000*D38</f>
        <v>45000</v>
      </c>
      <c r="F38" s="73">
        <f t="shared" si="1"/>
        <v>8550</v>
      </c>
      <c r="G38" s="74">
        <f t="shared" si="2"/>
        <v>53550</v>
      </c>
    </row>
    <row r="39" spans="1:7" ht="15" thickBot="1">
      <c r="A39" s="62"/>
      <c r="B39" s="1" t="s">
        <v>9</v>
      </c>
      <c r="C39" s="1" t="s">
        <v>10</v>
      </c>
      <c r="D39" s="3">
        <v>1</v>
      </c>
      <c r="E39" s="75">
        <f>45000*D39</f>
        <v>45000</v>
      </c>
      <c r="F39" s="73">
        <f t="shared" si="1"/>
        <v>8550</v>
      </c>
      <c r="G39" s="74">
        <f t="shared" si="2"/>
        <v>53550</v>
      </c>
    </row>
    <row r="40" spans="1:7" ht="26.25" thickBot="1">
      <c r="A40" s="60" t="s">
        <v>20</v>
      </c>
      <c r="B40" s="1" t="s">
        <v>5</v>
      </c>
      <c r="C40" s="1" t="s">
        <v>6</v>
      </c>
      <c r="D40" s="3">
        <v>1</v>
      </c>
      <c r="E40" s="72">
        <f>45000*D40</f>
        <v>45000</v>
      </c>
      <c r="F40" s="73">
        <f t="shared" si="1"/>
        <v>8550</v>
      </c>
      <c r="G40" s="74">
        <f t="shared" si="2"/>
        <v>53550</v>
      </c>
    </row>
    <row r="41" spans="1:7" ht="26.25" thickBot="1">
      <c r="A41" s="62"/>
      <c r="B41" s="1" t="s">
        <v>5</v>
      </c>
      <c r="C41" s="1" t="s">
        <v>8</v>
      </c>
      <c r="D41" s="3">
        <v>1</v>
      </c>
      <c r="E41" s="75">
        <v>25000</v>
      </c>
      <c r="F41" s="73">
        <f t="shared" si="1"/>
        <v>4750</v>
      </c>
      <c r="G41" s="74">
        <f t="shared" si="2"/>
        <v>29750</v>
      </c>
    </row>
    <row r="42" spans="1:7" ht="26.25" thickBot="1">
      <c r="A42" s="60" t="s">
        <v>21</v>
      </c>
      <c r="B42" s="1" t="s">
        <v>5</v>
      </c>
      <c r="C42" s="1" t="s">
        <v>6</v>
      </c>
      <c r="D42" s="3">
        <v>1</v>
      </c>
      <c r="E42" s="72">
        <f>45000*D42</f>
        <v>45000</v>
      </c>
      <c r="F42" s="73">
        <f t="shared" si="1"/>
        <v>8550</v>
      </c>
      <c r="G42" s="74">
        <f t="shared" si="2"/>
        <v>53550</v>
      </c>
    </row>
    <row r="43" spans="1:7" ht="15" thickBot="1">
      <c r="A43" s="62"/>
      <c r="B43" s="1" t="s">
        <v>9</v>
      </c>
      <c r="C43" s="1" t="s">
        <v>10</v>
      </c>
      <c r="D43" s="3">
        <v>4</v>
      </c>
      <c r="E43" s="75">
        <f>45000*D43</f>
        <v>180000</v>
      </c>
      <c r="F43" s="73">
        <f t="shared" si="1"/>
        <v>34200</v>
      </c>
      <c r="G43" s="74">
        <f t="shared" si="2"/>
        <v>214200</v>
      </c>
    </row>
    <row r="44" spans="1:7" ht="26.25" thickBot="1">
      <c r="A44" s="60" t="s">
        <v>22</v>
      </c>
      <c r="B44" s="1" t="s">
        <v>5</v>
      </c>
      <c r="C44" s="1" t="s">
        <v>6</v>
      </c>
      <c r="D44" s="3">
        <v>1</v>
      </c>
      <c r="E44" s="72">
        <f>45000*D44</f>
        <v>45000</v>
      </c>
      <c r="F44" s="73">
        <f t="shared" si="1"/>
        <v>8550</v>
      </c>
      <c r="G44" s="74">
        <f t="shared" si="2"/>
        <v>53550</v>
      </c>
    </row>
    <row r="45" spans="1:7" ht="15" thickBot="1">
      <c r="A45" s="61"/>
      <c r="B45" s="20" t="s">
        <v>9</v>
      </c>
      <c r="C45" s="20" t="s">
        <v>10</v>
      </c>
      <c r="D45" s="21">
        <v>3</v>
      </c>
      <c r="E45" s="75">
        <f>45000*D45</f>
        <v>135000</v>
      </c>
      <c r="F45" s="73">
        <f t="shared" si="1"/>
        <v>25650</v>
      </c>
      <c r="G45" s="74">
        <f t="shared" si="2"/>
        <v>160650</v>
      </c>
    </row>
    <row r="46" spans="1:7" ht="15.75" thickBot="1">
      <c r="A46" s="57" t="s">
        <v>32</v>
      </c>
      <c r="B46" s="58"/>
      <c r="C46" s="59"/>
      <c r="D46" s="22">
        <f>SUM(D17:D45)</f>
        <v>91</v>
      </c>
      <c r="E46" s="81"/>
      <c r="F46" s="76"/>
      <c r="G46" s="77">
        <f>SUM(G17:G45)</f>
        <v>5120570</v>
      </c>
    </row>
    <row r="47" spans="1:7" ht="15" thickBot="1"/>
    <row r="48" spans="1:7" ht="15.75" thickBot="1">
      <c r="A48" s="63" t="s">
        <v>35</v>
      </c>
      <c r="B48" s="64"/>
      <c r="C48" s="64"/>
      <c r="D48" s="64"/>
      <c r="E48" s="64"/>
      <c r="F48" s="64"/>
      <c r="G48" s="65"/>
    </row>
    <row r="49" spans="1:7" ht="39" thickBot="1">
      <c r="A49" s="4" t="s">
        <v>0</v>
      </c>
      <c r="B49" s="5" t="s">
        <v>1</v>
      </c>
      <c r="C49" s="5" t="s">
        <v>2</v>
      </c>
      <c r="D49" s="5" t="s">
        <v>3</v>
      </c>
      <c r="E49" s="7" t="s">
        <v>23</v>
      </c>
      <c r="F49" s="2" t="s">
        <v>24</v>
      </c>
      <c r="G49" s="8" t="s">
        <v>25</v>
      </c>
    </row>
    <row r="50" spans="1:7" ht="26.25" thickBot="1">
      <c r="A50" s="60" t="s">
        <v>4</v>
      </c>
      <c r="B50" s="1" t="s">
        <v>5</v>
      </c>
      <c r="C50" s="1" t="s">
        <v>6</v>
      </c>
      <c r="D50" s="3">
        <v>1</v>
      </c>
      <c r="E50" s="72">
        <f>45000*D50</f>
        <v>45000</v>
      </c>
      <c r="F50" s="73">
        <f t="shared" ref="F50:F66" si="3">+E50*19%</f>
        <v>8550</v>
      </c>
      <c r="G50" s="74">
        <f t="shared" ref="G50:G66" si="4">+E50+F50</f>
        <v>53550</v>
      </c>
    </row>
    <row r="51" spans="1:7" ht="26.25" thickBot="1">
      <c r="A51" s="61"/>
      <c r="B51" s="1" t="s">
        <v>5</v>
      </c>
      <c r="C51" s="1" t="s">
        <v>7</v>
      </c>
      <c r="D51" s="3">
        <v>1</v>
      </c>
      <c r="E51" s="75">
        <f>250000*D51</f>
        <v>250000</v>
      </c>
      <c r="F51" s="73">
        <f t="shared" si="3"/>
        <v>47500</v>
      </c>
      <c r="G51" s="74">
        <f t="shared" si="4"/>
        <v>297500</v>
      </c>
    </row>
    <row r="52" spans="1:7" ht="26.25" thickBot="1">
      <c r="A52" s="62"/>
      <c r="B52" s="1" t="s">
        <v>5</v>
      </c>
      <c r="C52" s="1" t="s">
        <v>8</v>
      </c>
      <c r="D52" s="3">
        <v>1</v>
      </c>
      <c r="E52" s="75">
        <v>25000</v>
      </c>
      <c r="F52" s="73">
        <f t="shared" si="3"/>
        <v>4750</v>
      </c>
      <c r="G52" s="74">
        <f t="shared" si="4"/>
        <v>29750</v>
      </c>
    </row>
    <row r="53" spans="1:7" ht="26.25" thickBot="1">
      <c r="A53" s="25" t="s">
        <v>11</v>
      </c>
      <c r="B53" s="1" t="s">
        <v>5</v>
      </c>
      <c r="C53" s="1" t="s">
        <v>6</v>
      </c>
      <c r="D53" s="3">
        <v>1</v>
      </c>
      <c r="E53" s="72">
        <f t="shared" ref="E53:E56" si="5">45000*D53</f>
        <v>45000</v>
      </c>
      <c r="F53" s="73">
        <f t="shared" si="3"/>
        <v>8550</v>
      </c>
      <c r="G53" s="74">
        <f t="shared" si="4"/>
        <v>53550</v>
      </c>
    </row>
    <row r="54" spans="1:7" ht="26.25" thickBot="1">
      <c r="A54" s="25" t="s">
        <v>12</v>
      </c>
      <c r="B54" s="1" t="s">
        <v>5</v>
      </c>
      <c r="C54" s="1" t="s">
        <v>6</v>
      </c>
      <c r="D54" s="3">
        <v>1</v>
      </c>
      <c r="E54" s="72">
        <f t="shared" si="5"/>
        <v>45000</v>
      </c>
      <c r="F54" s="73">
        <f t="shared" si="3"/>
        <v>8550</v>
      </c>
      <c r="G54" s="74">
        <f t="shared" si="4"/>
        <v>53550</v>
      </c>
    </row>
    <row r="55" spans="1:7" ht="26.25" thickBot="1">
      <c r="A55" s="25" t="s">
        <v>13</v>
      </c>
      <c r="B55" s="1" t="s">
        <v>5</v>
      </c>
      <c r="C55" s="1" t="s">
        <v>6</v>
      </c>
      <c r="D55" s="3">
        <v>1</v>
      </c>
      <c r="E55" s="72">
        <f t="shared" si="5"/>
        <v>45000</v>
      </c>
      <c r="F55" s="73">
        <f t="shared" si="3"/>
        <v>8550</v>
      </c>
      <c r="G55" s="74">
        <f t="shared" si="4"/>
        <v>53550</v>
      </c>
    </row>
    <row r="56" spans="1:7" ht="26.25" thickBot="1">
      <c r="A56" s="60" t="s">
        <v>14</v>
      </c>
      <c r="B56" s="1" t="s">
        <v>5</v>
      </c>
      <c r="C56" s="1" t="s">
        <v>6</v>
      </c>
      <c r="D56" s="3">
        <v>1</v>
      </c>
      <c r="E56" s="72">
        <f t="shared" si="5"/>
        <v>45000</v>
      </c>
      <c r="F56" s="73">
        <f t="shared" si="3"/>
        <v>8550</v>
      </c>
      <c r="G56" s="74">
        <f t="shared" si="4"/>
        <v>53550</v>
      </c>
    </row>
    <row r="57" spans="1:7" ht="26.25" thickBot="1">
      <c r="A57" s="62"/>
      <c r="B57" s="1" t="s">
        <v>5</v>
      </c>
      <c r="C57" s="1" t="s">
        <v>7</v>
      </c>
      <c r="D57" s="3">
        <v>1</v>
      </c>
      <c r="E57" s="75">
        <f>250000*D57</f>
        <v>250000</v>
      </c>
      <c r="F57" s="73">
        <f t="shared" si="3"/>
        <v>47500</v>
      </c>
      <c r="G57" s="74">
        <f t="shared" si="4"/>
        <v>297500</v>
      </c>
    </row>
    <row r="58" spans="1:7" ht="39" thickBot="1">
      <c r="A58" s="25" t="s">
        <v>15</v>
      </c>
      <c r="B58" s="1" t="s">
        <v>5</v>
      </c>
      <c r="C58" s="1" t="s">
        <v>6</v>
      </c>
      <c r="D58" s="3">
        <v>1</v>
      </c>
      <c r="E58" s="72">
        <f t="shared" ref="E58:E63" si="6">45000*D58</f>
        <v>45000</v>
      </c>
      <c r="F58" s="73">
        <f t="shared" si="3"/>
        <v>8550</v>
      </c>
      <c r="G58" s="74">
        <f t="shared" si="4"/>
        <v>53550</v>
      </c>
    </row>
    <row r="59" spans="1:7" ht="26.25" thickBot="1">
      <c r="A59" s="25" t="s">
        <v>16</v>
      </c>
      <c r="B59" s="1" t="s">
        <v>5</v>
      </c>
      <c r="C59" s="1" t="s">
        <v>6</v>
      </c>
      <c r="D59" s="3">
        <v>1</v>
      </c>
      <c r="E59" s="72">
        <f t="shared" si="6"/>
        <v>45000</v>
      </c>
      <c r="F59" s="73">
        <f t="shared" si="3"/>
        <v>8550</v>
      </c>
      <c r="G59" s="74">
        <f t="shared" si="4"/>
        <v>53550</v>
      </c>
    </row>
    <row r="60" spans="1:7" ht="26.25" thickBot="1">
      <c r="A60" s="25" t="s">
        <v>17</v>
      </c>
      <c r="B60" s="1" t="s">
        <v>5</v>
      </c>
      <c r="C60" s="1" t="s">
        <v>6</v>
      </c>
      <c r="D60" s="3">
        <v>1</v>
      </c>
      <c r="E60" s="72">
        <f t="shared" si="6"/>
        <v>45000</v>
      </c>
      <c r="F60" s="73">
        <f t="shared" si="3"/>
        <v>8550</v>
      </c>
      <c r="G60" s="74">
        <f t="shared" si="4"/>
        <v>53550</v>
      </c>
    </row>
    <row r="61" spans="1:7" ht="26.25" thickBot="1">
      <c r="A61" s="25" t="s">
        <v>18</v>
      </c>
      <c r="B61" s="1" t="s">
        <v>5</v>
      </c>
      <c r="C61" s="1" t="s">
        <v>6</v>
      </c>
      <c r="D61" s="3">
        <v>1</v>
      </c>
      <c r="E61" s="72">
        <f t="shared" si="6"/>
        <v>45000</v>
      </c>
      <c r="F61" s="73">
        <f t="shared" si="3"/>
        <v>8550</v>
      </c>
      <c r="G61" s="74">
        <f t="shared" si="4"/>
        <v>53550</v>
      </c>
    </row>
    <row r="62" spans="1:7" ht="26.25" thickBot="1">
      <c r="A62" s="25" t="s">
        <v>19</v>
      </c>
      <c r="B62" s="1" t="s">
        <v>5</v>
      </c>
      <c r="C62" s="1" t="s">
        <v>6</v>
      </c>
      <c r="D62" s="3">
        <v>1</v>
      </c>
      <c r="E62" s="72">
        <f t="shared" si="6"/>
        <v>45000</v>
      </c>
      <c r="F62" s="73">
        <f t="shared" si="3"/>
        <v>8550</v>
      </c>
      <c r="G62" s="74">
        <f t="shared" si="4"/>
        <v>53550</v>
      </c>
    </row>
    <row r="63" spans="1:7" ht="26.25" thickBot="1">
      <c r="A63" s="60" t="s">
        <v>20</v>
      </c>
      <c r="B63" s="1" t="s">
        <v>5</v>
      </c>
      <c r="C63" s="1" t="s">
        <v>6</v>
      </c>
      <c r="D63" s="3">
        <v>1</v>
      </c>
      <c r="E63" s="72">
        <f t="shared" si="6"/>
        <v>45000</v>
      </c>
      <c r="F63" s="73">
        <f t="shared" si="3"/>
        <v>8550</v>
      </c>
      <c r="G63" s="74">
        <f t="shared" si="4"/>
        <v>53550</v>
      </c>
    </row>
    <row r="64" spans="1:7" ht="26.25" thickBot="1">
      <c r="A64" s="62"/>
      <c r="B64" s="1" t="s">
        <v>5</v>
      </c>
      <c r="C64" s="1" t="s">
        <v>8</v>
      </c>
      <c r="D64" s="3">
        <v>1</v>
      </c>
      <c r="E64" s="75">
        <v>25000</v>
      </c>
      <c r="F64" s="73">
        <f t="shared" si="3"/>
        <v>4750</v>
      </c>
      <c r="G64" s="74">
        <f t="shared" si="4"/>
        <v>29750</v>
      </c>
    </row>
    <row r="65" spans="1:7" ht="39" thickBot="1">
      <c r="A65" s="25" t="s">
        <v>21</v>
      </c>
      <c r="B65" s="1" t="s">
        <v>5</v>
      </c>
      <c r="C65" s="1" t="s">
        <v>6</v>
      </c>
      <c r="D65" s="3">
        <v>1</v>
      </c>
      <c r="E65" s="72">
        <f t="shared" ref="E65:E66" si="7">45000*D65</f>
        <v>45000</v>
      </c>
      <c r="F65" s="73">
        <f t="shared" si="3"/>
        <v>8550</v>
      </c>
      <c r="G65" s="74">
        <f t="shared" si="4"/>
        <v>53550</v>
      </c>
    </row>
    <row r="66" spans="1:7" ht="26.25" thickBot="1">
      <c r="A66" s="25" t="s">
        <v>22</v>
      </c>
      <c r="B66" s="1" t="s">
        <v>5</v>
      </c>
      <c r="C66" s="1" t="s">
        <v>6</v>
      </c>
      <c r="D66" s="21">
        <v>1</v>
      </c>
      <c r="E66" s="72">
        <f t="shared" si="7"/>
        <v>45000</v>
      </c>
      <c r="F66" s="73">
        <f t="shared" si="3"/>
        <v>8550</v>
      </c>
      <c r="G66" s="74">
        <f t="shared" si="4"/>
        <v>53550</v>
      </c>
    </row>
    <row r="67" spans="1:7" ht="15.75" thickBot="1">
      <c r="A67" s="57" t="s">
        <v>32</v>
      </c>
      <c r="B67" s="58"/>
      <c r="C67" s="58"/>
      <c r="D67" s="31">
        <f>SUM(D50:D66)</f>
        <v>17</v>
      </c>
      <c r="E67" s="76"/>
      <c r="F67" s="76"/>
      <c r="G67" s="77">
        <f>SUM(G50:G66)</f>
        <v>1350650</v>
      </c>
    </row>
    <row r="69" spans="1:7" ht="15" thickBot="1">
      <c r="C69" s="26"/>
    </row>
    <row r="70" spans="1:7" ht="15">
      <c r="C70" s="27" t="s">
        <v>34</v>
      </c>
      <c r="D70" s="85">
        <f>+G13</f>
        <v>1666000</v>
      </c>
    </row>
    <row r="71" spans="1:7" ht="15">
      <c r="C71" s="28" t="s">
        <v>36</v>
      </c>
      <c r="D71" s="82">
        <f>+G46</f>
        <v>5120570</v>
      </c>
    </row>
    <row r="72" spans="1:7" ht="15">
      <c r="C72" s="28" t="s">
        <v>37</v>
      </c>
      <c r="D72" s="82">
        <f>+G67</f>
        <v>1350650</v>
      </c>
    </row>
    <row r="73" spans="1:7" ht="15.75" thickBot="1">
      <c r="C73" s="29" t="s">
        <v>38</v>
      </c>
      <c r="D73" s="83">
        <f>SUM(D70:D72)</f>
        <v>8137220</v>
      </c>
    </row>
  </sheetData>
  <mergeCells count="32">
    <mergeCell ref="A30:A31"/>
    <mergeCell ref="A17:A20"/>
    <mergeCell ref="A21:A22"/>
    <mergeCell ref="A23:A24"/>
    <mergeCell ref="A25:A26"/>
    <mergeCell ref="A27:A29"/>
    <mergeCell ref="A56:A57"/>
    <mergeCell ref="A63:A64"/>
    <mergeCell ref="A48:G48"/>
    <mergeCell ref="A67:C67"/>
    <mergeCell ref="A44:A45"/>
    <mergeCell ref="A6:B6"/>
    <mergeCell ref="C6:G6"/>
    <mergeCell ref="A7:G7"/>
    <mergeCell ref="A46:C46"/>
    <mergeCell ref="A50:A52"/>
    <mergeCell ref="A15:G15"/>
    <mergeCell ref="B10:B12"/>
    <mergeCell ref="C10:C12"/>
    <mergeCell ref="A8:G8"/>
    <mergeCell ref="A13:C13"/>
    <mergeCell ref="A32:A33"/>
    <mergeCell ref="A34:A35"/>
    <mergeCell ref="A36:A37"/>
    <mergeCell ref="A38:A39"/>
    <mergeCell ref="A40:A41"/>
    <mergeCell ref="A42:A43"/>
    <mergeCell ref="A1:F1"/>
    <mergeCell ref="A2:G2"/>
    <mergeCell ref="D3:E3"/>
    <mergeCell ref="D4:E4"/>
    <mergeCell ref="D5:E5"/>
  </mergeCells>
  <hyperlinks>
    <hyperlink ref="B5" r:id="rId1" xr:uid="{D5C0C2D5-1809-43D0-95D7-D6DAB63F595D}"/>
  </hyperlinks>
  <pageMargins left="0.7" right="0.7" top="0.75" bottom="0.75" header="0.3" footer="0.3"/>
  <pageSetup paperSize="9" orientation="portrait" r:id="rId2"/>
  <ignoredErrors>
    <ignoredError sqref="E57 E21:E23 E25 E27:E28 E30 E32 E34 E36 E38 E40:E42 E44" 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EXTINTORES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Yised Vanessa Morales Palacio</dc:creator>
  <cp:lastModifiedBy>Geoingenieria</cp:lastModifiedBy>
  <dcterms:created xsi:type="dcterms:W3CDTF">2026-08-10T15:44:39Z</dcterms:created>
  <dcterms:modified xsi:type="dcterms:W3CDTF">2026-08-27T21:09:26Z</dcterms:modified>
</cp:coreProperties>
</file>