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https://d.docs.live.net/1f5d45b44828f060/Documentos/MUNICIPIO CAJICA/CAJICA 2026/LP-009-2026 LA PALMA/"/>
    </mc:Choice>
  </mc:AlternateContent>
  <xr:revisionPtr revIDLastSave="31" documentId="13_ncr:1_{343A7557-FDAD-49FC-8BFB-ADA227F8E75A}" xr6:coauthVersionLast="47" xr6:coauthVersionMax="47" xr10:uidLastSave="{B005D7B2-2F32-4BA9-8F7D-1C28C50C2F58}"/>
  <bookViews>
    <workbookView xWindow="-120" yWindow="-120" windowWidth="20730" windowHeight="110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(Entidad)'!$I$7:$I$235</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(Entidad)'!$B$1:$M$251</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(Entidad)'!$K$237</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(Entidad)'!$K$247</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(Entidad)'!$K$247</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(Entidad)'!$K$248</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 localSheetId="0">'PRESUPUESTO OFICIAL (Entidad)'!$6:$8</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78" i="265" l="1"/>
  <c r="K240" i="265"/>
  <c r="K221" i="265"/>
  <c r="K222" i="265"/>
  <c r="K223" i="265"/>
  <c r="K224" i="265"/>
  <c r="K225" i="265"/>
  <c r="K226" i="265"/>
  <c r="K227" i="265"/>
  <c r="K228" i="265"/>
  <c r="K229" i="265"/>
  <c r="K230" i="265"/>
  <c r="K231" i="265"/>
  <c r="K232" i="265"/>
  <c r="K233" i="265"/>
  <c r="K220" i="265"/>
  <c r="K234" i="265" s="1"/>
  <c r="K216" i="265"/>
  <c r="K217" i="265"/>
  <c r="K215" i="265"/>
  <c r="K218" i="265" s="1"/>
  <c r="K212" i="265"/>
  <c r="K213" i="265" s="1"/>
  <c r="K198" i="265"/>
  <c r="K199" i="265"/>
  <c r="K200" i="265"/>
  <c r="K201" i="265"/>
  <c r="K202" i="265"/>
  <c r="K203" i="265"/>
  <c r="K204" i="265"/>
  <c r="K205" i="265"/>
  <c r="K206" i="265"/>
  <c r="K207" i="265"/>
  <c r="K208" i="265"/>
  <c r="K209" i="265"/>
  <c r="K197" i="265"/>
  <c r="K190" i="265"/>
  <c r="K191" i="265"/>
  <c r="K192" i="265"/>
  <c r="K193" i="265"/>
  <c r="K194" i="265"/>
  <c r="K189" i="265"/>
  <c r="K195" i="265" s="1"/>
  <c r="K178" i="265"/>
  <c r="K179" i="265"/>
  <c r="K180" i="265"/>
  <c r="K181" i="265"/>
  <c r="K182" i="265"/>
  <c r="K183" i="265"/>
  <c r="K184" i="265"/>
  <c r="K185" i="265"/>
  <c r="K186" i="265"/>
  <c r="K177" i="265"/>
  <c r="K171" i="265"/>
  <c r="K172" i="265"/>
  <c r="K170" i="265"/>
  <c r="K173" i="265" s="1"/>
  <c r="K164" i="265"/>
  <c r="K165" i="265"/>
  <c r="K166" i="265"/>
  <c r="K167" i="265"/>
  <c r="K163" i="265"/>
  <c r="K148" i="265"/>
  <c r="K149" i="265"/>
  <c r="K150" i="265"/>
  <c r="K151" i="265"/>
  <c r="K152" i="265"/>
  <c r="K153" i="265"/>
  <c r="K154" i="265"/>
  <c r="K155" i="265"/>
  <c r="K156" i="265"/>
  <c r="K157" i="265"/>
  <c r="K158" i="265"/>
  <c r="K159" i="265"/>
  <c r="K160" i="265"/>
  <c r="K147" i="265"/>
  <c r="K141" i="265"/>
  <c r="K142" i="265"/>
  <c r="K143" i="265"/>
  <c r="K144" i="265"/>
  <c r="K140" i="265"/>
  <c r="K145" i="265" s="1"/>
  <c r="K135" i="265"/>
  <c r="K136" i="265"/>
  <c r="K137" i="265"/>
  <c r="K134" i="265"/>
  <c r="K138" i="265" s="1"/>
  <c r="K130" i="265"/>
  <c r="K131" i="265"/>
  <c r="K129" i="265"/>
  <c r="K132" i="265" s="1"/>
  <c r="K124" i="265"/>
  <c r="K125" i="265"/>
  <c r="K126" i="265"/>
  <c r="K123" i="265"/>
  <c r="K92" i="265"/>
  <c r="K93" i="265"/>
  <c r="K94" i="265"/>
  <c r="K95" i="265"/>
  <c r="K96" i="265"/>
  <c r="K97" i="265"/>
  <c r="K98" i="265"/>
  <c r="K99" i="265"/>
  <c r="K100" i="265"/>
  <c r="K101" i="265"/>
  <c r="K102" i="265"/>
  <c r="K103" i="265"/>
  <c r="K104" i="265"/>
  <c r="K105" i="265"/>
  <c r="K106" i="265"/>
  <c r="K107" i="265"/>
  <c r="K108" i="265"/>
  <c r="K109" i="265"/>
  <c r="K110" i="265"/>
  <c r="K111" i="265"/>
  <c r="K112" i="265"/>
  <c r="K113" i="265"/>
  <c r="K114" i="265"/>
  <c r="K115" i="265"/>
  <c r="K116" i="265"/>
  <c r="K117" i="265"/>
  <c r="K118" i="265"/>
  <c r="K119" i="265"/>
  <c r="K120" i="265"/>
  <c r="K91" i="265"/>
  <c r="K82" i="265"/>
  <c r="K83" i="265"/>
  <c r="K84" i="265"/>
  <c r="K85" i="265"/>
  <c r="K86" i="265"/>
  <c r="K87" i="265"/>
  <c r="K88" i="265"/>
  <c r="K81" i="265"/>
  <c r="K55" i="265"/>
  <c r="K56" i="265"/>
  <c r="K57" i="265"/>
  <c r="K58" i="265"/>
  <c r="K59" i="265"/>
  <c r="K60" i="265"/>
  <c r="K61" i="265"/>
  <c r="K62" i="265"/>
  <c r="K63" i="265"/>
  <c r="K64" i="265"/>
  <c r="K65" i="265"/>
  <c r="K66" i="265"/>
  <c r="K67" i="265"/>
  <c r="K68" i="265"/>
  <c r="K69" i="265"/>
  <c r="K70" i="265"/>
  <c r="K71" i="265"/>
  <c r="K72" i="265"/>
  <c r="K73" i="265"/>
  <c r="K74" i="265"/>
  <c r="K75" i="265"/>
  <c r="K76" i="265"/>
  <c r="K77" i="265"/>
  <c r="K54" i="265"/>
  <c r="K46" i="265"/>
  <c r="K47" i="265"/>
  <c r="K48" i="265"/>
  <c r="K49" i="265"/>
  <c r="K50" i="265"/>
  <c r="K51" i="265"/>
  <c r="K45" i="265"/>
  <c r="K38" i="265"/>
  <c r="K39" i="265"/>
  <c r="K40" i="265"/>
  <c r="K41" i="265"/>
  <c r="K42" i="265"/>
  <c r="K37" i="265"/>
  <c r="K34" i="265"/>
  <c r="K29" i="265"/>
  <c r="K30" i="265"/>
  <c r="K31" i="265"/>
  <c r="K28" i="265"/>
  <c r="K22" i="265"/>
  <c r="K23" i="265"/>
  <c r="K24" i="265"/>
  <c r="K25" i="265"/>
  <c r="K21" i="265"/>
  <c r="K11" i="265"/>
  <c r="K12" i="265"/>
  <c r="K13" i="265"/>
  <c r="K14" i="265"/>
  <c r="K15" i="265"/>
  <c r="K16" i="265"/>
  <c r="K17" i="265"/>
  <c r="K18" i="265"/>
  <c r="K10" i="265"/>
  <c r="K35" i="265"/>
  <c r="K32" i="265"/>
  <c r="K26" i="265"/>
  <c r="D22" i="265"/>
  <c r="D23" i="265" s="1"/>
  <c r="D24" i="265" s="1"/>
  <c r="D25" i="265" s="1"/>
  <c r="K19" i="265"/>
  <c r="K187" i="265" l="1"/>
  <c r="K121" i="265"/>
  <c r="K161" i="265"/>
  <c r="K89" i="265"/>
  <c r="K168" i="265"/>
  <c r="K79" i="265"/>
  <c r="K43" i="265"/>
  <c r="K127" i="265"/>
  <c r="K52" i="265"/>
  <c r="K210" i="265"/>
  <c r="K235" i="265" l="1"/>
  <c r="K242" i="265" l="1"/>
</calcChain>
</file>

<file path=xl/sharedStrings.xml><?xml version="1.0" encoding="utf-8"?>
<sst xmlns="http://schemas.openxmlformats.org/spreadsheetml/2006/main" count="647" uniqueCount="392">
  <si>
    <t xml:space="preserve">Formulario 1 - Propuesta económica  -  Licitación de obra pública de infraestructura social </t>
  </si>
  <si>
    <t xml:space="preserve">version 2 del 21 de agosto de 2025 </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</si>
  <si>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</si>
  <si>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</si>
  <si>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</si>
  <si>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</si>
  <si>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</si>
  <si>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</si>
  <si>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</si>
  <si>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</si>
  <si>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</si>
  <si>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</si>
  <si>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</si>
  <si>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</si>
  <si>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</si>
  <si>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</si>
  <si>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</si>
  <si>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t>DESCRIPCION</t>
  </si>
  <si>
    <t>PORCENTAJE</t>
  </si>
  <si>
    <t>ADMINISTRACIÓN</t>
  </si>
  <si>
    <t>A=</t>
  </si>
  <si>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</si>
  <si>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</si>
  <si>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</si>
  <si>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</si>
  <si>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</si>
  <si>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</si>
  <si>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</si>
  <si>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</si>
  <si>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</si>
  <si>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</si>
  <si>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</si>
  <si>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</si>
  <si>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</si>
  <si>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</si>
  <si>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</si>
  <si>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</si>
  <si>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</si>
  <si>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</si>
  <si>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</si>
  <si>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</si>
  <si>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</si>
  <si>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</si>
  <si>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</si>
  <si>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</si>
  <si>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</si>
  <si>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</si>
  <si>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</si>
  <si>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</si>
  <si>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</si>
  <si>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</si>
  <si>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</si>
  <si>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</si>
  <si>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</si>
  <si>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</si>
  <si>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</si>
  <si>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</si>
  <si>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</si>
  <si>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</si>
  <si>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</si>
  <si>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</si>
  <si>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</si>
  <si>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</si>
  <si>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</si>
  <si>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</si>
  <si>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</si>
  <si>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</si>
  <si>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</si>
  <si>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</si>
  <si>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</si>
  <si>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</si>
  <si>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</si>
  <si>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</si>
  <si>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</si>
  <si>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</si>
  <si>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</si>
  <si>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</si>
  <si>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</si>
  <si>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</si>
  <si>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</si>
  <si>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</si>
  <si>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</si>
  <si>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</si>
  <si>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</si>
  <si>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</si>
  <si>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</si>
  <si>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</si>
  <si>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</si>
  <si>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</si>
  <si>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</si>
  <si>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</si>
  <si>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</si>
  <si>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</si>
  <si>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</si>
  <si>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1-ACTIVIDADES PRELIMINARES</t>
  </si>
  <si>
    <t>UN</t>
  </si>
  <si>
    <t>ML</t>
  </si>
  <si>
    <t>M2</t>
  </si>
  <si>
    <t>APU 1,4</t>
  </si>
  <si>
    <t>Demolición caseta salón comunal altura 4M muros y teja (incluye retiro de sobrantes)</t>
  </si>
  <si>
    <t>APU 1,7</t>
  </si>
  <si>
    <t>Demolición banca lateral altura0,40 en concreto y  ladrillo (incluye retiro de sobrantes)</t>
  </si>
  <si>
    <t>Excavación manual en material común h=0.0-2.0 m (incluye retiro de sobrantes a una distancia menor de 5 km)</t>
  </si>
  <si>
    <t>M3</t>
  </si>
  <si>
    <t>APU 1,9</t>
  </si>
  <si>
    <t xml:space="preserve">Sobrerecorrido botadero certificado </t>
  </si>
  <si>
    <t>M3/KM</t>
  </si>
  <si>
    <t xml:space="preserve">2-CIMENTACIÓN </t>
  </si>
  <si>
    <t xml:space="preserve">Viga amarre en concreto 3500 PSI </t>
  </si>
  <si>
    <t>Acero figurado 60000 PSI</t>
  </si>
  <si>
    <t>KG</t>
  </si>
  <si>
    <t>APU 2,3</t>
  </si>
  <si>
    <t>Muro corrido en concreto 3500PSI con formaleta SUPER T - 0,11X 0,65</t>
  </si>
  <si>
    <t>Base en concreto pobre 1500 PSI</t>
  </si>
  <si>
    <t>3-ESTRUCTURA EN CONCRETO</t>
  </si>
  <si>
    <t>Entrepiso placa maciza 3500 PSI E=0.10 M</t>
  </si>
  <si>
    <t>4-ESTRUCTURA METÁLICA</t>
  </si>
  <si>
    <t>5-MAMPOSTERÍA Y PAÑETES</t>
  </si>
  <si>
    <t>APU 5,1</t>
  </si>
  <si>
    <t xml:space="preserve">Muro en ladrillo estructural perforación vertical 33x11,5x23 color terracota claro o similar, incluye refuerzo en grafil según especificaciones estructurales </t>
  </si>
  <si>
    <t>APU 5,2</t>
  </si>
  <si>
    <t>Muro en ladrillo estructural perforación vertical 33x11,5x23 color terracota claro o similar (lineal)</t>
  </si>
  <si>
    <t>APU 5,5</t>
  </si>
  <si>
    <t>Suministro e instalación de ladrillo calado de estrella 10x20x20 Cm Color: Terracota</t>
  </si>
  <si>
    <t>6-CUBIERTA</t>
  </si>
  <si>
    <t>APU 6,5</t>
  </si>
  <si>
    <t>Media caña en mortero 1:3</t>
  </si>
  <si>
    <t>APU 6,7</t>
  </si>
  <si>
    <t>Gárgola en concreto reforzada con fibra de vidrio medidas de 8 x 12 x 21 x 4.5 cm de profundidad</t>
  </si>
  <si>
    <t>7-INSTALACIONES ELÉCTRICAS</t>
  </si>
  <si>
    <t>APU 7,3</t>
  </si>
  <si>
    <t>Salida para lampara de emergencia</t>
  </si>
  <si>
    <t>LUMINARIA PANEL LED REDONDO - 12W - 4000K/6000K - IP20 - 120V - DE SOBREPONER 17cmX3cm</t>
  </si>
  <si>
    <t>LUMINARIA LED - 18W - 4000K/6000K - IP65 - IK08 - 120V - HERMÉTICA - 60cmX8cm</t>
  </si>
  <si>
    <t>LUMINARIA LED - 36W - 4000K/6000K - IP65 - IK08 - 120V - HERMÉTICA - 120cmX10cm</t>
  </si>
  <si>
    <t>APU 7,7</t>
  </si>
  <si>
    <t>Luminaria tipo (led deco bolardo)</t>
  </si>
  <si>
    <t>APU 7,8</t>
  </si>
  <si>
    <t>Luminaria de emergencia</t>
  </si>
  <si>
    <t>INTERRUPTOR TERMOMAGNÉTICO INDUSTRIAL (MCCB) - TRIPOLAR 125A - 150A - 50kA - 240V</t>
  </si>
  <si>
    <t>APU 7,10</t>
  </si>
  <si>
    <t>Panel de control de alumbrado</t>
  </si>
  <si>
    <t>APU 7,11</t>
  </si>
  <si>
    <t>Salida para sensor de movimiento tubería EMT 1/2", incluye el sensor</t>
  </si>
  <si>
    <t>APU 7,13</t>
  </si>
  <si>
    <t>Salida para toma tipo gfci en tubería PVC</t>
  </si>
  <si>
    <t>APU 7,14</t>
  </si>
  <si>
    <t>Salida para toma secador de manos tubería PVC de 1/2"</t>
  </si>
  <si>
    <t>APU 7,16</t>
  </si>
  <si>
    <t>Breaker totalizador 3x63 a.</t>
  </si>
  <si>
    <t>APU 7,18</t>
  </si>
  <si>
    <t xml:space="preserve">Breaker 2x20 a. </t>
  </si>
  <si>
    <t>APU 7,19</t>
  </si>
  <si>
    <t>Tubería PVC de 1∅1.1/4" desde caja de medida hasta tablero de distribución</t>
  </si>
  <si>
    <t>APU 7,20</t>
  </si>
  <si>
    <t>Alimentador desde caja de medida al tablero de distribución 3x6+1x8+1x10t CU</t>
  </si>
  <si>
    <t>APU 7,21</t>
  </si>
  <si>
    <t>Tubo galvanizado de 1 1/4" IMC (accesorios de fijación) (puede variar de acuerdo a la aprobación del proyecto s-4)</t>
  </si>
  <si>
    <t>APU 7,22</t>
  </si>
  <si>
    <t>Acometida desde el punto de conexión hasta caja de medida norma AE 305 cable antifraude 3no6+1no8</t>
  </si>
  <si>
    <t>APU 7,23</t>
  </si>
  <si>
    <t>Caja para medidor trifásico norma AE 305</t>
  </si>
  <si>
    <t>TABLERO DISTRIBUCIÓN TRIFÁSICO - 5 H - 200A - 600V - 30 CIRCUITOS (SIN BREAKERS), CON PUERTA, CHAPA Y ESPACIO PARA TOTALIZADOR</t>
  </si>
  <si>
    <t>GL</t>
  </si>
  <si>
    <t>ILUMINACIÓN EXTERIOR</t>
  </si>
  <si>
    <t>Poste metálico de 6m</t>
  </si>
  <si>
    <t>APU 7,30</t>
  </si>
  <si>
    <t xml:space="preserve">Luminaria tipo (p29450-led street zd229 35w NW 3p) </t>
  </si>
  <si>
    <t>APU 7,31</t>
  </si>
  <si>
    <t>Empalme tipo 91b-1</t>
  </si>
  <si>
    <t>APU 7,32</t>
  </si>
  <si>
    <t>Canalización de 2φ3"pvc incluye accesorios</t>
  </si>
  <si>
    <t>APU 7,33</t>
  </si>
  <si>
    <t>Alambrado en 2 no 4 al + 1 no 6 t CU</t>
  </si>
  <si>
    <t>APU 7,36</t>
  </si>
  <si>
    <t>Luminaria tipo (p29307 led deco step 6w INC ww)</t>
  </si>
  <si>
    <t>SALIDA TOMACORRIENTE TRIFÁSICA - 3P - 50A - 250V (NEMA 10-50R), INCLUYE: CAJA, ELEMENTOS DE FIJACIÓN, TRAMO DE 4m DE TUBERÍA PVC 3/4" Y CIRCUITO RAMAL (No.8AWG)</t>
  </si>
  <si>
    <t>8-INSTALACIONES HIDROSANITARIAS</t>
  </si>
  <si>
    <t>Punto hidráulico PVC-p/paral 1.1/4"</t>
  </si>
  <si>
    <t>Salida sanitaria PVC-s/paral 2"</t>
  </si>
  <si>
    <t>Salida sanitaria PVC-s/paral 4"</t>
  </si>
  <si>
    <t>APU 8,10</t>
  </si>
  <si>
    <t>Salida sanitaria PVC-s/sifon 2"</t>
  </si>
  <si>
    <t>APU 8,12</t>
  </si>
  <si>
    <t>Red suministro PVC 1 1/4"</t>
  </si>
  <si>
    <t>3,25 (URB)</t>
  </si>
  <si>
    <t>Tubería PVC alcantarillado 8"</t>
  </si>
  <si>
    <t>APU 8,20</t>
  </si>
  <si>
    <t>Registro 1.1/4"</t>
  </si>
  <si>
    <t>Caja de inspección 80x80</t>
  </si>
  <si>
    <t>APU 8,24</t>
  </si>
  <si>
    <t>Tanque plástico 2000 lt (incluye accesorios e instalación)</t>
  </si>
  <si>
    <t>APU 8,25</t>
  </si>
  <si>
    <t>Cheque pesado en bronce 1-1/2</t>
  </si>
  <si>
    <t>APU 8,26</t>
  </si>
  <si>
    <t>Flotador bronce de 1/2"</t>
  </si>
  <si>
    <t>APU 8,27</t>
  </si>
  <si>
    <t>Lavado y desinfección del tanque de agua potable</t>
  </si>
  <si>
    <t>APU 8,28</t>
  </si>
  <si>
    <t>Prueba de presión</t>
  </si>
  <si>
    <t>APU 8,29</t>
  </si>
  <si>
    <t>Suministro equipo de presión una bomba qmin= 39gpm, presión mínima =52 psi, pot: 3 h.p. Con tablero de control para encendido, apagado y nivel de agua.</t>
  </si>
  <si>
    <t>APU 8,30</t>
  </si>
  <si>
    <t>Gestiones y tramites para las conexiones definitivas de las red de alcantarillado y la conexión a la red de agua potable</t>
  </si>
  <si>
    <t>9-PISOS BASES</t>
  </si>
  <si>
    <t>APU 9,2</t>
  </si>
  <si>
    <t>Placa base concreto 0.12 2500 PSI</t>
  </si>
  <si>
    <t>Refuerzo malla electrosoldada</t>
  </si>
  <si>
    <t xml:space="preserve">Alistado impermeabilizado pisos 1:3, E=0.04 </t>
  </si>
  <si>
    <t>10-IMPERMEABILIZACIONES</t>
  </si>
  <si>
    <t>APU 10,1</t>
  </si>
  <si>
    <t>Suministro y aplicación de recubrimiento impermeabilizante en poliurea, aplicado en frío</t>
  </si>
  <si>
    <t>APU 10,2</t>
  </si>
  <si>
    <t>Suministro y aplicación de recubrimiento impermeabilizante en poliurea, aplicado en frío (lineal)</t>
  </si>
  <si>
    <t>APU 10,3</t>
  </si>
  <si>
    <t>Ruanas en SikaFelt FPP 30</t>
  </si>
  <si>
    <t>11-PISOS Y ACABADOS MUROS</t>
  </si>
  <si>
    <t>APU 11,1</t>
  </si>
  <si>
    <t>Piso Alfa Gres Tablon Color Sahara 30x30 o similar</t>
  </si>
  <si>
    <t>APU 11,2</t>
  </si>
  <si>
    <t>Piso Alfa Gres Cenefa Color Mocca 4x26 o similar (lineal)</t>
  </si>
  <si>
    <t>APU 11,3</t>
  </si>
  <si>
    <t>Enchape pared en Cerámica de 30x60 cms Natal Blanco CU,Corona o similar</t>
  </si>
  <si>
    <t>APU 11,4</t>
  </si>
  <si>
    <t>Enchape pared en Cerámica de 30x60 cms Natal Blanco CU,Corona o similar (lineal)</t>
  </si>
  <si>
    <t>12-ESTUCO Y PINTURA</t>
  </si>
  <si>
    <t>APU 12,1</t>
  </si>
  <si>
    <t xml:space="preserve">Pintura vinilo TIPO 1 sobre pañete Color Hielo Artico o similar </t>
  </si>
  <si>
    <t>APU 12,2</t>
  </si>
  <si>
    <t>Pintura vinilo TIPO 1 sobre pañete Color Hielo Artico o similar (lineal)</t>
  </si>
  <si>
    <t>APU 12,3</t>
  </si>
  <si>
    <t xml:space="preserve">Pintura vinilo TIPO 1 sobre pañete Color  </t>
  </si>
  <si>
    <t>APU 12,4</t>
  </si>
  <si>
    <t>Pintura para exteriores koraza con protección UV, antibacteriana, antihongos</t>
  </si>
  <si>
    <t>APU 12,5</t>
  </si>
  <si>
    <t>Pintura para exteriores koraza con protección UV, antibacteriana, antihongos (lineal)</t>
  </si>
  <si>
    <t>13-APARATOS SANITARIOS Y ACCESORIOS</t>
  </si>
  <si>
    <t>APU 13,1</t>
  </si>
  <si>
    <t>Lavamanos PMR Aquajet institucional. REF. O12911001 Corona o similar</t>
  </si>
  <si>
    <t>UND</t>
  </si>
  <si>
    <t>APU 13,2</t>
  </si>
  <si>
    <t xml:space="preserve">Kit de Orinal para Adultos tipo Gotta EP de entrada posterior con Válvula Push de empotrar de Corona o similar </t>
  </si>
  <si>
    <t>APU 13,3</t>
  </si>
  <si>
    <t>Kit Taza Adriática Plus entrada posterior con válvula push de empotrar de Corona o similar</t>
  </si>
  <si>
    <t>APU 13,4</t>
  </si>
  <si>
    <t>Lavamanos empotrado en meson de Porcelana, acabado blanco</t>
  </si>
  <si>
    <t>APU 13,5</t>
  </si>
  <si>
    <t>Grifería para Lavamanos Institucional Push mesa, de Corona o similar</t>
  </si>
  <si>
    <t>APU 13,6</t>
  </si>
  <si>
    <t>Rejilla de piso cuadrada anticucaracha de 10x10 cms en acero inoxidable Tipo Contemporanea de Grival o similar</t>
  </si>
  <si>
    <t>BARRA DE SEGURIDAD ABATIBLE ACERO INOXIDABLE 70CM</t>
  </si>
  <si>
    <t>BARRA DE SEGURIDAD ACERO INOXIDABLE 80CM</t>
  </si>
  <si>
    <t xml:space="preserve">ESPEJO BISELADO INCOLORO 4 MM </t>
  </si>
  <si>
    <t>APU 13,10</t>
  </si>
  <si>
    <t>Espejo para baño de discapacitados 4mm con soporte oculto en aluminio inclinado según NTC 6047, instalación flotada.</t>
  </si>
  <si>
    <t>APU 13,11</t>
  </si>
  <si>
    <t>Secador de manos automático en acero inoxidable, secado rápido, Potenza de Corona o similar</t>
  </si>
  <si>
    <t>APU 13,12</t>
  </si>
  <si>
    <t>Dispensador Jabón empotrado a meson, institucional, con válvula push, acero inoxidable, de Corona o similar</t>
  </si>
  <si>
    <t>APU 13,13</t>
  </si>
  <si>
    <t>Portarrollos en acero inoxidable antivandálico de cierre con llave Corona o similar</t>
  </si>
  <si>
    <t>APU 13,14</t>
  </si>
  <si>
    <t>Papelera Metálica de fabricación en Acero Inoxidable de 12 Lts con sistema de fijación externa antivandálica Corona o similar (FIJADA A MURO)</t>
  </si>
  <si>
    <t>APU 14,1</t>
  </si>
  <si>
    <t>Fabricación e instalación puerta metálica, hoja entamborada en lámina cold rolled calibre 18 con dilataciones (cada 1/4 de la altura), marco en lámina cold rolled calibre 16, acabado en anticorrosivo hoja con celosía en lámina (1.50 X 2.10)</t>
  </si>
  <si>
    <t>APU 14,2</t>
  </si>
  <si>
    <t>Fabricación e instalación puerta metálica, hoja deslizable entamborada en lámina cold rolled calibre 18 con dilataciones (cada 1/4 de la altura), riel en acero inoxidable acabado cepillado con rodamiento acabado en Nylon reforzado (color blanco), marco en lámina cold rolled calibre 16, acabado en anticorrosivo y pintura esmalte mate color anodizado Champagne (1.80 X 2.10)</t>
  </si>
  <si>
    <t>APU 14,3</t>
  </si>
  <si>
    <t>Suministro e instalación de rejilla ventilación en aluminio nacional color anodizado champagne.</t>
  </si>
  <si>
    <t>APU 14,4</t>
  </si>
  <si>
    <t>Fabricación e instalación puerta entamborada con marco y hoja en lamina CR cal 18, con refuerzos internos, bisagras redondas de 5/8 extra larga, cerradura de embutir Yale con manija Milan y cerradura Yale 170, con acabado en pintura electrostática (0,80 X 2,10)</t>
  </si>
  <si>
    <t>APU 14,5</t>
  </si>
  <si>
    <t>Fabricación e instalación de puerta entamborada de corredera con sistema ducasse, hoja en lamina CR cal 18, refuerzos internos, chapa pico de loro, manija y acabado en pintura electrostatica (1,00 X 2,10)</t>
  </si>
  <si>
    <t>14- CARPINTERÍA METÁLICA</t>
  </si>
  <si>
    <t>15-DOTACIÓN Y MOBILIARIO FIJO</t>
  </si>
  <si>
    <t>APU 15,1</t>
  </si>
  <si>
    <t>Divisiones de baño en lámina en cr y pintura electrostática</t>
  </si>
  <si>
    <t>APU 15,2</t>
  </si>
  <si>
    <t>Suministro y elaboracion de meson en granito pulido, con lavamanos integrado en superficie sólida</t>
  </si>
  <si>
    <t>URBANISMO</t>
  </si>
  <si>
    <t>16-ESPACIOS PÚBLICOS RECREATIVOS Y DEPORTIVOS</t>
  </si>
  <si>
    <t>CANCHA</t>
  </si>
  <si>
    <t>APU 16,6</t>
  </si>
  <si>
    <t>Corte y sello de juntas de dilatación</t>
  </si>
  <si>
    <t xml:space="preserve">ML </t>
  </si>
  <si>
    <t>Pintura acrílica para pisos</t>
  </si>
  <si>
    <t>Cancha minibaloncesto y/o minifutbol (par)</t>
  </si>
  <si>
    <t xml:space="preserve">UN </t>
  </si>
  <si>
    <t>APU 16,10</t>
  </si>
  <si>
    <t>Canal de drenaje monolítico en bloque en concreto ca (25x40x100) con rejilla peatonal</t>
  </si>
  <si>
    <t>GRADAS/TALUD</t>
  </si>
  <si>
    <t>Excavacion manual en material comun H=0.0-2.0 M (incluye retiro de sobrantes a una distancia menor de 5 km)</t>
  </si>
  <si>
    <t>APU 2,4</t>
  </si>
  <si>
    <t>Zapatas en concreto 3500PSI con formaleta SUPER T</t>
  </si>
  <si>
    <t>17-PISOS URBANISMO</t>
  </si>
  <si>
    <t>Excavaciones varias a máquina sin clasificar (incluye retiro de sobrantes a una distancia menor de 5 km)</t>
  </si>
  <si>
    <t xml:space="preserve">Sobrerecorrido botadero certifiicado </t>
  </si>
  <si>
    <t>APU 17,4</t>
  </si>
  <si>
    <t>Bordillo concreto prefabricado 10cm</t>
  </si>
  <si>
    <t>APU 17,5</t>
  </si>
  <si>
    <t>Suministro y extendido  de gravilla para relleno de geoceldas tipo confinamiento celular zona de parqueaderos</t>
  </si>
  <si>
    <t>APU 17,6</t>
  </si>
  <si>
    <t>Bloque Cemento Cuadrado Pequeño 8 Verde Kreato o similar</t>
  </si>
  <si>
    <t>APU 17,7</t>
  </si>
  <si>
    <t>Bloque Cemento Cuadrado Pequeño 8 Gris Kreato o similar</t>
  </si>
  <si>
    <t>APU 17,8</t>
  </si>
  <si>
    <t>Bloque Cemento Cuadrado Pequeño 8 Ocre Kreato o similar</t>
  </si>
  <si>
    <t>APU 17,9</t>
  </si>
  <si>
    <t>Bloque Cemento Cuadrado Pequeño 8 Chocolate Kreato o similar</t>
  </si>
  <si>
    <t>APU 17,10</t>
  </si>
  <si>
    <t>Bloque Cemento Cuadrado Pequeño 8 Rojo Kreato o similar</t>
  </si>
  <si>
    <t>5,12 (URB)</t>
  </si>
  <si>
    <t>Loseta prefabricada A-60</t>
  </si>
  <si>
    <t>APU 17,12</t>
  </si>
  <si>
    <t xml:space="preserve">Suministro y extendido de gravilla para acabado superficial en áreas de jardín, con espesor promedio de 10 cm. </t>
  </si>
  <si>
    <t xml:space="preserve">19-SEÑALIZACIÓN </t>
  </si>
  <si>
    <t>7,1 (URB)</t>
  </si>
  <si>
    <t xml:space="preserve">Lineas de demarcacion con pintura en frío </t>
  </si>
  <si>
    <t>20-MOBILIARIO URBANO</t>
  </si>
  <si>
    <t>APU 21,1</t>
  </si>
  <si>
    <t xml:space="preserve">Topellantas </t>
  </si>
  <si>
    <t>6,1 (URB)</t>
  </si>
  <si>
    <t>6,13 (URB)</t>
  </si>
  <si>
    <t>Cicloparqueadero M100 tipo 1</t>
  </si>
  <si>
    <t xml:space="preserve">21-CERRAMIENTOS </t>
  </si>
  <si>
    <t>APU 22,3</t>
  </si>
  <si>
    <t>Suministro e instalacion de reja y platina de 2*3/8 de 1,60 de alto con luces entre 9 y 10 cm entre platina y platina, pintura electrostatica.</t>
  </si>
  <si>
    <t>APU 22,9</t>
  </si>
  <si>
    <t>Fabricación e instalación portón meálico manual, acabado con anticorrosivo y pintura esmalte pine grove RAL9011 (acceso vehicular) (5.02 X 1.95)</t>
  </si>
  <si>
    <t>APU 22,10</t>
  </si>
  <si>
    <t>Fabricación e instalación de puerta peatonal manual, acabado con anticorrosivo y pintura esmalte mate color negro grafito RAL9011 (acceso peatonal) (1.00 X 2.20)</t>
  </si>
  <si>
    <t>SUBTOTAL OBRAS</t>
  </si>
  <si>
    <t>Tramites de energización del proyecto</t>
  </si>
  <si>
    <t>Certificados RETIE (distribución y uso final)</t>
  </si>
  <si>
    <t>Certificados RETILAP</t>
  </si>
  <si>
    <t>IMPREVISTO</t>
  </si>
  <si>
    <t>ZAPATAS EN CONCRETO 3500 PSI</t>
  </si>
  <si>
    <t>LOCALIZACIÓN Y REPLANTEO  DE CIMIENTOS CON ELEMENTOS DE 
PRECISIÓN</t>
  </si>
  <si>
    <t>CAMPAMENTO 18M2 EN TABLA, TEJA DE ETERNIT, INC. TRANS, MATERIALES</t>
  </si>
  <si>
    <t>CERCA EN TELA VERDE H = 2.10 M</t>
  </si>
  <si>
    <t>DEMOLICIÓN PLACA PISO 0.15M, INC RETIRO</t>
  </si>
  <si>
    <t xml:space="preserve"> DEMOLICIÓN ESCALERAS EN CONCRETO, INC RETIRO</t>
  </si>
  <si>
    <t>VIGA AÉREA 3500 PSI</t>
  </si>
  <si>
    <t>ACERO FIGURADO 60000 PSI</t>
  </si>
  <si>
    <t>DOVELA, GROUTING 3000 PSI</t>
  </si>
  <si>
    <t>CELOSÍA TUBULAR PARA POLIDEPORTIVO, ASTM-4500 GRADO C, INCLUYE: SOLDADURA, CORREAS, COLUMNAS, VIGAS DE AMARR, TORNILLERÍA, ANTICORROSIVO Y ESMALTE. CONTEMPLA TAMBIÉN:FABRICACIÓN, SUMINISTRO Y MONTAJE. NO INCLUYE, CONTRAVIENTOS, TENSORES Y PLATINERÍA</t>
  </si>
  <si>
    <t>PAÑETE IMPERMEABILIZADO MUROS 1:3, E=1.5 CM</t>
  </si>
  <si>
    <t>PAÑETE IMPERMEABILIZADO MUROS 1:3, E=1.5 CM (LINEAL)</t>
  </si>
  <si>
    <t>FILOS O DILATACIONES S/MURO</t>
  </si>
  <si>
    <t xml:space="preserve"> TEJA EN LÁMINA GALVANIZADA CAL 26 PINTADA</t>
  </si>
  <si>
    <t>CANAL EN LÁMINA GALVANIZADA CAL 22, DS=90</t>
  </si>
  <si>
    <t>AFINADO CUBIERTAS PLANAS EN MORTERO 1:4 E=0.03 M</t>
  </si>
  <si>
    <t>FLANCHE EN LÁMINA GALVANIZADA CAL. 22; DS=20</t>
  </si>
  <si>
    <t>ALFAJÍAS CONCRETO 2500 PSI E= 0.25 M, INC ACERO</t>
  </si>
  <si>
    <t xml:space="preserve"> SALIDA LÁMPARA TOMA EMT COMPLETA. INC INTERRUPTOR</t>
  </si>
  <si>
    <t xml:space="preserve"> SALIDA LÁMPARA TOMA PVC COMPLETA. INC INTERRUPTOR</t>
  </si>
  <si>
    <t>SALIDA TOMA DOBLE PVC COMPLETA</t>
  </si>
  <si>
    <t>SALIDA TOMACORRIENTE BIFÁSICA - 2P + T - 20A - 250V (NEMA 6-20R), INCLUYE: CAJA, ELEMENTOS DE FIJACIÓN, TRAMO DE 4m DE TUBERÍA PVC 1/2" Y CIRCUITO RAMAL (No.12AWG)</t>
  </si>
  <si>
    <t>INTERRUPTOR TERMOMAGNÉTICO ENCHUFABLE - MONOPOLAR 20A - 30A - 10kA - 120/240V</t>
  </si>
  <si>
    <t>LÍNEA A TIERRA TABLERO GENERAL (VARILLA COOPER WELL + 2ml CABL</t>
  </si>
  <si>
    <t>ACOMETIDA EN PVC 1/2" 5M. INC CHEQUE , REGISTRO, ACCESORIOS</t>
  </si>
  <si>
    <t>BAJANTE AGUAS LLUVIAS PVC 4". INC ACCESORIOS</t>
  </si>
  <si>
    <t>INSTALACIÓN APARATO SANITARIO</t>
  </si>
  <si>
    <t>INSTALACIÓN EQUIPO HIDRONEUMÁTICO</t>
  </si>
  <si>
    <t>LLAVE MANGUERA</t>
  </si>
  <si>
    <t>PUNTO HIDRÁULICO PVC-P/PARAL 1/2"</t>
  </si>
  <si>
    <t>RED SUMINISTRO PVC 1 1/2". INC ACCESORIOS</t>
  </si>
  <si>
    <t>RED SUMINISTRO PVC 1/2". INC ACCESORIOS</t>
  </si>
  <si>
    <t>RED SUMINISTRO PVC 3/4". INC ACCESORIOS</t>
  </si>
  <si>
    <t>RED SANITARIA PVC-S 2". INC ACCESORIOS</t>
  </si>
  <si>
    <t xml:space="preserve"> RED SANITARIA PVC-S 4". INC ACCESORIOS"</t>
  </si>
  <si>
    <t>REGISTRO 1/2". INC ACCESORIOS</t>
  </si>
  <si>
    <t>REGISTRO 3/4". INC ACCESORIOS</t>
  </si>
  <si>
    <t>REGISTRO 1 1/2". INC ACCESORIOS</t>
  </si>
  <si>
    <t xml:space="preserve">CAJA DE INSPECCIÓN 60x60 </t>
  </si>
  <si>
    <t>RELLENO EN RECEBO COMÚN COMPACTADO MECÁNICAMENTE</t>
  </si>
  <si>
    <t>MESONES EN CONCRETO 2500 PSI, E=0.1 M (INCLUYE REFUERZO)</t>
  </si>
  <si>
    <t>TRITURADO GRUESO 3/4</t>
  </si>
  <si>
    <t>DEMARCACIÓN CON PINTURA TIPO TRÁFICO E=0.10 M</t>
  </si>
  <si>
    <t>MURO EN LADRILLO TOLETE RECOCIDO 0.12 M (LINEAL)</t>
  </si>
  <si>
    <t>BANCA MODULAR EN CONCRETO M40</t>
  </si>
  <si>
    <t xml:space="preserve"> DEMOLICIÓN MUROS EN MAMPOSTERÍA 0.15 M, INC RETIRO</t>
  </si>
  <si>
    <t>DADOS EN CONCRETO 3500PSI</t>
  </si>
  <si>
    <t>PILOTE PRE EXCAVADO D=30 CM (INCLUYE RETIRO DE SOBRANTES A 
UNA DISTANCIA MENOR DE 5 KM), INC. BOMBA</t>
  </si>
  <si>
    <t>VIGA AMARRE EN CONCRETO 3500 PSI</t>
  </si>
  <si>
    <t>PLACA BASE CONCRETO 0.15 2500 PSI</t>
  </si>
  <si>
    <t>REFUERZO MALLA ELECTROSOLDADA</t>
  </si>
  <si>
    <t>Placa base concreto 0.12 m 2500 PSI</t>
  </si>
  <si>
    <r>
      <t>[La Entidad puede utilizar este Formulario de detalle del</t>
    </r>
    <r>
      <rPr>
        <b/>
        <u/>
        <sz val="10"/>
        <rFont val="Arial"/>
        <family val="2"/>
      </rPr>
      <t xml:space="preserve"> Presupuesto Oficial</t>
    </r>
    <r>
      <rPr>
        <sz val="10"/>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</si>
  <si>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0"/>
        <rFont val="Arial"/>
        <family val="2"/>
      </rPr>
      <t xml:space="preserve">NOTA 1: </t>
    </r>
    <r>
      <rPr>
        <sz val="10"/>
        <rFont val="Arial"/>
        <family val="2"/>
      </rPr>
      <t xml:space="preserve"> Se debe tener en cuenta que el PRECIO UNITARIO incluye el valor de A.I.U. </t>
    </r>
  </si>
  <si>
    <r>
      <rPr>
        <b/>
        <sz val="10"/>
        <rFont val="Arial"/>
        <family val="2"/>
      </rPr>
      <t>NOTA 2</t>
    </r>
    <r>
      <rPr>
        <sz val="10"/>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</si>
  <si>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0"/>
        <rFont val="Arial"/>
        <family val="2"/>
      </rPr>
      <t>NOTA 3:</t>
    </r>
    <r>
      <rPr>
        <sz val="10"/>
        <rFont val="Arial"/>
        <family val="2"/>
      </rPr>
      <t xml:space="preserve"> El A.I.U y su discriminación deben estar en porcentaje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</si>
</sst>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
    <numFmt numFmtId="202" formatCode="&quot;$&quot;#,##0.00"/>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1"/>
      <color rgb="FFFF0000"/>
      <name val="Arial"/>
      <family val="2"/>
    </font>
    <font>
      <b/>
      <u/>
      <sz val="11"/>
      <color rgb="FFFF0000"/>
      <name val="Arial"/>
      <family val="2"/>
    </font>
    <font>
      <b/>
      <u/>
      <sz val="1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dotted">
        <color indexed="64"/>
      </left>
      <right style="dotted">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dotted">
        <color indexed="64"/>
      </right>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9">
      <alignment horizontal="right"/>
    </xf>
    <xf numFmtId="187" fontId="6" fillId="0" borderId="49">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9">
      <alignment horizontal="right"/>
    </xf>
    <xf numFmtId="3" fontId="33" fillId="0" borderId="0" applyFont="0" applyFill="0" applyBorder="0" applyAlignment="0" applyProtection="0"/>
    <xf numFmtId="190" fontId="4" fillId="0" borderId="0">
      <protection locked="0"/>
    </xf>
    <xf numFmtId="191" fontId="33"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4"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44" fontId="4" fillId="0" borderId="0" applyFont="0" applyFill="0" applyBorder="0" applyAlignment="0" applyProtection="0"/>
    <xf numFmtId="167" fontId="8" fillId="0" borderId="0" applyFont="0" applyFill="0" applyBorder="0" applyAlignment="0" applyProtection="0"/>
    <xf numFmtId="191" fontId="38"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4">
      <protection locked="0"/>
    </xf>
    <xf numFmtId="0" fontId="44" fillId="0" borderId="0"/>
    <xf numFmtId="0" fontId="45" fillId="0" borderId="0" applyNumberFormat="0" applyFill="0" applyBorder="0" applyAlignment="0" applyProtection="0">
      <alignment vertical="top"/>
      <protection locked="0"/>
    </xf>
  </cellStyleXfs>
  <cellXfs count="546">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1" fontId="32" fillId="0" borderId="37" xfId="90" applyNumberFormat="1" applyFont="1" applyBorder="1"/>
    <xf numFmtId="183"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2" fontId="30" fillId="0" borderId="37" xfId="34" applyFont="1" applyFill="1" applyBorder="1"/>
    <xf numFmtId="172" fontId="30" fillId="0" borderId="37" xfId="0" applyNumberFormat="1" applyFont="1" applyBorder="1"/>
    <xf numFmtId="0" fontId="42" fillId="0" borderId="37" xfId="0" applyFont="1" applyBorder="1" applyAlignment="1">
      <alignment horizontal="center" wrapText="1"/>
    </xf>
    <xf numFmtId="172" fontId="30" fillId="0" borderId="37" xfId="34" applyFont="1" applyFill="1" applyBorder="1" applyAlignment="1">
      <alignment horizontal="center" wrapText="1"/>
    </xf>
    <xf numFmtId="165"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2" fontId="49" fillId="0" borderId="18" xfId="34" applyFont="1" applyBorder="1"/>
    <xf numFmtId="172"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2" fontId="49" fillId="0" borderId="64" xfId="34" applyFont="1" applyBorder="1"/>
    <xf numFmtId="172" fontId="49" fillId="0" borderId="61" xfId="0" applyNumberFormat="1" applyFont="1" applyBorder="1"/>
    <xf numFmtId="2" fontId="49" fillId="0" borderId="18" xfId="0" applyNumberFormat="1" applyFont="1" applyBorder="1"/>
    <xf numFmtId="0" fontId="49" fillId="0" borderId="20" xfId="0" applyFont="1" applyBorder="1"/>
    <xf numFmtId="172" fontId="49" fillId="0" borderId="42" xfId="34" applyFont="1" applyBorder="1"/>
    <xf numFmtId="172"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2"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2" fontId="49" fillId="0" borderId="18" xfId="34" applyFont="1" applyBorder="1" applyAlignment="1">
      <alignment horizontal="center"/>
    </xf>
    <xf numFmtId="0" fontId="49" fillId="0" borderId="22" xfId="95" applyNumberFormat="1" applyFont="1" applyBorder="1" applyAlignment="1">
      <alignment horizontal="center"/>
    </xf>
    <xf numFmtId="165" fontId="49" fillId="0" borderId="25" xfId="0" applyNumberFormat="1" applyFont="1" applyBorder="1" applyAlignment="1">
      <alignment horizontal="center" wrapText="1"/>
    </xf>
    <xf numFmtId="172" fontId="49" fillId="0" borderId="47" xfId="34" applyFont="1" applyBorder="1" applyAlignment="1">
      <alignment horizontal="center" wrapText="1"/>
    </xf>
    <xf numFmtId="165"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6" fontId="49" fillId="0" borderId="18" xfId="62" applyNumberFormat="1" applyFont="1" applyBorder="1" applyAlignment="1">
      <alignment horizontal="right" vertical="center" wrapText="1"/>
    </xf>
    <xf numFmtId="166"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6" fontId="49" fillId="0" borderId="24" xfId="62" applyNumberFormat="1" applyFont="1" applyBorder="1" applyAlignment="1">
      <alignment horizontal="right" vertical="center" wrapText="1"/>
    </xf>
    <xf numFmtId="175"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6"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6"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6" fontId="49" fillId="0" borderId="45" xfId="62" applyNumberFormat="1" applyFont="1" applyBorder="1" applyAlignment="1">
      <alignment horizontal="right" vertical="center" wrapText="1"/>
    </xf>
    <xf numFmtId="175"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6"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5"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0" fontId="49" fillId="0" borderId="35" xfId="129" applyNumberFormat="1" applyFont="1" applyBorder="1" applyAlignment="1">
      <alignment vertical="center"/>
    </xf>
    <xf numFmtId="0" fontId="49" fillId="0" borderId="21" xfId="128" applyFont="1" applyBorder="1" applyAlignment="1">
      <alignment horizontal="left" vertical="center"/>
    </xf>
    <xf numFmtId="179"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0"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0"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0"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0"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0"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5" fontId="51" fillId="26" borderId="47" xfId="60" applyNumberFormat="1" applyFont="1" applyFill="1" applyBorder="1" applyAlignment="1">
      <alignment horizontal="center" vertical="center"/>
    </xf>
    <xf numFmtId="185"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3"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4"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41" fillId="0" borderId="96" xfId="0" applyFont="1" applyBorder="1" applyAlignment="1">
      <alignment horizontal="left" vertical="center"/>
    </xf>
    <xf numFmtId="201" fontId="4" fillId="0" borderId="89" xfId="0" applyNumberFormat="1" applyFont="1" applyBorder="1" applyAlignment="1">
      <alignment horizontal="left" vertical="center"/>
    </xf>
    <xf numFmtId="0" fontId="41" fillId="0" borderId="89" xfId="0" applyFont="1" applyBorder="1" applyAlignment="1">
      <alignment horizontal="left" vertical="center"/>
    </xf>
    <xf numFmtId="0" fontId="4" fillId="0" borderId="89" xfId="0" applyFont="1" applyBorder="1" applyAlignment="1">
      <alignment horizontal="left" vertical="center"/>
    </xf>
    <xf numFmtId="3" fontId="4" fillId="0" borderId="25" xfId="39" applyNumberFormat="1" applyFont="1" applyFill="1" applyBorder="1" applyAlignment="1">
      <alignment horizontal="center" vertical="center" wrapText="1"/>
    </xf>
    <xf numFmtId="166" fontId="4" fillId="0" borderId="25" xfId="62" applyNumberFormat="1" applyFont="1" applyFill="1" applyBorder="1" applyAlignment="1">
      <alignment horizontal="right" vertical="center" wrapText="1"/>
    </xf>
    <xf numFmtId="166" fontId="4" fillId="0" borderId="47" xfId="62" applyNumberFormat="1" applyFont="1" applyFill="1" applyBorder="1" applyAlignment="1">
      <alignment horizontal="right" vertical="center" wrapText="1"/>
    </xf>
    <xf numFmtId="4" fontId="4" fillId="0" borderId="18" xfId="39" applyNumberFormat="1" applyFont="1" applyFill="1" applyBorder="1" applyAlignment="1">
      <alignment horizontal="center" vertical="center" wrapText="1"/>
    </xf>
    <xf numFmtId="166" fontId="4" fillId="0" borderId="18" xfId="62" applyNumberFormat="1" applyFont="1" applyFill="1" applyBorder="1" applyAlignment="1">
      <alignment horizontal="right" vertical="center" wrapText="1"/>
    </xf>
    <xf numFmtId="0" fontId="4" fillId="0" borderId="52" xfId="135" applyBorder="1" applyAlignment="1">
      <alignment horizontal="center" vertical="center"/>
    </xf>
    <xf numFmtId="201" fontId="4" fillId="0" borderId="25" xfId="135" applyNumberFormat="1" applyBorder="1" applyAlignment="1">
      <alignment horizontal="center" vertical="center"/>
    </xf>
    <xf numFmtId="0" fontId="4" fillId="0" borderId="25" xfId="135" applyBorder="1" applyAlignment="1">
      <alignment horizontal="center" vertical="center"/>
    </xf>
    <xf numFmtId="0" fontId="4" fillId="0" borderId="25" xfId="135" applyBorder="1" applyAlignment="1">
      <alignment horizontal="left" vertical="center" wrapText="1"/>
    </xf>
    <xf numFmtId="4" fontId="4" fillId="0" borderId="25" xfId="39" applyNumberFormat="1" applyFont="1" applyFill="1" applyBorder="1" applyAlignment="1">
      <alignment horizontal="center" vertical="center" wrapText="1"/>
    </xf>
    <xf numFmtId="175" fontId="4" fillId="0" borderId="25" xfId="135" applyNumberFormat="1" applyBorder="1" applyAlignment="1">
      <alignment horizontal="right" vertical="center" wrapText="1"/>
    </xf>
    <xf numFmtId="175" fontId="4" fillId="0" borderId="47" xfId="135" applyNumberFormat="1" applyBorder="1" applyAlignment="1">
      <alignment horizontal="right" vertical="center" wrapText="1"/>
    </xf>
    <xf numFmtId="201" fontId="4" fillId="0" borderId="18" xfId="135" applyNumberFormat="1" applyBorder="1" applyAlignment="1">
      <alignment horizontal="center" vertical="center"/>
    </xf>
    <xf numFmtId="0" fontId="4" fillId="0" borderId="18" xfId="135" applyBorder="1" applyAlignment="1">
      <alignment horizontal="center" vertical="center"/>
    </xf>
    <xf numFmtId="0" fontId="4" fillId="0" borderId="18" xfId="135" applyBorder="1" applyAlignment="1">
      <alignment horizontal="left" vertical="center" wrapText="1"/>
    </xf>
    <xf numFmtId="175" fontId="4" fillId="0" borderId="18" xfId="135" applyNumberFormat="1" applyBorder="1" applyAlignment="1">
      <alignment horizontal="right" vertical="center" wrapText="1"/>
    </xf>
    <xf numFmtId="0" fontId="4" fillId="0" borderId="0" xfId="89" applyFont="1"/>
    <xf numFmtId="0" fontId="4" fillId="0" borderId="36" xfId="89" applyFont="1" applyBorder="1"/>
    <xf numFmtId="0" fontId="41" fillId="0" borderId="59" xfId="130" applyFont="1" applyBorder="1" applyAlignment="1">
      <alignment horizontal="center" vertical="top" wrapText="1"/>
    </xf>
    <xf numFmtId="0" fontId="41" fillId="0" borderId="59" xfId="130" applyFont="1" applyBorder="1" applyAlignment="1">
      <alignment horizontal="center" vertical="top"/>
    </xf>
    <xf numFmtId="0" fontId="4" fillId="0" borderId="58" xfId="89" applyFont="1" applyBorder="1"/>
    <xf numFmtId="0" fontId="41" fillId="0" borderId="0" xfId="130" applyFont="1" applyAlignment="1">
      <alignment horizontal="center" wrapText="1"/>
    </xf>
    <xf numFmtId="0" fontId="41" fillId="0" borderId="0" xfId="130" applyFont="1" applyAlignment="1">
      <alignment horizontal="center"/>
    </xf>
    <xf numFmtId="0" fontId="4" fillId="0" borderId="12" xfId="89" applyFont="1" applyBorder="1"/>
    <xf numFmtId="0" fontId="4" fillId="25" borderId="0" xfId="89" applyFont="1" applyFill="1"/>
    <xf numFmtId="0" fontId="4" fillId="25" borderId="36" xfId="89" applyFont="1" applyFill="1" applyBorder="1"/>
    <xf numFmtId="0" fontId="4" fillId="25" borderId="12" xfId="89" applyFont="1" applyFill="1" applyBorder="1"/>
    <xf numFmtId="0" fontId="41" fillId="0" borderId="20" xfId="126" applyFont="1" applyBorder="1" applyAlignment="1">
      <alignment horizontal="center" vertical="center" wrapText="1"/>
    </xf>
    <xf numFmtId="0" fontId="4" fillId="0" borderId="52" xfId="73" applyFont="1" applyBorder="1" applyAlignment="1">
      <alignment horizontal="center" vertical="center"/>
    </xf>
    <xf numFmtId="201" fontId="4" fillId="0" borderId="25" xfId="74" applyNumberFormat="1" applyFont="1" applyBorder="1" applyAlignment="1">
      <alignment horizontal="center" vertical="center"/>
    </xf>
    <xf numFmtId="0" fontId="4" fillId="0" borderId="25" xfId="74" applyFont="1" applyBorder="1" applyAlignment="1">
      <alignment horizontal="center" vertical="center"/>
    </xf>
    <xf numFmtId="0" fontId="4" fillId="0" borderId="25" xfId="74" applyFont="1" applyBorder="1" applyAlignment="1">
      <alignment horizontal="left" vertical="center" wrapText="1"/>
    </xf>
    <xf numFmtId="201" fontId="4" fillId="0" borderId="18" xfId="74" applyNumberFormat="1" applyFont="1" applyBorder="1" applyAlignment="1">
      <alignment horizontal="center" vertical="center"/>
    </xf>
    <xf numFmtId="0" fontId="4" fillId="0" borderId="18" xfId="74" applyFont="1" applyBorder="1" applyAlignment="1">
      <alignment horizontal="center" vertical="center"/>
    </xf>
    <xf numFmtId="0" fontId="4" fillId="0" borderId="18" xfId="74" applyFont="1" applyBorder="1" applyAlignment="1">
      <alignment horizontal="left" vertical="center" wrapText="1"/>
    </xf>
    <xf numFmtId="166" fontId="4" fillId="0" borderId="0" xfId="89" applyNumberFormat="1" applyFont="1"/>
    <xf numFmtId="166" fontId="41" fillId="0" borderId="76" xfId="62" applyNumberFormat="1" applyFont="1" applyBorder="1" applyAlignment="1">
      <alignment horizontal="right" vertical="center" wrapText="1"/>
    </xf>
    <xf numFmtId="4" fontId="4" fillId="0" borderId="25" xfId="39" applyNumberFormat="1" applyFont="1" applyBorder="1" applyAlignment="1">
      <alignment vertical="center" wrapText="1"/>
    </xf>
    <xf numFmtId="166" fontId="4" fillId="0" borderId="25" xfId="62" applyNumberFormat="1" applyFont="1" applyBorder="1" applyAlignment="1">
      <alignment horizontal="right" vertical="center" wrapText="1"/>
    </xf>
    <xf numFmtId="166" fontId="4" fillId="0" borderId="47" xfId="62" applyNumberFormat="1" applyFont="1" applyBorder="1" applyAlignment="1">
      <alignment horizontal="right" vertical="center" wrapText="1"/>
    </xf>
    <xf numFmtId="4" fontId="4" fillId="0" borderId="18" xfId="39" applyNumberFormat="1" applyFont="1" applyBorder="1" applyAlignment="1">
      <alignment vertical="center" wrapText="1"/>
    </xf>
    <xf numFmtId="166" fontId="4" fillId="0" borderId="18" xfId="62" applyNumberFormat="1" applyFont="1" applyBorder="1" applyAlignment="1">
      <alignment horizontal="right" vertical="center" wrapText="1"/>
    </xf>
    <xf numFmtId="4" fontId="4" fillId="0" borderId="18" xfId="39" applyNumberFormat="1" applyFont="1" applyFill="1" applyBorder="1" applyAlignment="1">
      <alignment vertical="center" wrapText="1"/>
    </xf>
    <xf numFmtId="2" fontId="4" fillId="0" borderId="25" xfId="74" applyNumberFormat="1" applyFont="1" applyBorder="1" applyAlignment="1">
      <alignment horizontal="center" vertical="center"/>
    </xf>
    <xf numFmtId="4" fontId="4" fillId="0" borderId="25" xfId="39" applyNumberFormat="1" applyFont="1" applyFill="1" applyBorder="1" applyAlignment="1">
      <alignment vertical="center" wrapText="1"/>
    </xf>
    <xf numFmtId="2" fontId="4" fillId="0" borderId="18" xfId="74" applyNumberFormat="1" applyFont="1" applyBorder="1" applyAlignment="1">
      <alignment horizontal="center" vertical="center"/>
    </xf>
    <xf numFmtId="202" fontId="4" fillId="0" borderId="0" xfId="89" applyNumberFormat="1" applyFont="1"/>
    <xf numFmtId="2" fontId="4" fillId="25" borderId="18" xfId="74" applyNumberFormat="1" applyFont="1" applyFill="1" applyBorder="1" applyAlignment="1">
      <alignment horizontal="center" vertical="center"/>
    </xf>
    <xf numFmtId="0" fontId="4" fillId="25" borderId="18" xfId="74" applyFont="1" applyFill="1" applyBorder="1" applyAlignment="1">
      <alignment horizontal="center" vertical="center"/>
    </xf>
    <xf numFmtId="0" fontId="4" fillId="25" borderId="18" xfId="74" applyFont="1" applyFill="1" applyBorder="1" applyAlignment="1">
      <alignment horizontal="left" vertical="center" wrapText="1"/>
    </xf>
    <xf numFmtId="4" fontId="4" fillId="25" borderId="18" xfId="39" applyNumberFormat="1" applyFont="1" applyFill="1" applyBorder="1" applyAlignment="1">
      <alignment vertical="center" wrapText="1"/>
    </xf>
    <xf numFmtId="166" fontId="4" fillId="25" borderId="18" xfId="62" applyNumberFormat="1" applyFont="1" applyFill="1" applyBorder="1" applyAlignment="1">
      <alignment horizontal="right" vertical="center" wrapText="1"/>
    </xf>
    <xf numFmtId="166" fontId="4" fillId="25" borderId="47" xfId="62" applyNumberFormat="1" applyFont="1" applyFill="1" applyBorder="1" applyAlignment="1">
      <alignment horizontal="right" vertical="center" wrapText="1"/>
    </xf>
    <xf numFmtId="166" fontId="41" fillId="0" borderId="76" xfId="62" applyNumberFormat="1" applyFont="1" applyFill="1" applyBorder="1" applyAlignment="1">
      <alignment horizontal="right" vertical="center" wrapText="1"/>
    </xf>
    <xf numFmtId="166" fontId="41" fillId="24" borderId="92" xfId="62" applyNumberFormat="1" applyFont="1" applyFill="1" applyBorder="1" applyAlignment="1">
      <alignment horizontal="right" vertical="center" wrapText="1"/>
    </xf>
    <xf numFmtId="0" fontId="4" fillId="0" borderId="0" xfId="90" applyFont="1"/>
    <xf numFmtId="0" fontId="4" fillId="0" borderId="36" xfId="90" applyFont="1" applyBorder="1"/>
    <xf numFmtId="49" fontId="41" fillId="0" borderId="11" xfId="131" applyNumberFormat="1" applyFont="1" applyBorder="1" applyAlignment="1">
      <alignment horizontal="right" vertical="center"/>
    </xf>
    <xf numFmtId="201" fontId="41" fillId="0" borderId="0" xfId="131" applyNumberFormat="1" applyFont="1" applyAlignment="1">
      <alignment horizontal="right" vertical="center"/>
    </xf>
    <xf numFmtId="49" fontId="41" fillId="0" borderId="0" xfId="131" applyNumberFormat="1" applyFont="1" applyAlignment="1">
      <alignment horizontal="right" vertical="center"/>
    </xf>
    <xf numFmtId="49" fontId="41" fillId="0" borderId="0" xfId="131" applyNumberFormat="1" applyFont="1" applyAlignment="1">
      <alignment horizontal="right" vertical="center" wrapText="1"/>
    </xf>
    <xf numFmtId="185" fontId="41" fillId="0" borderId="0" xfId="131" applyNumberFormat="1" applyFont="1" applyAlignment="1">
      <alignment vertical="center"/>
    </xf>
    <xf numFmtId="0" fontId="4" fillId="0" borderId="12" xfId="90" applyFont="1" applyBorder="1"/>
    <xf numFmtId="0" fontId="4" fillId="0" borderId="11" xfId="128" applyBorder="1"/>
    <xf numFmtId="201" fontId="4" fillId="0" borderId="0" xfId="128" applyNumberFormat="1" applyAlignment="1">
      <alignment horizontal="center"/>
    </xf>
    <xf numFmtId="0" fontId="4" fillId="0" borderId="0" xfId="128"/>
    <xf numFmtId="180" fontId="4" fillId="0" borderId="35" xfId="129" applyNumberFormat="1" applyFont="1" applyFill="1" applyBorder="1" applyAlignment="1">
      <alignment vertical="center"/>
    </xf>
    <xf numFmtId="180" fontId="4" fillId="0" borderId="30" xfId="129" applyNumberFormat="1" applyFont="1" applyFill="1" applyBorder="1" applyAlignment="1">
      <alignment vertical="center"/>
    </xf>
    <xf numFmtId="201" fontId="4" fillId="0" borderId="0" xfId="126" applyNumberFormat="1" applyAlignment="1">
      <alignment horizontal="center" vertical="center"/>
    </xf>
    <xf numFmtId="0" fontId="4" fillId="0" borderId="0" xfId="126" applyAlignment="1">
      <alignment horizontal="center" vertical="center"/>
    </xf>
    <xf numFmtId="180" fontId="41" fillId="24" borderId="42" xfId="129" applyNumberFormat="1" applyFont="1" applyFill="1" applyBorder="1" applyAlignment="1">
      <alignment vertical="center"/>
    </xf>
    <xf numFmtId="0" fontId="41" fillId="0" borderId="0" xfId="128" applyFont="1" applyAlignment="1">
      <alignment horizontal="right" vertical="center" wrapText="1"/>
    </xf>
    <xf numFmtId="180" fontId="41" fillId="0" borderId="0" xfId="129" applyNumberFormat="1" applyFont="1" applyBorder="1" applyAlignment="1">
      <alignment vertical="center"/>
    </xf>
    <xf numFmtId="186" fontId="41" fillId="24" borderId="44" xfId="73" applyNumberFormat="1" applyFont="1" applyFill="1" applyBorder="1" applyAlignment="1">
      <alignment vertical="center"/>
    </xf>
    <xf numFmtId="0" fontId="4" fillId="0" borderId="0" xfId="128" applyAlignment="1">
      <alignment horizontal="center"/>
    </xf>
    <xf numFmtId="0" fontId="4" fillId="0" borderId="0" xfId="128" applyAlignment="1">
      <alignment wrapText="1"/>
    </xf>
    <xf numFmtId="2" fontId="4" fillId="0" borderId="0" xfId="128" applyNumberFormat="1"/>
    <xf numFmtId="180" fontId="4" fillId="0" borderId="0" xfId="129" applyNumberFormat="1" applyFont="1" applyBorder="1"/>
    <xf numFmtId="39" fontId="41" fillId="0" borderId="0" xfId="129" applyNumberFormat="1" applyFont="1" applyBorder="1" applyAlignment="1">
      <alignment vertical="center"/>
    </xf>
    <xf numFmtId="0" fontId="41" fillId="0" borderId="34" xfId="79" applyFont="1" applyBorder="1" applyAlignment="1">
      <alignment vertical="center"/>
    </xf>
    <xf numFmtId="181" fontId="4" fillId="0" borderId="12" xfId="90" applyNumberFormat="1" applyFont="1" applyBorder="1"/>
    <xf numFmtId="185" fontId="41" fillId="26" borderId="47" xfId="60" applyNumberFormat="1" applyFont="1" applyFill="1" applyBorder="1" applyAlignment="1">
      <alignment horizontal="center" vertical="center"/>
    </xf>
    <xf numFmtId="183" fontId="4" fillId="0" borderId="12" xfId="90" applyNumberFormat="1" applyFont="1" applyBorder="1"/>
    <xf numFmtId="185" fontId="41" fillId="26" borderId="18" xfId="60" applyNumberFormat="1" applyFont="1" applyFill="1" applyBorder="1" applyAlignment="1">
      <alignment horizontal="center" vertical="center"/>
    </xf>
    <xf numFmtId="9" fontId="4" fillId="27" borderId="30" xfId="95" applyFont="1" applyFill="1" applyBorder="1" applyAlignment="1">
      <alignment horizontal="center" vertical="center"/>
    </xf>
    <xf numFmtId="0" fontId="4" fillId="0" borderId="63" xfId="0" applyFont="1" applyBorder="1" applyAlignment="1">
      <alignment horizontal="center" vertical="center" wrapText="1"/>
    </xf>
    <xf numFmtId="201" fontId="4" fillId="0" borderId="0" xfId="90" applyNumberFormat="1" applyFont="1" applyAlignment="1">
      <alignment horizontal="center" vertical="center"/>
    </xf>
    <xf numFmtId="0" fontId="4" fillId="0" borderId="55" xfId="0" applyFont="1" applyBorder="1" applyAlignment="1">
      <alignment horizontal="center" vertical="center" wrapText="1"/>
    </xf>
    <xf numFmtId="0" fontId="4" fillId="0" borderId="65" xfId="0" applyFont="1" applyBorder="1" applyAlignment="1">
      <alignment horizontal="center" vertical="center" wrapText="1"/>
    </xf>
    <xf numFmtId="0" fontId="4" fillId="0" borderId="11" xfId="0" applyFont="1" applyBorder="1" applyAlignment="1">
      <alignment horizontal="center" vertical="center" wrapText="1"/>
    </xf>
    <xf numFmtId="201"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4" fillId="0" borderId="45" xfId="0" applyFont="1" applyBorder="1" applyAlignment="1">
      <alignment horizontal="center" vertical="center" wrapText="1"/>
    </xf>
    <xf numFmtId="9" fontId="41" fillId="27" borderId="30" xfId="95" applyFont="1" applyFill="1" applyBorder="1" applyAlignment="1">
      <alignment horizontal="center" vertical="center"/>
    </xf>
    <xf numFmtId="0" fontId="4" fillId="0" borderId="13" xfId="0" applyFont="1" applyBorder="1" applyAlignment="1">
      <alignment vertical="center" wrapText="1"/>
    </xf>
    <xf numFmtId="201" fontId="4" fillId="0" borderId="14" xfId="0" applyNumberFormat="1" applyFont="1" applyBorder="1" applyAlignment="1">
      <alignment vertical="center" wrapText="1"/>
    </xf>
    <xf numFmtId="0" fontId="4" fillId="0" borderId="14" xfId="0" applyFont="1" applyBorder="1" applyAlignment="1">
      <alignment vertical="center" wrapText="1"/>
    </xf>
    <xf numFmtId="0" fontId="4" fillId="0" borderId="24" xfId="0" applyFont="1" applyBorder="1" applyAlignment="1">
      <alignment vertical="center" wrapText="1"/>
    </xf>
    <xf numFmtId="0" fontId="4" fillId="0" borderId="82" xfId="90" applyFont="1" applyBorder="1"/>
    <xf numFmtId="0" fontId="4" fillId="0" borderId="13" xfId="89" applyFont="1" applyBorder="1"/>
    <xf numFmtId="201" fontId="4" fillId="0" borderId="14" xfId="89" applyNumberFormat="1" applyFont="1" applyBorder="1"/>
    <xf numFmtId="0" fontId="4" fillId="0" borderId="14" xfId="89" applyFont="1" applyBorder="1" applyAlignment="1">
      <alignment horizontal="center"/>
    </xf>
    <xf numFmtId="0" fontId="4" fillId="0" borderId="14" xfId="89" applyFont="1" applyBorder="1"/>
    <xf numFmtId="184" fontId="4" fillId="0" borderId="14" xfId="34" applyNumberFormat="1" applyFont="1" applyBorder="1" applyAlignment="1">
      <alignment wrapText="1"/>
    </xf>
    <xf numFmtId="0" fontId="4" fillId="0" borderId="15" xfId="89" applyFont="1" applyBorder="1"/>
    <xf numFmtId="201" fontId="4" fillId="0" borderId="0" xfId="89" applyNumberFormat="1" applyFont="1"/>
    <xf numFmtId="0" fontId="4" fillId="0" borderId="0" xfId="89" applyFont="1" applyAlignment="1">
      <alignment horizontal="center"/>
    </xf>
    <xf numFmtId="0" fontId="4" fillId="0" borderId="0" xfId="89" applyFont="1" applyAlignment="1">
      <alignment wrapText="1"/>
    </xf>
    <xf numFmtId="0" fontId="41" fillId="24" borderId="90" xfId="135" applyFont="1" applyFill="1" applyBorder="1" applyAlignment="1">
      <alignment horizontal="center" vertical="center"/>
    </xf>
    <xf numFmtId="0" fontId="41" fillId="24" borderId="91" xfId="135" applyFont="1" applyFill="1" applyBorder="1" applyAlignment="1">
      <alignment horizontal="center" vertical="center"/>
    </xf>
    <xf numFmtId="0" fontId="41" fillId="24" borderId="92" xfId="135" applyFont="1" applyFill="1" applyBorder="1" applyAlignment="1">
      <alignment horizontal="center" vertical="center"/>
    </xf>
    <xf numFmtId="0" fontId="41" fillId="0" borderId="93" xfId="73" applyFont="1" applyBorder="1" applyAlignment="1">
      <alignment horizontal="left" vertical="center"/>
    </xf>
    <xf numFmtId="0" fontId="41" fillId="0" borderId="77" xfId="73" applyFont="1" applyBorder="1" applyAlignment="1">
      <alignment horizontal="left" vertical="center"/>
    </xf>
    <xf numFmtId="0" fontId="41" fillId="24" borderId="27" xfId="128" applyFont="1" applyFill="1" applyBorder="1" applyAlignment="1">
      <alignment horizontal="right" vertical="center" wrapText="1"/>
    </xf>
    <xf numFmtId="0" fontId="41" fillId="24" borderId="31" xfId="128" applyFont="1" applyFill="1" applyBorder="1" applyAlignment="1">
      <alignment horizontal="right" vertical="center" wrapText="1"/>
    </xf>
    <xf numFmtId="0" fontId="41" fillId="24" borderId="28" xfId="128" applyFont="1" applyFill="1" applyBorder="1" applyAlignment="1">
      <alignment horizontal="right" vertical="center" wrapText="1"/>
    </xf>
    <xf numFmtId="0" fontId="41" fillId="24" borderId="41" xfId="128" applyFont="1" applyFill="1" applyBorder="1" applyAlignment="1">
      <alignment horizontal="right" vertical="center" wrapText="1"/>
    </xf>
    <xf numFmtId="0" fontId="41" fillId="24" borderId="43" xfId="128" applyFont="1" applyFill="1" applyBorder="1" applyAlignment="1">
      <alignment horizontal="right" vertical="center" wrapText="1"/>
    </xf>
    <xf numFmtId="0" fontId="41" fillId="24" borderId="53" xfId="128" applyFont="1" applyFill="1" applyBorder="1" applyAlignment="1">
      <alignment horizontal="right" vertical="center" wrapText="1"/>
    </xf>
    <xf numFmtId="0" fontId="41" fillId="24" borderId="90" xfId="73" applyFont="1" applyFill="1" applyBorder="1" applyAlignment="1">
      <alignment horizontal="right" vertical="center"/>
    </xf>
    <xf numFmtId="0" fontId="41" fillId="24" borderId="91" xfId="73" applyFont="1" applyFill="1" applyBorder="1" applyAlignment="1">
      <alignment horizontal="right" vertical="center"/>
    </xf>
    <xf numFmtId="0" fontId="4" fillId="0" borderId="32" xfId="74" applyFont="1" applyBorder="1" applyAlignment="1">
      <alignment horizontal="left" vertical="center" wrapText="1"/>
    </xf>
    <xf numFmtId="0" fontId="4" fillId="0" borderId="29" xfId="74" applyFont="1" applyBorder="1" applyAlignment="1">
      <alignment horizontal="left" vertical="center" wrapText="1"/>
    </xf>
    <xf numFmtId="0" fontId="4" fillId="0" borderId="33" xfId="74" applyFont="1" applyBorder="1" applyAlignment="1">
      <alignment horizontal="left" vertical="center" wrapText="1"/>
    </xf>
    <xf numFmtId="0" fontId="4" fillId="0" borderId="18" xfId="74" applyFont="1" applyBorder="1" applyAlignment="1">
      <alignment horizontal="left" vertical="center" wrapText="1"/>
    </xf>
    <xf numFmtId="0" fontId="4" fillId="0" borderId="93" xfId="73" applyFont="1" applyBorder="1" applyAlignment="1">
      <alignment horizontal="left" vertical="center"/>
    </xf>
    <xf numFmtId="0" fontId="4" fillId="0" borderId="77" xfId="73" applyFont="1" applyBorder="1" applyAlignment="1">
      <alignment horizontal="left" vertical="center"/>
    </xf>
    <xf numFmtId="0" fontId="4" fillId="26" borderId="33" xfId="89" applyFont="1" applyFill="1" applyBorder="1" applyAlignment="1">
      <alignment horizontal="center" vertical="center" wrapText="1"/>
    </xf>
    <xf numFmtId="0" fontId="4" fillId="26" borderId="18" xfId="89" applyFont="1" applyFill="1" applyBorder="1" applyAlignment="1">
      <alignment horizontal="center" vertical="center" wrapText="1"/>
    </xf>
    <xf numFmtId="0" fontId="4" fillId="26" borderId="30" xfId="89" applyFont="1" applyFill="1" applyBorder="1" applyAlignment="1">
      <alignment horizontal="center" vertical="center" wrapText="1"/>
    </xf>
    <xf numFmtId="0" fontId="41" fillId="24" borderId="90" xfId="73" applyFont="1" applyFill="1" applyBorder="1" applyAlignment="1">
      <alignment horizontal="center" vertical="center"/>
    </xf>
    <xf numFmtId="0" fontId="41" fillId="24" borderId="91" xfId="73" applyFont="1" applyFill="1" applyBorder="1" applyAlignment="1">
      <alignment horizontal="center" vertical="center"/>
    </xf>
    <xf numFmtId="0" fontId="41" fillId="24" borderId="92" xfId="73" applyFont="1" applyFill="1" applyBorder="1" applyAlignment="1">
      <alignment horizontal="center" vertical="center"/>
    </xf>
    <xf numFmtId="0" fontId="4" fillId="0" borderId="94" xfId="89" applyFont="1" applyBorder="1" applyAlignment="1">
      <alignment horizontal="center" wrapText="1"/>
    </xf>
    <xf numFmtId="0" fontId="4" fillId="0" borderId="95" xfId="89" applyFont="1" applyBorder="1" applyAlignment="1">
      <alignment horizontal="center" wrapText="1"/>
    </xf>
    <xf numFmtId="0" fontId="4" fillId="26" borderId="33" xfId="130" applyFont="1" applyFill="1" applyBorder="1" applyAlignment="1">
      <alignment horizontal="left" vertical="center" wrapText="1"/>
    </xf>
    <xf numFmtId="0" fontId="4" fillId="26" borderId="18" xfId="130" applyFont="1" applyFill="1" applyBorder="1" applyAlignment="1">
      <alignment horizontal="left" vertical="center" wrapText="1"/>
    </xf>
    <xf numFmtId="0" fontId="41" fillId="24" borderId="33" xfId="73" applyFont="1" applyFill="1" applyBorder="1" applyAlignment="1">
      <alignment horizontal="left" vertical="center"/>
    </xf>
    <xf numFmtId="0" fontId="41" fillId="24" borderId="18" xfId="73" applyFont="1" applyFill="1" applyBorder="1" applyAlignment="1">
      <alignment horizontal="left" vertical="center"/>
    </xf>
    <xf numFmtId="0" fontId="41" fillId="24" borderId="30" xfId="73" applyFont="1" applyFill="1" applyBorder="1" applyAlignment="1">
      <alignment horizontal="left" vertical="center"/>
    </xf>
    <xf numFmtId="3" fontId="41" fillId="26" borderId="25" xfId="130" applyNumberFormat="1" applyFont="1" applyFill="1" applyBorder="1" applyAlignment="1">
      <alignment horizontal="center" vertical="center" wrapText="1"/>
    </xf>
    <xf numFmtId="3" fontId="41" fillId="26" borderId="18" xfId="130" applyNumberFormat="1" applyFont="1" applyFill="1" applyBorder="1" applyAlignment="1">
      <alignment horizontal="center" vertical="center"/>
    </xf>
    <xf numFmtId="0" fontId="4" fillId="0" borderId="16" xfId="79" applyFont="1" applyBorder="1" applyAlignment="1">
      <alignment horizontal="center" vertical="center"/>
    </xf>
    <xf numFmtId="0" fontId="4" fillId="0" borderId="26" xfId="79" applyFont="1" applyBorder="1" applyAlignment="1">
      <alignment horizontal="center" vertical="center"/>
    </xf>
    <xf numFmtId="0" fontId="41" fillId="25" borderId="18" xfId="73" applyFont="1" applyFill="1" applyBorder="1" applyAlignment="1">
      <alignment horizontal="center" vertical="center" wrapText="1"/>
    </xf>
    <xf numFmtId="0" fontId="41" fillId="25" borderId="20" xfId="73" applyFont="1" applyFill="1" applyBorder="1" applyAlignment="1">
      <alignment horizontal="center" vertical="center" wrapText="1"/>
    </xf>
    <xf numFmtId="4" fontId="41" fillId="25" borderId="18" xfId="73" applyNumberFormat="1" applyFont="1" applyFill="1" applyBorder="1" applyAlignment="1">
      <alignment horizontal="center" vertical="center" wrapText="1"/>
    </xf>
    <xf numFmtId="4" fontId="41" fillId="25" borderId="20" xfId="73" applyNumberFormat="1" applyFont="1" applyFill="1" applyBorder="1" applyAlignment="1">
      <alignment horizontal="center" vertical="center" wrapText="1"/>
    </xf>
    <xf numFmtId="4" fontId="41" fillId="25" borderId="30" xfId="73" applyNumberFormat="1" applyFont="1" applyFill="1" applyBorder="1" applyAlignment="1">
      <alignment horizontal="center" vertical="center" wrapText="1"/>
    </xf>
    <xf numFmtId="4" fontId="41" fillId="25" borderId="42" xfId="73" applyNumberFormat="1" applyFont="1" applyFill="1" applyBorder="1" applyAlignment="1">
      <alignment horizontal="center" vertical="center" wrapText="1"/>
    </xf>
    <xf numFmtId="0" fontId="41" fillId="25" borderId="33" xfId="73" applyFont="1" applyFill="1" applyBorder="1" applyAlignment="1">
      <alignment horizontal="center" vertical="center" wrapText="1"/>
    </xf>
    <xf numFmtId="0" fontId="41" fillId="25" borderId="48" xfId="73" applyFont="1" applyFill="1" applyBorder="1" applyAlignment="1">
      <alignment horizontal="center" vertical="center" wrapText="1"/>
    </xf>
    <xf numFmtId="201" fontId="41" fillId="25" borderId="18" xfId="73" applyNumberFormat="1" applyFont="1" applyFill="1" applyBorder="1" applyAlignment="1">
      <alignment horizontal="center" vertical="center" wrapText="1"/>
    </xf>
    <xf numFmtId="201" fontId="41" fillId="25" borderId="20" xfId="73" applyNumberFormat="1" applyFont="1" applyFill="1" applyBorder="1" applyAlignment="1">
      <alignment horizontal="center" vertical="center" wrapText="1"/>
    </xf>
    <xf numFmtId="0" fontId="41" fillId="0" borderId="18" xfId="126" applyFont="1" applyBorder="1" applyAlignment="1">
      <alignment horizontal="center" vertical="center" wrapText="1"/>
    </xf>
    <xf numFmtId="0" fontId="4" fillId="27" borderId="32" xfId="89" applyFont="1" applyFill="1" applyBorder="1" applyAlignment="1">
      <alignment horizontal="center" vertical="center" wrapText="1"/>
    </xf>
    <xf numFmtId="0" fontId="4" fillId="27" borderId="29" xfId="89" applyFont="1" applyFill="1" applyBorder="1" applyAlignment="1">
      <alignment horizontal="center" vertical="center" wrapText="1"/>
    </xf>
    <xf numFmtId="0" fontId="4" fillId="27" borderId="35" xfId="89" applyFont="1" applyFill="1" applyBorder="1" applyAlignment="1">
      <alignment horizontal="center" vertical="center" wrapText="1"/>
    </xf>
    <xf numFmtId="0" fontId="4" fillId="27" borderId="33" xfId="89" applyFont="1" applyFill="1" applyBorder="1" applyAlignment="1">
      <alignment horizontal="center" vertical="center" wrapText="1"/>
    </xf>
    <xf numFmtId="0" fontId="4" fillId="27" borderId="18" xfId="89" applyFont="1" applyFill="1" applyBorder="1" applyAlignment="1">
      <alignment horizontal="center" vertical="center" wrapText="1"/>
    </xf>
    <xf numFmtId="0" fontId="4" fillId="27" borderId="30" xfId="89" applyFont="1" applyFill="1" applyBorder="1" applyAlignment="1">
      <alignment horizontal="center" vertical="center" wrapText="1"/>
    </xf>
    <xf numFmtId="0" fontId="4" fillId="25" borderId="20" xfId="130" applyFont="1" applyFill="1" applyBorder="1" applyAlignment="1">
      <alignment horizontal="center" vertical="center" wrapText="1"/>
    </xf>
    <xf numFmtId="0" fontId="4" fillId="25" borderId="42" xfId="130" applyFont="1" applyFill="1" applyBorder="1" applyAlignment="1">
      <alignment horizontal="center" vertical="center" wrapText="1"/>
    </xf>
    <xf numFmtId="0" fontId="41" fillId="26" borderId="18" xfId="130" applyFont="1" applyFill="1" applyBorder="1" applyAlignment="1">
      <alignment horizontal="center" vertical="center" wrapText="1"/>
    </xf>
    <xf numFmtId="0" fontId="41" fillId="26" borderId="18" xfId="130" applyFont="1" applyFill="1" applyBorder="1" applyAlignment="1">
      <alignment horizontal="center" vertical="center"/>
    </xf>
    <xf numFmtId="3" fontId="41" fillId="26" borderId="18" xfId="130" applyNumberFormat="1" applyFont="1" applyFill="1" applyBorder="1" applyAlignment="1">
      <alignment horizontal="center"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3" fontId="51" fillId="26" borderId="25" xfId="130" applyNumberFormat="1" applyFont="1" applyFill="1" applyBorder="1" applyAlignment="1">
      <alignment horizontal="center"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58"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3"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3"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2" fontId="49" fillId="0" borderId="19" xfId="34" applyFont="1" applyBorder="1" applyAlignment="1">
      <alignment horizontal="center"/>
    </xf>
    <xf numFmtId="172"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4000000}"/>
    <cellStyle name="Millares [2] 2" xfId="201" xr:uid="{00000000-0005-0000-0000-000065000000}"/>
    <cellStyle name="Millares 10" xfId="36" xr:uid="{00000000-0005-0000-0000-000066000000}"/>
    <cellStyle name="Millares 10 2" xfId="37" xr:uid="{00000000-0005-0000-0000-000067000000}"/>
    <cellStyle name="Millares 11" xfId="38" xr:uid="{00000000-0005-0000-0000-000068000000}"/>
    <cellStyle name="Millares 11 2" xfId="202" xr:uid="{00000000-0005-0000-0000-000069000000}"/>
    <cellStyle name="Millares 12" xfId="125" xr:uid="{00000000-0005-0000-0000-00006A000000}"/>
    <cellStyle name="Millares 13" xfId="134" xr:uid="{00000000-0005-0000-0000-00006B000000}"/>
    <cellStyle name="Millares 2" xfId="39" xr:uid="{00000000-0005-0000-0000-00006C000000}"/>
    <cellStyle name="Millares 2 2" xfId="40" xr:uid="{00000000-0005-0000-0000-00006D000000}"/>
    <cellStyle name="Millares 2 3" xfId="41" xr:uid="{00000000-0005-0000-0000-00006E000000}"/>
    <cellStyle name="Millares 2 4" xfId="203" xr:uid="{00000000-0005-0000-0000-00006F000000}"/>
    <cellStyle name="Millares 2 5" xfId="42" xr:uid="{00000000-0005-0000-0000-000070000000}"/>
    <cellStyle name="Millares 2_APU´S_NO_PREVISTOS (1)" xfId="204" xr:uid="{00000000-0005-0000-0000-000071000000}"/>
    <cellStyle name="Millares 3" xfId="43" xr:uid="{00000000-0005-0000-0000-000072000000}"/>
    <cellStyle name="Millares 3 2" xfId="44" xr:uid="{00000000-0005-0000-0000-000073000000}"/>
    <cellStyle name="Millares 3 3" xfId="45" xr:uid="{00000000-0005-0000-0000-000074000000}"/>
    <cellStyle name="Millares 3 4" xfId="46" xr:uid="{00000000-0005-0000-0000-000075000000}"/>
    <cellStyle name="Millares 3 5" xfId="47" xr:uid="{00000000-0005-0000-0000-000076000000}"/>
    <cellStyle name="Millares 4" xfId="48" xr:uid="{00000000-0005-0000-0000-000077000000}"/>
    <cellStyle name="Millares 4 2" xfId="49" xr:uid="{00000000-0005-0000-0000-000078000000}"/>
    <cellStyle name="Millares 4 3" xfId="205" xr:uid="{00000000-0005-0000-0000-000079000000}"/>
    <cellStyle name="Millares 4_APU´S_NO_PREVISTOS (1)" xfId="206" xr:uid="{00000000-0005-0000-0000-00007A000000}"/>
    <cellStyle name="Millares 5" xfId="50" xr:uid="{00000000-0005-0000-0000-00007B000000}"/>
    <cellStyle name="Millares 5 2" xfId="207" xr:uid="{00000000-0005-0000-0000-00007C000000}"/>
    <cellStyle name="Millares 6" xfId="51" xr:uid="{00000000-0005-0000-0000-00007D000000}"/>
    <cellStyle name="Millares 6 2" xfId="52" xr:uid="{00000000-0005-0000-0000-00007E000000}"/>
    <cellStyle name="Millares 7" xfId="53" xr:uid="{00000000-0005-0000-0000-00007F000000}"/>
    <cellStyle name="Millares 7 2" xfId="54" xr:uid="{00000000-0005-0000-0000-000080000000}"/>
    <cellStyle name="Millares 7 2 2" xfId="55" xr:uid="{00000000-0005-0000-0000-000081000000}"/>
    <cellStyle name="Millares 8" xfId="56" xr:uid="{00000000-0005-0000-0000-000082000000}"/>
    <cellStyle name="Millares 8 2" xfId="57" xr:uid="{00000000-0005-0000-0000-000083000000}"/>
    <cellStyle name="Millares 9" xfId="58" xr:uid="{00000000-0005-0000-0000-000084000000}"/>
    <cellStyle name="Millares 9 2" xfId="59" xr:uid="{00000000-0005-0000-0000-000085000000}"/>
    <cellStyle name="Millares_FORMULARIO 4 - M-OFERENTE PPTA ECONOMICA" xfId="60" xr:uid="{00000000-0005-0000-0000-000086000000}"/>
    <cellStyle name="MILLONES" xfId="208" xr:uid="{00000000-0005-0000-0000-000087000000}"/>
    <cellStyle name="MILLONES 2" xfId="209" xr:uid="{00000000-0005-0000-0000-000088000000}"/>
    <cellStyle name="MILLONES_PRESUPUESTO FASE III ABR-2015 Rev3" xfId="210" xr:uid="{00000000-0005-0000-0000-000089000000}"/>
    <cellStyle name="Moneda 10 2" xfId="61" xr:uid="{00000000-0005-0000-0000-00008A000000}"/>
    <cellStyle name="Moneda 2" xfId="62" xr:uid="{00000000-0005-0000-0000-00008B000000}"/>
    <cellStyle name="Moneda 2 10" xfId="211" xr:uid="{00000000-0005-0000-0000-00008C000000}"/>
    <cellStyle name="Moneda 2 11" xfId="212" xr:uid="{00000000-0005-0000-0000-00008D000000}"/>
    <cellStyle name="Moneda 2 12" xfId="213" xr:uid="{00000000-0005-0000-0000-00008E000000}"/>
    <cellStyle name="Moneda 2 2" xfId="63" xr:uid="{00000000-0005-0000-0000-00008F000000}"/>
    <cellStyle name="Moneda 2 2 2" xfId="64" xr:uid="{00000000-0005-0000-0000-000090000000}"/>
    <cellStyle name="Moneda 2 2 2 2" xfId="65" xr:uid="{00000000-0005-0000-0000-000091000000}"/>
    <cellStyle name="Moneda 2 2 2 2 2" xfId="129" xr:uid="{00000000-0005-0000-0000-000092000000}"/>
    <cellStyle name="Moneda 2 2 3" xfId="66" xr:uid="{00000000-0005-0000-0000-000093000000}"/>
    <cellStyle name="Moneda 2 2 4" xfId="67" xr:uid="{00000000-0005-0000-0000-000094000000}"/>
    <cellStyle name="Moneda 2 2 5" xfId="68" xr:uid="{00000000-0005-0000-0000-000095000000}"/>
    <cellStyle name="Moneda 2 2_APU´S_NO_PREVISTOS (1)" xfId="214" xr:uid="{00000000-0005-0000-0000-000096000000}"/>
    <cellStyle name="Moneda 2 3" xfId="69" xr:uid="{00000000-0005-0000-0000-000097000000}"/>
    <cellStyle name="Moneda 2 4" xfId="215" xr:uid="{00000000-0005-0000-0000-000098000000}"/>
    <cellStyle name="Moneda 2 5" xfId="216" xr:uid="{00000000-0005-0000-0000-000099000000}"/>
    <cellStyle name="Moneda 2 6" xfId="217" xr:uid="{00000000-0005-0000-0000-00009A000000}"/>
    <cellStyle name="Moneda 2 7" xfId="218" xr:uid="{00000000-0005-0000-0000-00009B000000}"/>
    <cellStyle name="Moneda 2 8" xfId="219" xr:uid="{00000000-0005-0000-0000-00009C000000}"/>
    <cellStyle name="Moneda 2 9" xfId="220" xr:uid="{00000000-0005-0000-0000-00009D000000}"/>
    <cellStyle name="Moneda 2_APU´S_NO_PREVISTOS (1)" xfId="221" xr:uid="{00000000-0005-0000-0000-00009E000000}"/>
    <cellStyle name="Moneda 3" xfId="70" xr:uid="{00000000-0005-0000-0000-00009F000000}"/>
    <cellStyle name="Moneda 4" xfId="222" xr:uid="{00000000-0005-0000-0000-0000A0000000}"/>
    <cellStyle name="Monetario0" xfId="223" xr:uid="{00000000-0005-0000-0000-0000A1000000}"/>
    <cellStyle name="Neutral" xfId="71" builtinId="28" customBuiltin="1"/>
    <cellStyle name="Neutral 2" xfId="72" xr:uid="{00000000-0005-0000-0000-0000A3000000}"/>
    <cellStyle name="Neutral 3" xfId="224" xr:uid="{00000000-0005-0000-0000-0000A4000000}"/>
    <cellStyle name="No. punto" xfId="225" xr:uid="{00000000-0005-0000-0000-0000A5000000}"/>
    <cellStyle name="No. punto 2" xfId="226" xr:uid="{00000000-0005-0000-0000-0000A6000000}"/>
    <cellStyle name="Normal" xfId="0" builtinId="0"/>
    <cellStyle name="Normal 2" xfId="73" xr:uid="{00000000-0005-0000-0000-0000A8000000}"/>
    <cellStyle name="Normal 2 10" xfId="74" xr:uid="{00000000-0005-0000-0000-0000A9000000}"/>
    <cellStyle name="Normal 2 10 2" xfId="75" xr:uid="{00000000-0005-0000-0000-0000AA000000}"/>
    <cellStyle name="Normal 2 10 2 2" xfId="135" xr:uid="{00000000-0005-0000-0000-0000AB000000}"/>
    <cellStyle name="Normal 2 10 3" xfId="126" xr:uid="{00000000-0005-0000-0000-0000AC000000}"/>
    <cellStyle name="Normal 2 11" xfId="76" xr:uid="{00000000-0005-0000-0000-0000AD000000}"/>
    <cellStyle name="Normal 2 12" xfId="77" xr:uid="{00000000-0005-0000-0000-0000AE000000}"/>
    <cellStyle name="Normal 2 13" xfId="78" xr:uid="{00000000-0005-0000-0000-0000AF000000}"/>
    <cellStyle name="Normal 2 2" xfId="79" xr:uid="{00000000-0005-0000-0000-0000B0000000}"/>
    <cellStyle name="Normal 2 2 2" xfId="227" xr:uid="{00000000-0005-0000-0000-0000B1000000}"/>
    <cellStyle name="Normal 2 2 3" xfId="228" xr:uid="{00000000-0005-0000-0000-0000B2000000}"/>
    <cellStyle name="Normal 2 3" xfId="80" xr:uid="{00000000-0005-0000-0000-0000B3000000}"/>
    <cellStyle name="Normal 2 3 2" xfId="229" xr:uid="{00000000-0005-0000-0000-0000B4000000}"/>
    <cellStyle name="Normal 2 4" xfId="81" xr:uid="{00000000-0005-0000-0000-0000B5000000}"/>
    <cellStyle name="Normal 2 5" xfId="82" xr:uid="{00000000-0005-0000-0000-0000B6000000}"/>
    <cellStyle name="Normal 2 6" xfId="83" xr:uid="{00000000-0005-0000-0000-0000B7000000}"/>
    <cellStyle name="Normal 2 7" xfId="84" xr:uid="{00000000-0005-0000-0000-0000B8000000}"/>
    <cellStyle name="Normal 2 8" xfId="85" xr:uid="{00000000-0005-0000-0000-0000B9000000}"/>
    <cellStyle name="Normal 2 9" xfId="86" xr:uid="{00000000-0005-0000-0000-0000BA000000}"/>
    <cellStyle name="Normal 2_APU NO PREVISTOS MTTO" xfId="87" xr:uid="{00000000-0005-0000-0000-0000BB000000}"/>
    <cellStyle name="Normal 29" xfId="88" xr:uid="{00000000-0005-0000-0000-0000BC000000}"/>
    <cellStyle name="Normal 3" xfId="89" xr:uid="{00000000-0005-0000-0000-0000BD000000}"/>
    <cellStyle name="Normal 3 11" xfId="130" xr:uid="{00000000-0005-0000-0000-0000BE000000}"/>
    <cellStyle name="Normal 3 2" xfId="90" xr:uid="{00000000-0005-0000-0000-0000BF000000}"/>
    <cellStyle name="Normal 3 2 2" xfId="128" xr:uid="{00000000-0005-0000-0000-0000C0000000}"/>
    <cellStyle name="Normal 3 3" xfId="230" xr:uid="{00000000-0005-0000-0000-0000C1000000}"/>
    <cellStyle name="Normal 3_APU´S_NO_PREVISTOS (1)" xfId="231" xr:uid="{00000000-0005-0000-0000-0000C2000000}"/>
    <cellStyle name="Normal 4" xfId="91" xr:uid="{00000000-0005-0000-0000-0000C3000000}"/>
    <cellStyle name="Normal 4 2" xfId="92" xr:uid="{00000000-0005-0000-0000-0000C4000000}"/>
    <cellStyle name="Normal 4 2 2" xfId="232" xr:uid="{00000000-0005-0000-0000-0000C5000000}"/>
    <cellStyle name="Normal 5" xfId="133" xr:uid="{00000000-0005-0000-0000-0000C6000000}"/>
    <cellStyle name="Normal 6" xfId="233" xr:uid="{00000000-0005-0000-0000-0000C7000000}"/>
    <cellStyle name="Normal 6 2" xfId="234" xr:uid="{00000000-0005-0000-0000-0000C8000000}"/>
    <cellStyle name="Normal 7" xfId="235" xr:uid="{00000000-0005-0000-0000-0000C9000000}"/>
    <cellStyle name="Normal 8" xfId="236" xr:uid="{00000000-0005-0000-0000-0000CA000000}"/>
    <cellStyle name="Normal 9" xfId="237" xr:uid="{00000000-0005-0000-0000-0000CB000000}"/>
    <cellStyle name="Normal 9 2" xfId="132" xr:uid="{00000000-0005-0000-0000-0000CC000000}"/>
    <cellStyle name="Normal_modelo ACTA OBRA y MODIFICACION" xfId="253" xr:uid="{00000000-0005-0000-0000-0000CD000000}"/>
    <cellStyle name="Normal_PTO OFICIAL PREPLIEGO (CORREGIDO) 2" xfId="131" xr:uid="{00000000-0005-0000-0000-0000CE000000}"/>
    <cellStyle name="Notas 2" xfId="93" xr:uid="{00000000-0005-0000-0000-0000CF000000}"/>
    <cellStyle name="Notas 3" xfId="238" xr:uid="{00000000-0005-0000-0000-0000D0000000}"/>
    <cellStyle name="Percent" xfId="95" xr:uid="{00000000-0005-0000-0000-0000D1000000}"/>
    <cellStyle name="Porcentaje 2" xfId="239" xr:uid="{00000000-0005-0000-0000-0000D2000000}"/>
    <cellStyle name="Porcentaje 3" xfId="94" xr:uid="{00000000-0005-0000-0000-0000D3000000}"/>
    <cellStyle name="Porcentaje 4" xfId="240" xr:uid="{00000000-0005-0000-0000-0000D4000000}"/>
    <cellStyle name="Porcentaje 5" xfId="241" xr:uid="{00000000-0005-0000-0000-0000D5000000}"/>
    <cellStyle name="Porcentaje 5 2" xfId="242" xr:uid="{00000000-0005-0000-0000-0000D6000000}"/>
    <cellStyle name="Porcentual 2" xfId="96" xr:uid="{00000000-0005-0000-0000-0000D7000000}"/>
    <cellStyle name="Porcentual 2 10" xfId="97" xr:uid="{00000000-0005-0000-0000-0000D8000000}"/>
    <cellStyle name="Porcentual 2 10 2" xfId="98" xr:uid="{00000000-0005-0000-0000-0000D9000000}"/>
    <cellStyle name="Porcentual 2 11" xfId="99" xr:uid="{00000000-0005-0000-0000-0000DA000000}"/>
    <cellStyle name="Porcentual 2 12" xfId="100" xr:uid="{00000000-0005-0000-0000-0000DB000000}"/>
    <cellStyle name="Porcentual 2 2" xfId="101" xr:uid="{00000000-0005-0000-0000-0000DC000000}"/>
    <cellStyle name="Porcentual 2 3" xfId="102" xr:uid="{00000000-0005-0000-0000-0000DD000000}"/>
    <cellStyle name="Porcentual 2 4" xfId="103" xr:uid="{00000000-0005-0000-0000-0000DE000000}"/>
    <cellStyle name="Porcentual 2 5" xfId="104" xr:uid="{00000000-0005-0000-0000-0000DF000000}"/>
    <cellStyle name="Porcentual 2 6" xfId="105" xr:uid="{00000000-0005-0000-0000-0000E0000000}"/>
    <cellStyle name="Porcentual 2 7" xfId="106" xr:uid="{00000000-0005-0000-0000-0000E1000000}"/>
    <cellStyle name="Porcentual 2 8" xfId="107" xr:uid="{00000000-0005-0000-0000-0000E2000000}"/>
    <cellStyle name="Porcentual 2 9" xfId="108" xr:uid="{00000000-0005-0000-0000-0000E3000000}"/>
    <cellStyle name="Porcentual 3" xfId="109" xr:uid="{00000000-0005-0000-0000-0000E4000000}"/>
    <cellStyle name="Porcentual 4" xfId="110" xr:uid="{00000000-0005-0000-0000-0000E5000000}"/>
    <cellStyle name="Porcentual 4 2" xfId="111" xr:uid="{00000000-0005-0000-0000-0000E6000000}"/>
    <cellStyle name="Porcentual 5" xfId="112" xr:uid="{00000000-0005-0000-0000-0000E7000000}"/>
    <cellStyle name="Porcentual 5 2" xfId="243" xr:uid="{00000000-0005-0000-0000-0000E8000000}"/>
    <cellStyle name="Porcentual 6" xfId="113" xr:uid="{00000000-0005-0000-0000-0000E9000000}"/>
    <cellStyle name="Porcentual 6 2" xfId="114" xr:uid="{00000000-0005-0000-0000-0000EA000000}"/>
    <cellStyle name="Porcentual 7" xfId="115" xr:uid="{00000000-0005-0000-0000-0000EB000000}"/>
    <cellStyle name="Porcentual 8" xfId="127" xr:uid="{00000000-0005-0000-0000-0000EC000000}"/>
    <cellStyle name="resaltado" xfId="244" xr:uid="{00000000-0005-0000-0000-0000ED000000}"/>
    <cellStyle name="Salida 2" xfId="116" xr:uid="{00000000-0005-0000-0000-0000EE000000}"/>
    <cellStyle name="Salida 3" xfId="245" xr:uid="{00000000-0005-0000-0000-0000EF000000}"/>
    <cellStyle name="Texto de advertencia 2" xfId="117" xr:uid="{00000000-0005-0000-0000-0000F0000000}"/>
    <cellStyle name="Texto de advertencia 3" xfId="246" xr:uid="{00000000-0005-0000-0000-0000F1000000}"/>
    <cellStyle name="Texto explicativo 2" xfId="118" xr:uid="{00000000-0005-0000-0000-0000F2000000}"/>
    <cellStyle name="Texto explicativo 3" xfId="247" xr:uid="{00000000-0005-0000-0000-0000F3000000}"/>
    <cellStyle name="Título 1 2" xfId="119" xr:uid="{00000000-0005-0000-0000-0000F4000000}"/>
    <cellStyle name="Título 1 3" xfId="248" xr:uid="{00000000-0005-0000-0000-0000F5000000}"/>
    <cellStyle name="Título 2 2" xfId="120" xr:uid="{00000000-0005-0000-0000-0000F6000000}"/>
    <cellStyle name="Título 2 3" xfId="249" xr:uid="{00000000-0005-0000-0000-0000F7000000}"/>
    <cellStyle name="Título 3 2" xfId="121" xr:uid="{00000000-0005-0000-0000-0000F8000000}"/>
    <cellStyle name="Título 3 3" xfId="250" xr:uid="{00000000-0005-0000-0000-0000F9000000}"/>
    <cellStyle name="Título 4" xfId="122" xr:uid="{00000000-0005-0000-0000-0000FA000000}"/>
    <cellStyle name="Título 5" xfId="251" xr:uid="{00000000-0005-0000-0000-0000FB000000}"/>
    <cellStyle name="Total" xfId="123" builtinId="25" customBuiltin="1"/>
    <cellStyle name="Total 2" xfId="124" xr:uid="{00000000-0005-0000-0000-0000FD000000}"/>
    <cellStyle name="Total 3" xfId="252" xr:uid="{00000000-0005-0000-0000-0000FE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REF"/>
      <sheetName val="Formulario No.1 "/>
      <sheetName val="450.2P  Vía 9003"/>
      <sheetName val="632.1P "/>
      <sheetName val="630.4 Vía 9003"/>
      <sheetName val="630.6 Vía 7801"/>
      <sheetName val="BDATOS"/>
      <sheetName val="V.R. 13 AL 26 MAR"/>
      <sheetName val="B.A. 13 AL 26 MAR"/>
      <sheetName val="L.M 10 AL 23 DE ABRIL"/>
      <sheetName val="V.R 10 AL 23 ABRIL"/>
      <sheetName val="J.CRUZ 10AL23 ABRIL"/>
      <sheetName val="J. BUELVAS 1-15 FEB"/>
      <sheetName val="Datos"/>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base"/>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GEOTEXTIL"/>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201,2"/>
      <sheetName val="200,2"/>
      <sheetName val="201,12"/>
      <sheetName val="231.1"/>
      <sheetName val="661.1 TIPO I"/>
      <sheetName val="681,1"/>
      <sheetName val="801.1"/>
      <sheetName val="801.2"/>
      <sheetName val="801.3"/>
      <sheetName val="801.4"/>
      <sheetName val="801.5"/>
      <sheetName val="801.6"/>
      <sheetName val="801.7"/>
      <sheetName val="621,1"/>
      <sheetName val="200,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ensidades"/>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COMPRADA"/>
      <sheetName val="451.2 COMPRADA"/>
      <sheetName val="451.3 COMPRADA "/>
      <sheetName val="451.4"/>
      <sheetName val="452.1COMPRADA"/>
      <sheetName val="452.2COMPRADA "/>
      <sheetName val="452.3COMPRADA"/>
      <sheetName val="452.4COMPRADA"/>
      <sheetName val="453,1"/>
      <sheetName val="460,1"/>
      <sheetName val="462.1"/>
      <sheetName val="462.2"/>
      <sheetName val="464,1"/>
      <sheetName val="464,2"/>
      <sheetName val="464,3"/>
      <sheetName val="464,4"/>
      <sheetName val="623.1"/>
      <sheetName val="623.2"/>
      <sheetName val="631.1"/>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4.2"/>
      <sheetName val="680.1 "/>
      <sheetName val="680.2 "/>
      <sheetName val="682 "/>
      <sheetName val="690"/>
      <sheetName val="700.1 "/>
      <sheetName val="700.2 "/>
      <sheetName val="710.1 "/>
      <sheetName val="710.2 "/>
      <sheetName val="710.3 "/>
      <sheetName val="710.4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ase de Diseño"/>
      <sheetName val="Modelo"/>
      <sheetName val="CANT OBRA Y PRESUPUESTO 6205"/>
      <sheetName val="BARBOSA CISNEROS formato inv"/>
      <sheetName val="BARBOSA CISNEROS"/>
      <sheetName val="CANT OBRA Y PRESUPUESTO 6206"/>
      <sheetName val="CRUCE CISNEROS formato inv"/>
      <sheetName val="CRUCE CISNEROS "/>
      <sheetName val="201.12P"/>
      <sheetName val="201.14 (2)"/>
      <sheetName val="211.1P"/>
      <sheetName val="232.1p"/>
      <sheetName val="451.1 (2)"/>
      <sheetName val="461P"/>
      <sheetName val="621.1P5"/>
      <sheetName val="621.7P"/>
      <sheetName val="630.6p"/>
      <sheetName val="632.1P"/>
      <sheetName val="673.2p"/>
      <sheetName val="matrix"/>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683P1"/>
      <sheetName val="Programa de trabajo e Invers"/>
      <sheetName val="201,15"/>
      <sheetName val="201,16"/>
      <sheetName val="CLASE C"/>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RESUMEN "/>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V%C3%ADnculoExternoRecuperad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3">
          <cell r="B3">
            <v>200</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row r="5">
          <cell r="E5" t="str">
            <v>CANTIDAD</v>
          </cell>
        </row>
      </sheetData>
      <sheetData sheetId="559" refreshError="1">
        <row r="5">
          <cell r="E5" t="str">
            <v>CANTIDAD</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sheetData sheetId="614">
        <row r="33">
          <cell r="C33">
            <v>0.77967625899280601</v>
          </cell>
        </row>
      </sheetData>
      <sheetData sheetId="615"/>
      <sheetData sheetId="616">
        <row r="1">
          <cell r="A1" t="str">
            <v>1P</v>
          </cell>
        </row>
      </sheetData>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row r="33">
          <cell r="C33">
            <v>0.77967625899280601</v>
          </cell>
        </row>
      </sheetData>
      <sheetData sheetId="641"/>
      <sheetData sheetId="642"/>
      <sheetData sheetId="643"/>
      <sheetData sheetId="644"/>
      <sheetData sheetId="645"/>
      <sheetData sheetId="646"/>
      <sheetData sheetId="647"/>
      <sheetData sheetId="648"/>
      <sheetData sheetId="649"/>
      <sheetData sheetId="650"/>
      <sheetData sheetId="651">
        <row r="33">
          <cell r="C33">
            <v>0.77967625899280601</v>
          </cell>
        </row>
      </sheetData>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ow r="1">
          <cell r="B1" t="str">
            <v>CTO-102-2002</v>
          </cell>
        </row>
      </sheetData>
      <sheetData sheetId="675"/>
      <sheetData sheetId="676"/>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sheetData sheetId="727"/>
      <sheetData sheetId="728" refreshError="1"/>
      <sheetData sheetId="729"/>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sheetData sheetId="740"/>
      <sheetData sheetId="741"/>
      <sheetData sheetId="742"/>
      <sheetData sheetId="743"/>
      <sheetData sheetId="744"/>
      <sheetData sheetId="745"/>
      <sheetData sheetId="746"/>
      <sheetData sheetId="747"/>
      <sheetData sheetId="748" refreshError="1"/>
      <sheetData sheetId="749"/>
      <sheetData sheetId="750" refreshError="1"/>
      <sheetData sheetId="751"/>
      <sheetData sheetId="752"/>
      <sheetData sheetId="753"/>
      <sheetData sheetId="754" refreshError="1"/>
      <sheetData sheetId="755"/>
      <sheetData sheetId="756"/>
      <sheetData sheetId="757"/>
      <sheetData sheetId="758"/>
      <sheetData sheetId="759"/>
      <sheetData sheetId="760"/>
      <sheetData sheetId="761" refreshError="1"/>
      <sheetData sheetId="762" refreshError="1"/>
      <sheetData sheetId="763" refreshError="1"/>
      <sheetData sheetId="764" refreshError="1"/>
      <sheetData sheetId="765"/>
      <sheetData sheetId="766"/>
      <sheetData sheetId="767"/>
      <sheetData sheetId="768"/>
      <sheetData sheetId="769"/>
      <sheetData sheetId="770"/>
      <sheetData sheetId="771"/>
      <sheetData sheetId="772"/>
      <sheetData sheetId="773"/>
      <sheetData sheetId="774"/>
      <sheetData sheetId="775"/>
      <sheetData sheetId="776"/>
      <sheetData sheetId="777" refreshError="1"/>
      <sheetData sheetId="778" refreshError="1"/>
      <sheetData sheetId="779"/>
      <sheetData sheetId="780" refreshError="1"/>
      <sheetData sheetId="781" refreshError="1"/>
      <sheetData sheetId="782" refreshError="1"/>
      <sheetData sheetId="783" refreshError="1"/>
      <sheetData sheetId="784"/>
      <sheetData sheetId="785" refreshError="1"/>
      <sheetData sheetId="786" refreshError="1"/>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row r="1">
          <cell r="B1" t="str">
            <v>CTO-102-2002</v>
          </cell>
        </row>
      </sheetData>
      <sheetData sheetId="803"/>
      <sheetData sheetId="804"/>
      <sheetData sheetId="805"/>
      <sheetData sheetId="806"/>
      <sheetData sheetId="807"/>
      <sheetData sheetId="808"/>
      <sheetData sheetId="809"/>
      <sheetData sheetId="810"/>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sheetData sheetId="904"/>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refreshError="1"/>
      <sheetData sheetId="1133" refreshError="1"/>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ow r="2">
          <cell r="A2" t="str">
            <v>ACTA No</v>
          </cell>
        </row>
      </sheetData>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REQUISITOS INF INTERVENTORÍ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 Liquidacion de Obra por Tramos"/>
      <sheetName val="REC-COD,"/>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pageSetUpPr fitToPage="1"/>
  </sheetPr>
  <dimension ref="B1:Q252"/>
  <sheetViews>
    <sheetView showGridLines="0" tabSelected="1" view="pageBreakPreview" zoomScale="80" zoomScaleNormal="100" zoomScaleSheetLayoutView="80" zoomScalePageLayoutView="55" workbookViewId="0">
      <pane xSplit="2" ySplit="8" topLeftCell="C9" activePane="bottomRight" state="frozen"/>
      <selection pane="topRight" activeCell="C1" sqref="C1"/>
      <selection pane="bottomLeft" activeCell="A9" sqref="A9"/>
      <selection pane="bottomRight" activeCell="F24" sqref="F24"/>
    </sheetView>
  </sheetViews>
  <sheetFormatPr baseColWidth="10" defaultColWidth="11.42578125" defaultRowHeight="12.75"/>
  <cols>
    <col min="1" max="2" width="3.42578125" style="252" customWidth="1"/>
    <col min="3" max="3" width="5.140625" style="252" customWidth="1"/>
    <col min="4" max="4" width="11" style="341" customWidth="1"/>
    <col min="5" max="5" width="10.7109375" style="342" bestFit="1" customWidth="1"/>
    <col min="6" max="6" width="13.5703125" style="252" bestFit="1" customWidth="1"/>
    <col min="7" max="7" width="63.5703125" style="343" customWidth="1"/>
    <col min="8" max="8" width="8.5703125" style="252" customWidth="1"/>
    <col min="9" max="9" width="11" style="252" bestFit="1" customWidth="1"/>
    <col min="10" max="10" width="17.7109375" style="252" bestFit="1" customWidth="1"/>
    <col min="11" max="11" width="18.85546875" style="252" bestFit="1" customWidth="1"/>
    <col min="12" max="12" width="3.42578125" style="252" customWidth="1"/>
    <col min="13" max="13" width="2.140625" style="252" customWidth="1"/>
    <col min="14" max="14" width="12.7109375" style="252" bestFit="1" customWidth="1"/>
    <col min="15" max="16" width="11.42578125" style="252"/>
    <col min="17" max="17" width="21" style="252" bestFit="1" customWidth="1"/>
    <col min="18" max="16384" width="11.42578125" style="252"/>
  </cols>
  <sheetData>
    <row r="1" spans="2:12">
      <c r="B1" s="253"/>
      <c r="C1" s="369" t="s">
        <v>0</v>
      </c>
      <c r="D1" s="370"/>
      <c r="E1" s="370"/>
      <c r="F1" s="370"/>
      <c r="G1" s="254"/>
      <c r="H1" s="255"/>
      <c r="I1" s="255"/>
      <c r="J1" s="255"/>
      <c r="K1" s="255"/>
      <c r="L1" s="256"/>
    </row>
    <row r="2" spans="2:12" ht="13.5" thickBot="1">
      <c r="B2" s="253"/>
      <c r="C2" s="232"/>
      <c r="D2" s="233" t="s">
        <v>1</v>
      </c>
      <c r="E2" s="234"/>
      <c r="F2" s="235"/>
      <c r="G2" s="257"/>
      <c r="H2" s="258"/>
      <c r="I2" s="258"/>
      <c r="J2" s="258"/>
      <c r="K2" s="258"/>
      <c r="L2" s="259"/>
    </row>
    <row r="3" spans="2:12" s="260" customFormat="1">
      <c r="B3" s="261"/>
      <c r="C3" s="391" t="s">
        <v>388</v>
      </c>
      <c r="D3" s="392"/>
      <c r="E3" s="392"/>
      <c r="F3" s="392"/>
      <c r="G3" s="392"/>
      <c r="H3" s="392"/>
      <c r="I3" s="392"/>
      <c r="J3" s="392"/>
      <c r="K3" s="393"/>
      <c r="L3" s="262"/>
    </row>
    <row r="4" spans="2:12">
      <c r="B4" s="253"/>
      <c r="C4" s="394"/>
      <c r="D4" s="395"/>
      <c r="E4" s="395"/>
      <c r="F4" s="395"/>
      <c r="G4" s="395"/>
      <c r="H4" s="395"/>
      <c r="I4" s="395"/>
      <c r="J4" s="395"/>
      <c r="K4" s="396"/>
      <c r="L4" s="259"/>
    </row>
    <row r="5" spans="2:12">
      <c r="B5" s="253"/>
      <c r="C5" s="363" t="s">
        <v>2</v>
      </c>
      <c r="D5" s="364"/>
      <c r="E5" s="364"/>
      <c r="F5" s="364"/>
      <c r="G5" s="364"/>
      <c r="H5" s="364"/>
      <c r="I5" s="364"/>
      <c r="J5" s="364"/>
      <c r="K5" s="365"/>
      <c r="L5" s="259"/>
    </row>
    <row r="6" spans="2:12">
      <c r="B6" s="253"/>
      <c r="C6" s="373"/>
      <c r="D6" s="374"/>
      <c r="E6" s="374"/>
      <c r="F6" s="374"/>
      <c r="G6" s="374"/>
      <c r="H6" s="374"/>
      <c r="I6" s="374"/>
      <c r="J6" s="374"/>
      <c r="K6" s="375"/>
      <c r="L6" s="259"/>
    </row>
    <row r="7" spans="2:12">
      <c r="B7" s="253"/>
      <c r="C7" s="386" t="s">
        <v>3</v>
      </c>
      <c r="D7" s="388" t="s">
        <v>4</v>
      </c>
      <c r="E7" s="390" t="s">
        <v>5</v>
      </c>
      <c r="F7" s="390"/>
      <c r="G7" s="380" t="s">
        <v>6</v>
      </c>
      <c r="H7" s="380" t="s">
        <v>7</v>
      </c>
      <c r="I7" s="380" t="s">
        <v>8</v>
      </c>
      <c r="J7" s="382" t="s">
        <v>9</v>
      </c>
      <c r="K7" s="384" t="s">
        <v>10</v>
      </c>
      <c r="L7" s="259"/>
    </row>
    <row r="8" spans="2:12" ht="13.5" thickBot="1">
      <c r="B8" s="253"/>
      <c r="C8" s="387"/>
      <c r="D8" s="389"/>
      <c r="E8" s="263" t="s">
        <v>11</v>
      </c>
      <c r="F8" s="263" t="s">
        <v>12</v>
      </c>
      <c r="G8" s="381"/>
      <c r="H8" s="381"/>
      <c r="I8" s="381"/>
      <c r="J8" s="383"/>
      <c r="K8" s="385"/>
      <c r="L8" s="259"/>
    </row>
    <row r="9" spans="2:12" ht="13.5" thickBot="1">
      <c r="B9" s="253"/>
      <c r="C9" s="366" t="s">
        <v>94</v>
      </c>
      <c r="D9" s="367"/>
      <c r="E9" s="367"/>
      <c r="F9" s="367"/>
      <c r="G9" s="367"/>
      <c r="H9" s="367"/>
      <c r="I9" s="367"/>
      <c r="J9" s="367"/>
      <c r="K9" s="368"/>
      <c r="L9" s="259"/>
    </row>
    <row r="10" spans="2:12" ht="25.5">
      <c r="B10" s="253"/>
      <c r="C10" s="264">
        <v>1</v>
      </c>
      <c r="D10" s="265">
        <v>1.1000000000000001</v>
      </c>
      <c r="E10" s="266">
        <v>1.1000000000000001</v>
      </c>
      <c r="F10" s="266"/>
      <c r="G10" s="267" t="s">
        <v>338</v>
      </c>
      <c r="H10" s="266" t="s">
        <v>95</v>
      </c>
      <c r="I10" s="236">
        <v>1</v>
      </c>
      <c r="J10" s="237">
        <v>4086054.7</v>
      </c>
      <c r="K10" s="238">
        <f>+I10*J10</f>
        <v>4086054.7</v>
      </c>
      <c r="L10" s="259"/>
    </row>
    <row r="11" spans="2:12">
      <c r="B11" s="253"/>
      <c r="C11" s="264">
        <v>2</v>
      </c>
      <c r="D11" s="268">
        <v>1.2000000000000002</v>
      </c>
      <c r="E11" s="269">
        <v>1.8</v>
      </c>
      <c r="F11" s="269"/>
      <c r="G11" s="270" t="s">
        <v>339</v>
      </c>
      <c r="H11" s="269" t="s">
        <v>96</v>
      </c>
      <c r="I11" s="239">
        <v>171.76599999999999</v>
      </c>
      <c r="J11" s="240">
        <v>43795.700000000004</v>
      </c>
      <c r="K11" s="238">
        <f t="shared" ref="K11:K18" si="0">+I11*J11</f>
        <v>7522612.2061999999</v>
      </c>
      <c r="L11" s="259"/>
    </row>
    <row r="12" spans="2:12" ht="25.5">
      <c r="B12" s="253"/>
      <c r="C12" s="264">
        <v>3</v>
      </c>
      <c r="D12" s="268">
        <v>1.3000000000000003</v>
      </c>
      <c r="E12" s="269">
        <v>1.41</v>
      </c>
      <c r="F12" s="269"/>
      <c r="G12" s="270" t="s">
        <v>337</v>
      </c>
      <c r="H12" s="269" t="s">
        <v>97</v>
      </c>
      <c r="I12" s="239">
        <v>1400.0146</v>
      </c>
      <c r="J12" s="240">
        <v>8635.9</v>
      </c>
      <c r="K12" s="238">
        <f t="shared" si="0"/>
        <v>12090386.084139999</v>
      </c>
      <c r="L12" s="259"/>
    </row>
    <row r="13" spans="2:12" ht="25.5">
      <c r="B13" s="253"/>
      <c r="C13" s="264">
        <v>4</v>
      </c>
      <c r="D13" s="268">
        <v>1.4000000000000004</v>
      </c>
      <c r="E13" s="269"/>
      <c r="F13" s="269" t="s">
        <v>98</v>
      </c>
      <c r="G13" s="270" t="s">
        <v>99</v>
      </c>
      <c r="H13" s="269" t="s">
        <v>97</v>
      </c>
      <c r="I13" s="239">
        <v>226.39840000000001</v>
      </c>
      <c r="J13" s="240">
        <v>130540.8</v>
      </c>
      <c r="K13" s="238">
        <f t="shared" si="0"/>
        <v>29554228.254720002</v>
      </c>
      <c r="L13" s="259"/>
    </row>
    <row r="14" spans="2:12">
      <c r="B14" s="253"/>
      <c r="C14" s="264">
        <v>5</v>
      </c>
      <c r="D14" s="268">
        <v>1.5000000000000004</v>
      </c>
      <c r="E14" s="269">
        <v>1.27</v>
      </c>
      <c r="F14" s="269"/>
      <c r="G14" s="270" t="s">
        <v>340</v>
      </c>
      <c r="H14" s="269" t="s">
        <v>97</v>
      </c>
      <c r="I14" s="239">
        <v>849.72</v>
      </c>
      <c r="J14" s="240">
        <v>55149.9</v>
      </c>
      <c r="K14" s="238">
        <f t="shared" si="0"/>
        <v>46861973.028000005</v>
      </c>
      <c r="L14" s="259"/>
    </row>
    <row r="15" spans="2:12">
      <c r="B15" s="253"/>
      <c r="C15" s="264">
        <v>6</v>
      </c>
      <c r="D15" s="268">
        <v>1.6000000000000005</v>
      </c>
      <c r="E15" s="269">
        <v>1.9</v>
      </c>
      <c r="F15" s="269"/>
      <c r="G15" s="270" t="s">
        <v>341</v>
      </c>
      <c r="H15" s="269" t="s">
        <v>97</v>
      </c>
      <c r="I15" s="239">
        <v>24.77</v>
      </c>
      <c r="J15" s="240">
        <v>131989</v>
      </c>
      <c r="K15" s="238">
        <f t="shared" si="0"/>
        <v>3269367.53</v>
      </c>
      <c r="L15" s="259"/>
    </row>
    <row r="16" spans="2:12" ht="25.5">
      <c r="B16" s="253"/>
      <c r="C16" s="264">
        <v>7</v>
      </c>
      <c r="D16" s="268">
        <v>1.7000000000000006</v>
      </c>
      <c r="E16" s="269"/>
      <c r="F16" s="269" t="s">
        <v>100</v>
      </c>
      <c r="G16" s="270" t="s">
        <v>101</v>
      </c>
      <c r="H16" s="269" t="s">
        <v>97</v>
      </c>
      <c r="I16" s="239">
        <v>17.145199999999999</v>
      </c>
      <c r="J16" s="240">
        <v>48952.800000000003</v>
      </c>
      <c r="K16" s="238">
        <f t="shared" si="0"/>
        <v>839305.54656000005</v>
      </c>
      <c r="L16" s="259"/>
    </row>
    <row r="17" spans="2:17" ht="25.5">
      <c r="B17" s="253"/>
      <c r="C17" s="264">
        <v>8</v>
      </c>
      <c r="D17" s="268">
        <v>1.8000000000000007</v>
      </c>
      <c r="E17" s="269">
        <v>16.399999999999999</v>
      </c>
      <c r="F17" s="269"/>
      <c r="G17" s="270" t="s">
        <v>102</v>
      </c>
      <c r="H17" s="269" t="s">
        <v>103</v>
      </c>
      <c r="I17" s="239">
        <v>228.79</v>
      </c>
      <c r="J17" s="240">
        <v>82383.600000000006</v>
      </c>
      <c r="K17" s="238">
        <f t="shared" si="0"/>
        <v>18848543.844000001</v>
      </c>
      <c r="L17" s="259"/>
    </row>
    <row r="18" spans="2:17">
      <c r="B18" s="253"/>
      <c r="C18" s="264">
        <v>9</v>
      </c>
      <c r="D18" s="268">
        <v>1.9000000000000008</v>
      </c>
      <c r="E18" s="269"/>
      <c r="F18" s="269" t="s">
        <v>104</v>
      </c>
      <c r="G18" s="270" t="s">
        <v>105</v>
      </c>
      <c r="H18" s="269" t="s">
        <v>106</v>
      </c>
      <c r="I18" s="239">
        <v>3431.85</v>
      </c>
      <c r="J18" s="240">
        <v>2255.5</v>
      </c>
      <c r="K18" s="238">
        <f t="shared" si="0"/>
        <v>7740537.6749999998</v>
      </c>
      <c r="L18" s="259"/>
      <c r="Q18" s="271"/>
    </row>
    <row r="19" spans="2:17" ht="13.5" thickBot="1">
      <c r="B19" s="253"/>
      <c r="C19" s="347" t="s">
        <v>13</v>
      </c>
      <c r="D19" s="348"/>
      <c r="E19" s="348"/>
      <c r="F19" s="348"/>
      <c r="G19" s="348"/>
      <c r="H19" s="348"/>
      <c r="I19" s="348"/>
      <c r="J19" s="348"/>
      <c r="K19" s="272">
        <f>SUM(K10:K18)</f>
        <v>130813008.86861999</v>
      </c>
      <c r="L19" s="259"/>
    </row>
    <row r="20" spans="2:17" ht="13.5" thickBot="1">
      <c r="B20" s="253"/>
      <c r="C20" s="344" t="s">
        <v>107</v>
      </c>
      <c r="D20" s="345"/>
      <c r="E20" s="345"/>
      <c r="F20" s="345"/>
      <c r="G20" s="345"/>
      <c r="H20" s="345"/>
      <c r="I20" s="345"/>
      <c r="J20" s="345"/>
      <c r="K20" s="346"/>
      <c r="L20" s="259"/>
    </row>
    <row r="21" spans="2:17">
      <c r="B21" s="253"/>
      <c r="C21" s="241">
        <v>10</v>
      </c>
      <c r="D21" s="242">
        <v>2.1</v>
      </c>
      <c r="E21" s="243">
        <v>2.7</v>
      </c>
      <c r="F21" s="243"/>
      <c r="G21" s="244" t="s">
        <v>108</v>
      </c>
      <c r="H21" s="243" t="s">
        <v>103</v>
      </c>
      <c r="I21" s="245">
        <v>9.11</v>
      </c>
      <c r="J21" s="246">
        <v>1259157.9000000001</v>
      </c>
      <c r="K21" s="247">
        <f>+I21*J21</f>
        <v>11470928.469000001</v>
      </c>
      <c r="L21" s="259"/>
    </row>
    <row r="22" spans="2:17">
      <c r="B22" s="253"/>
      <c r="C22" s="241">
        <v>11</v>
      </c>
      <c r="D22" s="248">
        <f t="shared" ref="D22" si="1">+D21+0.1</f>
        <v>2.2000000000000002</v>
      </c>
      <c r="E22" s="249">
        <v>4.22</v>
      </c>
      <c r="F22" s="249"/>
      <c r="G22" s="250" t="s">
        <v>109</v>
      </c>
      <c r="H22" s="249" t="s">
        <v>110</v>
      </c>
      <c r="I22" s="239">
        <v>2090.5500000000002</v>
      </c>
      <c r="J22" s="251">
        <v>10891.4</v>
      </c>
      <c r="K22" s="247">
        <f t="shared" ref="K22:K25" si="2">+I22*J22</f>
        <v>22769016.27</v>
      </c>
      <c r="L22" s="259"/>
    </row>
    <row r="23" spans="2:17">
      <c r="B23" s="253"/>
      <c r="C23" s="241">
        <v>12</v>
      </c>
      <c r="D23" s="248">
        <f>+D22+0.1</f>
        <v>2.3000000000000003</v>
      </c>
      <c r="E23" s="249"/>
      <c r="F23" s="249" t="s">
        <v>111</v>
      </c>
      <c r="G23" s="250" t="s">
        <v>112</v>
      </c>
      <c r="H23" s="249" t="s">
        <v>96</v>
      </c>
      <c r="I23" s="239">
        <v>90.33</v>
      </c>
      <c r="J23" s="251">
        <v>112693.1</v>
      </c>
      <c r="K23" s="247">
        <f t="shared" si="2"/>
        <v>10179567.723000001</v>
      </c>
      <c r="L23" s="259"/>
    </row>
    <row r="24" spans="2:17">
      <c r="B24" s="253"/>
      <c r="C24" s="241">
        <v>13</v>
      </c>
      <c r="D24" s="248">
        <f>+D23+0.1</f>
        <v>2.4000000000000004</v>
      </c>
      <c r="E24" s="249">
        <v>2.8</v>
      </c>
      <c r="F24" s="249"/>
      <c r="G24" s="250" t="s">
        <v>336</v>
      </c>
      <c r="H24" s="249" t="s">
        <v>103</v>
      </c>
      <c r="I24" s="239">
        <v>18.746999999999996</v>
      </c>
      <c r="J24" s="251">
        <v>1144812.5</v>
      </c>
      <c r="K24" s="247">
        <f t="shared" si="2"/>
        <v>21461799.937499996</v>
      </c>
      <c r="L24" s="259"/>
    </row>
    <row r="25" spans="2:17">
      <c r="B25" s="253"/>
      <c r="C25" s="241">
        <v>14</v>
      </c>
      <c r="D25" s="248">
        <f>+D24+0.1</f>
        <v>2.5000000000000004</v>
      </c>
      <c r="E25" s="249">
        <v>4.29</v>
      </c>
      <c r="F25" s="249"/>
      <c r="G25" s="250" t="s">
        <v>113</v>
      </c>
      <c r="H25" s="249" t="s">
        <v>103</v>
      </c>
      <c r="I25" s="239">
        <v>3.2295000000000003</v>
      </c>
      <c r="J25" s="251">
        <v>581376.9</v>
      </c>
      <c r="K25" s="247">
        <f t="shared" si="2"/>
        <v>1877556.6985500003</v>
      </c>
      <c r="L25" s="259"/>
    </row>
    <row r="26" spans="2:17" ht="13.5" thickBot="1">
      <c r="B26" s="253"/>
      <c r="C26" s="347" t="s">
        <v>13</v>
      </c>
      <c r="D26" s="348"/>
      <c r="E26" s="348"/>
      <c r="F26" s="348"/>
      <c r="G26" s="348"/>
      <c r="H26" s="348"/>
      <c r="I26" s="348"/>
      <c r="J26" s="348"/>
      <c r="K26" s="272">
        <f>SUM(K21:K25)</f>
        <v>67758869.098049998</v>
      </c>
      <c r="L26" s="259"/>
    </row>
    <row r="27" spans="2:17" ht="13.5" thickBot="1">
      <c r="B27" s="253"/>
      <c r="C27" s="344" t="s">
        <v>114</v>
      </c>
      <c r="D27" s="345"/>
      <c r="E27" s="345"/>
      <c r="F27" s="345"/>
      <c r="G27" s="345"/>
      <c r="H27" s="345"/>
      <c r="I27" s="345"/>
      <c r="J27" s="345"/>
      <c r="K27" s="346"/>
      <c r="L27" s="259"/>
    </row>
    <row r="28" spans="2:17">
      <c r="B28" s="253"/>
      <c r="C28" s="264">
        <v>15</v>
      </c>
      <c r="D28" s="265">
        <v>3.1</v>
      </c>
      <c r="E28" s="266">
        <v>4.26</v>
      </c>
      <c r="F28" s="266"/>
      <c r="G28" s="267" t="s">
        <v>342</v>
      </c>
      <c r="H28" s="266" t="s">
        <v>103</v>
      </c>
      <c r="I28" s="273">
        <v>3.06</v>
      </c>
      <c r="J28" s="274">
        <v>1558975.6</v>
      </c>
      <c r="K28" s="275">
        <f>+I28*J28</f>
        <v>4770465.3360000001</v>
      </c>
      <c r="L28" s="259"/>
    </row>
    <row r="29" spans="2:17">
      <c r="B29" s="253"/>
      <c r="C29" s="264">
        <v>16</v>
      </c>
      <c r="D29" s="268">
        <v>3.2</v>
      </c>
      <c r="E29" s="269">
        <v>4.22</v>
      </c>
      <c r="F29" s="269"/>
      <c r="G29" s="270" t="s">
        <v>343</v>
      </c>
      <c r="H29" s="269" t="s">
        <v>110</v>
      </c>
      <c r="I29" s="276">
        <v>2362.5</v>
      </c>
      <c r="J29" s="277">
        <v>10891.4</v>
      </c>
      <c r="K29" s="275">
        <f t="shared" ref="K29:K31" si="3">+I29*J29</f>
        <v>25730932.5</v>
      </c>
      <c r="L29" s="259"/>
    </row>
    <row r="30" spans="2:17">
      <c r="B30" s="253"/>
      <c r="C30" s="264">
        <v>17</v>
      </c>
      <c r="D30" s="268">
        <v>3.3000000000000003</v>
      </c>
      <c r="E30" s="269">
        <v>4.1500000000000004</v>
      </c>
      <c r="F30" s="269"/>
      <c r="G30" s="270" t="s">
        <v>115</v>
      </c>
      <c r="H30" s="269" t="s">
        <v>97</v>
      </c>
      <c r="I30" s="276">
        <v>49.25</v>
      </c>
      <c r="J30" s="277">
        <v>148187</v>
      </c>
      <c r="K30" s="275">
        <f t="shared" si="3"/>
        <v>7298209.75</v>
      </c>
      <c r="L30" s="259"/>
    </row>
    <row r="31" spans="2:17">
      <c r="B31" s="253"/>
      <c r="C31" s="264">
        <v>18</v>
      </c>
      <c r="D31" s="268">
        <v>3.4000000000000004</v>
      </c>
      <c r="E31" s="269">
        <v>5.52</v>
      </c>
      <c r="F31" s="269"/>
      <c r="G31" s="270" t="s">
        <v>344</v>
      </c>
      <c r="H31" s="269" t="s">
        <v>96</v>
      </c>
      <c r="I31" s="276">
        <v>255.11999999999998</v>
      </c>
      <c r="J31" s="277">
        <v>11700</v>
      </c>
      <c r="K31" s="275">
        <f t="shared" si="3"/>
        <v>2984903.9999999995</v>
      </c>
      <c r="L31" s="259"/>
    </row>
    <row r="32" spans="2:17" ht="13.5" thickBot="1">
      <c r="B32" s="253"/>
      <c r="C32" s="347" t="s">
        <v>13</v>
      </c>
      <c r="D32" s="348"/>
      <c r="E32" s="348"/>
      <c r="F32" s="348"/>
      <c r="G32" s="348"/>
      <c r="H32" s="348"/>
      <c r="I32" s="348"/>
      <c r="J32" s="348"/>
      <c r="K32" s="272">
        <f>SUM(K28:K31)</f>
        <v>40784511.585999995</v>
      </c>
      <c r="L32" s="259"/>
    </row>
    <row r="33" spans="2:12" ht="13.5" thickBot="1">
      <c r="B33" s="253"/>
      <c r="C33" s="344" t="s">
        <v>116</v>
      </c>
      <c r="D33" s="345"/>
      <c r="E33" s="345"/>
      <c r="F33" s="345"/>
      <c r="G33" s="345"/>
      <c r="H33" s="345"/>
      <c r="I33" s="345"/>
      <c r="J33" s="345"/>
      <c r="K33" s="346"/>
      <c r="L33" s="259"/>
    </row>
    <row r="34" spans="2:12" ht="63.75">
      <c r="B34" s="253"/>
      <c r="C34" s="264">
        <v>19</v>
      </c>
      <c r="D34" s="265">
        <v>4.0999999999999996</v>
      </c>
      <c r="E34" s="266">
        <v>10.24</v>
      </c>
      <c r="F34" s="266"/>
      <c r="G34" s="267" t="s">
        <v>345</v>
      </c>
      <c r="H34" s="266" t="s">
        <v>110</v>
      </c>
      <c r="I34" s="273">
        <v>119.78</v>
      </c>
      <c r="J34" s="274">
        <v>31625.100000000002</v>
      </c>
      <c r="K34" s="275">
        <f>+I34*J34</f>
        <v>3788054.4780000001</v>
      </c>
      <c r="L34" s="259"/>
    </row>
    <row r="35" spans="2:12" ht="13.5" thickBot="1">
      <c r="B35" s="253"/>
      <c r="C35" s="347" t="s">
        <v>13</v>
      </c>
      <c r="D35" s="348"/>
      <c r="E35" s="348"/>
      <c r="F35" s="348"/>
      <c r="G35" s="348"/>
      <c r="H35" s="348"/>
      <c r="I35" s="348"/>
      <c r="J35" s="348"/>
      <c r="K35" s="272">
        <f>SUM(K34)</f>
        <v>3788054.4780000001</v>
      </c>
      <c r="L35" s="259"/>
    </row>
    <row r="36" spans="2:12" ht="13.5" thickBot="1">
      <c r="B36" s="253"/>
      <c r="C36" s="344" t="s">
        <v>117</v>
      </c>
      <c r="D36" s="345"/>
      <c r="E36" s="345"/>
      <c r="F36" s="345"/>
      <c r="G36" s="345"/>
      <c r="H36" s="345"/>
      <c r="I36" s="345"/>
      <c r="J36" s="345"/>
      <c r="K36" s="346"/>
      <c r="L36" s="259"/>
    </row>
    <row r="37" spans="2:12" ht="38.25">
      <c r="B37" s="253"/>
      <c r="C37" s="264">
        <v>20</v>
      </c>
      <c r="D37" s="265">
        <v>5.0999999999999996</v>
      </c>
      <c r="E37" s="266"/>
      <c r="F37" s="266" t="s">
        <v>118</v>
      </c>
      <c r="G37" s="267" t="s">
        <v>119</v>
      </c>
      <c r="H37" s="266" t="s">
        <v>97</v>
      </c>
      <c r="I37" s="273">
        <v>195.02360000000002</v>
      </c>
      <c r="J37" s="274">
        <v>108431.7</v>
      </c>
      <c r="K37" s="275">
        <f>+I37*J37</f>
        <v>21146740.488120001</v>
      </c>
      <c r="L37" s="259"/>
    </row>
    <row r="38" spans="2:12" ht="25.5">
      <c r="B38" s="253"/>
      <c r="C38" s="264">
        <v>21</v>
      </c>
      <c r="D38" s="268">
        <v>5.1999999999999993</v>
      </c>
      <c r="E38" s="269"/>
      <c r="F38" s="269" t="s">
        <v>120</v>
      </c>
      <c r="G38" s="270" t="s">
        <v>121</v>
      </c>
      <c r="H38" s="269" t="s">
        <v>96</v>
      </c>
      <c r="I38" s="278">
        <v>57.45</v>
      </c>
      <c r="J38" s="277">
        <v>56648.800000000003</v>
      </c>
      <c r="K38" s="275">
        <f t="shared" ref="K38:K42" si="4">+I38*J38</f>
        <v>3254473.5600000005</v>
      </c>
      <c r="L38" s="259"/>
    </row>
    <row r="39" spans="2:12">
      <c r="B39" s="253"/>
      <c r="C39" s="264">
        <v>22</v>
      </c>
      <c r="D39" s="268">
        <v>5.2999999999999989</v>
      </c>
      <c r="E39" s="269">
        <v>6.15</v>
      </c>
      <c r="F39" s="269"/>
      <c r="G39" s="270" t="s">
        <v>346</v>
      </c>
      <c r="H39" s="269" t="s">
        <v>97</v>
      </c>
      <c r="I39" s="278">
        <v>310.08</v>
      </c>
      <c r="J39" s="277">
        <v>43256.200000000004</v>
      </c>
      <c r="K39" s="275">
        <f t="shared" si="4"/>
        <v>13412882.496000001</v>
      </c>
      <c r="L39" s="259"/>
    </row>
    <row r="40" spans="2:12">
      <c r="B40" s="253"/>
      <c r="C40" s="264">
        <v>23</v>
      </c>
      <c r="D40" s="268">
        <v>5.3999999999999986</v>
      </c>
      <c r="E40" s="269">
        <v>6.16</v>
      </c>
      <c r="F40" s="269"/>
      <c r="G40" s="270" t="s">
        <v>347</v>
      </c>
      <c r="H40" s="269" t="s">
        <v>96</v>
      </c>
      <c r="I40" s="278">
        <v>114.9</v>
      </c>
      <c r="J40" s="277">
        <v>29714.100000000002</v>
      </c>
      <c r="K40" s="275">
        <f t="shared" si="4"/>
        <v>3414150.0900000003</v>
      </c>
      <c r="L40" s="259"/>
    </row>
    <row r="41" spans="2:12" ht="25.5">
      <c r="B41" s="253"/>
      <c r="C41" s="264">
        <v>24</v>
      </c>
      <c r="D41" s="268">
        <v>5.4999999999999982</v>
      </c>
      <c r="E41" s="269"/>
      <c r="F41" s="269" t="s">
        <v>122</v>
      </c>
      <c r="G41" s="270" t="s">
        <v>123</v>
      </c>
      <c r="H41" s="269" t="s">
        <v>97</v>
      </c>
      <c r="I41" s="276">
        <v>35.659799999999997</v>
      </c>
      <c r="J41" s="277">
        <v>208045.5</v>
      </c>
      <c r="K41" s="275">
        <f t="shared" si="4"/>
        <v>7418860.9208999993</v>
      </c>
      <c r="L41" s="259"/>
    </row>
    <row r="42" spans="2:12">
      <c r="B42" s="253"/>
      <c r="C42" s="264">
        <v>25</v>
      </c>
      <c r="D42" s="268">
        <v>5.5999999999999979</v>
      </c>
      <c r="E42" s="269">
        <v>6.3</v>
      </c>
      <c r="F42" s="269"/>
      <c r="G42" s="270" t="s">
        <v>348</v>
      </c>
      <c r="H42" s="269" t="s">
        <v>96</v>
      </c>
      <c r="I42" s="276">
        <v>866.96</v>
      </c>
      <c r="J42" s="277">
        <v>9440.6</v>
      </c>
      <c r="K42" s="275">
        <f t="shared" si="4"/>
        <v>8184622.5760000004</v>
      </c>
      <c r="L42" s="259"/>
    </row>
    <row r="43" spans="2:12" ht="13.5" thickBot="1">
      <c r="B43" s="253"/>
      <c r="C43" s="347" t="s">
        <v>13</v>
      </c>
      <c r="D43" s="348"/>
      <c r="E43" s="348"/>
      <c r="F43" s="348"/>
      <c r="G43" s="348"/>
      <c r="H43" s="348"/>
      <c r="I43" s="348"/>
      <c r="J43" s="348"/>
      <c r="K43" s="272">
        <f>SUM(K37:K42)</f>
        <v>56831730.131020002</v>
      </c>
      <c r="L43" s="259"/>
    </row>
    <row r="44" spans="2:12" ht="13.5" thickBot="1">
      <c r="B44" s="253"/>
      <c r="C44" s="344" t="s">
        <v>124</v>
      </c>
      <c r="D44" s="345"/>
      <c r="E44" s="345"/>
      <c r="F44" s="345"/>
      <c r="G44" s="345"/>
      <c r="H44" s="345"/>
      <c r="I44" s="345"/>
      <c r="J44" s="345"/>
      <c r="K44" s="346"/>
      <c r="L44" s="259"/>
    </row>
    <row r="45" spans="2:12">
      <c r="B45" s="253"/>
      <c r="C45" s="264">
        <v>26</v>
      </c>
      <c r="D45" s="265">
        <v>6.1</v>
      </c>
      <c r="E45" s="279">
        <v>7.2</v>
      </c>
      <c r="F45" s="266"/>
      <c r="G45" s="267" t="s">
        <v>349</v>
      </c>
      <c r="H45" s="266" t="s">
        <v>97</v>
      </c>
      <c r="I45" s="273">
        <v>8.0299999999999994</v>
      </c>
      <c r="J45" s="274">
        <v>101188.1</v>
      </c>
      <c r="K45" s="275">
        <f>+I45*J45</f>
        <v>812540.44299999997</v>
      </c>
      <c r="L45" s="259"/>
    </row>
    <row r="46" spans="2:12">
      <c r="B46" s="253"/>
      <c r="C46" s="264">
        <v>27</v>
      </c>
      <c r="D46" s="268">
        <v>6.1999999999999993</v>
      </c>
      <c r="E46" s="269">
        <v>7.38</v>
      </c>
      <c r="F46" s="269"/>
      <c r="G46" s="270" t="s">
        <v>350</v>
      </c>
      <c r="H46" s="269" t="s">
        <v>96</v>
      </c>
      <c r="I46" s="278">
        <v>3.65</v>
      </c>
      <c r="J46" s="240">
        <v>108833.40000000001</v>
      </c>
      <c r="K46" s="275">
        <f t="shared" ref="K46:K51" si="5">+I46*J46</f>
        <v>397241.91000000003</v>
      </c>
      <c r="L46" s="259"/>
    </row>
    <row r="47" spans="2:12">
      <c r="B47" s="253"/>
      <c r="C47" s="264">
        <v>28</v>
      </c>
      <c r="D47" s="268">
        <v>6.2999999999999989</v>
      </c>
      <c r="E47" s="269">
        <v>7.1</v>
      </c>
      <c r="F47" s="269"/>
      <c r="G47" s="270" t="s">
        <v>351</v>
      </c>
      <c r="H47" s="269" t="s">
        <v>97</v>
      </c>
      <c r="I47" s="278">
        <v>49.711799999999997</v>
      </c>
      <c r="J47" s="240">
        <v>47421.4</v>
      </c>
      <c r="K47" s="275">
        <f t="shared" si="5"/>
        <v>2357403.15252</v>
      </c>
      <c r="L47" s="259"/>
    </row>
    <row r="48" spans="2:12">
      <c r="B48" s="253"/>
      <c r="C48" s="264">
        <v>29</v>
      </c>
      <c r="D48" s="268">
        <v>6.3999999999999986</v>
      </c>
      <c r="E48" s="269">
        <v>7.33</v>
      </c>
      <c r="F48" s="269"/>
      <c r="G48" s="270" t="s">
        <v>352</v>
      </c>
      <c r="H48" s="269" t="s">
        <v>96</v>
      </c>
      <c r="I48" s="278">
        <v>67.129000000000005</v>
      </c>
      <c r="J48" s="240">
        <v>40634.1</v>
      </c>
      <c r="K48" s="275">
        <f t="shared" si="5"/>
        <v>2727726.4989</v>
      </c>
      <c r="L48" s="259"/>
    </row>
    <row r="49" spans="2:17">
      <c r="B49" s="253"/>
      <c r="C49" s="264">
        <v>30</v>
      </c>
      <c r="D49" s="268">
        <v>6.4999999999999982</v>
      </c>
      <c r="E49" s="269"/>
      <c r="F49" s="269" t="s">
        <v>125</v>
      </c>
      <c r="G49" s="270" t="s">
        <v>126</v>
      </c>
      <c r="H49" s="269" t="s">
        <v>96</v>
      </c>
      <c r="I49" s="278">
        <v>107.1311</v>
      </c>
      <c r="J49" s="240">
        <v>43153.5</v>
      </c>
      <c r="K49" s="275">
        <f t="shared" si="5"/>
        <v>4623081.9238499999</v>
      </c>
      <c r="L49" s="259"/>
    </row>
    <row r="50" spans="2:17">
      <c r="B50" s="253"/>
      <c r="C50" s="264">
        <v>31</v>
      </c>
      <c r="D50" s="268">
        <v>6.5999999999999979</v>
      </c>
      <c r="E50" s="269">
        <v>5.2</v>
      </c>
      <c r="F50" s="269"/>
      <c r="G50" s="270" t="s">
        <v>353</v>
      </c>
      <c r="H50" s="269" t="s">
        <v>96</v>
      </c>
      <c r="I50" s="278">
        <v>96.240399999999994</v>
      </c>
      <c r="J50" s="240">
        <v>66671.8</v>
      </c>
      <c r="K50" s="275">
        <f t="shared" si="5"/>
        <v>6416520.7007200001</v>
      </c>
      <c r="L50" s="259"/>
    </row>
    <row r="51" spans="2:17" ht="25.5">
      <c r="B51" s="253"/>
      <c r="C51" s="264">
        <v>32</v>
      </c>
      <c r="D51" s="268">
        <v>6.6999999999999975</v>
      </c>
      <c r="E51" s="269"/>
      <c r="F51" s="269" t="s">
        <v>127</v>
      </c>
      <c r="G51" s="270" t="s">
        <v>128</v>
      </c>
      <c r="H51" s="269" t="s">
        <v>95</v>
      </c>
      <c r="I51" s="278">
        <v>12</v>
      </c>
      <c r="J51" s="240">
        <v>211567.2</v>
      </c>
      <c r="K51" s="275">
        <f t="shared" si="5"/>
        <v>2538806.4000000004</v>
      </c>
      <c r="L51" s="259"/>
    </row>
    <row r="52" spans="2:17" ht="13.5" thickBot="1">
      <c r="B52" s="253"/>
      <c r="C52" s="347" t="s">
        <v>13</v>
      </c>
      <c r="D52" s="348"/>
      <c r="E52" s="348"/>
      <c r="F52" s="348"/>
      <c r="G52" s="348"/>
      <c r="H52" s="348"/>
      <c r="I52" s="348"/>
      <c r="J52" s="348"/>
      <c r="K52" s="272">
        <f>SUM(K45:K51)</f>
        <v>19873321.02899</v>
      </c>
      <c r="L52" s="259"/>
    </row>
    <row r="53" spans="2:17" ht="13.5" thickBot="1">
      <c r="B53" s="253"/>
      <c r="C53" s="344" t="s">
        <v>129</v>
      </c>
      <c r="D53" s="345"/>
      <c r="E53" s="345"/>
      <c r="F53" s="345"/>
      <c r="G53" s="345"/>
      <c r="H53" s="345"/>
      <c r="I53" s="345"/>
      <c r="J53" s="345"/>
      <c r="K53" s="346"/>
      <c r="L53" s="259"/>
    </row>
    <row r="54" spans="2:17">
      <c r="B54" s="253"/>
      <c r="C54" s="264">
        <v>33</v>
      </c>
      <c r="D54" s="265">
        <v>7.1</v>
      </c>
      <c r="E54" s="266">
        <v>12.3</v>
      </c>
      <c r="F54" s="266"/>
      <c r="G54" s="267" t="s">
        <v>354</v>
      </c>
      <c r="H54" s="266" t="s">
        <v>95</v>
      </c>
      <c r="I54" s="280">
        <v>23</v>
      </c>
      <c r="J54" s="237">
        <v>163829.9</v>
      </c>
      <c r="K54" s="238">
        <f>+I54*J54</f>
        <v>3768087.6999999997</v>
      </c>
      <c r="L54" s="259"/>
    </row>
    <row r="55" spans="2:17">
      <c r="B55" s="253"/>
      <c r="C55" s="264">
        <v>34</v>
      </c>
      <c r="D55" s="268">
        <v>7.1999999999999993</v>
      </c>
      <c r="E55" s="269">
        <v>12.2</v>
      </c>
      <c r="F55" s="269"/>
      <c r="G55" s="270" t="s">
        <v>355</v>
      </c>
      <c r="H55" s="269" t="s">
        <v>95</v>
      </c>
      <c r="I55" s="278">
        <v>26</v>
      </c>
      <c r="J55" s="240">
        <v>136779.5</v>
      </c>
      <c r="K55" s="238">
        <f t="shared" ref="K55:K78" si="6">+I55*J55</f>
        <v>3556267</v>
      </c>
      <c r="L55" s="259"/>
    </row>
    <row r="56" spans="2:17">
      <c r="B56" s="253"/>
      <c r="C56" s="264">
        <v>35</v>
      </c>
      <c r="D56" s="268">
        <v>7.2999999999999989</v>
      </c>
      <c r="E56" s="269"/>
      <c r="F56" s="269" t="s">
        <v>130</v>
      </c>
      <c r="G56" s="270" t="s">
        <v>131</v>
      </c>
      <c r="H56" s="269" t="s">
        <v>95</v>
      </c>
      <c r="I56" s="278">
        <v>1</v>
      </c>
      <c r="J56" s="240">
        <v>171437.5</v>
      </c>
      <c r="K56" s="238">
        <f t="shared" si="6"/>
        <v>171437.5</v>
      </c>
      <c r="L56" s="259"/>
    </row>
    <row r="57" spans="2:17" ht="25.5">
      <c r="B57" s="253"/>
      <c r="C57" s="264">
        <v>36</v>
      </c>
      <c r="D57" s="268">
        <v>7.3999999999999986</v>
      </c>
      <c r="E57" s="269">
        <v>12.114000000000001</v>
      </c>
      <c r="F57" s="269"/>
      <c r="G57" s="270" t="s">
        <v>132</v>
      </c>
      <c r="H57" s="269" t="s">
        <v>95</v>
      </c>
      <c r="I57" s="278">
        <v>18</v>
      </c>
      <c r="J57" s="240">
        <v>52889.200000000004</v>
      </c>
      <c r="K57" s="238">
        <f t="shared" si="6"/>
        <v>952005.60000000009</v>
      </c>
      <c r="L57" s="259"/>
      <c r="Q57" s="271"/>
    </row>
    <row r="58" spans="2:17" ht="25.5">
      <c r="B58" s="253"/>
      <c r="C58" s="264">
        <v>37</v>
      </c>
      <c r="D58" s="268">
        <v>7.4999999999999982</v>
      </c>
      <c r="E58" s="269">
        <v>12.11799999999999</v>
      </c>
      <c r="F58" s="269"/>
      <c r="G58" s="270" t="s">
        <v>133</v>
      </c>
      <c r="H58" s="269" t="s">
        <v>95</v>
      </c>
      <c r="I58" s="278">
        <v>4</v>
      </c>
      <c r="J58" s="240">
        <v>115455.6</v>
      </c>
      <c r="K58" s="238">
        <f t="shared" si="6"/>
        <v>461822.4</v>
      </c>
      <c r="L58" s="259"/>
      <c r="Q58" s="271"/>
    </row>
    <row r="59" spans="2:17" ht="25.5">
      <c r="B59" s="253"/>
      <c r="C59" s="264">
        <v>38</v>
      </c>
      <c r="D59" s="268">
        <v>7.5999999999999979</v>
      </c>
      <c r="E59" s="269">
        <v>12.118999999999989</v>
      </c>
      <c r="F59" s="269"/>
      <c r="G59" s="270" t="s">
        <v>134</v>
      </c>
      <c r="H59" s="269" t="s">
        <v>95</v>
      </c>
      <c r="I59" s="278">
        <v>1</v>
      </c>
      <c r="J59" s="240">
        <v>152114.30000000002</v>
      </c>
      <c r="K59" s="238">
        <f t="shared" si="6"/>
        <v>152114.30000000002</v>
      </c>
      <c r="L59" s="259"/>
      <c r="Q59" s="271"/>
    </row>
    <row r="60" spans="2:17">
      <c r="B60" s="253"/>
      <c r="C60" s="264">
        <v>39</v>
      </c>
      <c r="D60" s="268">
        <v>7.6999999999999975</v>
      </c>
      <c r="E60" s="269"/>
      <c r="F60" s="269" t="s">
        <v>135</v>
      </c>
      <c r="G60" s="270" t="s">
        <v>136</v>
      </c>
      <c r="H60" s="269" t="s">
        <v>95</v>
      </c>
      <c r="I60" s="278">
        <v>26</v>
      </c>
      <c r="J60" s="240">
        <v>498618.9</v>
      </c>
      <c r="K60" s="238">
        <f t="shared" si="6"/>
        <v>12964091.4</v>
      </c>
      <c r="L60" s="259"/>
      <c r="Q60" s="271"/>
    </row>
    <row r="61" spans="2:17">
      <c r="B61" s="253"/>
      <c r="C61" s="264">
        <v>40</v>
      </c>
      <c r="D61" s="268">
        <v>7.7999999999999972</v>
      </c>
      <c r="E61" s="269"/>
      <c r="F61" s="269" t="s">
        <v>137</v>
      </c>
      <c r="G61" s="270" t="s">
        <v>138</v>
      </c>
      <c r="H61" s="269" t="s">
        <v>95</v>
      </c>
      <c r="I61" s="278">
        <v>1</v>
      </c>
      <c r="J61" s="240">
        <v>229448.7</v>
      </c>
      <c r="K61" s="238">
        <f t="shared" si="6"/>
        <v>229448.7</v>
      </c>
      <c r="L61" s="259"/>
      <c r="Q61" s="271"/>
    </row>
    <row r="62" spans="2:17" ht="25.5">
      <c r="B62" s="253"/>
      <c r="C62" s="264">
        <v>41</v>
      </c>
      <c r="D62" s="268">
        <v>7.8999999999999968</v>
      </c>
      <c r="E62" s="269">
        <v>12.84</v>
      </c>
      <c r="F62" s="269"/>
      <c r="G62" s="270" t="s">
        <v>139</v>
      </c>
      <c r="H62" s="269" t="s">
        <v>95</v>
      </c>
      <c r="I62" s="278">
        <v>8</v>
      </c>
      <c r="J62" s="240">
        <v>927062.5</v>
      </c>
      <c r="K62" s="238">
        <f t="shared" si="6"/>
        <v>7416500</v>
      </c>
      <c r="L62" s="259"/>
    </row>
    <row r="63" spans="2:17">
      <c r="B63" s="253"/>
      <c r="C63" s="264">
        <v>42</v>
      </c>
      <c r="D63" s="281">
        <v>7.1</v>
      </c>
      <c r="E63" s="269"/>
      <c r="F63" s="269" t="s">
        <v>140</v>
      </c>
      <c r="G63" s="270" t="s">
        <v>141</v>
      </c>
      <c r="H63" s="269" t="s">
        <v>95</v>
      </c>
      <c r="I63" s="278">
        <v>1</v>
      </c>
      <c r="J63" s="240">
        <v>2795000</v>
      </c>
      <c r="K63" s="238">
        <f t="shared" si="6"/>
        <v>2795000</v>
      </c>
      <c r="L63" s="259"/>
    </row>
    <row r="64" spans="2:17">
      <c r="B64" s="253"/>
      <c r="C64" s="264">
        <v>43</v>
      </c>
      <c r="D64" s="281">
        <v>7.1099999999999994</v>
      </c>
      <c r="E64" s="269"/>
      <c r="F64" s="269" t="s">
        <v>142</v>
      </c>
      <c r="G64" s="270" t="s">
        <v>143</v>
      </c>
      <c r="H64" s="269" t="s">
        <v>95</v>
      </c>
      <c r="I64" s="278">
        <v>4</v>
      </c>
      <c r="J64" s="240">
        <v>328893.5</v>
      </c>
      <c r="K64" s="238">
        <f t="shared" si="6"/>
        <v>1315574</v>
      </c>
      <c r="L64" s="259"/>
    </row>
    <row r="65" spans="2:17">
      <c r="B65" s="253"/>
      <c r="C65" s="264">
        <v>44</v>
      </c>
      <c r="D65" s="281">
        <v>7.1199999999999992</v>
      </c>
      <c r="E65" s="269">
        <v>12.9</v>
      </c>
      <c r="F65" s="269"/>
      <c r="G65" s="270" t="s">
        <v>356</v>
      </c>
      <c r="H65" s="269" t="s">
        <v>95</v>
      </c>
      <c r="I65" s="278">
        <v>6</v>
      </c>
      <c r="J65" s="240">
        <v>131233.70000000001</v>
      </c>
      <c r="K65" s="238">
        <f t="shared" si="6"/>
        <v>787402.20000000007</v>
      </c>
      <c r="L65" s="259"/>
    </row>
    <row r="66" spans="2:17">
      <c r="B66" s="253"/>
      <c r="C66" s="264">
        <v>45</v>
      </c>
      <c r="D66" s="281">
        <v>7.129999999999999</v>
      </c>
      <c r="E66" s="269"/>
      <c r="F66" s="269" t="s">
        <v>144</v>
      </c>
      <c r="G66" s="270" t="s">
        <v>145</v>
      </c>
      <c r="H66" s="269" t="s">
        <v>95</v>
      </c>
      <c r="I66" s="278">
        <v>1</v>
      </c>
      <c r="J66" s="240">
        <v>276173.31083420001</v>
      </c>
      <c r="K66" s="238">
        <f t="shared" si="6"/>
        <v>276173.31083420001</v>
      </c>
      <c r="L66" s="259"/>
    </row>
    <row r="67" spans="2:17">
      <c r="B67" s="253"/>
      <c r="C67" s="264">
        <v>46</v>
      </c>
      <c r="D67" s="281">
        <v>7.1399999999999988</v>
      </c>
      <c r="E67" s="269"/>
      <c r="F67" s="269" t="s">
        <v>146</v>
      </c>
      <c r="G67" s="270" t="s">
        <v>147</v>
      </c>
      <c r="H67" s="269" t="s">
        <v>95</v>
      </c>
      <c r="I67" s="278">
        <v>1</v>
      </c>
      <c r="J67" s="240">
        <v>238712.51083420002</v>
      </c>
      <c r="K67" s="238">
        <f t="shared" si="6"/>
        <v>238712.51083420002</v>
      </c>
      <c r="L67" s="259"/>
    </row>
    <row r="68" spans="2:17" ht="38.25">
      <c r="B68" s="253"/>
      <c r="C68" s="264">
        <v>47</v>
      </c>
      <c r="D68" s="281">
        <v>7.1499999999999986</v>
      </c>
      <c r="E68" s="269">
        <v>12.94</v>
      </c>
      <c r="F68" s="269"/>
      <c r="G68" s="270" t="s">
        <v>357</v>
      </c>
      <c r="H68" s="269" t="s">
        <v>95</v>
      </c>
      <c r="I68" s="278">
        <v>1</v>
      </c>
      <c r="J68" s="240">
        <v>140095.79999999999</v>
      </c>
      <c r="K68" s="238">
        <f t="shared" si="6"/>
        <v>140095.79999999999</v>
      </c>
      <c r="L68" s="259"/>
      <c r="Q68" s="282"/>
    </row>
    <row r="69" spans="2:17">
      <c r="B69" s="253"/>
      <c r="C69" s="264">
        <v>48</v>
      </c>
      <c r="D69" s="281">
        <v>7.1599999999999984</v>
      </c>
      <c r="E69" s="269"/>
      <c r="F69" s="269" t="s">
        <v>148</v>
      </c>
      <c r="G69" s="270" t="s">
        <v>149</v>
      </c>
      <c r="H69" s="269" t="s">
        <v>95</v>
      </c>
      <c r="I69" s="278">
        <v>2</v>
      </c>
      <c r="J69" s="240">
        <v>156607.1</v>
      </c>
      <c r="K69" s="238">
        <f t="shared" si="6"/>
        <v>313214.2</v>
      </c>
      <c r="L69" s="259"/>
      <c r="Q69" s="282"/>
    </row>
    <row r="70" spans="2:17" ht="25.5">
      <c r="B70" s="253"/>
      <c r="C70" s="264">
        <v>49</v>
      </c>
      <c r="D70" s="281">
        <v>7.1699999999999982</v>
      </c>
      <c r="E70" s="269">
        <v>12.74</v>
      </c>
      <c r="F70" s="269"/>
      <c r="G70" s="270" t="s">
        <v>358</v>
      </c>
      <c r="H70" s="269" t="s">
        <v>95</v>
      </c>
      <c r="I70" s="278">
        <v>13</v>
      </c>
      <c r="J70" s="240">
        <v>33399.599999999999</v>
      </c>
      <c r="K70" s="238">
        <f t="shared" si="6"/>
        <v>434194.8</v>
      </c>
      <c r="L70" s="259"/>
      <c r="Q70" s="282"/>
    </row>
    <row r="71" spans="2:17">
      <c r="B71" s="253"/>
      <c r="C71" s="264">
        <v>50</v>
      </c>
      <c r="D71" s="281">
        <v>7.1799999999999979</v>
      </c>
      <c r="E71" s="269"/>
      <c r="F71" s="269" t="s">
        <v>150</v>
      </c>
      <c r="G71" s="270" t="s">
        <v>151</v>
      </c>
      <c r="H71" s="269" t="s">
        <v>95</v>
      </c>
      <c r="I71" s="278">
        <v>1</v>
      </c>
      <c r="J71" s="240">
        <v>105649.7</v>
      </c>
      <c r="K71" s="238">
        <f t="shared" si="6"/>
        <v>105649.7</v>
      </c>
      <c r="L71" s="259"/>
      <c r="Q71" s="282"/>
    </row>
    <row r="72" spans="2:17" ht="25.5">
      <c r="B72" s="253"/>
      <c r="C72" s="264">
        <v>51</v>
      </c>
      <c r="D72" s="281">
        <v>7.1899999999999977</v>
      </c>
      <c r="E72" s="269"/>
      <c r="F72" s="269" t="s">
        <v>152</v>
      </c>
      <c r="G72" s="270" t="s">
        <v>153</v>
      </c>
      <c r="H72" s="269" t="s">
        <v>96</v>
      </c>
      <c r="I72" s="278">
        <v>15.44</v>
      </c>
      <c r="J72" s="240">
        <v>10725.47</v>
      </c>
      <c r="K72" s="238">
        <f t="shared" si="6"/>
        <v>165601.25679999997</v>
      </c>
      <c r="L72" s="259"/>
      <c r="Q72" s="282"/>
    </row>
    <row r="73" spans="2:17" ht="25.5">
      <c r="B73" s="253"/>
      <c r="C73" s="264">
        <v>52</v>
      </c>
      <c r="D73" s="281">
        <v>7.1999999999999975</v>
      </c>
      <c r="E73" s="269"/>
      <c r="F73" s="269" t="s">
        <v>154</v>
      </c>
      <c r="G73" s="270" t="s">
        <v>155</v>
      </c>
      <c r="H73" s="269" t="s">
        <v>96</v>
      </c>
      <c r="I73" s="278">
        <v>15.44</v>
      </c>
      <c r="J73" s="240">
        <v>47774.989032727281</v>
      </c>
      <c r="K73" s="238">
        <f t="shared" si="6"/>
        <v>737645.83066530921</v>
      </c>
      <c r="L73" s="259"/>
      <c r="Q73" s="282"/>
    </row>
    <row r="74" spans="2:17" ht="39.75" customHeight="1">
      <c r="B74" s="253"/>
      <c r="C74" s="264">
        <v>53</v>
      </c>
      <c r="D74" s="281">
        <v>7.2099999999999973</v>
      </c>
      <c r="E74" s="269"/>
      <c r="F74" s="269" t="s">
        <v>156</v>
      </c>
      <c r="G74" s="270" t="s">
        <v>157</v>
      </c>
      <c r="H74" s="269" t="s">
        <v>96</v>
      </c>
      <c r="I74" s="278">
        <v>6</v>
      </c>
      <c r="J74" s="240">
        <v>87750.47</v>
      </c>
      <c r="K74" s="238">
        <f t="shared" si="6"/>
        <v>526502.82000000007</v>
      </c>
      <c r="L74" s="259"/>
      <c r="Q74" s="282"/>
    </row>
    <row r="75" spans="2:17" ht="25.5">
      <c r="B75" s="253"/>
      <c r="C75" s="264">
        <v>54</v>
      </c>
      <c r="D75" s="281">
        <v>7.2199999999999971</v>
      </c>
      <c r="E75" s="269"/>
      <c r="F75" s="269" t="s">
        <v>158</v>
      </c>
      <c r="G75" s="270" t="s">
        <v>159</v>
      </c>
      <c r="H75" s="269" t="s">
        <v>96</v>
      </c>
      <c r="I75" s="278">
        <v>20</v>
      </c>
      <c r="J75" s="240">
        <v>116350.00390000003</v>
      </c>
      <c r="K75" s="238">
        <f t="shared" si="6"/>
        <v>2327000.0780000007</v>
      </c>
      <c r="L75" s="259"/>
      <c r="Q75" s="282"/>
    </row>
    <row r="76" spans="2:17">
      <c r="B76" s="253"/>
      <c r="C76" s="264">
        <v>55</v>
      </c>
      <c r="D76" s="281">
        <v>7.2299999999999969</v>
      </c>
      <c r="E76" s="269"/>
      <c r="F76" s="269" t="s">
        <v>160</v>
      </c>
      <c r="G76" s="270" t="s">
        <v>161</v>
      </c>
      <c r="H76" s="269" t="s">
        <v>95</v>
      </c>
      <c r="I76" s="278">
        <v>1</v>
      </c>
      <c r="J76" s="240">
        <v>546000.92000000004</v>
      </c>
      <c r="K76" s="238">
        <f t="shared" si="6"/>
        <v>546000.92000000004</v>
      </c>
      <c r="L76" s="259"/>
      <c r="Q76" s="282"/>
    </row>
    <row r="77" spans="2:17" ht="25.5">
      <c r="B77" s="253"/>
      <c r="C77" s="264">
        <v>56</v>
      </c>
      <c r="D77" s="281">
        <v>7.2399999999999967</v>
      </c>
      <c r="E77" s="281">
        <v>12.2</v>
      </c>
      <c r="F77" s="269"/>
      <c r="G77" s="270" t="s">
        <v>359</v>
      </c>
      <c r="H77" s="269" t="s">
        <v>95</v>
      </c>
      <c r="I77" s="278">
        <v>1</v>
      </c>
      <c r="J77" s="240">
        <v>591936.80000000005</v>
      </c>
      <c r="K77" s="238">
        <f t="shared" si="6"/>
        <v>591936.80000000005</v>
      </c>
      <c r="L77" s="259"/>
      <c r="Q77" s="282"/>
    </row>
    <row r="78" spans="2:17" ht="38.25">
      <c r="B78" s="253"/>
      <c r="C78" s="264">
        <v>57</v>
      </c>
      <c r="D78" s="281">
        <v>7.2499999999999964</v>
      </c>
      <c r="E78" s="269">
        <v>12.71</v>
      </c>
      <c r="F78" s="269"/>
      <c r="G78" s="270" t="s">
        <v>162</v>
      </c>
      <c r="H78" s="269" t="s">
        <v>95</v>
      </c>
      <c r="I78" s="278">
        <v>1</v>
      </c>
      <c r="J78" s="240">
        <v>1123963.1000000001</v>
      </c>
      <c r="K78" s="238">
        <f t="shared" si="6"/>
        <v>1123963.1000000001</v>
      </c>
      <c r="L78" s="259"/>
      <c r="Q78" s="282"/>
    </row>
    <row r="79" spans="2:17" ht="13.5" thickBot="1">
      <c r="B79" s="253"/>
      <c r="C79" s="361" t="s">
        <v>13</v>
      </c>
      <c r="D79" s="362"/>
      <c r="E79" s="362"/>
      <c r="F79" s="362"/>
      <c r="G79" s="362"/>
      <c r="H79" s="362"/>
      <c r="I79" s="362"/>
      <c r="J79" s="362"/>
      <c r="K79" s="272">
        <f>SUM(K54:K78)</f>
        <v>42096441.927133717</v>
      </c>
      <c r="L79" s="259"/>
      <c r="Q79" s="282"/>
    </row>
    <row r="80" spans="2:17" ht="13.5" thickBot="1">
      <c r="B80" s="253"/>
      <c r="C80" s="344" t="s">
        <v>164</v>
      </c>
      <c r="D80" s="345"/>
      <c r="E80" s="345"/>
      <c r="F80" s="345"/>
      <c r="G80" s="345"/>
      <c r="H80" s="345"/>
      <c r="I80" s="345"/>
      <c r="J80" s="345"/>
      <c r="K80" s="346"/>
      <c r="L80" s="259"/>
      <c r="Q80" s="282"/>
    </row>
    <row r="81" spans="2:17">
      <c r="B81" s="253"/>
      <c r="C81" s="264">
        <v>58</v>
      </c>
      <c r="D81" s="279">
        <v>7.26</v>
      </c>
      <c r="E81" s="266">
        <v>12.26</v>
      </c>
      <c r="F81" s="266"/>
      <c r="G81" s="267" t="s">
        <v>165</v>
      </c>
      <c r="H81" s="266" t="s">
        <v>95</v>
      </c>
      <c r="I81" s="280">
        <v>11</v>
      </c>
      <c r="J81" s="237">
        <v>2853646.9</v>
      </c>
      <c r="K81" s="238">
        <f>+I81*J81</f>
        <v>31390115.899999999</v>
      </c>
      <c r="L81" s="259"/>
      <c r="Q81" s="282"/>
    </row>
    <row r="82" spans="2:17">
      <c r="B82" s="253"/>
      <c r="C82" s="264">
        <v>59</v>
      </c>
      <c r="D82" s="281">
        <v>7.27</v>
      </c>
      <c r="E82" s="269"/>
      <c r="F82" s="269" t="s">
        <v>166</v>
      </c>
      <c r="G82" s="270" t="s">
        <v>167</v>
      </c>
      <c r="H82" s="269" t="s">
        <v>95</v>
      </c>
      <c r="I82" s="278">
        <v>12</v>
      </c>
      <c r="J82" s="240">
        <v>1075869.07</v>
      </c>
      <c r="K82" s="238">
        <f t="shared" ref="K82:K88" si="7">+I82*J82</f>
        <v>12910428.84</v>
      </c>
      <c r="L82" s="259"/>
      <c r="Q82" s="282"/>
    </row>
    <row r="83" spans="2:17">
      <c r="B83" s="253"/>
      <c r="C83" s="264">
        <v>60</v>
      </c>
      <c r="D83" s="281">
        <v>7.2799999999999994</v>
      </c>
      <c r="E83" s="269"/>
      <c r="F83" s="269" t="s">
        <v>168</v>
      </c>
      <c r="G83" s="270" t="s">
        <v>169</v>
      </c>
      <c r="H83" s="269" t="s">
        <v>95</v>
      </c>
      <c r="I83" s="278">
        <v>13</v>
      </c>
      <c r="J83" s="240">
        <v>206067.41</v>
      </c>
      <c r="K83" s="238">
        <f t="shared" si="7"/>
        <v>2678876.33</v>
      </c>
      <c r="L83" s="259"/>
      <c r="Q83" s="282"/>
    </row>
    <row r="84" spans="2:17">
      <c r="B84" s="253"/>
      <c r="C84" s="264">
        <v>61</v>
      </c>
      <c r="D84" s="281">
        <v>7.2899999999999991</v>
      </c>
      <c r="E84" s="269"/>
      <c r="F84" s="269" t="s">
        <v>170</v>
      </c>
      <c r="G84" s="270" t="s">
        <v>171</v>
      </c>
      <c r="H84" s="269" t="s">
        <v>96</v>
      </c>
      <c r="I84" s="278">
        <v>122.54</v>
      </c>
      <c r="J84" s="240">
        <v>412134.05</v>
      </c>
      <c r="K84" s="238">
        <f t="shared" si="7"/>
        <v>50502906.487000003</v>
      </c>
      <c r="L84" s="259"/>
      <c r="Q84" s="282"/>
    </row>
    <row r="85" spans="2:17">
      <c r="B85" s="253"/>
      <c r="C85" s="264">
        <v>62</v>
      </c>
      <c r="D85" s="281">
        <v>7.2999999999999989</v>
      </c>
      <c r="E85" s="269"/>
      <c r="F85" s="269" t="s">
        <v>172</v>
      </c>
      <c r="G85" s="270" t="s">
        <v>173</v>
      </c>
      <c r="H85" s="269" t="s">
        <v>96</v>
      </c>
      <c r="I85" s="278">
        <v>122.54</v>
      </c>
      <c r="J85" s="240">
        <v>36949.08</v>
      </c>
      <c r="K85" s="238">
        <f t="shared" si="7"/>
        <v>4527740.2632000009</v>
      </c>
      <c r="L85" s="259"/>
      <c r="Q85" s="282"/>
    </row>
    <row r="86" spans="2:17" ht="38.25">
      <c r="B86" s="253"/>
      <c r="C86" s="264">
        <v>63</v>
      </c>
      <c r="D86" s="281">
        <v>7.3099999999999987</v>
      </c>
      <c r="E86" s="269">
        <v>12.96</v>
      </c>
      <c r="F86" s="269"/>
      <c r="G86" s="270" t="s">
        <v>176</v>
      </c>
      <c r="H86" s="269" t="s">
        <v>95</v>
      </c>
      <c r="I86" s="278">
        <v>13</v>
      </c>
      <c r="J86" s="240">
        <v>219393.2</v>
      </c>
      <c r="K86" s="238">
        <f t="shared" si="7"/>
        <v>2852111.6</v>
      </c>
      <c r="L86" s="259"/>
      <c r="Q86" s="282"/>
    </row>
    <row r="87" spans="2:17">
      <c r="B87" s="253"/>
      <c r="C87" s="264">
        <v>64</v>
      </c>
      <c r="D87" s="281">
        <v>7.3199999999999985</v>
      </c>
      <c r="E87" s="269">
        <v>12.2</v>
      </c>
      <c r="F87" s="269"/>
      <c r="G87" s="270" t="s">
        <v>355</v>
      </c>
      <c r="H87" s="269" t="s">
        <v>95</v>
      </c>
      <c r="I87" s="278">
        <v>40</v>
      </c>
      <c r="J87" s="240">
        <v>136779.5</v>
      </c>
      <c r="K87" s="238">
        <f t="shared" si="7"/>
        <v>5471180</v>
      </c>
      <c r="L87" s="259"/>
    </row>
    <row r="88" spans="2:17">
      <c r="B88" s="253"/>
      <c r="C88" s="264">
        <v>65</v>
      </c>
      <c r="D88" s="281">
        <v>7.3299999999999983</v>
      </c>
      <c r="E88" s="269"/>
      <c r="F88" s="269" t="s">
        <v>174</v>
      </c>
      <c r="G88" s="270" t="s">
        <v>175</v>
      </c>
      <c r="H88" s="269" t="s">
        <v>95</v>
      </c>
      <c r="I88" s="276">
        <v>55</v>
      </c>
      <c r="J88" s="277">
        <v>276322.8</v>
      </c>
      <c r="K88" s="275">
        <f t="shared" si="7"/>
        <v>15197754</v>
      </c>
      <c r="L88" s="259"/>
    </row>
    <row r="89" spans="2:17" ht="13.5" thickBot="1">
      <c r="B89" s="253"/>
      <c r="C89" s="347" t="s">
        <v>13</v>
      </c>
      <c r="D89" s="348"/>
      <c r="E89" s="348"/>
      <c r="F89" s="348"/>
      <c r="G89" s="348"/>
      <c r="H89" s="348"/>
      <c r="I89" s="348"/>
      <c r="J89" s="348"/>
      <c r="K89" s="272">
        <f>SUM(K81:K88)</f>
        <v>125531113.42019999</v>
      </c>
      <c r="L89" s="259"/>
    </row>
    <row r="90" spans="2:17" ht="13.5" thickBot="1">
      <c r="B90" s="253"/>
      <c r="C90" s="344" t="s">
        <v>177</v>
      </c>
      <c r="D90" s="345"/>
      <c r="E90" s="345"/>
      <c r="F90" s="345"/>
      <c r="G90" s="345"/>
      <c r="H90" s="345"/>
      <c r="I90" s="345"/>
      <c r="J90" s="345"/>
      <c r="K90" s="346"/>
      <c r="L90" s="259"/>
    </row>
    <row r="91" spans="2:17" ht="25.5">
      <c r="B91" s="253"/>
      <c r="C91" s="264">
        <v>66</v>
      </c>
      <c r="D91" s="265">
        <v>8.1</v>
      </c>
      <c r="E91" s="266">
        <v>11.1</v>
      </c>
      <c r="F91" s="266"/>
      <c r="G91" s="267" t="s">
        <v>360</v>
      </c>
      <c r="H91" s="266" t="s">
        <v>95</v>
      </c>
      <c r="I91" s="280">
        <v>1</v>
      </c>
      <c r="J91" s="237">
        <v>492074.7</v>
      </c>
      <c r="K91" s="238">
        <f>+I91*J91</f>
        <v>492074.7</v>
      </c>
      <c r="L91" s="259"/>
    </row>
    <row r="92" spans="2:17">
      <c r="B92" s="253"/>
      <c r="C92" s="264">
        <v>67</v>
      </c>
      <c r="D92" s="268">
        <v>8.1999999999999993</v>
      </c>
      <c r="E92" s="269">
        <v>11.4</v>
      </c>
      <c r="F92" s="269"/>
      <c r="G92" s="270" t="s">
        <v>361</v>
      </c>
      <c r="H92" s="269" t="s">
        <v>96</v>
      </c>
      <c r="I92" s="278">
        <v>19.1938</v>
      </c>
      <c r="J92" s="240">
        <v>76138.400000000009</v>
      </c>
      <c r="K92" s="238">
        <f t="shared" ref="K92:K120" si="8">+I92*J92</f>
        <v>1461385.2219200002</v>
      </c>
      <c r="L92" s="259"/>
    </row>
    <row r="93" spans="2:17">
      <c r="B93" s="253"/>
      <c r="C93" s="264">
        <v>68</v>
      </c>
      <c r="D93" s="268">
        <v>8.2999999999999989</v>
      </c>
      <c r="E93" s="269">
        <v>11.9</v>
      </c>
      <c r="F93" s="269"/>
      <c r="G93" s="270" t="s">
        <v>362</v>
      </c>
      <c r="H93" s="269" t="s">
        <v>95</v>
      </c>
      <c r="I93" s="278">
        <v>10</v>
      </c>
      <c r="J93" s="240">
        <v>116324</v>
      </c>
      <c r="K93" s="238">
        <f t="shared" si="8"/>
        <v>1163240</v>
      </c>
      <c r="L93" s="259"/>
    </row>
    <row r="94" spans="2:17">
      <c r="B94" s="253"/>
      <c r="C94" s="264">
        <v>69</v>
      </c>
      <c r="D94" s="268">
        <v>8.3999999999999986</v>
      </c>
      <c r="E94" s="269">
        <v>11.11</v>
      </c>
      <c r="F94" s="269"/>
      <c r="G94" s="270" t="s">
        <v>363</v>
      </c>
      <c r="H94" s="269" t="s">
        <v>95</v>
      </c>
      <c r="I94" s="278">
        <v>1</v>
      </c>
      <c r="J94" s="240">
        <v>3360983.6</v>
      </c>
      <c r="K94" s="238">
        <f t="shared" si="8"/>
        <v>3360983.6</v>
      </c>
      <c r="L94" s="259"/>
    </row>
    <row r="95" spans="2:17">
      <c r="B95" s="253"/>
      <c r="C95" s="264">
        <v>70</v>
      </c>
      <c r="D95" s="268">
        <v>8.4999999999999982</v>
      </c>
      <c r="E95" s="269">
        <v>11.12</v>
      </c>
      <c r="F95" s="269"/>
      <c r="G95" s="270" t="s">
        <v>364</v>
      </c>
      <c r="H95" s="269" t="s">
        <v>95</v>
      </c>
      <c r="I95" s="278">
        <v>2</v>
      </c>
      <c r="J95" s="240">
        <v>78572</v>
      </c>
      <c r="K95" s="238">
        <f t="shared" si="8"/>
        <v>157144</v>
      </c>
      <c r="L95" s="259"/>
    </row>
    <row r="96" spans="2:17">
      <c r="B96" s="253"/>
      <c r="C96" s="264">
        <v>71</v>
      </c>
      <c r="D96" s="268">
        <v>8.5999999999999979</v>
      </c>
      <c r="E96" s="269">
        <v>11.16</v>
      </c>
      <c r="F96" s="269"/>
      <c r="G96" s="270" t="s">
        <v>365</v>
      </c>
      <c r="H96" s="269" t="s">
        <v>95</v>
      </c>
      <c r="I96" s="278">
        <v>8</v>
      </c>
      <c r="J96" s="240">
        <v>148601.70000000001</v>
      </c>
      <c r="K96" s="238">
        <f t="shared" si="8"/>
        <v>1188813.6000000001</v>
      </c>
      <c r="L96" s="259"/>
    </row>
    <row r="97" spans="2:17">
      <c r="B97" s="253"/>
      <c r="C97" s="264">
        <v>72</v>
      </c>
      <c r="D97" s="268">
        <v>8.6999999999999975</v>
      </c>
      <c r="E97" s="269">
        <v>11.18</v>
      </c>
      <c r="F97" s="269"/>
      <c r="G97" s="270" t="s">
        <v>178</v>
      </c>
      <c r="H97" s="269" t="s">
        <v>95</v>
      </c>
      <c r="I97" s="278">
        <v>4</v>
      </c>
      <c r="J97" s="240">
        <v>196163.5</v>
      </c>
      <c r="K97" s="238">
        <f t="shared" si="8"/>
        <v>784654</v>
      </c>
      <c r="L97" s="259"/>
    </row>
    <row r="98" spans="2:17">
      <c r="B98" s="253"/>
      <c r="C98" s="264">
        <v>73</v>
      </c>
      <c r="D98" s="268">
        <v>8.7999999999999972</v>
      </c>
      <c r="E98" s="269">
        <v>11.19</v>
      </c>
      <c r="F98" s="269"/>
      <c r="G98" s="270" t="s">
        <v>179</v>
      </c>
      <c r="H98" s="269" t="s">
        <v>95</v>
      </c>
      <c r="I98" s="278">
        <v>6</v>
      </c>
      <c r="J98" s="240">
        <v>153405.20000000001</v>
      </c>
      <c r="K98" s="238">
        <f t="shared" si="8"/>
        <v>920431.20000000007</v>
      </c>
      <c r="L98" s="259"/>
    </row>
    <row r="99" spans="2:17">
      <c r="B99" s="253"/>
      <c r="C99" s="264">
        <v>74</v>
      </c>
      <c r="D99" s="268">
        <v>8.8999999999999968</v>
      </c>
      <c r="E99" s="269">
        <v>11.21</v>
      </c>
      <c r="F99" s="269"/>
      <c r="G99" s="270" t="s">
        <v>180</v>
      </c>
      <c r="H99" s="269" t="s">
        <v>95</v>
      </c>
      <c r="I99" s="278">
        <v>4</v>
      </c>
      <c r="J99" s="240">
        <v>194184.9</v>
      </c>
      <c r="K99" s="238">
        <f t="shared" si="8"/>
        <v>776739.6</v>
      </c>
      <c r="L99" s="259"/>
    </row>
    <row r="100" spans="2:17">
      <c r="B100" s="253"/>
      <c r="C100" s="264">
        <v>75</v>
      </c>
      <c r="D100" s="281">
        <v>8.1</v>
      </c>
      <c r="E100" s="269"/>
      <c r="F100" s="269" t="s">
        <v>181</v>
      </c>
      <c r="G100" s="270" t="s">
        <v>182</v>
      </c>
      <c r="H100" s="269" t="s">
        <v>95</v>
      </c>
      <c r="I100" s="278">
        <v>7</v>
      </c>
      <c r="J100" s="240">
        <v>101346.7</v>
      </c>
      <c r="K100" s="238">
        <f t="shared" si="8"/>
        <v>709426.9</v>
      </c>
      <c r="L100" s="259"/>
      <c r="Q100" s="271"/>
    </row>
    <row r="101" spans="2:17">
      <c r="B101" s="253"/>
      <c r="C101" s="264">
        <v>76</v>
      </c>
      <c r="D101" s="281">
        <v>8.11</v>
      </c>
      <c r="E101" s="269">
        <v>11.25</v>
      </c>
      <c r="F101" s="269"/>
      <c r="G101" s="270" t="s">
        <v>366</v>
      </c>
      <c r="H101" s="269" t="s">
        <v>96</v>
      </c>
      <c r="I101" s="278">
        <v>10.1031</v>
      </c>
      <c r="J101" s="240">
        <v>46787</v>
      </c>
      <c r="K101" s="238">
        <f t="shared" si="8"/>
        <v>472693.73969999998</v>
      </c>
      <c r="L101" s="259"/>
      <c r="Q101" s="271"/>
    </row>
    <row r="102" spans="2:17">
      <c r="B102" s="253"/>
      <c r="C102" s="264">
        <v>77</v>
      </c>
      <c r="D102" s="281">
        <v>8.1199999999999992</v>
      </c>
      <c r="E102" s="269"/>
      <c r="F102" s="269" t="s">
        <v>183</v>
      </c>
      <c r="G102" s="270" t="s">
        <v>184</v>
      </c>
      <c r="H102" s="269" t="s">
        <v>96</v>
      </c>
      <c r="I102" s="278">
        <v>21.908999999999999</v>
      </c>
      <c r="J102" s="240">
        <v>38359.1</v>
      </c>
      <c r="K102" s="238">
        <f t="shared" si="8"/>
        <v>840409.52189999993</v>
      </c>
      <c r="L102" s="259"/>
      <c r="Q102" s="271"/>
    </row>
    <row r="103" spans="2:17">
      <c r="B103" s="253"/>
      <c r="C103" s="264">
        <v>78</v>
      </c>
      <c r="D103" s="281">
        <v>8.129999999999999</v>
      </c>
      <c r="E103" s="269">
        <v>11.27</v>
      </c>
      <c r="F103" s="269"/>
      <c r="G103" s="270" t="s">
        <v>367</v>
      </c>
      <c r="H103" s="269" t="s">
        <v>96</v>
      </c>
      <c r="I103" s="278">
        <v>85.96</v>
      </c>
      <c r="J103" s="240">
        <v>18471.7</v>
      </c>
      <c r="K103" s="238">
        <f t="shared" si="8"/>
        <v>1587827.3319999999</v>
      </c>
      <c r="L103" s="259"/>
      <c r="Q103" s="271"/>
    </row>
    <row r="104" spans="2:17">
      <c r="B104" s="253"/>
      <c r="C104" s="264">
        <v>79</v>
      </c>
      <c r="D104" s="281">
        <v>8.1399999999999988</v>
      </c>
      <c r="E104" s="281">
        <v>11.3</v>
      </c>
      <c r="F104" s="269"/>
      <c r="G104" s="270" t="s">
        <v>368</v>
      </c>
      <c r="H104" s="269" t="s">
        <v>96</v>
      </c>
      <c r="I104" s="278">
        <v>1.7573000000000001</v>
      </c>
      <c r="J104" s="240">
        <v>22704.5</v>
      </c>
      <c r="K104" s="238">
        <f t="shared" si="8"/>
        <v>39898.617850000002</v>
      </c>
      <c r="L104" s="259"/>
      <c r="Q104" s="271"/>
    </row>
    <row r="105" spans="2:17">
      <c r="B105" s="253"/>
      <c r="C105" s="264">
        <v>80</v>
      </c>
      <c r="D105" s="281">
        <v>8.1499999999999986</v>
      </c>
      <c r="E105" s="269">
        <v>11.31</v>
      </c>
      <c r="F105" s="269"/>
      <c r="G105" s="270" t="s">
        <v>369</v>
      </c>
      <c r="H105" s="269" t="s">
        <v>96</v>
      </c>
      <c r="I105" s="278">
        <v>39.273899999999998</v>
      </c>
      <c r="J105" s="240">
        <v>52683.8</v>
      </c>
      <c r="K105" s="238">
        <f t="shared" si="8"/>
        <v>2069098.2928200001</v>
      </c>
      <c r="L105" s="259"/>
      <c r="Q105" s="271"/>
    </row>
    <row r="106" spans="2:17">
      <c r="B106" s="253"/>
      <c r="C106" s="264">
        <v>81</v>
      </c>
      <c r="D106" s="281">
        <v>8.1599999999999984</v>
      </c>
      <c r="E106" s="269">
        <v>11.33</v>
      </c>
      <c r="F106" s="269"/>
      <c r="G106" s="270" t="s">
        <v>370</v>
      </c>
      <c r="H106" s="269" t="s">
        <v>96</v>
      </c>
      <c r="I106" s="278">
        <v>117.54</v>
      </c>
      <c r="J106" s="240">
        <v>96755.1</v>
      </c>
      <c r="K106" s="238">
        <f t="shared" si="8"/>
        <v>11372594.454000002</v>
      </c>
      <c r="L106" s="259"/>
      <c r="Q106" s="271"/>
    </row>
    <row r="107" spans="2:17">
      <c r="B107" s="253"/>
      <c r="C107" s="264">
        <v>82</v>
      </c>
      <c r="D107" s="281">
        <v>8.1699999999999982</v>
      </c>
      <c r="E107" s="269" t="s">
        <v>185</v>
      </c>
      <c r="F107" s="269"/>
      <c r="G107" s="270" t="s">
        <v>186</v>
      </c>
      <c r="H107" s="269" t="s">
        <v>96</v>
      </c>
      <c r="I107" s="278">
        <v>56.069400000000002</v>
      </c>
      <c r="J107" s="240">
        <v>93073.5</v>
      </c>
      <c r="K107" s="238">
        <f t="shared" si="8"/>
        <v>5218575.3009000001</v>
      </c>
      <c r="L107" s="259"/>
      <c r="Q107" s="271"/>
    </row>
    <row r="108" spans="2:17">
      <c r="B108" s="253"/>
      <c r="C108" s="264">
        <v>83</v>
      </c>
      <c r="D108" s="281">
        <v>8.1799999999999979</v>
      </c>
      <c r="E108" s="269">
        <v>11.36</v>
      </c>
      <c r="F108" s="269"/>
      <c r="G108" s="270" t="s">
        <v>371</v>
      </c>
      <c r="H108" s="269" t="s">
        <v>95</v>
      </c>
      <c r="I108" s="278">
        <v>3</v>
      </c>
      <c r="J108" s="240">
        <v>119628.6</v>
      </c>
      <c r="K108" s="238">
        <f t="shared" si="8"/>
        <v>358885.80000000005</v>
      </c>
      <c r="L108" s="259"/>
    </row>
    <row r="109" spans="2:17">
      <c r="B109" s="253"/>
      <c r="C109" s="264">
        <v>84</v>
      </c>
      <c r="D109" s="281">
        <v>8.1899999999999977</v>
      </c>
      <c r="E109" s="269">
        <v>11.37</v>
      </c>
      <c r="F109" s="269"/>
      <c r="G109" s="270" t="s">
        <v>372</v>
      </c>
      <c r="H109" s="269" t="s">
        <v>95</v>
      </c>
      <c r="I109" s="278">
        <v>1</v>
      </c>
      <c r="J109" s="240">
        <v>149078.80000000002</v>
      </c>
      <c r="K109" s="238">
        <f t="shared" si="8"/>
        <v>149078.80000000002</v>
      </c>
      <c r="L109" s="259"/>
    </row>
    <row r="110" spans="2:17">
      <c r="B110" s="253"/>
      <c r="C110" s="264">
        <v>85</v>
      </c>
      <c r="D110" s="283">
        <v>8.1999999999999975</v>
      </c>
      <c r="E110" s="284"/>
      <c r="F110" s="284" t="s">
        <v>187</v>
      </c>
      <c r="G110" s="285" t="s">
        <v>188</v>
      </c>
      <c r="H110" s="284" t="s">
        <v>95</v>
      </c>
      <c r="I110" s="286">
        <v>3</v>
      </c>
      <c r="J110" s="287">
        <v>350287.60000000003</v>
      </c>
      <c r="K110" s="288">
        <f t="shared" si="8"/>
        <v>1050862.8</v>
      </c>
      <c r="L110" s="259"/>
      <c r="Q110" s="271"/>
    </row>
    <row r="111" spans="2:17">
      <c r="B111" s="253"/>
      <c r="C111" s="264">
        <v>86</v>
      </c>
      <c r="D111" s="281">
        <v>8.2099999999999973</v>
      </c>
      <c r="E111" s="269">
        <v>11.38</v>
      </c>
      <c r="F111" s="269"/>
      <c r="G111" s="270" t="s">
        <v>373</v>
      </c>
      <c r="H111" s="269" t="s">
        <v>95</v>
      </c>
      <c r="I111" s="278">
        <v>1</v>
      </c>
      <c r="J111" s="240">
        <v>350454</v>
      </c>
      <c r="K111" s="238">
        <f t="shared" si="8"/>
        <v>350454</v>
      </c>
      <c r="L111" s="259"/>
    </row>
    <row r="112" spans="2:17">
      <c r="B112" s="253"/>
      <c r="C112" s="264">
        <v>87</v>
      </c>
      <c r="D112" s="281">
        <v>8.2199999999999971</v>
      </c>
      <c r="E112" s="269">
        <v>3.5</v>
      </c>
      <c r="F112" s="269"/>
      <c r="G112" s="270" t="s">
        <v>374</v>
      </c>
      <c r="H112" s="269" t="s">
        <v>95</v>
      </c>
      <c r="I112" s="278">
        <v>12</v>
      </c>
      <c r="J112" s="240">
        <v>454984.4</v>
      </c>
      <c r="K112" s="238">
        <f t="shared" si="8"/>
        <v>5459812.8000000007</v>
      </c>
      <c r="L112" s="259"/>
    </row>
    <row r="113" spans="2:17">
      <c r="B113" s="253"/>
      <c r="C113" s="264">
        <v>88</v>
      </c>
      <c r="D113" s="281">
        <v>8.2299999999999969</v>
      </c>
      <c r="E113" s="269">
        <v>3.6</v>
      </c>
      <c r="F113" s="269"/>
      <c r="G113" s="270" t="s">
        <v>189</v>
      </c>
      <c r="H113" s="269" t="s">
        <v>95</v>
      </c>
      <c r="I113" s="278">
        <v>2</v>
      </c>
      <c r="J113" s="240">
        <v>609924.9</v>
      </c>
      <c r="K113" s="238">
        <f t="shared" si="8"/>
        <v>1219849.8</v>
      </c>
      <c r="L113" s="259"/>
    </row>
    <row r="114" spans="2:17">
      <c r="B114" s="253"/>
      <c r="C114" s="264">
        <v>89</v>
      </c>
      <c r="D114" s="281">
        <v>8.2399999999999967</v>
      </c>
      <c r="E114" s="269"/>
      <c r="F114" s="269" t="s">
        <v>190</v>
      </c>
      <c r="G114" s="270" t="s">
        <v>191</v>
      </c>
      <c r="H114" s="269" t="s">
        <v>95</v>
      </c>
      <c r="I114" s="278">
        <v>1</v>
      </c>
      <c r="J114" s="240">
        <v>1944281.3</v>
      </c>
      <c r="K114" s="238">
        <f t="shared" si="8"/>
        <v>1944281.3</v>
      </c>
      <c r="L114" s="259"/>
      <c r="Q114" s="271"/>
    </row>
    <row r="115" spans="2:17">
      <c r="B115" s="253"/>
      <c r="C115" s="264">
        <v>90</v>
      </c>
      <c r="D115" s="281">
        <v>8.2499999999999964</v>
      </c>
      <c r="E115" s="269"/>
      <c r="F115" s="269" t="s">
        <v>192</v>
      </c>
      <c r="G115" s="270" t="s">
        <v>193</v>
      </c>
      <c r="H115" s="269" t="s">
        <v>95</v>
      </c>
      <c r="I115" s="278">
        <v>1</v>
      </c>
      <c r="J115" s="240">
        <v>495355.9</v>
      </c>
      <c r="K115" s="238">
        <f t="shared" si="8"/>
        <v>495355.9</v>
      </c>
      <c r="L115" s="259"/>
      <c r="Q115" s="271"/>
    </row>
    <row r="116" spans="2:17">
      <c r="B116" s="253"/>
      <c r="C116" s="264">
        <v>91</v>
      </c>
      <c r="D116" s="281">
        <v>8.2599999999999962</v>
      </c>
      <c r="E116" s="269"/>
      <c r="F116" s="269" t="s">
        <v>194</v>
      </c>
      <c r="G116" s="270" t="s">
        <v>195</v>
      </c>
      <c r="H116" s="269" t="s">
        <v>95</v>
      </c>
      <c r="I116" s="278">
        <v>1</v>
      </c>
      <c r="J116" s="240">
        <v>232219</v>
      </c>
      <c r="K116" s="238">
        <f t="shared" si="8"/>
        <v>232219</v>
      </c>
      <c r="L116" s="259"/>
      <c r="Q116" s="271"/>
    </row>
    <row r="117" spans="2:17">
      <c r="B117" s="253"/>
      <c r="C117" s="264">
        <v>92</v>
      </c>
      <c r="D117" s="281">
        <v>8.269999999999996</v>
      </c>
      <c r="E117" s="269"/>
      <c r="F117" s="269" t="s">
        <v>196</v>
      </c>
      <c r="G117" s="270" t="s">
        <v>197</v>
      </c>
      <c r="H117" s="269" t="s">
        <v>163</v>
      </c>
      <c r="I117" s="278">
        <v>1</v>
      </c>
      <c r="J117" s="240">
        <v>344437.60000000003</v>
      </c>
      <c r="K117" s="238">
        <f t="shared" si="8"/>
        <v>344437.60000000003</v>
      </c>
      <c r="L117" s="259"/>
      <c r="Q117" s="271"/>
    </row>
    <row r="118" spans="2:17">
      <c r="B118" s="253"/>
      <c r="C118" s="264">
        <v>93</v>
      </c>
      <c r="D118" s="281">
        <v>8.2799999999999958</v>
      </c>
      <c r="E118" s="269"/>
      <c r="F118" s="269" t="s">
        <v>198</v>
      </c>
      <c r="G118" s="270" t="s">
        <v>199</v>
      </c>
      <c r="H118" s="269" t="s">
        <v>95</v>
      </c>
      <c r="I118" s="278">
        <v>1</v>
      </c>
      <c r="J118" s="240">
        <v>256323.6</v>
      </c>
      <c r="K118" s="238">
        <f t="shared" si="8"/>
        <v>256323.6</v>
      </c>
      <c r="L118" s="259"/>
      <c r="Q118" s="271"/>
    </row>
    <row r="119" spans="2:17" ht="38.25">
      <c r="B119" s="253"/>
      <c r="C119" s="264">
        <v>94</v>
      </c>
      <c r="D119" s="281">
        <v>8.2899999999999956</v>
      </c>
      <c r="E119" s="269"/>
      <c r="F119" s="269" t="s">
        <v>200</v>
      </c>
      <c r="G119" s="270" t="s">
        <v>201</v>
      </c>
      <c r="H119" s="269" t="s">
        <v>95</v>
      </c>
      <c r="I119" s="278">
        <v>1</v>
      </c>
      <c r="J119" s="240">
        <v>9289699.9000000004</v>
      </c>
      <c r="K119" s="238">
        <f t="shared" si="8"/>
        <v>9289699.9000000004</v>
      </c>
      <c r="L119" s="259"/>
    </row>
    <row r="120" spans="2:17" ht="25.5">
      <c r="B120" s="253"/>
      <c r="C120" s="264">
        <v>95</v>
      </c>
      <c r="D120" s="281">
        <v>8.2999999999999954</v>
      </c>
      <c r="E120" s="269"/>
      <c r="F120" s="269" t="s">
        <v>202</v>
      </c>
      <c r="G120" s="270" t="s">
        <v>203</v>
      </c>
      <c r="H120" s="269" t="s">
        <v>163</v>
      </c>
      <c r="I120" s="278">
        <v>1</v>
      </c>
      <c r="J120" s="240">
        <v>3432000</v>
      </c>
      <c r="K120" s="238">
        <f t="shared" si="8"/>
        <v>3432000</v>
      </c>
      <c r="L120" s="259"/>
    </row>
    <row r="121" spans="2:17" ht="13.5" thickBot="1">
      <c r="B121" s="253"/>
      <c r="C121" s="361" t="s">
        <v>13</v>
      </c>
      <c r="D121" s="362"/>
      <c r="E121" s="362"/>
      <c r="F121" s="362"/>
      <c r="G121" s="362"/>
      <c r="H121" s="362"/>
      <c r="I121" s="362"/>
      <c r="J121" s="362"/>
      <c r="K121" s="272">
        <f>SUM(K91:K120)</f>
        <v>57199251.38109</v>
      </c>
      <c r="L121" s="259"/>
    </row>
    <row r="122" spans="2:17" ht="13.5" thickBot="1">
      <c r="B122" s="253"/>
      <c r="C122" s="344" t="s">
        <v>204</v>
      </c>
      <c r="D122" s="345"/>
      <c r="E122" s="345"/>
      <c r="F122" s="345"/>
      <c r="G122" s="345"/>
      <c r="H122" s="345"/>
      <c r="I122" s="345"/>
      <c r="J122" s="345"/>
      <c r="K122" s="346"/>
      <c r="L122" s="259"/>
    </row>
    <row r="123" spans="2:17">
      <c r="B123" s="253"/>
      <c r="C123" s="264">
        <v>96</v>
      </c>
      <c r="D123" s="265">
        <v>9.1</v>
      </c>
      <c r="E123" s="266">
        <v>16.8</v>
      </c>
      <c r="F123" s="266"/>
      <c r="G123" s="267" t="s">
        <v>375</v>
      </c>
      <c r="H123" s="266" t="s">
        <v>103</v>
      </c>
      <c r="I123" s="273">
        <v>24.905999999999999</v>
      </c>
      <c r="J123" s="274">
        <v>140975.9</v>
      </c>
      <c r="K123" s="275">
        <f>+I123*J123</f>
        <v>3511145.7653999999</v>
      </c>
      <c r="L123" s="259"/>
    </row>
    <row r="124" spans="2:17">
      <c r="B124" s="253"/>
      <c r="C124" s="264">
        <v>97</v>
      </c>
      <c r="D124" s="268">
        <v>9.1999999999999993</v>
      </c>
      <c r="E124" s="269"/>
      <c r="F124" s="269" t="s">
        <v>205</v>
      </c>
      <c r="G124" s="270" t="s">
        <v>206</v>
      </c>
      <c r="H124" s="269" t="s">
        <v>97</v>
      </c>
      <c r="I124" s="276">
        <v>67.56</v>
      </c>
      <c r="J124" s="277">
        <v>130598</v>
      </c>
      <c r="K124" s="275">
        <f t="shared" ref="K124:K126" si="9">+I124*J124</f>
        <v>8823200.8800000008</v>
      </c>
      <c r="L124" s="259"/>
    </row>
    <row r="125" spans="2:17">
      <c r="B125" s="253"/>
      <c r="C125" s="264">
        <v>98</v>
      </c>
      <c r="D125" s="268">
        <v>9.2999999999999989</v>
      </c>
      <c r="E125" s="269">
        <v>4.2300000000000004</v>
      </c>
      <c r="F125" s="269"/>
      <c r="G125" s="270" t="s">
        <v>207</v>
      </c>
      <c r="H125" s="269" t="s">
        <v>110</v>
      </c>
      <c r="I125" s="276">
        <v>237.7</v>
      </c>
      <c r="J125" s="277">
        <v>14274</v>
      </c>
      <c r="K125" s="275">
        <f t="shared" si="9"/>
        <v>3392929.8</v>
      </c>
      <c r="L125" s="259"/>
    </row>
    <row r="126" spans="2:17">
      <c r="B126" s="253"/>
      <c r="C126" s="264">
        <v>99</v>
      </c>
      <c r="D126" s="268">
        <v>9.3999999999999986</v>
      </c>
      <c r="E126" s="269">
        <v>13.2</v>
      </c>
      <c r="F126" s="269"/>
      <c r="G126" s="270" t="s">
        <v>208</v>
      </c>
      <c r="H126" s="269" t="s">
        <v>97</v>
      </c>
      <c r="I126" s="276">
        <v>80.482399999999998</v>
      </c>
      <c r="J126" s="277">
        <v>60478.6</v>
      </c>
      <c r="K126" s="275">
        <f t="shared" si="9"/>
        <v>4867462.8766399994</v>
      </c>
      <c r="L126" s="259"/>
    </row>
    <row r="127" spans="2:17" ht="13.5" thickBot="1">
      <c r="B127" s="253"/>
      <c r="C127" s="347" t="s">
        <v>13</v>
      </c>
      <c r="D127" s="348"/>
      <c r="E127" s="348"/>
      <c r="F127" s="348"/>
      <c r="G127" s="348"/>
      <c r="H127" s="348"/>
      <c r="I127" s="348"/>
      <c r="J127" s="348"/>
      <c r="K127" s="272">
        <f>SUM(K123:K126)</f>
        <v>20594739.322039999</v>
      </c>
      <c r="L127" s="259"/>
    </row>
    <row r="128" spans="2:17" ht="13.5" thickBot="1">
      <c r="B128" s="253"/>
      <c r="C128" s="344" t="s">
        <v>209</v>
      </c>
      <c r="D128" s="345"/>
      <c r="E128" s="345"/>
      <c r="F128" s="345"/>
      <c r="G128" s="345"/>
      <c r="H128" s="345"/>
      <c r="I128" s="345"/>
      <c r="J128" s="345"/>
      <c r="K128" s="346"/>
      <c r="L128" s="259"/>
    </row>
    <row r="129" spans="2:12" ht="25.5">
      <c r="B129" s="253"/>
      <c r="C129" s="264">
        <v>100</v>
      </c>
      <c r="D129" s="265">
        <v>10.1</v>
      </c>
      <c r="E129" s="266"/>
      <c r="F129" s="266" t="s">
        <v>210</v>
      </c>
      <c r="G129" s="267" t="s">
        <v>211</v>
      </c>
      <c r="H129" s="266" t="s">
        <v>97</v>
      </c>
      <c r="I129" s="273">
        <v>62.35</v>
      </c>
      <c r="J129" s="274">
        <v>158012.4</v>
      </c>
      <c r="K129" s="275">
        <f>+I129*J129</f>
        <v>9852073.1400000006</v>
      </c>
      <c r="L129" s="259"/>
    </row>
    <row r="130" spans="2:12" ht="25.5">
      <c r="B130" s="253"/>
      <c r="C130" s="264">
        <v>101</v>
      </c>
      <c r="D130" s="268">
        <v>10.199999999999999</v>
      </c>
      <c r="E130" s="269"/>
      <c r="F130" s="269" t="s">
        <v>212</v>
      </c>
      <c r="G130" s="270" t="s">
        <v>213</v>
      </c>
      <c r="H130" s="269" t="s">
        <v>96</v>
      </c>
      <c r="I130" s="276">
        <v>107.1311</v>
      </c>
      <c r="J130" s="277">
        <v>109103.8</v>
      </c>
      <c r="K130" s="275">
        <f t="shared" ref="K130:K131" si="10">+I130*J130</f>
        <v>11688410.108180001</v>
      </c>
      <c r="L130" s="259"/>
    </row>
    <row r="131" spans="2:12">
      <c r="B131" s="253"/>
      <c r="C131" s="264">
        <v>102</v>
      </c>
      <c r="D131" s="268">
        <v>10.299999999999999</v>
      </c>
      <c r="E131" s="269"/>
      <c r="F131" s="269" t="s">
        <v>214</v>
      </c>
      <c r="G131" s="270" t="s">
        <v>215</v>
      </c>
      <c r="H131" s="269" t="s">
        <v>95</v>
      </c>
      <c r="I131" s="276">
        <v>12</v>
      </c>
      <c r="J131" s="277">
        <v>79006.2</v>
      </c>
      <c r="K131" s="275">
        <f t="shared" si="10"/>
        <v>948074.39999999991</v>
      </c>
      <c r="L131" s="259"/>
    </row>
    <row r="132" spans="2:12" ht="13.5" thickBot="1">
      <c r="B132" s="253"/>
      <c r="C132" s="347" t="s">
        <v>13</v>
      </c>
      <c r="D132" s="348"/>
      <c r="E132" s="348"/>
      <c r="F132" s="348"/>
      <c r="G132" s="348"/>
      <c r="H132" s="348"/>
      <c r="I132" s="348"/>
      <c r="J132" s="348"/>
      <c r="K132" s="272">
        <f>SUM(K129:K131)</f>
        <v>22488557.64818</v>
      </c>
      <c r="L132" s="259"/>
    </row>
    <row r="133" spans="2:12" ht="13.5" thickBot="1">
      <c r="B133" s="253"/>
      <c r="C133" s="344" t="s">
        <v>216</v>
      </c>
      <c r="D133" s="345"/>
      <c r="E133" s="345"/>
      <c r="F133" s="345"/>
      <c r="G133" s="345"/>
      <c r="H133" s="345"/>
      <c r="I133" s="345"/>
      <c r="J133" s="345"/>
      <c r="K133" s="346"/>
      <c r="L133" s="259"/>
    </row>
    <row r="134" spans="2:12">
      <c r="B134" s="253"/>
      <c r="C134" s="264">
        <v>103</v>
      </c>
      <c r="D134" s="265">
        <v>11.1</v>
      </c>
      <c r="E134" s="266"/>
      <c r="F134" s="266" t="s">
        <v>217</v>
      </c>
      <c r="G134" s="267" t="s">
        <v>218</v>
      </c>
      <c r="H134" s="266" t="s">
        <v>97</v>
      </c>
      <c r="I134" s="273">
        <v>35.799999999999997</v>
      </c>
      <c r="J134" s="274">
        <v>177821.80000000002</v>
      </c>
      <c r="K134" s="275">
        <f>+I134*J134</f>
        <v>6366020.4400000004</v>
      </c>
      <c r="L134" s="259"/>
    </row>
    <row r="135" spans="2:12">
      <c r="B135" s="253"/>
      <c r="C135" s="264">
        <v>104</v>
      </c>
      <c r="D135" s="268">
        <v>11.2</v>
      </c>
      <c r="E135" s="269"/>
      <c r="F135" s="269" t="s">
        <v>219</v>
      </c>
      <c r="G135" s="270" t="s">
        <v>220</v>
      </c>
      <c r="H135" s="269" t="s">
        <v>96</v>
      </c>
      <c r="I135" s="276">
        <v>8.6999999999999993</v>
      </c>
      <c r="J135" s="277">
        <v>141369.80000000002</v>
      </c>
      <c r="K135" s="275">
        <f t="shared" ref="K135:K137" si="11">+I135*J135</f>
        <v>1229917.26</v>
      </c>
      <c r="L135" s="259"/>
    </row>
    <row r="136" spans="2:12" ht="25.5">
      <c r="B136" s="253"/>
      <c r="C136" s="264">
        <v>105</v>
      </c>
      <c r="D136" s="268">
        <v>11.299999999999999</v>
      </c>
      <c r="E136" s="269"/>
      <c r="F136" s="269" t="s">
        <v>221</v>
      </c>
      <c r="G136" s="270" t="s">
        <v>222</v>
      </c>
      <c r="H136" s="269" t="s">
        <v>97</v>
      </c>
      <c r="I136" s="276">
        <v>112.2775</v>
      </c>
      <c r="J136" s="277">
        <v>120494.40000000001</v>
      </c>
      <c r="K136" s="275">
        <f t="shared" si="11"/>
        <v>13528809.996000001</v>
      </c>
      <c r="L136" s="259"/>
    </row>
    <row r="137" spans="2:12" ht="25.5">
      <c r="B137" s="253"/>
      <c r="C137" s="264">
        <v>106</v>
      </c>
      <c r="D137" s="268">
        <v>11.399999999999999</v>
      </c>
      <c r="E137" s="269"/>
      <c r="F137" s="269" t="s">
        <v>223</v>
      </c>
      <c r="G137" s="270" t="s">
        <v>224</v>
      </c>
      <c r="H137" s="269" t="s">
        <v>96</v>
      </c>
      <c r="I137" s="276">
        <v>19.587499999999999</v>
      </c>
      <c r="J137" s="277">
        <v>83414.5</v>
      </c>
      <c r="K137" s="275">
        <f t="shared" si="11"/>
        <v>1633881.5187499998</v>
      </c>
      <c r="L137" s="259"/>
    </row>
    <row r="138" spans="2:12" ht="13.5" thickBot="1">
      <c r="B138" s="253"/>
      <c r="C138" s="347" t="s">
        <v>13</v>
      </c>
      <c r="D138" s="348"/>
      <c r="E138" s="348"/>
      <c r="F138" s="348"/>
      <c r="G138" s="348"/>
      <c r="H138" s="348"/>
      <c r="I138" s="348"/>
      <c r="J138" s="348"/>
      <c r="K138" s="272">
        <f>SUM(K134:K137)</f>
        <v>22758629.214750003</v>
      </c>
      <c r="L138" s="259"/>
    </row>
    <row r="139" spans="2:12" ht="13.5" thickBot="1">
      <c r="B139" s="253"/>
      <c r="C139" s="344" t="s">
        <v>225</v>
      </c>
      <c r="D139" s="345"/>
      <c r="E139" s="345"/>
      <c r="F139" s="345"/>
      <c r="G139" s="345"/>
      <c r="H139" s="345"/>
      <c r="I139" s="345"/>
      <c r="J139" s="345"/>
      <c r="K139" s="346"/>
      <c r="L139" s="259"/>
    </row>
    <row r="140" spans="2:12">
      <c r="B140" s="253"/>
      <c r="C140" s="264">
        <v>107</v>
      </c>
      <c r="D140" s="265">
        <v>12.1</v>
      </c>
      <c r="E140" s="266"/>
      <c r="F140" s="266" t="s">
        <v>226</v>
      </c>
      <c r="G140" s="267" t="s">
        <v>227</v>
      </c>
      <c r="H140" s="266" t="s">
        <v>97</v>
      </c>
      <c r="I140" s="273">
        <v>43.476399999999998</v>
      </c>
      <c r="J140" s="274">
        <v>48214.400000000001</v>
      </c>
      <c r="K140" s="275">
        <f>+I140*J140</f>
        <v>2096188.5401599999</v>
      </c>
      <c r="L140" s="259"/>
    </row>
    <row r="141" spans="2:12">
      <c r="B141" s="253"/>
      <c r="C141" s="264">
        <v>108</v>
      </c>
      <c r="D141" s="268">
        <v>12.2</v>
      </c>
      <c r="E141" s="269"/>
      <c r="F141" s="269" t="s">
        <v>228</v>
      </c>
      <c r="G141" s="270" t="s">
        <v>229</v>
      </c>
      <c r="H141" s="269" t="s">
        <v>96</v>
      </c>
      <c r="I141" s="276">
        <v>16.87</v>
      </c>
      <c r="J141" s="277">
        <v>26540.799999999999</v>
      </c>
      <c r="K141" s="275">
        <f t="shared" ref="K141:K144" si="12">+I141*J141</f>
        <v>447743.29600000003</v>
      </c>
      <c r="L141" s="259"/>
    </row>
    <row r="142" spans="2:12">
      <c r="B142" s="253"/>
      <c r="C142" s="264">
        <v>109</v>
      </c>
      <c r="D142" s="268">
        <v>12.299999999999999</v>
      </c>
      <c r="E142" s="269"/>
      <c r="F142" s="269" t="s">
        <v>230</v>
      </c>
      <c r="G142" s="270" t="s">
        <v>231</v>
      </c>
      <c r="H142" s="269" t="s">
        <v>97</v>
      </c>
      <c r="I142" s="276">
        <v>501.46200000000005</v>
      </c>
      <c r="J142" s="277">
        <v>45796.4</v>
      </c>
      <c r="K142" s="275">
        <f t="shared" si="12"/>
        <v>22965154.336800002</v>
      </c>
      <c r="L142" s="259"/>
    </row>
    <row r="143" spans="2:12" ht="25.5">
      <c r="B143" s="253"/>
      <c r="C143" s="264">
        <v>110</v>
      </c>
      <c r="D143" s="268">
        <v>12.399999999999999</v>
      </c>
      <c r="E143" s="269"/>
      <c r="F143" s="269" t="s">
        <v>232</v>
      </c>
      <c r="G143" s="270" t="s">
        <v>233</v>
      </c>
      <c r="H143" s="269" t="s">
        <v>97</v>
      </c>
      <c r="I143" s="276">
        <v>195.02360000000002</v>
      </c>
      <c r="J143" s="277">
        <v>30061.200000000001</v>
      </c>
      <c r="K143" s="275">
        <f t="shared" si="12"/>
        <v>5862643.4443200007</v>
      </c>
      <c r="L143" s="259"/>
    </row>
    <row r="144" spans="2:12" ht="25.5">
      <c r="B144" s="253"/>
      <c r="C144" s="264">
        <v>111</v>
      </c>
      <c r="D144" s="268">
        <v>12.499999999999998</v>
      </c>
      <c r="E144" s="269"/>
      <c r="F144" s="269" t="s">
        <v>234</v>
      </c>
      <c r="G144" s="270" t="s">
        <v>235</v>
      </c>
      <c r="H144" s="269" t="s">
        <v>96</v>
      </c>
      <c r="I144" s="276">
        <v>57.45</v>
      </c>
      <c r="J144" s="277">
        <v>21097.7</v>
      </c>
      <c r="K144" s="275">
        <f t="shared" si="12"/>
        <v>1212062.865</v>
      </c>
      <c r="L144" s="259"/>
    </row>
    <row r="145" spans="2:17" ht="13.5" thickBot="1">
      <c r="B145" s="253"/>
      <c r="C145" s="347" t="s">
        <v>13</v>
      </c>
      <c r="D145" s="348"/>
      <c r="E145" s="348"/>
      <c r="F145" s="348"/>
      <c r="G145" s="348"/>
      <c r="H145" s="348"/>
      <c r="I145" s="348"/>
      <c r="J145" s="348"/>
      <c r="K145" s="272">
        <f>SUM(K140:K144)</f>
        <v>32583792.482280001</v>
      </c>
      <c r="L145" s="259"/>
    </row>
    <row r="146" spans="2:17" ht="13.5" thickBot="1">
      <c r="B146" s="253"/>
      <c r="C146" s="344" t="s">
        <v>236</v>
      </c>
      <c r="D146" s="345"/>
      <c r="E146" s="345"/>
      <c r="F146" s="345"/>
      <c r="G146" s="345"/>
      <c r="H146" s="345"/>
      <c r="I146" s="345"/>
      <c r="J146" s="345"/>
      <c r="K146" s="346"/>
      <c r="L146" s="259"/>
    </row>
    <row r="147" spans="2:17">
      <c r="B147" s="253"/>
      <c r="C147" s="264">
        <v>112</v>
      </c>
      <c r="D147" s="265">
        <v>13.1</v>
      </c>
      <c r="E147" s="266"/>
      <c r="F147" s="266" t="s">
        <v>237</v>
      </c>
      <c r="G147" s="267" t="s">
        <v>238</v>
      </c>
      <c r="H147" s="266" t="s">
        <v>239</v>
      </c>
      <c r="I147" s="280">
        <v>1</v>
      </c>
      <c r="J147" s="274">
        <v>924470.3</v>
      </c>
      <c r="K147" s="275">
        <f>+I147*J147</f>
        <v>924470.3</v>
      </c>
      <c r="L147" s="259"/>
    </row>
    <row r="148" spans="2:17" ht="25.5">
      <c r="B148" s="253"/>
      <c r="C148" s="264">
        <v>113</v>
      </c>
      <c r="D148" s="268">
        <v>13.2</v>
      </c>
      <c r="E148" s="269"/>
      <c r="F148" s="269" t="s">
        <v>240</v>
      </c>
      <c r="G148" s="270" t="s">
        <v>241</v>
      </c>
      <c r="H148" s="269" t="s">
        <v>239</v>
      </c>
      <c r="I148" s="278">
        <v>1</v>
      </c>
      <c r="J148" s="277">
        <v>1820149.5</v>
      </c>
      <c r="K148" s="275">
        <f t="shared" ref="K148:K160" si="13">+I148*J148</f>
        <v>1820149.5</v>
      </c>
      <c r="L148" s="259"/>
    </row>
    <row r="149" spans="2:17" ht="25.5">
      <c r="B149" s="253"/>
      <c r="C149" s="264">
        <v>114</v>
      </c>
      <c r="D149" s="268">
        <v>13.299999999999999</v>
      </c>
      <c r="E149" s="269"/>
      <c r="F149" s="269" t="s">
        <v>242</v>
      </c>
      <c r="G149" s="270" t="s">
        <v>243</v>
      </c>
      <c r="H149" s="269" t="s">
        <v>239</v>
      </c>
      <c r="I149" s="278">
        <v>4</v>
      </c>
      <c r="J149" s="277">
        <v>2146450.8000000003</v>
      </c>
      <c r="K149" s="275">
        <f t="shared" si="13"/>
        <v>8585803.2000000011</v>
      </c>
      <c r="L149" s="259"/>
    </row>
    <row r="150" spans="2:17">
      <c r="B150" s="253"/>
      <c r="C150" s="264">
        <v>115</v>
      </c>
      <c r="D150" s="268">
        <v>13.399999999999999</v>
      </c>
      <c r="E150" s="269"/>
      <c r="F150" s="269" t="s">
        <v>244</v>
      </c>
      <c r="G150" s="270" t="s">
        <v>245</v>
      </c>
      <c r="H150" s="269" t="s">
        <v>239</v>
      </c>
      <c r="I150" s="276">
        <v>4</v>
      </c>
      <c r="J150" s="277">
        <v>582809.5</v>
      </c>
      <c r="K150" s="275">
        <f t="shared" si="13"/>
        <v>2331238</v>
      </c>
      <c r="L150" s="259"/>
    </row>
    <row r="151" spans="2:17">
      <c r="B151" s="253"/>
      <c r="C151" s="264">
        <v>116</v>
      </c>
      <c r="D151" s="268">
        <v>13.499999999999998</v>
      </c>
      <c r="E151" s="269"/>
      <c r="F151" s="269" t="s">
        <v>246</v>
      </c>
      <c r="G151" s="270" t="s">
        <v>247</v>
      </c>
      <c r="H151" s="269" t="s">
        <v>239</v>
      </c>
      <c r="I151" s="276">
        <v>5</v>
      </c>
      <c r="J151" s="277">
        <v>478935.60000000003</v>
      </c>
      <c r="K151" s="275">
        <f t="shared" si="13"/>
        <v>2394678</v>
      </c>
      <c r="L151" s="259"/>
    </row>
    <row r="152" spans="2:17" ht="25.5">
      <c r="B152" s="253"/>
      <c r="C152" s="264">
        <v>117</v>
      </c>
      <c r="D152" s="268">
        <v>13.599999999999998</v>
      </c>
      <c r="E152" s="269"/>
      <c r="F152" s="269" t="s">
        <v>248</v>
      </c>
      <c r="G152" s="270" t="s">
        <v>249</v>
      </c>
      <c r="H152" s="269" t="s">
        <v>239</v>
      </c>
      <c r="I152" s="276">
        <v>2</v>
      </c>
      <c r="J152" s="277">
        <v>101492.3</v>
      </c>
      <c r="K152" s="275">
        <f t="shared" si="13"/>
        <v>202984.6</v>
      </c>
      <c r="L152" s="259"/>
    </row>
    <row r="153" spans="2:17">
      <c r="B153" s="253"/>
      <c r="C153" s="264">
        <v>118</v>
      </c>
      <c r="D153" s="268">
        <v>13.699999999999998</v>
      </c>
      <c r="E153" s="269">
        <v>17.14</v>
      </c>
      <c r="F153" s="269"/>
      <c r="G153" s="270" t="s">
        <v>250</v>
      </c>
      <c r="H153" s="269" t="s">
        <v>239</v>
      </c>
      <c r="I153" s="278">
        <v>1</v>
      </c>
      <c r="J153" s="240">
        <v>435905.60000000003</v>
      </c>
      <c r="K153" s="275">
        <f t="shared" si="13"/>
        <v>435905.60000000003</v>
      </c>
      <c r="L153" s="259"/>
    </row>
    <row r="154" spans="2:17">
      <c r="B154" s="253"/>
      <c r="C154" s="264">
        <v>119</v>
      </c>
      <c r="D154" s="268">
        <v>13.799999999999997</v>
      </c>
      <c r="E154" s="269">
        <v>17.149999999999999</v>
      </c>
      <c r="F154" s="269"/>
      <c r="G154" s="270" t="s">
        <v>251</v>
      </c>
      <c r="H154" s="269" t="s">
        <v>239</v>
      </c>
      <c r="I154" s="278">
        <v>1</v>
      </c>
      <c r="J154" s="240">
        <v>212412.2</v>
      </c>
      <c r="K154" s="275">
        <f t="shared" si="13"/>
        <v>212412.2</v>
      </c>
      <c r="L154" s="259"/>
    </row>
    <row r="155" spans="2:17">
      <c r="B155" s="253"/>
      <c r="C155" s="264">
        <v>120</v>
      </c>
      <c r="D155" s="268">
        <v>13.899999999999997</v>
      </c>
      <c r="E155" s="269">
        <v>9.24</v>
      </c>
      <c r="F155" s="269"/>
      <c r="G155" s="270" t="s">
        <v>252</v>
      </c>
      <c r="H155" s="269" t="s">
        <v>97</v>
      </c>
      <c r="I155" s="278">
        <v>3.6</v>
      </c>
      <c r="J155" s="240">
        <v>145516.80000000002</v>
      </c>
      <c r="K155" s="275">
        <f t="shared" si="13"/>
        <v>523860.4800000001</v>
      </c>
      <c r="L155" s="259"/>
    </row>
    <row r="156" spans="2:17" ht="25.5">
      <c r="B156" s="253"/>
      <c r="C156" s="264">
        <v>121</v>
      </c>
      <c r="D156" s="281">
        <v>13.1</v>
      </c>
      <c r="E156" s="269"/>
      <c r="F156" s="269" t="s">
        <v>253</v>
      </c>
      <c r="G156" s="270" t="s">
        <v>254</v>
      </c>
      <c r="H156" s="269" t="s">
        <v>239</v>
      </c>
      <c r="I156" s="278">
        <v>1</v>
      </c>
      <c r="J156" s="240">
        <v>494646.10000000003</v>
      </c>
      <c r="K156" s="275">
        <f t="shared" si="13"/>
        <v>494646.10000000003</v>
      </c>
      <c r="L156" s="259"/>
      <c r="Q156" s="271"/>
    </row>
    <row r="157" spans="2:17" ht="25.5">
      <c r="B157" s="253"/>
      <c r="C157" s="264">
        <v>122</v>
      </c>
      <c r="D157" s="281">
        <v>13.11</v>
      </c>
      <c r="E157" s="269"/>
      <c r="F157" s="269" t="s">
        <v>255</v>
      </c>
      <c r="G157" s="270" t="s">
        <v>256</v>
      </c>
      <c r="H157" s="269" t="s">
        <v>239</v>
      </c>
      <c r="I157" s="278">
        <v>3</v>
      </c>
      <c r="J157" s="277">
        <v>1608375.6</v>
      </c>
      <c r="K157" s="275">
        <f t="shared" si="13"/>
        <v>4825126.8000000007</v>
      </c>
      <c r="L157" s="259"/>
    </row>
    <row r="158" spans="2:17" ht="25.5">
      <c r="B158" s="253"/>
      <c r="C158" s="264">
        <v>123</v>
      </c>
      <c r="D158" s="281">
        <v>13.12</v>
      </c>
      <c r="E158" s="269"/>
      <c r="F158" s="269" t="s">
        <v>257</v>
      </c>
      <c r="G158" s="270" t="s">
        <v>258</v>
      </c>
      <c r="H158" s="269" t="s">
        <v>239</v>
      </c>
      <c r="I158" s="278">
        <v>3</v>
      </c>
      <c r="J158" s="277">
        <v>628305.6</v>
      </c>
      <c r="K158" s="275">
        <f t="shared" si="13"/>
        <v>1884916.7999999998</v>
      </c>
      <c r="L158" s="259"/>
    </row>
    <row r="159" spans="2:17" ht="25.5">
      <c r="B159" s="253"/>
      <c r="C159" s="264">
        <v>124</v>
      </c>
      <c r="D159" s="281">
        <v>13.129999999999999</v>
      </c>
      <c r="E159" s="269"/>
      <c r="F159" s="269" t="s">
        <v>259</v>
      </c>
      <c r="G159" s="270" t="s">
        <v>260</v>
      </c>
      <c r="H159" s="269" t="s">
        <v>239</v>
      </c>
      <c r="I159" s="276">
        <v>5</v>
      </c>
      <c r="J159" s="277">
        <v>568245.6</v>
      </c>
      <c r="K159" s="275">
        <f t="shared" si="13"/>
        <v>2841228</v>
      </c>
      <c r="L159" s="259"/>
    </row>
    <row r="160" spans="2:17" ht="38.25">
      <c r="B160" s="253"/>
      <c r="C160" s="264">
        <v>125</v>
      </c>
      <c r="D160" s="281">
        <v>13.139999999999999</v>
      </c>
      <c r="E160" s="269"/>
      <c r="F160" s="269" t="s">
        <v>261</v>
      </c>
      <c r="G160" s="270" t="s">
        <v>262</v>
      </c>
      <c r="H160" s="269" t="s">
        <v>239</v>
      </c>
      <c r="I160" s="276">
        <v>5</v>
      </c>
      <c r="J160" s="277">
        <v>781575.6</v>
      </c>
      <c r="K160" s="275">
        <f t="shared" si="13"/>
        <v>3907878</v>
      </c>
      <c r="L160" s="259"/>
    </row>
    <row r="161" spans="2:12" ht="13.5" thickBot="1">
      <c r="B161" s="253"/>
      <c r="C161" s="347" t="s">
        <v>13</v>
      </c>
      <c r="D161" s="348"/>
      <c r="E161" s="348"/>
      <c r="F161" s="348"/>
      <c r="G161" s="348"/>
      <c r="H161" s="348"/>
      <c r="I161" s="348"/>
      <c r="J161" s="348"/>
      <c r="K161" s="272">
        <f>SUM(K147:K160)</f>
        <v>31385297.580000002</v>
      </c>
      <c r="L161" s="259"/>
    </row>
    <row r="162" spans="2:12" ht="13.5" thickBot="1">
      <c r="B162" s="253"/>
      <c r="C162" s="344" t="s">
        <v>273</v>
      </c>
      <c r="D162" s="345"/>
      <c r="E162" s="345"/>
      <c r="F162" s="345"/>
      <c r="G162" s="345"/>
      <c r="H162" s="345"/>
      <c r="I162" s="345"/>
      <c r="J162" s="345"/>
      <c r="K162" s="346"/>
      <c r="L162" s="259"/>
    </row>
    <row r="163" spans="2:12" ht="51">
      <c r="B163" s="253"/>
      <c r="C163" s="264">
        <v>126</v>
      </c>
      <c r="D163" s="265">
        <v>14.1</v>
      </c>
      <c r="E163" s="266"/>
      <c r="F163" s="266" t="s">
        <v>263</v>
      </c>
      <c r="G163" s="267" t="s">
        <v>264</v>
      </c>
      <c r="H163" s="266" t="s">
        <v>239</v>
      </c>
      <c r="I163" s="273">
        <v>3</v>
      </c>
      <c r="J163" s="274">
        <v>3604511.3000000003</v>
      </c>
      <c r="K163" s="275">
        <f>+I163*J163</f>
        <v>10813533.9</v>
      </c>
      <c r="L163" s="259"/>
    </row>
    <row r="164" spans="2:12" ht="76.5">
      <c r="B164" s="253"/>
      <c r="C164" s="264">
        <v>127</v>
      </c>
      <c r="D164" s="268">
        <v>14.2</v>
      </c>
      <c r="E164" s="269"/>
      <c r="F164" s="269" t="s">
        <v>265</v>
      </c>
      <c r="G164" s="270" t="s">
        <v>266</v>
      </c>
      <c r="H164" s="269" t="s">
        <v>239</v>
      </c>
      <c r="I164" s="276">
        <v>1</v>
      </c>
      <c r="J164" s="277">
        <v>4563651.3</v>
      </c>
      <c r="K164" s="275">
        <f t="shared" ref="K164:K167" si="14">+I164*J164</f>
        <v>4563651.3</v>
      </c>
      <c r="L164" s="259"/>
    </row>
    <row r="165" spans="2:12" ht="25.5">
      <c r="B165" s="253"/>
      <c r="C165" s="264">
        <v>128</v>
      </c>
      <c r="D165" s="268">
        <v>14.299999999999999</v>
      </c>
      <c r="E165" s="269"/>
      <c r="F165" s="269" t="s">
        <v>267</v>
      </c>
      <c r="G165" s="270" t="s">
        <v>268</v>
      </c>
      <c r="H165" s="269" t="s">
        <v>97</v>
      </c>
      <c r="I165" s="276">
        <v>7.0346000000000011</v>
      </c>
      <c r="J165" s="277">
        <v>745472</v>
      </c>
      <c r="K165" s="275">
        <f t="shared" si="14"/>
        <v>5244097.3312000008</v>
      </c>
      <c r="L165" s="259"/>
    </row>
    <row r="166" spans="2:12" ht="51">
      <c r="B166" s="253"/>
      <c r="C166" s="264">
        <v>129</v>
      </c>
      <c r="D166" s="268">
        <v>14.399999999999999</v>
      </c>
      <c r="E166" s="269"/>
      <c r="F166" s="269" t="s">
        <v>269</v>
      </c>
      <c r="G166" s="270" t="s">
        <v>270</v>
      </c>
      <c r="H166" s="269" t="s">
        <v>239</v>
      </c>
      <c r="I166" s="276">
        <v>5</v>
      </c>
      <c r="J166" s="277">
        <v>2970241.3000000003</v>
      </c>
      <c r="K166" s="275">
        <f t="shared" si="14"/>
        <v>14851206.500000002</v>
      </c>
      <c r="L166" s="259"/>
    </row>
    <row r="167" spans="2:12" ht="38.25">
      <c r="B167" s="253"/>
      <c r="C167" s="264">
        <v>130</v>
      </c>
      <c r="D167" s="268">
        <v>14.499999999999998</v>
      </c>
      <c r="E167" s="269"/>
      <c r="F167" s="269" t="s">
        <v>271</v>
      </c>
      <c r="G167" s="270" t="s">
        <v>272</v>
      </c>
      <c r="H167" s="269" t="s">
        <v>239</v>
      </c>
      <c r="I167" s="276">
        <v>1</v>
      </c>
      <c r="J167" s="277">
        <v>3171351.3000000003</v>
      </c>
      <c r="K167" s="275">
        <f t="shared" si="14"/>
        <v>3171351.3000000003</v>
      </c>
      <c r="L167" s="259"/>
    </row>
    <row r="168" spans="2:12" ht="13.5" thickBot="1">
      <c r="B168" s="253"/>
      <c r="C168" s="347" t="s">
        <v>13</v>
      </c>
      <c r="D168" s="348"/>
      <c r="E168" s="348"/>
      <c r="F168" s="348"/>
      <c r="G168" s="348"/>
      <c r="H168" s="348"/>
      <c r="I168" s="348"/>
      <c r="J168" s="348"/>
      <c r="K168" s="272">
        <f>SUM(K163:K167)</f>
        <v>38643840.331199996</v>
      </c>
      <c r="L168" s="259"/>
    </row>
    <row r="169" spans="2:12" ht="13.5" thickBot="1">
      <c r="B169" s="253"/>
      <c r="C169" s="344" t="s">
        <v>274</v>
      </c>
      <c r="D169" s="345"/>
      <c r="E169" s="345"/>
      <c r="F169" s="345"/>
      <c r="G169" s="345"/>
      <c r="H169" s="345"/>
      <c r="I169" s="345"/>
      <c r="J169" s="345"/>
      <c r="K169" s="346"/>
      <c r="L169" s="259"/>
    </row>
    <row r="170" spans="2:12">
      <c r="B170" s="253"/>
      <c r="C170" s="264">
        <v>131</v>
      </c>
      <c r="D170" s="265">
        <v>15.1</v>
      </c>
      <c r="E170" s="266"/>
      <c r="F170" s="266" t="s">
        <v>275</v>
      </c>
      <c r="G170" s="267" t="s">
        <v>276</v>
      </c>
      <c r="H170" s="266" t="s">
        <v>97</v>
      </c>
      <c r="I170" s="273">
        <v>21.06</v>
      </c>
      <c r="J170" s="274">
        <v>727090</v>
      </c>
      <c r="K170" s="275">
        <f>+I170*J170</f>
        <v>15312515.399999999</v>
      </c>
      <c r="L170" s="259"/>
    </row>
    <row r="171" spans="2:12" ht="25.5">
      <c r="B171" s="253"/>
      <c r="C171" s="264">
        <v>132</v>
      </c>
      <c r="D171" s="268">
        <v>15.2</v>
      </c>
      <c r="E171" s="269"/>
      <c r="F171" s="269" t="s">
        <v>277</v>
      </c>
      <c r="G171" s="270" t="s">
        <v>278</v>
      </c>
      <c r="H171" s="269" t="s">
        <v>96</v>
      </c>
      <c r="I171" s="276">
        <v>4.2253999999999996</v>
      </c>
      <c r="J171" s="277">
        <v>926169.4</v>
      </c>
      <c r="K171" s="275">
        <f t="shared" ref="K171:K172" si="15">+I171*J171</f>
        <v>3913436.1827599998</v>
      </c>
      <c r="L171" s="259"/>
    </row>
    <row r="172" spans="2:12">
      <c r="B172" s="253"/>
      <c r="C172" s="264">
        <v>133</v>
      </c>
      <c r="D172" s="268">
        <v>15.299999999999999</v>
      </c>
      <c r="E172" s="269">
        <v>5.8</v>
      </c>
      <c r="F172" s="269"/>
      <c r="G172" s="270" t="s">
        <v>376</v>
      </c>
      <c r="H172" s="269" t="s">
        <v>97</v>
      </c>
      <c r="I172" s="276">
        <v>1.85</v>
      </c>
      <c r="J172" s="277">
        <v>198136.9</v>
      </c>
      <c r="K172" s="275">
        <f t="shared" si="15"/>
        <v>366553.26500000001</v>
      </c>
      <c r="L172" s="259"/>
    </row>
    <row r="173" spans="2:12" ht="13.5" thickBot="1">
      <c r="B173" s="253"/>
      <c r="C173" s="347" t="s">
        <v>13</v>
      </c>
      <c r="D173" s="348"/>
      <c r="E173" s="348"/>
      <c r="F173" s="348"/>
      <c r="G173" s="348"/>
      <c r="H173" s="348"/>
      <c r="I173" s="348"/>
      <c r="J173" s="348"/>
      <c r="K173" s="272">
        <f>SUM(K170:K172)</f>
        <v>19592504.847759999</v>
      </c>
      <c r="L173" s="259"/>
    </row>
    <row r="174" spans="2:12" ht="13.5" thickBot="1">
      <c r="B174" s="253"/>
      <c r="C174" s="344" t="s">
        <v>279</v>
      </c>
      <c r="D174" s="345"/>
      <c r="E174" s="345"/>
      <c r="F174" s="345"/>
      <c r="G174" s="345"/>
      <c r="H174" s="345"/>
      <c r="I174" s="345"/>
      <c r="J174" s="345"/>
      <c r="K174" s="346"/>
      <c r="L174" s="259"/>
    </row>
    <row r="175" spans="2:12" ht="13.5" thickBot="1">
      <c r="B175" s="253"/>
      <c r="C175" s="344" t="s">
        <v>280</v>
      </c>
      <c r="D175" s="345"/>
      <c r="E175" s="345"/>
      <c r="F175" s="345"/>
      <c r="G175" s="345"/>
      <c r="H175" s="345"/>
      <c r="I175" s="345"/>
      <c r="J175" s="345"/>
      <c r="K175" s="346"/>
      <c r="L175" s="259"/>
    </row>
    <row r="176" spans="2:12" ht="13.5" thickBot="1">
      <c r="B176" s="253"/>
      <c r="C176" s="344" t="s">
        <v>281</v>
      </c>
      <c r="D176" s="345"/>
      <c r="E176" s="345"/>
      <c r="F176" s="345"/>
      <c r="G176" s="345"/>
      <c r="H176" s="345"/>
      <c r="I176" s="345"/>
      <c r="J176" s="345"/>
      <c r="K176" s="346"/>
      <c r="L176" s="259"/>
    </row>
    <row r="177" spans="2:12" ht="25.5">
      <c r="B177" s="253"/>
      <c r="C177" s="264">
        <v>134</v>
      </c>
      <c r="D177" s="265">
        <v>16.100000000000001</v>
      </c>
      <c r="E177" s="266">
        <v>16.2</v>
      </c>
      <c r="F177" s="266"/>
      <c r="G177" s="267" t="s">
        <v>295</v>
      </c>
      <c r="H177" s="266" t="s">
        <v>103</v>
      </c>
      <c r="I177" s="280">
        <v>298.08</v>
      </c>
      <c r="J177" s="274">
        <v>28464.799999999999</v>
      </c>
      <c r="K177" s="275">
        <f>+I177*J177</f>
        <v>8484787.5839999989</v>
      </c>
      <c r="L177" s="259"/>
    </row>
    <row r="178" spans="2:12">
      <c r="B178" s="253"/>
      <c r="C178" s="264">
        <v>135</v>
      </c>
      <c r="D178" s="268">
        <v>16.200000000000003</v>
      </c>
      <c r="E178" s="269">
        <v>16.8</v>
      </c>
      <c r="F178" s="269"/>
      <c r="G178" s="270" t="s">
        <v>375</v>
      </c>
      <c r="H178" s="269" t="s">
        <v>103</v>
      </c>
      <c r="I178" s="278">
        <v>124.05</v>
      </c>
      <c r="J178" s="277">
        <v>140975.9</v>
      </c>
      <c r="K178" s="275">
        <f t="shared" ref="K178:K186" si="16">+I178*J178</f>
        <v>17488060.395</v>
      </c>
      <c r="L178" s="259"/>
    </row>
    <row r="179" spans="2:12">
      <c r="B179" s="253"/>
      <c r="C179" s="264">
        <v>136</v>
      </c>
      <c r="D179" s="268">
        <v>16.300000000000004</v>
      </c>
      <c r="E179" s="269">
        <v>13.16</v>
      </c>
      <c r="F179" s="269"/>
      <c r="G179" s="270" t="s">
        <v>377</v>
      </c>
      <c r="H179" s="269" t="s">
        <v>103</v>
      </c>
      <c r="I179" s="278">
        <v>123.31764000000001</v>
      </c>
      <c r="J179" s="277">
        <v>154490.70000000001</v>
      </c>
      <c r="K179" s="275">
        <f t="shared" si="16"/>
        <v>19051428.525948003</v>
      </c>
      <c r="L179" s="259"/>
    </row>
    <row r="180" spans="2:12">
      <c r="B180" s="253"/>
      <c r="C180" s="264">
        <v>137</v>
      </c>
      <c r="D180" s="268">
        <v>16.400000000000006</v>
      </c>
      <c r="E180" s="269">
        <v>4.2300000000000004</v>
      </c>
      <c r="F180" s="269"/>
      <c r="G180" s="270" t="s">
        <v>207</v>
      </c>
      <c r="H180" s="269" t="s">
        <v>110</v>
      </c>
      <c r="I180" s="278">
        <v>1845.4</v>
      </c>
      <c r="J180" s="277">
        <v>14274</v>
      </c>
      <c r="K180" s="275">
        <f t="shared" si="16"/>
        <v>26341239.600000001</v>
      </c>
      <c r="L180" s="259"/>
    </row>
    <row r="181" spans="2:12">
      <c r="B181" s="253"/>
      <c r="C181" s="264">
        <v>138</v>
      </c>
      <c r="D181" s="268">
        <v>16.500000000000007</v>
      </c>
      <c r="E181" s="269"/>
      <c r="F181" s="269" t="s">
        <v>205</v>
      </c>
      <c r="G181" s="270" t="s">
        <v>387</v>
      </c>
      <c r="H181" s="269" t="s">
        <v>97</v>
      </c>
      <c r="I181" s="278">
        <v>616.58820000000003</v>
      </c>
      <c r="J181" s="277">
        <v>130598</v>
      </c>
      <c r="K181" s="275">
        <f t="shared" si="16"/>
        <v>80525185.743600011</v>
      </c>
      <c r="L181" s="259"/>
    </row>
    <row r="182" spans="2:12">
      <c r="B182" s="253"/>
      <c r="C182" s="264">
        <v>139</v>
      </c>
      <c r="D182" s="268">
        <v>16.600000000000009</v>
      </c>
      <c r="E182" s="269"/>
      <c r="F182" s="269" t="s">
        <v>282</v>
      </c>
      <c r="G182" s="270" t="s">
        <v>283</v>
      </c>
      <c r="H182" s="269" t="s">
        <v>284</v>
      </c>
      <c r="I182" s="278">
        <v>454.3954</v>
      </c>
      <c r="J182" s="277">
        <v>44271.5</v>
      </c>
      <c r="K182" s="275">
        <f t="shared" si="16"/>
        <v>20116765.951099999</v>
      </c>
      <c r="L182" s="259"/>
    </row>
    <row r="183" spans="2:12">
      <c r="B183" s="253"/>
      <c r="C183" s="264">
        <v>140</v>
      </c>
      <c r="D183" s="268">
        <v>16.70000000000001</v>
      </c>
      <c r="E183" s="269">
        <v>14.44</v>
      </c>
      <c r="F183" s="269"/>
      <c r="G183" s="270" t="s">
        <v>285</v>
      </c>
      <c r="H183" s="269" t="s">
        <v>97</v>
      </c>
      <c r="I183" s="278">
        <v>716.58820000000003</v>
      </c>
      <c r="J183" s="277">
        <v>29255.200000000001</v>
      </c>
      <c r="K183" s="275">
        <f t="shared" si="16"/>
        <v>20963931.10864</v>
      </c>
      <c r="L183" s="259"/>
    </row>
    <row r="184" spans="2:12">
      <c r="B184" s="253"/>
      <c r="C184" s="264">
        <v>141</v>
      </c>
      <c r="D184" s="268">
        <v>16.800000000000011</v>
      </c>
      <c r="E184" s="269">
        <v>19.600000000000001</v>
      </c>
      <c r="F184" s="269"/>
      <c r="G184" s="270" t="s">
        <v>378</v>
      </c>
      <c r="H184" s="269" t="s">
        <v>96</v>
      </c>
      <c r="I184" s="278">
        <v>437.0093</v>
      </c>
      <c r="J184" s="277">
        <v>6624.8</v>
      </c>
      <c r="K184" s="275">
        <f t="shared" si="16"/>
        <v>2895099.2106400002</v>
      </c>
      <c r="L184" s="259"/>
    </row>
    <row r="185" spans="2:12">
      <c r="B185" s="253"/>
      <c r="C185" s="264">
        <v>142</v>
      </c>
      <c r="D185" s="268">
        <v>16.900000000000013</v>
      </c>
      <c r="E185" s="269">
        <v>19.100000000000001</v>
      </c>
      <c r="F185" s="269"/>
      <c r="G185" s="270" t="s">
        <v>286</v>
      </c>
      <c r="H185" s="269" t="s">
        <v>287</v>
      </c>
      <c r="I185" s="278">
        <v>1</v>
      </c>
      <c r="J185" s="277">
        <v>11074460.800000001</v>
      </c>
      <c r="K185" s="275">
        <f t="shared" si="16"/>
        <v>11074460.800000001</v>
      </c>
      <c r="L185" s="259"/>
    </row>
    <row r="186" spans="2:12" ht="25.5">
      <c r="B186" s="253"/>
      <c r="C186" s="264">
        <v>143</v>
      </c>
      <c r="D186" s="281">
        <v>16.100000000000001</v>
      </c>
      <c r="E186" s="269"/>
      <c r="F186" s="269" t="s">
        <v>288</v>
      </c>
      <c r="G186" s="270" t="s">
        <v>289</v>
      </c>
      <c r="H186" s="269" t="s">
        <v>96</v>
      </c>
      <c r="I186" s="276">
        <v>33.6</v>
      </c>
      <c r="J186" s="277">
        <v>325858</v>
      </c>
      <c r="K186" s="275">
        <f t="shared" si="16"/>
        <v>10948828.800000001</v>
      </c>
      <c r="L186" s="259"/>
    </row>
    <row r="187" spans="2:12" ht="13.5" thickBot="1">
      <c r="B187" s="253"/>
      <c r="C187" s="347" t="s">
        <v>13</v>
      </c>
      <c r="D187" s="348"/>
      <c r="E187" s="348"/>
      <c r="F187" s="348"/>
      <c r="G187" s="348"/>
      <c r="H187" s="348"/>
      <c r="I187" s="348"/>
      <c r="J187" s="348"/>
      <c r="K187" s="272">
        <f>SUM(K177:K186)</f>
        <v>217889787.71892804</v>
      </c>
      <c r="L187" s="259"/>
    </row>
    <row r="188" spans="2:12" ht="13.5" thickBot="1">
      <c r="B188" s="253"/>
      <c r="C188" s="344" t="s">
        <v>290</v>
      </c>
      <c r="D188" s="345"/>
      <c r="E188" s="345"/>
      <c r="F188" s="345"/>
      <c r="G188" s="345"/>
      <c r="H188" s="345"/>
      <c r="I188" s="345"/>
      <c r="J188" s="345"/>
      <c r="K188" s="346"/>
      <c r="L188" s="259"/>
    </row>
    <row r="189" spans="2:12" ht="25.5">
      <c r="B189" s="253"/>
      <c r="C189" s="264">
        <v>144</v>
      </c>
      <c r="D189" s="279">
        <v>16.110000000000003</v>
      </c>
      <c r="E189" s="266">
        <v>16.399999999999999</v>
      </c>
      <c r="F189" s="266"/>
      <c r="G189" s="267" t="s">
        <v>291</v>
      </c>
      <c r="H189" s="266" t="s">
        <v>103</v>
      </c>
      <c r="I189" s="273">
        <v>32.993499999999997</v>
      </c>
      <c r="J189" s="274">
        <v>82383.600000000006</v>
      </c>
      <c r="K189" s="275">
        <f>+I189*J189</f>
        <v>2718123.3065999998</v>
      </c>
      <c r="L189" s="259"/>
    </row>
    <row r="190" spans="2:12">
      <c r="B190" s="253"/>
      <c r="C190" s="264">
        <v>145</v>
      </c>
      <c r="D190" s="281">
        <v>16.120000000000005</v>
      </c>
      <c r="E190" s="269">
        <v>16.8</v>
      </c>
      <c r="F190" s="269"/>
      <c r="G190" s="270" t="s">
        <v>375</v>
      </c>
      <c r="H190" s="269" t="s">
        <v>103</v>
      </c>
      <c r="I190" s="276">
        <v>120.06</v>
      </c>
      <c r="J190" s="277">
        <v>140975.9</v>
      </c>
      <c r="K190" s="275">
        <f t="shared" ref="K190:K194" si="17">+I190*J190</f>
        <v>16925566.554000001</v>
      </c>
      <c r="L190" s="259"/>
    </row>
    <row r="191" spans="2:12">
      <c r="B191" s="253"/>
      <c r="C191" s="264">
        <v>146</v>
      </c>
      <c r="D191" s="281">
        <v>16.130000000000006</v>
      </c>
      <c r="E191" s="269"/>
      <c r="F191" s="269" t="s">
        <v>292</v>
      </c>
      <c r="G191" s="270" t="s">
        <v>293</v>
      </c>
      <c r="H191" s="269" t="s">
        <v>103</v>
      </c>
      <c r="I191" s="276">
        <v>10.26</v>
      </c>
      <c r="J191" s="277">
        <v>1071722.6000000001</v>
      </c>
      <c r="K191" s="275">
        <f t="shared" si="17"/>
        <v>10995873.876</v>
      </c>
      <c r="L191" s="259"/>
    </row>
    <row r="192" spans="2:12">
      <c r="B192" s="253"/>
      <c r="C192" s="264">
        <v>147</v>
      </c>
      <c r="D192" s="281">
        <v>16.140000000000008</v>
      </c>
      <c r="E192" s="269">
        <v>4.22</v>
      </c>
      <c r="F192" s="269"/>
      <c r="G192" s="270" t="s">
        <v>109</v>
      </c>
      <c r="H192" s="269" t="s">
        <v>110</v>
      </c>
      <c r="I192" s="276">
        <v>1662.25</v>
      </c>
      <c r="J192" s="277">
        <v>10891.4</v>
      </c>
      <c r="K192" s="275">
        <f t="shared" si="17"/>
        <v>18104229.649999999</v>
      </c>
      <c r="L192" s="259"/>
    </row>
    <row r="193" spans="2:17">
      <c r="B193" s="253"/>
      <c r="C193" s="264">
        <v>148</v>
      </c>
      <c r="D193" s="281">
        <v>16.150000000000009</v>
      </c>
      <c r="E193" s="269">
        <v>4.29</v>
      </c>
      <c r="F193" s="269"/>
      <c r="G193" s="270" t="s">
        <v>113</v>
      </c>
      <c r="H193" s="269" t="s">
        <v>103</v>
      </c>
      <c r="I193" s="276">
        <v>4.1319999999999997</v>
      </c>
      <c r="J193" s="277">
        <v>581376.9</v>
      </c>
      <c r="K193" s="275">
        <f t="shared" si="17"/>
        <v>2402249.3508000001</v>
      </c>
      <c r="L193" s="259"/>
    </row>
    <row r="194" spans="2:17">
      <c r="B194" s="253"/>
      <c r="C194" s="264">
        <v>149</v>
      </c>
      <c r="D194" s="281">
        <v>16.160000000000011</v>
      </c>
      <c r="E194" s="269">
        <v>5.36</v>
      </c>
      <c r="F194" s="269"/>
      <c r="G194" s="270" t="s">
        <v>379</v>
      </c>
      <c r="H194" s="269" t="s">
        <v>96</v>
      </c>
      <c r="I194" s="276">
        <v>26.32</v>
      </c>
      <c r="J194" s="277">
        <v>61366.5</v>
      </c>
      <c r="K194" s="275">
        <f t="shared" si="17"/>
        <v>1615166.28</v>
      </c>
      <c r="L194" s="259"/>
    </row>
    <row r="195" spans="2:17" ht="13.5" thickBot="1">
      <c r="B195" s="253"/>
      <c r="C195" s="347" t="s">
        <v>13</v>
      </c>
      <c r="D195" s="348"/>
      <c r="E195" s="348"/>
      <c r="F195" s="348"/>
      <c r="G195" s="348"/>
      <c r="H195" s="348"/>
      <c r="I195" s="348"/>
      <c r="J195" s="348"/>
      <c r="K195" s="272">
        <f>SUM(K189:K194)</f>
        <v>52761209.017400004</v>
      </c>
      <c r="L195" s="259"/>
    </row>
    <row r="196" spans="2:17" ht="13.5" thickBot="1">
      <c r="B196" s="253"/>
      <c r="C196" s="344" t="s">
        <v>294</v>
      </c>
      <c r="D196" s="345"/>
      <c r="E196" s="345"/>
      <c r="F196" s="345"/>
      <c r="G196" s="345"/>
      <c r="H196" s="345"/>
      <c r="I196" s="345"/>
      <c r="J196" s="345"/>
      <c r="K196" s="346"/>
      <c r="L196" s="259"/>
    </row>
    <row r="197" spans="2:17" ht="25.5">
      <c r="B197" s="253"/>
      <c r="C197" s="264">
        <v>150</v>
      </c>
      <c r="D197" s="265">
        <v>17.100000000000001</v>
      </c>
      <c r="E197" s="266">
        <v>16.2</v>
      </c>
      <c r="F197" s="266"/>
      <c r="G197" s="267" t="s">
        <v>295</v>
      </c>
      <c r="H197" s="266" t="s">
        <v>103</v>
      </c>
      <c r="I197" s="273">
        <v>257.08999999999997</v>
      </c>
      <c r="J197" s="274">
        <v>28464.799999999999</v>
      </c>
      <c r="K197" s="275">
        <f>+I197*J197</f>
        <v>7318015.4319999991</v>
      </c>
      <c r="L197" s="259"/>
    </row>
    <row r="198" spans="2:17">
      <c r="B198" s="253"/>
      <c r="C198" s="264">
        <v>151</v>
      </c>
      <c r="D198" s="268">
        <v>17.200000000000003</v>
      </c>
      <c r="E198" s="269"/>
      <c r="F198" s="269" t="s">
        <v>104</v>
      </c>
      <c r="G198" s="270" t="s">
        <v>296</v>
      </c>
      <c r="H198" s="269" t="s">
        <v>106</v>
      </c>
      <c r="I198" s="276">
        <v>4029.7497341743128</v>
      </c>
      <c r="J198" s="277">
        <v>2255.5</v>
      </c>
      <c r="K198" s="275">
        <f t="shared" ref="K198:K209" si="18">+I198*J198</f>
        <v>9089100.5254301634</v>
      </c>
      <c r="L198" s="259"/>
      <c r="Q198" s="271"/>
    </row>
    <row r="199" spans="2:17">
      <c r="B199" s="253"/>
      <c r="C199" s="264">
        <v>152</v>
      </c>
      <c r="D199" s="268">
        <v>17.300000000000004</v>
      </c>
      <c r="E199" s="269">
        <v>16.8</v>
      </c>
      <c r="F199" s="269"/>
      <c r="G199" s="270" t="s">
        <v>375</v>
      </c>
      <c r="H199" s="269" t="s">
        <v>103</v>
      </c>
      <c r="I199" s="276">
        <v>178.83599999999998</v>
      </c>
      <c r="J199" s="277">
        <v>140975.9</v>
      </c>
      <c r="K199" s="275">
        <f t="shared" si="18"/>
        <v>25211566.052399997</v>
      </c>
      <c r="L199" s="259"/>
    </row>
    <row r="200" spans="2:17">
      <c r="B200" s="253"/>
      <c r="C200" s="264">
        <v>153</v>
      </c>
      <c r="D200" s="268">
        <v>17.400000000000006</v>
      </c>
      <c r="E200" s="269"/>
      <c r="F200" s="269" t="s">
        <v>297</v>
      </c>
      <c r="G200" s="270" t="s">
        <v>298</v>
      </c>
      <c r="H200" s="269" t="s">
        <v>96</v>
      </c>
      <c r="I200" s="276">
        <v>300.20999999999998</v>
      </c>
      <c r="J200" s="277">
        <v>86408.400000000009</v>
      </c>
      <c r="K200" s="275">
        <f t="shared" si="18"/>
        <v>25940665.764000002</v>
      </c>
      <c r="L200" s="259"/>
    </row>
    <row r="201" spans="2:17" ht="25.5">
      <c r="B201" s="253"/>
      <c r="C201" s="264">
        <v>154</v>
      </c>
      <c r="D201" s="268">
        <v>17.500000000000007</v>
      </c>
      <c r="E201" s="269"/>
      <c r="F201" s="269" t="s">
        <v>299</v>
      </c>
      <c r="G201" s="270" t="s">
        <v>300</v>
      </c>
      <c r="H201" s="269" t="s">
        <v>97</v>
      </c>
      <c r="I201" s="276">
        <v>79.2</v>
      </c>
      <c r="J201" s="277">
        <v>101029.5</v>
      </c>
      <c r="K201" s="275">
        <f t="shared" si="18"/>
        <v>8001536.4000000004</v>
      </c>
      <c r="L201" s="259"/>
    </row>
    <row r="202" spans="2:17">
      <c r="B202" s="253"/>
      <c r="C202" s="264">
        <v>155</v>
      </c>
      <c r="D202" s="268">
        <v>17.600000000000009</v>
      </c>
      <c r="E202" s="269"/>
      <c r="F202" s="269" t="s">
        <v>301</v>
      </c>
      <c r="G202" s="270" t="s">
        <v>302</v>
      </c>
      <c r="H202" s="269" t="s">
        <v>97</v>
      </c>
      <c r="I202" s="276">
        <v>47.74</v>
      </c>
      <c r="J202" s="277">
        <v>314502.5</v>
      </c>
      <c r="K202" s="275">
        <f t="shared" si="18"/>
        <v>15014349.350000001</v>
      </c>
      <c r="L202" s="259"/>
    </row>
    <row r="203" spans="2:17">
      <c r="B203" s="253"/>
      <c r="C203" s="264">
        <v>156</v>
      </c>
      <c r="D203" s="268">
        <v>17.70000000000001</v>
      </c>
      <c r="E203" s="269"/>
      <c r="F203" s="269" t="s">
        <v>303</v>
      </c>
      <c r="G203" s="270" t="s">
        <v>304</v>
      </c>
      <c r="H203" s="269" t="s">
        <v>97</v>
      </c>
      <c r="I203" s="276">
        <v>46.978099999999998</v>
      </c>
      <c r="J203" s="277">
        <v>196722.5</v>
      </c>
      <c r="K203" s="275">
        <f t="shared" si="18"/>
        <v>9241649.2772499993</v>
      </c>
      <c r="L203" s="259"/>
    </row>
    <row r="204" spans="2:17">
      <c r="B204" s="253"/>
      <c r="C204" s="264">
        <v>157</v>
      </c>
      <c r="D204" s="268">
        <v>17.800000000000011</v>
      </c>
      <c r="E204" s="269"/>
      <c r="F204" s="269" t="s">
        <v>305</v>
      </c>
      <c r="G204" s="270" t="s">
        <v>306</v>
      </c>
      <c r="H204" s="269" t="s">
        <v>97</v>
      </c>
      <c r="I204" s="276">
        <v>52.785699999999999</v>
      </c>
      <c r="J204" s="277">
        <v>274852.5</v>
      </c>
      <c r="K204" s="275">
        <f t="shared" si="18"/>
        <v>14508281.60925</v>
      </c>
      <c r="L204" s="259"/>
    </row>
    <row r="205" spans="2:17">
      <c r="B205" s="253"/>
      <c r="C205" s="264">
        <v>158</v>
      </c>
      <c r="D205" s="268">
        <v>17.900000000000013</v>
      </c>
      <c r="E205" s="269"/>
      <c r="F205" s="269" t="s">
        <v>307</v>
      </c>
      <c r="G205" s="270" t="s">
        <v>308</v>
      </c>
      <c r="H205" s="269" t="s">
        <v>97</v>
      </c>
      <c r="I205" s="276">
        <v>50.517400000000002</v>
      </c>
      <c r="J205" s="277">
        <v>274852.5</v>
      </c>
      <c r="K205" s="275">
        <f t="shared" si="18"/>
        <v>13884833.683500001</v>
      </c>
      <c r="L205" s="259"/>
    </row>
    <row r="206" spans="2:17">
      <c r="B206" s="253"/>
      <c r="C206" s="264">
        <v>159</v>
      </c>
      <c r="D206" s="281">
        <v>17.100000000000001</v>
      </c>
      <c r="E206" s="269"/>
      <c r="F206" s="269" t="s">
        <v>309</v>
      </c>
      <c r="G206" s="270" t="s">
        <v>310</v>
      </c>
      <c r="H206" s="269" t="s">
        <v>97</v>
      </c>
      <c r="I206" s="276">
        <v>56.1</v>
      </c>
      <c r="J206" s="277">
        <v>274852.5</v>
      </c>
      <c r="K206" s="275">
        <f t="shared" si="18"/>
        <v>15419225.25</v>
      </c>
      <c r="L206" s="259"/>
    </row>
    <row r="207" spans="2:17">
      <c r="B207" s="253"/>
      <c r="C207" s="264">
        <v>160</v>
      </c>
      <c r="D207" s="281">
        <v>17.11</v>
      </c>
      <c r="E207" s="269" t="s">
        <v>311</v>
      </c>
      <c r="F207" s="269"/>
      <c r="G207" s="270" t="s">
        <v>312</v>
      </c>
      <c r="H207" s="269" t="s">
        <v>97</v>
      </c>
      <c r="I207" s="276">
        <v>40.32</v>
      </c>
      <c r="J207" s="277">
        <v>167061.70000000001</v>
      </c>
      <c r="K207" s="275">
        <f t="shared" si="18"/>
        <v>6735927.7440000009</v>
      </c>
      <c r="L207" s="259"/>
    </row>
    <row r="208" spans="2:17" ht="25.5">
      <c r="B208" s="253"/>
      <c r="C208" s="264">
        <v>161</v>
      </c>
      <c r="D208" s="281">
        <v>17.12</v>
      </c>
      <c r="E208" s="269"/>
      <c r="F208" s="269" t="s">
        <v>313</v>
      </c>
      <c r="G208" s="270" t="s">
        <v>314</v>
      </c>
      <c r="H208" s="269" t="s">
        <v>103</v>
      </c>
      <c r="I208" s="276">
        <v>0.99800000000000011</v>
      </c>
      <c r="J208" s="277">
        <v>409078.8</v>
      </c>
      <c r="K208" s="275">
        <f t="shared" si="18"/>
        <v>408260.64240000001</v>
      </c>
      <c r="L208" s="259"/>
    </row>
    <row r="209" spans="2:17" ht="25.5">
      <c r="B209" s="253"/>
      <c r="C209" s="264">
        <v>162</v>
      </c>
      <c r="D209" s="281">
        <v>17.13</v>
      </c>
      <c r="E209" s="269">
        <v>16.399999999999999</v>
      </c>
      <c r="F209" s="269"/>
      <c r="G209" s="270" t="s">
        <v>102</v>
      </c>
      <c r="H209" s="269" t="s">
        <v>103</v>
      </c>
      <c r="I209" s="276">
        <v>105.07349999999998</v>
      </c>
      <c r="J209" s="277">
        <v>82383.600000000006</v>
      </c>
      <c r="K209" s="275">
        <f t="shared" si="18"/>
        <v>8656333.1945999991</v>
      </c>
      <c r="L209" s="259"/>
    </row>
    <row r="210" spans="2:17" ht="13.5" thickBot="1">
      <c r="B210" s="253"/>
      <c r="C210" s="347" t="s">
        <v>13</v>
      </c>
      <c r="D210" s="348"/>
      <c r="E210" s="348"/>
      <c r="F210" s="348"/>
      <c r="G210" s="348"/>
      <c r="H210" s="348"/>
      <c r="I210" s="348"/>
      <c r="J210" s="348"/>
      <c r="K210" s="272">
        <f>SUM(K197:K209)</f>
        <v>159429744.92483014</v>
      </c>
      <c r="L210" s="259"/>
    </row>
    <row r="211" spans="2:17" ht="13.5" thickBot="1">
      <c r="B211" s="253"/>
      <c r="C211" s="344" t="s">
        <v>315</v>
      </c>
      <c r="D211" s="345"/>
      <c r="E211" s="345"/>
      <c r="F211" s="345"/>
      <c r="G211" s="345"/>
      <c r="H211" s="345"/>
      <c r="I211" s="345"/>
      <c r="J211" s="345"/>
      <c r="K211" s="346"/>
      <c r="L211" s="259"/>
    </row>
    <row r="212" spans="2:17">
      <c r="B212" s="253"/>
      <c r="C212" s="264">
        <v>163</v>
      </c>
      <c r="D212" s="265">
        <v>19.100000000000001</v>
      </c>
      <c r="E212" s="266" t="s">
        <v>316</v>
      </c>
      <c r="F212" s="266"/>
      <c r="G212" s="267" t="s">
        <v>317</v>
      </c>
      <c r="H212" s="266" t="s">
        <v>96</v>
      </c>
      <c r="I212" s="273">
        <v>145.47300000000001</v>
      </c>
      <c r="J212" s="274">
        <v>7238.4000000000005</v>
      </c>
      <c r="K212" s="275">
        <f>+I212*J212</f>
        <v>1052991.7632000002</v>
      </c>
      <c r="L212" s="259"/>
    </row>
    <row r="213" spans="2:17" ht="13.5" thickBot="1">
      <c r="B213" s="253"/>
      <c r="C213" s="347" t="s">
        <v>13</v>
      </c>
      <c r="D213" s="348"/>
      <c r="E213" s="348"/>
      <c r="F213" s="348"/>
      <c r="G213" s="348"/>
      <c r="H213" s="348"/>
      <c r="I213" s="348"/>
      <c r="J213" s="348"/>
      <c r="K213" s="272">
        <f>SUM(K212)</f>
        <v>1052991.7632000002</v>
      </c>
      <c r="L213" s="259"/>
    </row>
    <row r="214" spans="2:17" ht="13.5" thickBot="1">
      <c r="B214" s="253"/>
      <c r="C214" s="344" t="s">
        <v>318</v>
      </c>
      <c r="D214" s="345"/>
      <c r="E214" s="345"/>
      <c r="F214" s="345"/>
      <c r="G214" s="345"/>
      <c r="H214" s="345"/>
      <c r="I214" s="345"/>
      <c r="J214" s="345"/>
      <c r="K214" s="346"/>
      <c r="L214" s="259"/>
    </row>
    <row r="215" spans="2:17">
      <c r="B215" s="253"/>
      <c r="C215" s="264">
        <v>164</v>
      </c>
      <c r="D215" s="265">
        <v>20.100000000000001</v>
      </c>
      <c r="E215" s="266"/>
      <c r="F215" s="266" t="s">
        <v>319</v>
      </c>
      <c r="G215" s="267" t="s">
        <v>320</v>
      </c>
      <c r="H215" s="266" t="s">
        <v>239</v>
      </c>
      <c r="I215" s="280">
        <v>12</v>
      </c>
      <c r="J215" s="237">
        <v>77837.5</v>
      </c>
      <c r="K215" s="238">
        <f>+I215*J215</f>
        <v>934050</v>
      </c>
      <c r="L215" s="259"/>
      <c r="Q215" s="271"/>
    </row>
    <row r="216" spans="2:17">
      <c r="B216" s="253"/>
      <c r="C216" s="264">
        <v>165</v>
      </c>
      <c r="D216" s="268">
        <v>20.200000000000003</v>
      </c>
      <c r="E216" s="269" t="s">
        <v>321</v>
      </c>
      <c r="F216" s="269"/>
      <c r="G216" s="270" t="s">
        <v>380</v>
      </c>
      <c r="H216" s="269" t="s">
        <v>239</v>
      </c>
      <c r="I216" s="278">
        <v>32.450000000000003</v>
      </c>
      <c r="J216" s="240">
        <v>384421.7</v>
      </c>
      <c r="K216" s="238">
        <f t="shared" ref="K216:K217" si="19">+I216*J216</f>
        <v>12474484.165000001</v>
      </c>
      <c r="L216" s="259"/>
    </row>
    <row r="217" spans="2:17">
      <c r="B217" s="253"/>
      <c r="C217" s="264">
        <v>166</v>
      </c>
      <c r="D217" s="268">
        <v>20.300000000000004</v>
      </c>
      <c r="E217" s="269" t="s">
        <v>322</v>
      </c>
      <c r="F217" s="269"/>
      <c r="G217" s="270" t="s">
        <v>323</v>
      </c>
      <c r="H217" s="269" t="s">
        <v>239</v>
      </c>
      <c r="I217" s="278">
        <v>1</v>
      </c>
      <c r="J217" s="240">
        <v>883200.5</v>
      </c>
      <c r="K217" s="238">
        <f t="shared" si="19"/>
        <v>883200.5</v>
      </c>
      <c r="L217" s="259"/>
    </row>
    <row r="218" spans="2:17" ht="13.5" thickBot="1">
      <c r="B218" s="253"/>
      <c r="C218" s="347" t="s">
        <v>13</v>
      </c>
      <c r="D218" s="348"/>
      <c r="E218" s="348"/>
      <c r="F218" s="348"/>
      <c r="G218" s="348"/>
      <c r="H218" s="348"/>
      <c r="I218" s="348"/>
      <c r="J218" s="348"/>
      <c r="K218" s="289">
        <f>SUM(K215:K217)</f>
        <v>14291734.665000001</v>
      </c>
      <c r="L218" s="259"/>
    </row>
    <row r="219" spans="2:17" ht="13.5" thickBot="1">
      <c r="B219" s="253"/>
      <c r="C219" s="344" t="s">
        <v>324</v>
      </c>
      <c r="D219" s="345"/>
      <c r="E219" s="345"/>
      <c r="F219" s="345"/>
      <c r="G219" s="345"/>
      <c r="H219" s="345"/>
      <c r="I219" s="345"/>
      <c r="J219" s="345"/>
      <c r="K219" s="346"/>
      <c r="L219" s="259"/>
    </row>
    <row r="220" spans="2:17">
      <c r="B220" s="253"/>
      <c r="C220" s="264">
        <v>167</v>
      </c>
      <c r="D220" s="265">
        <v>21.1</v>
      </c>
      <c r="E220" s="266">
        <v>1.1599999999999999</v>
      </c>
      <c r="F220" s="266"/>
      <c r="G220" s="267" t="s">
        <v>381</v>
      </c>
      <c r="H220" s="266" t="s">
        <v>97</v>
      </c>
      <c r="I220" s="280">
        <v>88.096400000000003</v>
      </c>
      <c r="J220" s="237">
        <v>34031.4</v>
      </c>
      <c r="K220" s="238">
        <f>+I220*J220</f>
        <v>2998043.8269600002</v>
      </c>
      <c r="L220" s="259"/>
      <c r="Q220" s="271"/>
    </row>
    <row r="221" spans="2:17" ht="25.5">
      <c r="B221" s="253"/>
      <c r="C221" s="264">
        <v>168</v>
      </c>
      <c r="D221" s="268">
        <v>21.200000000000003</v>
      </c>
      <c r="E221" s="269">
        <v>16.399999999999999</v>
      </c>
      <c r="F221" s="269"/>
      <c r="G221" s="270" t="s">
        <v>291</v>
      </c>
      <c r="H221" s="269" t="s">
        <v>103</v>
      </c>
      <c r="I221" s="278">
        <v>1.1875</v>
      </c>
      <c r="J221" s="240">
        <v>82383.600000000006</v>
      </c>
      <c r="K221" s="238">
        <f t="shared" ref="K221:K233" si="20">+I221*J221</f>
        <v>97830.525000000009</v>
      </c>
      <c r="L221" s="259"/>
    </row>
    <row r="222" spans="2:17" ht="25.5">
      <c r="B222" s="253"/>
      <c r="C222" s="264">
        <v>169</v>
      </c>
      <c r="D222" s="268">
        <v>21.300000000000004</v>
      </c>
      <c r="E222" s="269"/>
      <c r="F222" s="269" t="s">
        <v>325</v>
      </c>
      <c r="G222" s="270" t="s">
        <v>326</v>
      </c>
      <c r="H222" s="269" t="s">
        <v>96</v>
      </c>
      <c r="I222" s="278">
        <v>17.359000000000002</v>
      </c>
      <c r="J222" s="240">
        <v>1256450</v>
      </c>
      <c r="K222" s="238">
        <f t="shared" si="20"/>
        <v>21810715.550000001</v>
      </c>
      <c r="L222" s="259"/>
      <c r="Q222" s="271"/>
    </row>
    <row r="223" spans="2:17">
      <c r="B223" s="253"/>
      <c r="C223" s="264">
        <v>170</v>
      </c>
      <c r="D223" s="268">
        <v>21.400000000000006</v>
      </c>
      <c r="E223" s="269">
        <v>2.16</v>
      </c>
      <c r="F223" s="269"/>
      <c r="G223" s="270" t="s">
        <v>382</v>
      </c>
      <c r="H223" s="269" t="s">
        <v>103</v>
      </c>
      <c r="I223" s="278">
        <v>0.49000000000000005</v>
      </c>
      <c r="J223" s="240">
        <v>1144812.5</v>
      </c>
      <c r="K223" s="238">
        <f t="shared" si="20"/>
        <v>560958.125</v>
      </c>
      <c r="L223" s="259"/>
    </row>
    <row r="224" spans="2:17" ht="38.25">
      <c r="B224" s="253"/>
      <c r="C224" s="264">
        <v>171</v>
      </c>
      <c r="D224" s="268">
        <v>21.500000000000007</v>
      </c>
      <c r="E224" s="269">
        <v>2.11</v>
      </c>
      <c r="F224" s="269"/>
      <c r="G224" s="270" t="s">
        <v>383</v>
      </c>
      <c r="H224" s="269" t="s">
        <v>96</v>
      </c>
      <c r="I224" s="278">
        <v>13.5</v>
      </c>
      <c r="J224" s="240">
        <v>381438.2</v>
      </c>
      <c r="K224" s="238">
        <f t="shared" si="20"/>
        <v>5149415.7</v>
      </c>
      <c r="L224" s="259"/>
    </row>
    <row r="225" spans="2:17">
      <c r="B225" s="253"/>
      <c r="C225" s="264">
        <v>172</v>
      </c>
      <c r="D225" s="268">
        <v>21.600000000000009</v>
      </c>
      <c r="E225" s="269">
        <v>4.22</v>
      </c>
      <c r="F225" s="269"/>
      <c r="G225" s="270" t="s">
        <v>343</v>
      </c>
      <c r="H225" s="269" t="s">
        <v>110</v>
      </c>
      <c r="I225" s="278">
        <v>437.79487</v>
      </c>
      <c r="J225" s="240">
        <v>10891.4</v>
      </c>
      <c r="K225" s="238">
        <f t="shared" si="20"/>
        <v>4768199.0471179998</v>
      </c>
      <c r="L225" s="259"/>
    </row>
    <row r="226" spans="2:17">
      <c r="B226" s="253"/>
      <c r="C226" s="264">
        <v>173</v>
      </c>
      <c r="D226" s="268">
        <v>21.70000000000001</v>
      </c>
      <c r="E226" s="269">
        <v>2.7</v>
      </c>
      <c r="F226" s="269"/>
      <c r="G226" s="270" t="s">
        <v>384</v>
      </c>
      <c r="H226" s="269" t="s">
        <v>103</v>
      </c>
      <c r="I226" s="278">
        <v>0.69750000000000001</v>
      </c>
      <c r="J226" s="240">
        <v>1259157.9000000001</v>
      </c>
      <c r="K226" s="238">
        <f t="shared" si="20"/>
        <v>878262.63525000017</v>
      </c>
      <c r="L226" s="259"/>
    </row>
    <row r="227" spans="2:17" ht="25.5">
      <c r="B227" s="253"/>
      <c r="C227" s="264">
        <v>174</v>
      </c>
      <c r="D227" s="268">
        <v>21.800000000000011</v>
      </c>
      <c r="E227" s="269"/>
      <c r="F227" s="269" t="s">
        <v>120</v>
      </c>
      <c r="G227" s="270" t="s">
        <v>121</v>
      </c>
      <c r="H227" s="269" t="s">
        <v>96</v>
      </c>
      <c r="I227" s="278">
        <v>5.22</v>
      </c>
      <c r="J227" s="240">
        <v>56648.800000000003</v>
      </c>
      <c r="K227" s="238">
        <f t="shared" si="20"/>
        <v>295706.73599999998</v>
      </c>
      <c r="L227" s="259"/>
    </row>
    <row r="228" spans="2:17" ht="38.25">
      <c r="B228" s="253"/>
      <c r="C228" s="264">
        <v>175</v>
      </c>
      <c r="D228" s="268">
        <v>21.900000000000013</v>
      </c>
      <c r="E228" s="269"/>
      <c r="F228" s="269" t="s">
        <v>327</v>
      </c>
      <c r="G228" s="270" t="s">
        <v>328</v>
      </c>
      <c r="H228" s="269" t="s">
        <v>239</v>
      </c>
      <c r="I228" s="278">
        <v>1</v>
      </c>
      <c r="J228" s="240">
        <v>14696500</v>
      </c>
      <c r="K228" s="238">
        <f t="shared" si="20"/>
        <v>14696500</v>
      </c>
      <c r="L228" s="259"/>
      <c r="Q228" s="271"/>
    </row>
    <row r="229" spans="2:17" ht="38.25">
      <c r="B229" s="253"/>
      <c r="C229" s="264">
        <v>176</v>
      </c>
      <c r="D229" s="281">
        <v>21.1</v>
      </c>
      <c r="E229" s="269"/>
      <c r="F229" s="269" t="s">
        <v>329</v>
      </c>
      <c r="G229" s="270" t="s">
        <v>330</v>
      </c>
      <c r="H229" s="269" t="s">
        <v>239</v>
      </c>
      <c r="I229" s="278">
        <v>1</v>
      </c>
      <c r="J229" s="240">
        <v>2660840</v>
      </c>
      <c r="K229" s="238">
        <f t="shared" si="20"/>
        <v>2660840</v>
      </c>
      <c r="L229" s="259"/>
      <c r="Q229" s="271"/>
    </row>
    <row r="230" spans="2:17">
      <c r="B230" s="253"/>
      <c r="C230" s="264">
        <v>177</v>
      </c>
      <c r="D230" s="281">
        <v>21.110000000000003</v>
      </c>
      <c r="E230" s="269">
        <v>13.14</v>
      </c>
      <c r="F230" s="269"/>
      <c r="G230" s="270" t="s">
        <v>385</v>
      </c>
      <c r="H230" s="269" t="s">
        <v>97</v>
      </c>
      <c r="I230" s="278">
        <v>1.3</v>
      </c>
      <c r="J230" s="240">
        <v>135525</v>
      </c>
      <c r="K230" s="238">
        <f t="shared" si="20"/>
        <v>176182.5</v>
      </c>
      <c r="L230" s="259"/>
    </row>
    <row r="231" spans="2:17">
      <c r="B231" s="253"/>
      <c r="C231" s="264">
        <v>178</v>
      </c>
      <c r="D231" s="281">
        <v>21.120000000000005</v>
      </c>
      <c r="E231" s="269">
        <v>4.2300000000000004</v>
      </c>
      <c r="F231" s="269"/>
      <c r="G231" s="270" t="s">
        <v>386</v>
      </c>
      <c r="H231" s="269" t="s">
        <v>110</v>
      </c>
      <c r="I231" s="278">
        <v>4.5999999999999996</v>
      </c>
      <c r="J231" s="240">
        <v>14274</v>
      </c>
      <c r="K231" s="238">
        <f t="shared" si="20"/>
        <v>65660.399999999994</v>
      </c>
      <c r="L231" s="259"/>
    </row>
    <row r="232" spans="2:17">
      <c r="B232" s="253"/>
      <c r="C232" s="264">
        <v>179</v>
      </c>
      <c r="D232" s="281">
        <v>21.130000000000006</v>
      </c>
      <c r="E232" s="269">
        <v>5.52</v>
      </c>
      <c r="F232" s="269"/>
      <c r="G232" s="270" t="s">
        <v>344</v>
      </c>
      <c r="H232" s="269" t="s">
        <v>96</v>
      </c>
      <c r="I232" s="278">
        <v>3.84</v>
      </c>
      <c r="J232" s="240">
        <v>11700</v>
      </c>
      <c r="K232" s="238">
        <f t="shared" si="20"/>
        <v>44928</v>
      </c>
      <c r="L232" s="259"/>
    </row>
    <row r="233" spans="2:17">
      <c r="B233" s="253"/>
      <c r="C233" s="264">
        <v>180</v>
      </c>
      <c r="D233" s="281">
        <v>21.140000000000008</v>
      </c>
      <c r="E233" s="269">
        <v>4.22</v>
      </c>
      <c r="F233" s="269"/>
      <c r="G233" s="270" t="s">
        <v>343</v>
      </c>
      <c r="H233" s="269" t="s">
        <v>110</v>
      </c>
      <c r="I233" s="278">
        <v>3.6</v>
      </c>
      <c r="J233" s="240">
        <v>10891.4</v>
      </c>
      <c r="K233" s="238">
        <f t="shared" si="20"/>
        <v>39209.040000000001</v>
      </c>
      <c r="L233" s="259"/>
    </row>
    <row r="234" spans="2:17" ht="13.5" thickBot="1">
      <c r="B234" s="253"/>
      <c r="C234" s="347" t="s">
        <v>13</v>
      </c>
      <c r="D234" s="348"/>
      <c r="E234" s="348"/>
      <c r="F234" s="348"/>
      <c r="G234" s="348"/>
      <c r="H234" s="348"/>
      <c r="I234" s="348"/>
      <c r="J234" s="348"/>
      <c r="K234" s="272">
        <f>SUM(K220:K233)</f>
        <v>54242452.085327998</v>
      </c>
      <c r="L234" s="259"/>
    </row>
    <row r="235" spans="2:17" ht="13.5" thickBot="1">
      <c r="B235" s="253"/>
      <c r="C235" s="355" t="s">
        <v>331</v>
      </c>
      <c r="D235" s="356"/>
      <c r="E235" s="356"/>
      <c r="F235" s="356"/>
      <c r="G235" s="356"/>
      <c r="H235" s="356"/>
      <c r="I235" s="356"/>
      <c r="J235" s="356"/>
      <c r="K235" s="290">
        <f>+K218+K213+K210+K195+K187+K173+K168+K161+K145+K138+K132+K127+K89+K79+K52+K43+K35+K32+K26+K19+K121+K234</f>
        <v>1232391583.52</v>
      </c>
      <c r="L235" s="259"/>
    </row>
    <row r="236" spans="2:17" s="291" customFormat="1" ht="13.5" thickBot="1">
      <c r="B236" s="292"/>
      <c r="C236" s="293"/>
      <c r="D236" s="294"/>
      <c r="E236" s="295"/>
      <c r="F236" s="295"/>
      <c r="G236" s="296"/>
      <c r="H236" s="295"/>
      <c r="I236" s="295"/>
      <c r="J236" s="295"/>
      <c r="K236" s="297"/>
      <c r="L236" s="298"/>
    </row>
    <row r="237" spans="2:17" s="291" customFormat="1">
      <c r="B237" s="292"/>
      <c r="C237" s="299"/>
      <c r="D237" s="300"/>
      <c r="E237" s="301"/>
      <c r="F237" s="301"/>
      <c r="G237" s="357" t="s">
        <v>332</v>
      </c>
      <c r="H237" s="358"/>
      <c r="I237" s="358"/>
      <c r="J237" s="358"/>
      <c r="K237" s="302">
        <v>950000</v>
      </c>
      <c r="L237" s="298"/>
    </row>
    <row r="238" spans="2:17" s="291" customFormat="1">
      <c r="B238" s="292"/>
      <c r="C238" s="299"/>
      <c r="D238" s="300"/>
      <c r="E238" s="301"/>
      <c r="F238" s="301"/>
      <c r="G238" s="359" t="s">
        <v>333</v>
      </c>
      <c r="H238" s="360"/>
      <c r="I238" s="360"/>
      <c r="J238" s="360"/>
      <c r="K238" s="303">
        <v>2500000</v>
      </c>
      <c r="L238" s="298"/>
    </row>
    <row r="239" spans="2:17" s="291" customFormat="1">
      <c r="B239" s="292"/>
      <c r="C239" s="299"/>
      <c r="D239" s="304"/>
      <c r="E239" s="305"/>
      <c r="F239" s="305"/>
      <c r="G239" s="359" t="s">
        <v>334</v>
      </c>
      <c r="H239" s="360"/>
      <c r="I239" s="360"/>
      <c r="J239" s="360"/>
      <c r="K239" s="303">
        <v>5200000</v>
      </c>
      <c r="L239" s="298"/>
    </row>
    <row r="240" spans="2:17" s="291" customFormat="1" ht="13.5" thickBot="1">
      <c r="B240" s="292"/>
      <c r="C240" s="299"/>
      <c r="D240" s="304"/>
      <c r="E240" s="305"/>
      <c r="F240" s="305"/>
      <c r="G240" s="349" t="s">
        <v>15</v>
      </c>
      <c r="H240" s="350"/>
      <c r="I240" s="350"/>
      <c r="J240" s="351"/>
      <c r="K240" s="306">
        <f>+K237+K238+K239</f>
        <v>8650000</v>
      </c>
      <c r="L240" s="298"/>
    </row>
    <row r="241" spans="2:12" s="291" customFormat="1" ht="13.5" thickBot="1">
      <c r="C241" s="299"/>
      <c r="D241" s="304"/>
      <c r="E241" s="305"/>
      <c r="F241" s="305"/>
      <c r="G241" s="307"/>
      <c r="H241" s="307"/>
      <c r="I241" s="307"/>
      <c r="J241" s="307"/>
      <c r="K241" s="308"/>
      <c r="L241" s="298"/>
    </row>
    <row r="242" spans="2:12" s="291" customFormat="1" ht="13.5" thickBot="1">
      <c r="B242" s="292"/>
      <c r="C242" s="299"/>
      <c r="D242" s="300"/>
      <c r="E242" s="301"/>
      <c r="F242" s="301"/>
      <c r="G242" s="352" t="s">
        <v>16</v>
      </c>
      <c r="H242" s="353"/>
      <c r="I242" s="353"/>
      <c r="J242" s="354"/>
      <c r="K242" s="309">
        <f>+K240+K235</f>
        <v>1241041583.52</v>
      </c>
      <c r="L242" s="298"/>
    </row>
    <row r="243" spans="2:12" s="291" customFormat="1" ht="13.5" thickBot="1">
      <c r="B243" s="292"/>
      <c r="C243" s="299"/>
      <c r="D243" s="300"/>
      <c r="E243" s="310"/>
      <c r="F243" s="310"/>
      <c r="G243" s="311"/>
      <c r="H243" s="301"/>
      <c r="I243" s="312"/>
      <c r="J243" s="313"/>
      <c r="K243" s="314"/>
      <c r="L243" s="298"/>
    </row>
    <row r="244" spans="2:12" s="291" customFormat="1">
      <c r="B244" s="292"/>
      <c r="C244" s="315"/>
      <c r="D244" s="378"/>
      <c r="E244" s="378"/>
      <c r="F244" s="378"/>
      <c r="G244" s="378"/>
      <c r="H244" s="378"/>
      <c r="I244" s="378"/>
      <c r="J244" s="378"/>
      <c r="K244" s="379"/>
      <c r="L244" s="316"/>
    </row>
    <row r="245" spans="2:12" s="291" customFormat="1">
      <c r="B245" s="292"/>
      <c r="C245" s="371" t="s">
        <v>389</v>
      </c>
      <c r="D245" s="372"/>
      <c r="E245" s="372"/>
      <c r="F245" s="372"/>
      <c r="G245" s="372"/>
      <c r="H245" s="376" t="s">
        <v>17</v>
      </c>
      <c r="I245" s="376"/>
      <c r="J245" s="376"/>
      <c r="K245" s="317" t="s">
        <v>18</v>
      </c>
      <c r="L245" s="318"/>
    </row>
    <row r="246" spans="2:12" s="291" customFormat="1">
      <c r="B246" s="292"/>
      <c r="C246" s="371" t="s">
        <v>390</v>
      </c>
      <c r="D246" s="372"/>
      <c r="E246" s="372"/>
      <c r="F246" s="372"/>
      <c r="G246" s="372"/>
      <c r="H246" s="377" t="s">
        <v>19</v>
      </c>
      <c r="I246" s="377"/>
      <c r="J246" s="319" t="s">
        <v>20</v>
      </c>
      <c r="K246" s="320">
        <v>0.25</v>
      </c>
      <c r="L246" s="318"/>
    </row>
    <row r="247" spans="2:12" s="291" customFormat="1">
      <c r="B247" s="292"/>
      <c r="C247" s="371" t="s">
        <v>391</v>
      </c>
      <c r="D247" s="372"/>
      <c r="E247" s="372"/>
      <c r="F247" s="372"/>
      <c r="G247" s="372"/>
      <c r="H247" s="399" t="s">
        <v>335</v>
      </c>
      <c r="I247" s="400"/>
      <c r="J247" s="319" t="s">
        <v>22</v>
      </c>
      <c r="K247" s="320">
        <v>0.02</v>
      </c>
      <c r="L247" s="318"/>
    </row>
    <row r="248" spans="2:12" s="291" customFormat="1">
      <c r="B248" s="292"/>
      <c r="C248" s="321"/>
      <c r="D248" s="322"/>
      <c r="E248" s="323"/>
      <c r="F248" s="323"/>
      <c r="G248" s="324"/>
      <c r="H248" s="401" t="s">
        <v>23</v>
      </c>
      <c r="I248" s="377"/>
      <c r="J248" s="319" t="s">
        <v>24</v>
      </c>
      <c r="K248" s="320">
        <v>0.03</v>
      </c>
      <c r="L248" s="298"/>
    </row>
    <row r="249" spans="2:12">
      <c r="B249" s="253"/>
      <c r="C249" s="325"/>
      <c r="D249" s="326"/>
      <c r="E249" s="327"/>
      <c r="F249" s="327"/>
      <c r="G249" s="328"/>
      <c r="H249" s="377" t="s">
        <v>25</v>
      </c>
      <c r="I249" s="377"/>
      <c r="J249" s="319" t="s">
        <v>26</v>
      </c>
      <c r="K249" s="329">
        <v>0.3</v>
      </c>
      <c r="L249" s="259"/>
    </row>
    <row r="250" spans="2:12" ht="13.5" thickBot="1">
      <c r="B250" s="253"/>
      <c r="C250" s="330"/>
      <c r="D250" s="331"/>
      <c r="E250" s="332"/>
      <c r="F250" s="332"/>
      <c r="G250" s="333"/>
      <c r="H250" s="397"/>
      <c r="I250" s="397"/>
      <c r="J250" s="397"/>
      <c r="K250" s="398"/>
      <c r="L250" s="259"/>
    </row>
    <row r="251" spans="2:12" ht="13.5" thickBot="1">
      <c r="B251" s="334"/>
      <c r="C251" s="335"/>
      <c r="D251" s="336"/>
      <c r="E251" s="337"/>
      <c r="F251" s="338"/>
      <c r="G251" s="339"/>
      <c r="H251" s="338"/>
      <c r="I251" s="338"/>
      <c r="J251" s="338"/>
      <c r="K251" s="338"/>
      <c r="L251" s="340"/>
    </row>
    <row r="252" spans="2:12" ht="13.5" thickTop="1"/>
  </sheetData>
  <mergeCells count="74">
    <mergeCell ref="H250:K250"/>
    <mergeCell ref="C247:G247"/>
    <mergeCell ref="H247:I247"/>
    <mergeCell ref="H248:I248"/>
    <mergeCell ref="H249:I249"/>
    <mergeCell ref="C1:F1"/>
    <mergeCell ref="C246:G246"/>
    <mergeCell ref="C6:K6"/>
    <mergeCell ref="C245:G245"/>
    <mergeCell ref="H245:J245"/>
    <mergeCell ref="H246:I246"/>
    <mergeCell ref="D244:K244"/>
    <mergeCell ref="I7:I8"/>
    <mergeCell ref="J7:J8"/>
    <mergeCell ref="K7:K8"/>
    <mergeCell ref="C7:C8"/>
    <mergeCell ref="D7:D8"/>
    <mergeCell ref="G7:G8"/>
    <mergeCell ref="H7:H8"/>
    <mergeCell ref="E7:F7"/>
    <mergeCell ref="C3:K4"/>
    <mergeCell ref="C5:K5"/>
    <mergeCell ref="C26:J26"/>
    <mergeCell ref="C27:K27"/>
    <mergeCell ref="C32:J32"/>
    <mergeCell ref="C33:K33"/>
    <mergeCell ref="C9:K9"/>
    <mergeCell ref="C19:J19"/>
    <mergeCell ref="C20:K20"/>
    <mergeCell ref="C35:J35"/>
    <mergeCell ref="C36:K36"/>
    <mergeCell ref="C43:J43"/>
    <mergeCell ref="C44:K44"/>
    <mergeCell ref="C52:J52"/>
    <mergeCell ref="C53:K53"/>
    <mergeCell ref="C79:J79"/>
    <mergeCell ref="C80:K80"/>
    <mergeCell ref="C89:J89"/>
    <mergeCell ref="C90:K90"/>
    <mergeCell ref="C121:J121"/>
    <mergeCell ref="C122:K122"/>
    <mergeCell ref="C127:J127"/>
    <mergeCell ref="C128:K128"/>
    <mergeCell ref="C132:J132"/>
    <mergeCell ref="C161:J161"/>
    <mergeCell ref="C162:K162"/>
    <mergeCell ref="C168:J168"/>
    <mergeCell ref="C169:K169"/>
    <mergeCell ref="C133:K133"/>
    <mergeCell ref="C138:J138"/>
    <mergeCell ref="C139:K139"/>
    <mergeCell ref="C145:J145"/>
    <mergeCell ref="C146:K146"/>
    <mergeCell ref="C195:J195"/>
    <mergeCell ref="C196:K196"/>
    <mergeCell ref="C210:J210"/>
    <mergeCell ref="C173:J173"/>
    <mergeCell ref="C174:K174"/>
    <mergeCell ref="C175:K175"/>
    <mergeCell ref="C176:K176"/>
    <mergeCell ref="C187:J187"/>
    <mergeCell ref="C188:K188"/>
    <mergeCell ref="G240:J240"/>
    <mergeCell ref="G242:J242"/>
    <mergeCell ref="C234:J234"/>
    <mergeCell ref="C235:J235"/>
    <mergeCell ref="G237:J237"/>
    <mergeCell ref="G238:J238"/>
    <mergeCell ref="G239:J239"/>
    <mergeCell ref="C211:K211"/>
    <mergeCell ref="C213:J213"/>
    <mergeCell ref="C214:K214"/>
    <mergeCell ref="C218:J218"/>
    <mergeCell ref="C219:K219"/>
  </mergeCells>
  <printOptions horizontalCentered="1"/>
  <pageMargins left="0.23622047244094491" right="0.23622047244094491" top="0.74803149606299213" bottom="0.74803149606299213" header="0.31496062992125984" footer="0.31496062992125984"/>
  <pageSetup paperSize="5" scale="61" fitToHeight="0"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3"/>
  <sheetViews>
    <sheetView showGridLines="0" view="pageBreakPreview" topLeftCell="A3" zoomScale="70" zoomScaleNormal="100" zoomScaleSheetLayoutView="70" zoomScalePageLayoutView="91" workbookViewId="0">
      <selection activeCell="G46" sqref="G46"/>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3"/>
      <c r="D2" s="223"/>
      <c r="E2" s="224"/>
      <c r="F2" s="223"/>
      <c r="G2" s="223"/>
      <c r="H2" s="223"/>
      <c r="I2" s="223"/>
      <c r="J2" s="223"/>
      <c r="K2" s="223"/>
      <c r="L2" s="8"/>
      <c r="M2" s="5"/>
    </row>
    <row r="3" spans="1:13" ht="26.25" customHeight="1">
      <c r="A3" s="5"/>
      <c r="B3" s="9"/>
      <c r="C3" s="414" t="s">
        <v>0</v>
      </c>
      <c r="D3" s="415"/>
      <c r="E3" s="415"/>
      <c r="F3" s="415"/>
      <c r="G3" s="5"/>
      <c r="H3" s="5"/>
      <c r="I3" s="5"/>
      <c r="J3" s="5"/>
      <c r="K3" s="5"/>
      <c r="L3" s="10"/>
      <c r="M3" s="5"/>
    </row>
    <row r="4" spans="1:13">
      <c r="A4" s="5"/>
      <c r="B4" s="9"/>
      <c r="C4" s="201"/>
      <c r="D4" s="202" t="s">
        <v>1</v>
      </c>
      <c r="E4" s="201"/>
      <c r="F4" s="202"/>
      <c r="G4" s="5"/>
      <c r="H4" s="5"/>
      <c r="I4" s="5"/>
      <c r="J4" s="5"/>
      <c r="K4" s="5"/>
      <c r="L4" s="10"/>
      <c r="M4" s="5"/>
    </row>
    <row r="5" spans="1:13">
      <c r="A5" s="5"/>
      <c r="B5" s="9"/>
      <c r="C5" s="418" t="s">
        <v>27</v>
      </c>
      <c r="D5" s="418"/>
      <c r="E5" s="418"/>
      <c r="F5" s="418"/>
      <c r="G5" s="418"/>
      <c r="H5" s="418"/>
      <c r="I5" s="418"/>
      <c r="J5" s="418"/>
      <c r="K5" s="418"/>
      <c r="L5" s="10"/>
      <c r="M5" s="5"/>
    </row>
    <row r="6" spans="1:13" ht="17.25" thickBot="1">
      <c r="A6" s="5"/>
      <c r="B6" s="9"/>
      <c r="C6" s="419" t="s">
        <v>28</v>
      </c>
      <c r="D6" s="419"/>
      <c r="E6" s="419"/>
      <c r="F6" s="419"/>
      <c r="G6" s="419"/>
      <c r="H6" s="419"/>
      <c r="I6" s="419"/>
      <c r="J6" s="419"/>
      <c r="K6" s="419"/>
      <c r="L6" s="10"/>
      <c r="M6" s="5"/>
    </row>
    <row r="7" spans="1:13" s="20" customFormat="1" ht="16.5" customHeight="1">
      <c r="A7" s="19"/>
      <c r="B7" s="215"/>
      <c r="C7" s="420" t="s">
        <v>29</v>
      </c>
      <c r="D7" s="421"/>
      <c r="E7" s="421"/>
      <c r="F7" s="421"/>
      <c r="G7" s="421"/>
      <c r="H7" s="421"/>
      <c r="I7" s="421"/>
      <c r="J7" s="421"/>
      <c r="K7" s="422"/>
      <c r="L7" s="21"/>
      <c r="M7" s="19"/>
    </row>
    <row r="8" spans="1:13" ht="74.25" customHeight="1">
      <c r="A8" s="5"/>
      <c r="B8" s="216"/>
      <c r="C8" s="423"/>
      <c r="D8" s="424"/>
      <c r="E8" s="424"/>
      <c r="F8" s="424"/>
      <c r="G8" s="424"/>
      <c r="H8" s="424"/>
      <c r="I8" s="424"/>
      <c r="J8" s="424"/>
      <c r="K8" s="425"/>
      <c r="L8" s="10"/>
      <c r="M8" s="5"/>
    </row>
    <row r="9" spans="1:13" ht="34.5" customHeight="1">
      <c r="A9" s="5"/>
      <c r="B9" s="216"/>
      <c r="C9" s="426" t="s">
        <v>30</v>
      </c>
      <c r="D9" s="427"/>
      <c r="E9" s="427"/>
      <c r="F9" s="427"/>
      <c r="G9" s="427"/>
      <c r="H9" s="427"/>
      <c r="I9" s="427"/>
      <c r="J9" s="427"/>
      <c r="K9" s="428"/>
      <c r="L9" s="10"/>
      <c r="M9" s="5"/>
    </row>
    <row r="10" spans="1:13" ht="30" customHeight="1" thickBot="1">
      <c r="A10" s="5"/>
      <c r="B10" s="216"/>
      <c r="C10" s="429"/>
      <c r="D10" s="429"/>
      <c r="E10" s="429"/>
      <c r="F10" s="429"/>
      <c r="G10" s="429"/>
      <c r="H10" s="429"/>
      <c r="I10" s="429"/>
      <c r="J10" s="429"/>
      <c r="K10" s="430"/>
      <c r="L10" s="10"/>
      <c r="M10" s="5"/>
    </row>
    <row r="11" spans="1:13" ht="30" customHeight="1">
      <c r="A11" s="5"/>
      <c r="B11" s="9"/>
      <c r="C11" s="431" t="s">
        <v>3</v>
      </c>
      <c r="D11" s="433" t="s">
        <v>4</v>
      </c>
      <c r="E11" s="435" t="s">
        <v>5</v>
      </c>
      <c r="F11" s="435"/>
      <c r="G11" s="431" t="s">
        <v>6</v>
      </c>
      <c r="H11" s="433" t="s">
        <v>7</v>
      </c>
      <c r="I11" s="433" t="s">
        <v>8</v>
      </c>
      <c r="J11" s="436" t="s">
        <v>9</v>
      </c>
      <c r="K11" s="438" t="s">
        <v>10</v>
      </c>
      <c r="L11" s="10"/>
      <c r="M11" s="5"/>
    </row>
    <row r="12" spans="1:13" ht="30" customHeight="1" thickBot="1">
      <c r="A12" s="5"/>
      <c r="B12" s="9"/>
      <c r="C12" s="432"/>
      <c r="D12" s="434"/>
      <c r="E12" s="129" t="s">
        <v>11</v>
      </c>
      <c r="F12" s="129" t="s">
        <v>12</v>
      </c>
      <c r="G12" s="432"/>
      <c r="H12" s="434"/>
      <c r="I12" s="434"/>
      <c r="J12" s="437"/>
      <c r="K12" s="439"/>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13</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13</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13</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13</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13</v>
      </c>
      <c r="D39" s="163"/>
      <c r="E39" s="163"/>
      <c r="F39" s="163"/>
      <c r="G39" s="166"/>
      <c r="H39" s="165"/>
      <c r="I39" s="136"/>
      <c r="J39" s="142"/>
      <c r="K39" s="143"/>
      <c r="L39" s="10"/>
      <c r="M39" s="5"/>
    </row>
    <row r="40" spans="1:13" s="3" customFormat="1" ht="30" customHeight="1" thickBot="1">
      <c r="A40" s="11"/>
      <c r="B40" s="12"/>
      <c r="C40" s="440" t="s">
        <v>14</v>
      </c>
      <c r="D40" s="441"/>
      <c r="E40" s="441"/>
      <c r="F40" s="441"/>
      <c r="G40" s="441"/>
      <c r="H40" s="441"/>
      <c r="I40" s="441"/>
      <c r="J40" s="442"/>
      <c r="K40" s="167"/>
      <c r="L40" s="13"/>
      <c r="M40" s="11"/>
    </row>
    <row r="41" spans="1:13" s="3" customFormat="1"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410"/>
      <c r="H42" s="411"/>
      <c r="I42" s="412"/>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15</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16</v>
      </c>
      <c r="H49" s="188"/>
      <c r="I49" s="189"/>
      <c r="J49" s="190"/>
      <c r="K49" s="167"/>
      <c r="L49" s="13"/>
      <c r="M49" s="11"/>
    </row>
    <row r="50" spans="1:13" s="3" customFormat="1" thickBot="1">
      <c r="A50" s="11"/>
      <c r="B50" s="12"/>
      <c r="C50" s="170"/>
      <c r="D50" s="171"/>
      <c r="E50" s="171"/>
      <c r="F50" s="171"/>
      <c r="G50" s="170"/>
      <c r="H50" s="170"/>
      <c r="I50" s="191"/>
      <c r="J50" s="192"/>
      <c r="K50" s="193"/>
      <c r="L50" s="13"/>
      <c r="M50" s="11"/>
    </row>
    <row r="51" spans="1:13" s="3" customFormat="1" ht="15.75">
      <c r="A51" s="11"/>
      <c r="B51" s="12"/>
      <c r="C51" s="194"/>
      <c r="D51" s="416"/>
      <c r="E51" s="416"/>
      <c r="F51" s="416"/>
      <c r="G51" s="416"/>
      <c r="H51" s="416"/>
      <c r="I51" s="416"/>
      <c r="J51" s="416"/>
      <c r="K51" s="417"/>
      <c r="L51" s="14"/>
      <c r="M51" s="11"/>
    </row>
    <row r="52" spans="1:13" s="3" customFormat="1" ht="46.5" customHeight="1">
      <c r="A52" s="11"/>
      <c r="B52" s="12"/>
      <c r="C52" s="404" t="s">
        <v>31</v>
      </c>
      <c r="D52" s="405"/>
      <c r="E52" s="405"/>
      <c r="F52" s="405"/>
      <c r="G52" s="405"/>
      <c r="H52" s="413" t="s">
        <v>6</v>
      </c>
      <c r="I52" s="413"/>
      <c r="J52" s="413"/>
      <c r="K52" s="195" t="s">
        <v>18</v>
      </c>
      <c r="L52" s="15"/>
      <c r="M52" s="11"/>
    </row>
    <row r="53" spans="1:13" s="3" customFormat="1" ht="32.25" customHeight="1">
      <c r="A53" s="11"/>
      <c r="B53" s="12"/>
      <c r="C53" s="404" t="s">
        <v>32</v>
      </c>
      <c r="D53" s="405"/>
      <c r="E53" s="405"/>
      <c r="F53" s="405"/>
      <c r="G53" s="405"/>
      <c r="H53" s="409" t="s">
        <v>19</v>
      </c>
      <c r="I53" s="409"/>
      <c r="J53" s="196" t="s">
        <v>20</v>
      </c>
      <c r="K53" s="197" t="s">
        <v>33</v>
      </c>
      <c r="L53" s="211"/>
      <c r="M53" s="11"/>
    </row>
    <row r="54" spans="1:13" s="3" customFormat="1" ht="30" customHeight="1">
      <c r="A54" s="11"/>
      <c r="B54" s="12"/>
      <c r="C54" s="404" t="s">
        <v>34</v>
      </c>
      <c r="D54" s="405"/>
      <c r="E54" s="405"/>
      <c r="F54" s="405"/>
      <c r="G54" s="405"/>
      <c r="H54" s="406" t="s">
        <v>21</v>
      </c>
      <c r="I54" s="407"/>
      <c r="J54" s="196" t="s">
        <v>22</v>
      </c>
      <c r="K54" s="197" t="s">
        <v>33</v>
      </c>
      <c r="L54" s="15"/>
      <c r="M54" s="11"/>
    </row>
    <row r="55" spans="1:13" s="4" customFormat="1" ht="58.5" customHeight="1">
      <c r="A55" s="11"/>
      <c r="B55" s="12"/>
      <c r="C55" s="205"/>
      <c r="D55" s="206"/>
      <c r="E55" s="206"/>
      <c r="F55" s="206"/>
      <c r="G55" s="207"/>
      <c r="H55" s="408" t="s">
        <v>23</v>
      </c>
      <c r="I55" s="409"/>
      <c r="J55" s="196" t="s">
        <v>24</v>
      </c>
      <c r="K55" s="197" t="s">
        <v>33</v>
      </c>
      <c r="L55" s="13"/>
      <c r="M55" s="11"/>
    </row>
    <row r="56" spans="1:13" ht="57.75" customHeight="1">
      <c r="A56" s="5"/>
      <c r="B56" s="9"/>
      <c r="C56" s="208"/>
      <c r="D56" s="209"/>
      <c r="E56" s="209"/>
      <c r="F56" s="209"/>
      <c r="G56" s="210"/>
      <c r="H56" s="409" t="s">
        <v>25</v>
      </c>
      <c r="I56" s="409"/>
      <c r="J56" s="196" t="s">
        <v>26</v>
      </c>
      <c r="K56" s="197" t="s">
        <v>33</v>
      </c>
      <c r="L56" s="10"/>
      <c r="M56" s="5"/>
    </row>
    <row r="57" spans="1:13" ht="17.25" thickBot="1">
      <c r="A57" s="5"/>
      <c r="B57" s="9"/>
      <c r="C57" s="208"/>
      <c r="D57" s="213"/>
      <c r="E57" s="213"/>
      <c r="F57" s="209"/>
      <c r="G57" s="214"/>
      <c r="H57" s="402"/>
      <c r="I57" s="402"/>
      <c r="J57" s="402"/>
      <c r="K57" s="403"/>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35</v>
      </c>
      <c r="H59" s="199"/>
      <c r="I59" s="199"/>
      <c r="J59" s="199"/>
      <c r="K59" s="199"/>
      <c r="L59" s="10"/>
      <c r="M59" s="5"/>
    </row>
    <row r="60" spans="1:13" ht="17.25" thickBot="1">
      <c r="A60" s="5"/>
      <c r="B60" s="225"/>
      <c r="C60" s="226"/>
      <c r="D60" s="226"/>
      <c r="E60" s="227"/>
      <c r="F60" s="226"/>
      <c r="G60" s="228"/>
      <c r="H60" s="226"/>
      <c r="I60" s="226"/>
      <c r="J60" s="226"/>
      <c r="K60" s="226"/>
      <c r="L60" s="229"/>
      <c r="M60" s="5"/>
    </row>
    <row r="61" spans="1:13" ht="17.25"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1"/>
  <sheetViews>
    <sheetView showGridLines="0" view="pageBreakPreview" zoomScale="80" zoomScaleNormal="80" zoomScaleSheetLayoutView="80" workbookViewId="0">
      <selection activeCell="D12" sqref="D12:K13"/>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0"/>
    </row>
    <row r="3" spans="2:16" ht="36.75" customHeight="1">
      <c r="B3" s="25"/>
      <c r="C3" s="540" t="s">
        <v>36</v>
      </c>
      <c r="D3" s="541"/>
      <c r="E3" s="541"/>
      <c r="F3" s="541"/>
      <c r="P3" s="26"/>
    </row>
    <row r="4" spans="2:16">
      <c r="B4" s="25"/>
      <c r="C4" s="203"/>
      <c r="D4" s="231" t="s">
        <v>37</v>
      </c>
      <c r="E4" s="203"/>
      <c r="F4" s="204"/>
      <c r="P4" s="26"/>
    </row>
    <row r="5" spans="2:16">
      <c r="B5" s="25"/>
      <c r="C5" s="127"/>
      <c r="D5" s="128"/>
      <c r="E5" s="127"/>
      <c r="F5" s="128"/>
      <c r="P5" s="26"/>
    </row>
    <row r="6" spans="2:16" ht="48" customHeight="1">
      <c r="B6" s="25"/>
      <c r="C6" s="542" t="s">
        <v>38</v>
      </c>
      <c r="D6" s="542"/>
      <c r="E6" s="542"/>
      <c r="F6" s="542"/>
      <c r="G6" s="542"/>
      <c r="H6" s="542"/>
      <c r="I6" s="542"/>
      <c r="J6" s="542"/>
      <c r="K6" s="542"/>
      <c r="L6" s="542"/>
      <c r="M6" s="542"/>
      <c r="N6" s="542"/>
      <c r="O6" s="542"/>
      <c r="P6" s="27"/>
    </row>
    <row r="7" spans="2:16" ht="15" thickBot="1">
      <c r="B7" s="25"/>
      <c r="C7" s="52"/>
      <c r="D7" s="52"/>
      <c r="E7" s="52"/>
      <c r="F7" s="52"/>
      <c r="G7" s="52"/>
      <c r="H7" s="52"/>
      <c r="I7" s="52"/>
      <c r="J7" s="52"/>
      <c r="K7" s="52"/>
      <c r="L7" s="52"/>
      <c r="M7" s="52"/>
      <c r="N7" s="52"/>
      <c r="O7" s="52"/>
      <c r="P7" s="26"/>
    </row>
    <row r="8" spans="2:16" ht="15">
      <c r="B8" s="25"/>
      <c r="C8" s="499"/>
      <c r="D8" s="501"/>
      <c r="E8" s="502"/>
      <c r="F8" s="502"/>
      <c r="G8" s="502"/>
      <c r="H8" s="502"/>
      <c r="I8" s="502"/>
      <c r="J8" s="502"/>
      <c r="K8" s="503"/>
      <c r="L8" s="514"/>
      <c r="M8" s="515"/>
      <c r="N8" s="515"/>
      <c r="O8" s="516"/>
      <c r="P8" s="28"/>
    </row>
    <row r="9" spans="2:16" ht="15">
      <c r="B9" s="25"/>
      <c r="C9" s="500"/>
      <c r="D9" s="504" t="s">
        <v>39</v>
      </c>
      <c r="E9" s="505"/>
      <c r="F9" s="505"/>
      <c r="G9" s="505"/>
      <c r="H9" s="505"/>
      <c r="I9" s="505"/>
      <c r="J9" s="505"/>
      <c r="K9" s="506"/>
      <c r="L9" s="517"/>
      <c r="M9" s="518"/>
      <c r="N9" s="518"/>
      <c r="O9" s="519"/>
      <c r="P9" s="28"/>
    </row>
    <row r="10" spans="2:16" ht="15">
      <c r="B10" s="25"/>
      <c r="C10" s="500"/>
      <c r="D10" s="504"/>
      <c r="E10" s="505"/>
      <c r="F10" s="505"/>
      <c r="G10" s="505"/>
      <c r="H10" s="505"/>
      <c r="I10" s="505"/>
      <c r="J10" s="505"/>
      <c r="K10" s="506"/>
      <c r="L10" s="507" t="s">
        <v>40</v>
      </c>
      <c r="M10" s="520"/>
      <c r="N10" s="521"/>
      <c r="O10" s="522"/>
      <c r="P10" s="28"/>
    </row>
    <row r="11" spans="2:16" ht="15">
      <c r="B11" s="25"/>
      <c r="C11" s="500"/>
      <c r="D11" s="504" t="s">
        <v>41</v>
      </c>
      <c r="E11" s="505"/>
      <c r="F11" s="505"/>
      <c r="G11" s="505"/>
      <c r="H11" s="505"/>
      <c r="I11" s="505"/>
      <c r="J11" s="505"/>
      <c r="K11" s="506"/>
      <c r="L11" s="508"/>
      <c r="M11" s="523"/>
      <c r="N11" s="524"/>
      <c r="O11" s="525"/>
      <c r="P11" s="29"/>
    </row>
    <row r="12" spans="2:16" ht="12.75" customHeight="1">
      <c r="B12" s="25"/>
      <c r="C12" s="500"/>
      <c r="D12" s="543"/>
      <c r="E12" s="544"/>
      <c r="F12" s="544"/>
      <c r="G12" s="544"/>
      <c r="H12" s="544"/>
      <c r="I12" s="544"/>
      <c r="J12" s="544"/>
      <c r="K12" s="545"/>
      <c r="L12" s="507" t="s">
        <v>42</v>
      </c>
      <c r="M12" s="507">
        <v>1</v>
      </c>
      <c r="N12" s="507" t="s">
        <v>43</v>
      </c>
      <c r="O12" s="512">
        <v>1</v>
      </c>
      <c r="P12" s="28"/>
    </row>
    <row r="13" spans="2:16" ht="13.5">
      <c r="B13" s="25"/>
      <c r="C13" s="500"/>
      <c r="D13" s="543"/>
      <c r="E13" s="544"/>
      <c r="F13" s="544"/>
      <c r="G13" s="544"/>
      <c r="H13" s="544"/>
      <c r="I13" s="544"/>
      <c r="J13" s="544"/>
      <c r="K13" s="545"/>
      <c r="L13" s="526"/>
      <c r="M13" s="526"/>
      <c r="N13" s="526"/>
      <c r="O13" s="513"/>
      <c r="P13" s="28"/>
    </row>
    <row r="14" spans="2:16" ht="15">
      <c r="B14" s="25"/>
      <c r="C14" s="500"/>
      <c r="D14" s="504" t="s">
        <v>44</v>
      </c>
      <c r="E14" s="505"/>
      <c r="F14" s="505"/>
      <c r="G14" s="505"/>
      <c r="H14" s="505"/>
      <c r="I14" s="505"/>
      <c r="J14" s="505"/>
      <c r="K14" s="506"/>
      <c r="L14" s="526"/>
      <c r="M14" s="526"/>
      <c r="N14" s="526"/>
      <c r="O14" s="513"/>
      <c r="P14" s="28"/>
    </row>
    <row r="15" spans="2:16" ht="15.75" thickBot="1">
      <c r="B15" s="25"/>
      <c r="C15" s="53"/>
      <c r="D15" s="54"/>
      <c r="E15" s="54"/>
      <c r="F15" s="54"/>
      <c r="G15" s="54"/>
      <c r="H15" s="54"/>
      <c r="I15" s="54"/>
      <c r="J15" s="54"/>
      <c r="K15" s="54"/>
      <c r="L15" s="54"/>
      <c r="M15" s="55"/>
      <c r="N15" s="55"/>
      <c r="O15" s="56"/>
      <c r="P15" s="30"/>
    </row>
    <row r="16" spans="2:16" ht="15">
      <c r="B16" s="25"/>
      <c r="C16" s="57"/>
      <c r="D16" s="219"/>
      <c r="E16" s="219"/>
      <c r="F16" s="219"/>
      <c r="G16" s="219"/>
      <c r="H16" s="219"/>
      <c r="I16" s="219"/>
      <c r="J16" s="219"/>
      <c r="K16" s="219"/>
      <c r="L16" s="58" t="s">
        <v>45</v>
      </c>
      <c r="M16" s="59" t="s">
        <v>46</v>
      </c>
      <c r="N16" s="59" t="s">
        <v>47</v>
      </c>
      <c r="O16" s="60" t="s">
        <v>48</v>
      </c>
      <c r="P16" s="29"/>
    </row>
    <row r="17" spans="2:16" ht="15">
      <c r="B17" s="25"/>
      <c r="C17" s="61"/>
      <c r="D17" s="217"/>
      <c r="E17" s="217"/>
      <c r="F17" s="217"/>
      <c r="G17" s="217"/>
      <c r="H17" s="217"/>
      <c r="I17" s="217"/>
      <c r="J17" s="217"/>
      <c r="K17" s="217"/>
      <c r="L17" s="62"/>
      <c r="M17" s="63"/>
      <c r="N17" s="63"/>
      <c r="O17" s="64"/>
      <c r="P17" s="31"/>
    </row>
    <row r="18" spans="2:16" ht="18" customHeight="1">
      <c r="B18" s="25"/>
      <c r="C18" s="447" t="s">
        <v>49</v>
      </c>
      <c r="D18" s="448"/>
      <c r="E18" s="448"/>
      <c r="F18" s="448"/>
      <c r="G18" s="217"/>
      <c r="H18" s="217"/>
      <c r="I18" s="217" t="s">
        <v>50</v>
      </c>
      <c r="J18" s="52"/>
      <c r="K18" s="217"/>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529" t="s">
        <v>51</v>
      </c>
      <c r="D22" s="530"/>
      <c r="E22" s="530"/>
      <c r="F22" s="530"/>
      <c r="G22" s="530"/>
      <c r="H22" s="530"/>
      <c r="I22" s="530"/>
      <c r="J22" s="530"/>
      <c r="K22" s="530"/>
      <c r="L22" s="530"/>
      <c r="M22" s="530"/>
      <c r="N22" s="530"/>
      <c r="O22" s="531"/>
      <c r="P22" s="33"/>
    </row>
    <row r="23" spans="2:16" ht="15" thickBot="1">
      <c r="B23" s="25"/>
      <c r="C23" s="75"/>
      <c r="D23" s="52"/>
      <c r="E23" s="52"/>
      <c r="F23" s="52"/>
      <c r="G23" s="52"/>
      <c r="H23" s="52"/>
      <c r="I23" s="52"/>
      <c r="J23" s="52"/>
      <c r="K23" s="52"/>
      <c r="L23" s="52"/>
      <c r="M23" s="52"/>
      <c r="N23" s="52"/>
      <c r="O23" s="76"/>
      <c r="P23" s="26"/>
    </row>
    <row r="24" spans="2:16" ht="15">
      <c r="B24" s="25"/>
      <c r="C24" s="77" t="s">
        <v>52</v>
      </c>
      <c r="D24" s="509" t="s">
        <v>6</v>
      </c>
      <c r="E24" s="510"/>
      <c r="F24" s="510"/>
      <c r="G24" s="510"/>
      <c r="H24" s="510"/>
      <c r="I24" s="510"/>
      <c r="J24" s="510"/>
      <c r="K24" s="510"/>
      <c r="L24" s="511"/>
      <c r="M24" s="527" t="s">
        <v>53</v>
      </c>
      <c r="N24" s="528"/>
      <c r="O24" s="77" t="s">
        <v>8</v>
      </c>
      <c r="P24" s="34"/>
    </row>
    <row r="25" spans="2:16" ht="15" thickBot="1">
      <c r="B25" s="25"/>
      <c r="C25" s="78"/>
      <c r="D25" s="483"/>
      <c r="E25" s="484"/>
      <c r="F25" s="484"/>
      <c r="G25" s="484"/>
      <c r="H25" s="484"/>
      <c r="I25" s="484"/>
      <c r="J25" s="484"/>
      <c r="K25" s="484"/>
      <c r="L25" s="485"/>
      <c r="M25" s="483"/>
      <c r="N25" s="485"/>
      <c r="O25" s="79"/>
      <c r="P25" s="35"/>
    </row>
    <row r="26" spans="2:16">
      <c r="B26" s="25"/>
      <c r="C26" s="486" t="s">
        <v>54</v>
      </c>
      <c r="D26" s="487"/>
      <c r="E26" s="487"/>
      <c r="F26" s="487"/>
      <c r="G26" s="487"/>
      <c r="H26" s="487"/>
      <c r="I26" s="487"/>
      <c r="J26" s="487"/>
      <c r="K26" s="487"/>
      <c r="L26" s="487"/>
      <c r="M26" s="487"/>
      <c r="N26" s="487"/>
      <c r="O26" s="488"/>
      <c r="P26" s="36"/>
    </row>
    <row r="27" spans="2:16">
      <c r="B27" s="25"/>
      <c r="C27" s="489"/>
      <c r="D27" s="490"/>
      <c r="E27" s="490"/>
      <c r="F27" s="490"/>
      <c r="G27" s="490"/>
      <c r="H27" s="490"/>
      <c r="I27" s="490"/>
      <c r="J27" s="490"/>
      <c r="K27" s="490"/>
      <c r="L27" s="490"/>
      <c r="M27" s="490"/>
      <c r="N27" s="490"/>
      <c r="O27" s="491"/>
      <c r="P27" s="36"/>
    </row>
    <row r="28" spans="2:16" ht="13.5" thickBot="1">
      <c r="B28" s="25"/>
      <c r="C28" s="492"/>
      <c r="D28" s="493"/>
      <c r="E28" s="493"/>
      <c r="F28" s="493"/>
      <c r="G28" s="493"/>
      <c r="H28" s="493"/>
      <c r="I28" s="493"/>
      <c r="J28" s="493"/>
      <c r="K28" s="493"/>
      <c r="L28" s="493"/>
      <c r="M28" s="493"/>
      <c r="N28" s="493"/>
      <c r="O28" s="494"/>
      <c r="P28" s="36"/>
    </row>
    <row r="29" spans="2:16" ht="15">
      <c r="B29" s="25"/>
      <c r="C29" s="471" t="s">
        <v>6</v>
      </c>
      <c r="D29" s="538"/>
      <c r="E29" s="538"/>
      <c r="F29" s="538"/>
      <c r="G29" s="539"/>
      <c r="H29" s="477" t="s">
        <v>55</v>
      </c>
      <c r="I29" s="538"/>
      <c r="J29" s="481" t="s">
        <v>56</v>
      </c>
      <c r="K29" s="482"/>
      <c r="L29" s="80" t="s">
        <v>57</v>
      </c>
      <c r="M29" s="477" t="s">
        <v>58</v>
      </c>
      <c r="N29" s="478"/>
      <c r="O29" s="81" t="s">
        <v>59</v>
      </c>
      <c r="P29" s="37"/>
    </row>
    <row r="30" spans="2:16" ht="14.25">
      <c r="B30" s="25"/>
      <c r="C30" s="455"/>
      <c r="D30" s="456"/>
      <c r="E30" s="456"/>
      <c r="F30" s="456"/>
      <c r="G30" s="532"/>
      <c r="H30" s="533"/>
      <c r="I30" s="532"/>
      <c r="J30" s="533"/>
      <c r="K30" s="532"/>
      <c r="L30" s="82"/>
      <c r="M30" s="534"/>
      <c r="N30" s="535"/>
      <c r="O30" s="83"/>
      <c r="P30" s="38"/>
    </row>
    <row r="31" spans="2:16" ht="14.25">
      <c r="B31" s="25"/>
      <c r="C31" s="84"/>
      <c r="D31" s="85"/>
      <c r="E31" s="85"/>
      <c r="F31" s="85"/>
      <c r="G31" s="86"/>
      <c r="H31" s="87"/>
      <c r="I31" s="86"/>
      <c r="J31" s="87"/>
      <c r="K31" s="86"/>
      <c r="L31" s="82"/>
      <c r="M31" s="534"/>
      <c r="N31" s="535"/>
      <c r="O31" s="83"/>
      <c r="P31" s="38"/>
    </row>
    <row r="32" spans="2:16" ht="15" thickBot="1">
      <c r="B32" s="25"/>
      <c r="C32" s="467"/>
      <c r="D32" s="468"/>
      <c r="E32" s="468"/>
      <c r="F32" s="468"/>
      <c r="G32" s="495"/>
      <c r="H32" s="496"/>
      <c r="I32" s="495"/>
      <c r="J32" s="496"/>
      <c r="K32" s="495"/>
      <c r="L32" s="88"/>
      <c r="M32" s="497"/>
      <c r="N32" s="498"/>
      <c r="O32" s="83"/>
      <c r="P32" s="38"/>
    </row>
    <row r="33" spans="2:16" ht="15.75" thickBot="1">
      <c r="B33" s="25"/>
      <c r="C33" s="461" t="s">
        <v>60</v>
      </c>
      <c r="D33" s="462"/>
      <c r="E33" s="462"/>
      <c r="F33" s="462"/>
      <c r="G33" s="462"/>
      <c r="H33" s="462"/>
      <c r="I33" s="462"/>
      <c r="J33" s="462"/>
      <c r="K33" s="462"/>
      <c r="L33" s="462"/>
      <c r="M33" s="462"/>
      <c r="N33" s="463"/>
      <c r="O33" s="89"/>
      <c r="P33" s="39"/>
    </row>
    <row r="34" spans="2:16" ht="13.5" customHeight="1">
      <c r="B34" s="25"/>
      <c r="C34" s="486" t="s">
        <v>61</v>
      </c>
      <c r="D34" s="487"/>
      <c r="E34" s="487"/>
      <c r="F34" s="487"/>
      <c r="G34" s="487"/>
      <c r="H34" s="487"/>
      <c r="I34" s="487"/>
      <c r="J34" s="487"/>
      <c r="K34" s="487"/>
      <c r="L34" s="487"/>
      <c r="M34" s="487"/>
      <c r="N34" s="487"/>
      <c r="O34" s="488"/>
      <c r="P34" s="36"/>
    </row>
    <row r="35" spans="2:16">
      <c r="B35" s="25"/>
      <c r="C35" s="489"/>
      <c r="D35" s="490"/>
      <c r="E35" s="490"/>
      <c r="F35" s="490"/>
      <c r="G35" s="490"/>
      <c r="H35" s="490"/>
      <c r="I35" s="490"/>
      <c r="J35" s="490"/>
      <c r="K35" s="490"/>
      <c r="L35" s="490"/>
      <c r="M35" s="490"/>
      <c r="N35" s="490"/>
      <c r="O35" s="491"/>
      <c r="P35" s="36"/>
    </row>
    <row r="36" spans="2:16" ht="13.5" thickBot="1">
      <c r="B36" s="25"/>
      <c r="C36" s="492"/>
      <c r="D36" s="493"/>
      <c r="E36" s="493"/>
      <c r="F36" s="493"/>
      <c r="G36" s="493"/>
      <c r="H36" s="493"/>
      <c r="I36" s="493"/>
      <c r="J36" s="493"/>
      <c r="K36" s="493"/>
      <c r="L36" s="493"/>
      <c r="M36" s="493"/>
      <c r="N36" s="493"/>
      <c r="O36" s="494"/>
      <c r="P36" s="36"/>
    </row>
    <row r="37" spans="2:16" ht="15">
      <c r="B37" s="25"/>
      <c r="C37" s="471" t="s">
        <v>6</v>
      </c>
      <c r="D37" s="472"/>
      <c r="E37" s="472"/>
      <c r="F37" s="472"/>
      <c r="G37" s="472"/>
      <c r="H37" s="472"/>
      <c r="I37" s="472"/>
      <c r="J37" s="478"/>
      <c r="K37" s="218" t="s">
        <v>53</v>
      </c>
      <c r="L37" s="80" t="s">
        <v>8</v>
      </c>
      <c r="M37" s="477" t="s">
        <v>62</v>
      </c>
      <c r="N37" s="478"/>
      <c r="O37" s="81" t="s">
        <v>59</v>
      </c>
      <c r="P37" s="37"/>
    </row>
    <row r="38" spans="2:16" ht="14.25">
      <c r="B38" s="25"/>
      <c r="C38" s="455"/>
      <c r="D38" s="456"/>
      <c r="E38" s="456"/>
      <c r="F38" s="456"/>
      <c r="G38" s="456"/>
      <c r="H38" s="456"/>
      <c r="I38" s="456"/>
      <c r="J38" s="532"/>
      <c r="K38" s="222"/>
      <c r="L38" s="90"/>
      <c r="M38" s="536"/>
      <c r="N38" s="537"/>
      <c r="O38" s="83"/>
      <c r="P38" s="38"/>
    </row>
    <row r="39" spans="2:16" ht="15" thickBot="1">
      <c r="B39" s="25"/>
      <c r="C39" s="467"/>
      <c r="D39" s="468"/>
      <c r="E39" s="468"/>
      <c r="F39" s="468"/>
      <c r="G39" s="468"/>
      <c r="H39" s="468"/>
      <c r="I39" s="468"/>
      <c r="J39" s="495"/>
      <c r="K39" s="85"/>
      <c r="L39" s="91"/>
      <c r="M39" s="469"/>
      <c r="N39" s="470"/>
      <c r="O39" s="92"/>
      <c r="P39" s="38"/>
    </row>
    <row r="40" spans="2:16" ht="15.75" thickBot="1">
      <c r="B40" s="25"/>
      <c r="C40" s="461" t="s">
        <v>60</v>
      </c>
      <c r="D40" s="462"/>
      <c r="E40" s="462"/>
      <c r="F40" s="462"/>
      <c r="G40" s="462"/>
      <c r="H40" s="462"/>
      <c r="I40" s="462"/>
      <c r="J40" s="462"/>
      <c r="K40" s="462"/>
      <c r="L40" s="462"/>
      <c r="M40" s="462"/>
      <c r="N40" s="463"/>
      <c r="O40" s="93">
        <v>0</v>
      </c>
      <c r="P40" s="38"/>
    </row>
    <row r="41" spans="2:16">
      <c r="B41" s="25"/>
      <c r="C41" s="486" t="s">
        <v>63</v>
      </c>
      <c r="D41" s="487"/>
      <c r="E41" s="487"/>
      <c r="F41" s="487"/>
      <c r="G41" s="487"/>
      <c r="H41" s="487"/>
      <c r="I41" s="487"/>
      <c r="J41" s="487"/>
      <c r="K41" s="487"/>
      <c r="L41" s="487"/>
      <c r="M41" s="487"/>
      <c r="N41" s="487"/>
      <c r="O41" s="488"/>
      <c r="P41" s="36"/>
    </row>
    <row r="42" spans="2:16">
      <c r="B42" s="25"/>
      <c r="C42" s="489"/>
      <c r="D42" s="490"/>
      <c r="E42" s="490"/>
      <c r="F42" s="490"/>
      <c r="G42" s="490"/>
      <c r="H42" s="490"/>
      <c r="I42" s="490"/>
      <c r="J42" s="490"/>
      <c r="K42" s="490"/>
      <c r="L42" s="490"/>
      <c r="M42" s="490"/>
      <c r="N42" s="490"/>
      <c r="O42" s="491"/>
      <c r="P42" s="36"/>
    </row>
    <row r="43" spans="2:16" ht="13.5" thickBot="1">
      <c r="B43" s="25"/>
      <c r="C43" s="492"/>
      <c r="D43" s="493"/>
      <c r="E43" s="493"/>
      <c r="F43" s="493"/>
      <c r="G43" s="493"/>
      <c r="H43" s="493"/>
      <c r="I43" s="493"/>
      <c r="J43" s="493"/>
      <c r="K43" s="493"/>
      <c r="L43" s="493"/>
      <c r="M43" s="493"/>
      <c r="N43" s="493"/>
      <c r="O43" s="494"/>
      <c r="P43" s="36"/>
    </row>
    <row r="44" spans="2:16" ht="17.25">
      <c r="B44" s="25"/>
      <c r="C44" s="471" t="s">
        <v>64</v>
      </c>
      <c r="D44" s="472"/>
      <c r="E44" s="472"/>
      <c r="F44" s="472"/>
      <c r="G44" s="472"/>
      <c r="H44" s="472"/>
      <c r="I44" s="472"/>
      <c r="J44" s="80" t="s">
        <v>65</v>
      </c>
      <c r="K44" s="220" t="s">
        <v>66</v>
      </c>
      <c r="L44" s="94" t="s">
        <v>67</v>
      </c>
      <c r="M44" s="477" t="s">
        <v>68</v>
      </c>
      <c r="N44" s="478"/>
      <c r="O44" s="81" t="s">
        <v>59</v>
      </c>
      <c r="P44" s="37"/>
    </row>
    <row r="45" spans="2:16" ht="14.25">
      <c r="B45" s="25"/>
      <c r="C45" s="455"/>
      <c r="D45" s="456"/>
      <c r="E45" s="456"/>
      <c r="F45" s="456"/>
      <c r="G45" s="456"/>
      <c r="H45" s="456"/>
      <c r="I45" s="456"/>
      <c r="J45" s="95"/>
      <c r="K45" s="96"/>
      <c r="L45" s="95"/>
      <c r="M45" s="475"/>
      <c r="N45" s="476"/>
      <c r="O45" s="83"/>
      <c r="P45" s="38"/>
    </row>
    <row r="46" spans="2:16" ht="15" thickBot="1">
      <c r="B46" s="25"/>
      <c r="C46" s="467"/>
      <c r="D46" s="468"/>
      <c r="E46" s="468"/>
      <c r="F46" s="468"/>
      <c r="G46" s="468"/>
      <c r="H46" s="468"/>
      <c r="I46" s="468"/>
      <c r="J46" s="97"/>
      <c r="K46" s="98"/>
      <c r="L46" s="97"/>
      <c r="M46" s="469"/>
      <c r="N46" s="470"/>
      <c r="O46" s="99"/>
      <c r="P46" s="38"/>
    </row>
    <row r="47" spans="2:16" ht="15.75" thickBot="1">
      <c r="B47" s="25"/>
      <c r="C47" s="461" t="s">
        <v>60</v>
      </c>
      <c r="D47" s="462"/>
      <c r="E47" s="462"/>
      <c r="F47" s="462"/>
      <c r="G47" s="462"/>
      <c r="H47" s="462"/>
      <c r="I47" s="462"/>
      <c r="J47" s="462"/>
      <c r="K47" s="462"/>
      <c r="L47" s="462"/>
      <c r="M47" s="462"/>
      <c r="N47" s="463"/>
      <c r="O47" s="89"/>
      <c r="P47" s="39"/>
    </row>
    <row r="48" spans="2:16">
      <c r="B48" s="25"/>
      <c r="C48" s="486" t="s">
        <v>69</v>
      </c>
      <c r="D48" s="487"/>
      <c r="E48" s="487"/>
      <c r="F48" s="487"/>
      <c r="G48" s="487"/>
      <c r="H48" s="487"/>
      <c r="I48" s="487"/>
      <c r="J48" s="487"/>
      <c r="K48" s="487"/>
      <c r="L48" s="487"/>
      <c r="M48" s="487"/>
      <c r="N48" s="487"/>
      <c r="O48" s="488"/>
      <c r="P48" s="36"/>
    </row>
    <row r="49" spans="2:16">
      <c r="B49" s="25"/>
      <c r="C49" s="489"/>
      <c r="D49" s="490"/>
      <c r="E49" s="490"/>
      <c r="F49" s="490"/>
      <c r="G49" s="490"/>
      <c r="H49" s="490"/>
      <c r="I49" s="490"/>
      <c r="J49" s="490"/>
      <c r="K49" s="490"/>
      <c r="L49" s="490"/>
      <c r="M49" s="490"/>
      <c r="N49" s="490"/>
      <c r="O49" s="491"/>
      <c r="P49" s="36"/>
    </row>
    <row r="50" spans="2:16" ht="13.5" thickBot="1">
      <c r="B50" s="25"/>
      <c r="C50" s="492"/>
      <c r="D50" s="493"/>
      <c r="E50" s="493"/>
      <c r="F50" s="493"/>
      <c r="G50" s="493"/>
      <c r="H50" s="493"/>
      <c r="I50" s="493"/>
      <c r="J50" s="493"/>
      <c r="K50" s="493"/>
      <c r="L50" s="493"/>
      <c r="M50" s="493"/>
      <c r="N50" s="493"/>
      <c r="O50" s="494"/>
      <c r="P50" s="36"/>
    </row>
    <row r="51" spans="2:16" ht="30">
      <c r="B51" s="25"/>
      <c r="C51" s="471" t="s">
        <v>70</v>
      </c>
      <c r="D51" s="472"/>
      <c r="E51" s="472"/>
      <c r="F51" s="472"/>
      <c r="G51" s="472"/>
      <c r="H51" s="472"/>
      <c r="I51" s="472"/>
      <c r="J51" s="80" t="s">
        <v>71</v>
      </c>
      <c r="K51" s="100" t="s">
        <v>72</v>
      </c>
      <c r="L51" s="101" t="s">
        <v>73</v>
      </c>
      <c r="M51" s="473" t="s">
        <v>58</v>
      </c>
      <c r="N51" s="474"/>
      <c r="O51" s="102" t="s">
        <v>59</v>
      </c>
      <c r="P51" s="40"/>
    </row>
    <row r="52" spans="2:16" ht="14.25">
      <c r="B52" s="25"/>
      <c r="C52" s="103"/>
      <c r="D52" s="104"/>
      <c r="E52" s="104"/>
      <c r="F52" s="104"/>
      <c r="G52" s="104"/>
      <c r="H52" s="104"/>
      <c r="I52" s="104"/>
      <c r="J52" s="105"/>
      <c r="K52" s="106"/>
      <c r="L52" s="107"/>
      <c r="M52" s="479"/>
      <c r="N52" s="480"/>
      <c r="O52" s="108"/>
      <c r="P52" s="41"/>
    </row>
    <row r="53" spans="2:16" ht="14.25">
      <c r="B53" s="25"/>
      <c r="C53" s="103"/>
      <c r="D53" s="104"/>
      <c r="E53" s="104"/>
      <c r="F53" s="104"/>
      <c r="G53" s="104"/>
      <c r="H53" s="104"/>
      <c r="I53" s="104"/>
      <c r="J53" s="105"/>
      <c r="K53" s="106"/>
      <c r="L53" s="107"/>
      <c r="M53" s="479"/>
      <c r="N53" s="480"/>
      <c r="O53" s="108"/>
      <c r="P53" s="41"/>
    </row>
    <row r="54" spans="2:16" ht="14.25">
      <c r="B54" s="25"/>
      <c r="C54" s="103"/>
      <c r="D54" s="104"/>
      <c r="E54" s="104"/>
      <c r="F54" s="104"/>
      <c r="G54" s="104"/>
      <c r="H54" s="104"/>
      <c r="I54" s="104"/>
      <c r="J54" s="105"/>
      <c r="K54" s="106"/>
      <c r="L54" s="107"/>
      <c r="M54" s="475"/>
      <c r="N54" s="476"/>
      <c r="O54" s="108"/>
      <c r="P54" s="41"/>
    </row>
    <row r="55" spans="2:16" ht="15" thickBot="1">
      <c r="B55" s="25"/>
      <c r="C55" s="467"/>
      <c r="D55" s="468"/>
      <c r="E55" s="468"/>
      <c r="F55" s="468"/>
      <c r="G55" s="468"/>
      <c r="H55" s="468"/>
      <c r="I55" s="468"/>
      <c r="J55" s="97"/>
      <c r="K55" s="98"/>
      <c r="L55" s="97"/>
      <c r="M55" s="469"/>
      <c r="N55" s="470"/>
      <c r="O55" s="99"/>
      <c r="P55" s="38"/>
    </row>
    <row r="56" spans="2:16" ht="15.75" thickBot="1">
      <c r="B56" s="25"/>
      <c r="C56" s="461" t="s">
        <v>60</v>
      </c>
      <c r="D56" s="462"/>
      <c r="E56" s="462"/>
      <c r="F56" s="462"/>
      <c r="G56" s="462"/>
      <c r="H56" s="462"/>
      <c r="I56" s="462"/>
      <c r="J56" s="462"/>
      <c r="K56" s="462"/>
      <c r="L56" s="462"/>
      <c r="M56" s="462"/>
      <c r="N56" s="463"/>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464" t="s">
        <v>74</v>
      </c>
      <c r="D58" s="465"/>
      <c r="E58" s="465"/>
      <c r="F58" s="465"/>
      <c r="G58" s="465"/>
      <c r="H58" s="465"/>
      <c r="I58" s="465"/>
      <c r="J58" s="465"/>
      <c r="K58" s="465"/>
      <c r="L58" s="465"/>
      <c r="M58" s="465"/>
      <c r="N58" s="466"/>
      <c r="O58" s="109"/>
      <c r="P58" s="42"/>
    </row>
    <row r="59" spans="2:16">
      <c r="B59" s="25"/>
      <c r="C59" s="486" t="s">
        <v>75</v>
      </c>
      <c r="D59" s="487"/>
      <c r="E59" s="487"/>
      <c r="F59" s="487"/>
      <c r="G59" s="487"/>
      <c r="H59" s="487"/>
      <c r="I59" s="487"/>
      <c r="J59" s="487"/>
      <c r="K59" s="487"/>
      <c r="L59" s="487"/>
      <c r="M59" s="487"/>
      <c r="N59" s="487"/>
      <c r="O59" s="488"/>
      <c r="P59" s="36"/>
    </row>
    <row r="60" spans="2:16">
      <c r="B60" s="25"/>
      <c r="C60" s="489"/>
      <c r="D60" s="490"/>
      <c r="E60" s="490"/>
      <c r="F60" s="490"/>
      <c r="G60" s="490"/>
      <c r="H60" s="490"/>
      <c r="I60" s="490"/>
      <c r="J60" s="490"/>
      <c r="K60" s="490"/>
      <c r="L60" s="490"/>
      <c r="M60" s="490"/>
      <c r="N60" s="490"/>
      <c r="O60" s="491"/>
      <c r="P60" s="36"/>
    </row>
    <row r="61" spans="2:16" ht="13.5" thickBot="1">
      <c r="B61" s="25"/>
      <c r="C61" s="492"/>
      <c r="D61" s="493"/>
      <c r="E61" s="493"/>
      <c r="F61" s="493"/>
      <c r="G61" s="493"/>
      <c r="H61" s="493"/>
      <c r="I61" s="493"/>
      <c r="J61" s="493"/>
      <c r="K61" s="493"/>
      <c r="L61" s="493"/>
      <c r="M61" s="493"/>
      <c r="N61" s="493"/>
      <c r="O61" s="494"/>
      <c r="P61" s="36"/>
    </row>
    <row r="62" spans="2:16" ht="15">
      <c r="B62" s="25"/>
      <c r="C62" s="471" t="s">
        <v>76</v>
      </c>
      <c r="D62" s="472"/>
      <c r="E62" s="472"/>
      <c r="F62" s="472"/>
      <c r="G62" s="472"/>
      <c r="H62" s="472"/>
      <c r="I62" s="472"/>
      <c r="J62" s="220"/>
      <c r="K62" s="221"/>
      <c r="L62" s="101" t="s">
        <v>77</v>
      </c>
      <c r="M62" s="473" t="s">
        <v>78</v>
      </c>
      <c r="N62" s="474"/>
      <c r="O62" s="102"/>
      <c r="P62" s="40"/>
    </row>
    <row r="63" spans="2:16" ht="14.25">
      <c r="B63" s="25"/>
      <c r="C63" s="455" t="s">
        <v>79</v>
      </c>
      <c r="D63" s="456"/>
      <c r="E63" s="456"/>
      <c r="F63" s="456"/>
      <c r="G63" s="456"/>
      <c r="H63" s="456"/>
      <c r="I63" s="456"/>
      <c r="J63" s="110"/>
      <c r="K63" s="111"/>
      <c r="L63" s="112"/>
      <c r="M63" s="457"/>
      <c r="N63" s="458"/>
      <c r="O63" s="113"/>
      <c r="P63" s="43"/>
    </row>
    <row r="64" spans="2:16" ht="14.25">
      <c r="B64" s="25"/>
      <c r="C64" s="84" t="s">
        <v>80</v>
      </c>
      <c r="D64" s="85"/>
      <c r="E64" s="85"/>
      <c r="F64" s="85"/>
      <c r="G64" s="85"/>
      <c r="H64" s="85"/>
      <c r="I64" s="85"/>
      <c r="J64" s="110"/>
      <c r="K64" s="111"/>
      <c r="L64" s="112"/>
      <c r="M64" s="457"/>
      <c r="N64" s="458"/>
      <c r="O64" s="113"/>
      <c r="P64" s="43"/>
    </row>
    <row r="65" spans="2:16" ht="15" thickBot="1">
      <c r="B65" s="25"/>
      <c r="C65" s="69" t="s">
        <v>81</v>
      </c>
      <c r="D65" s="70"/>
      <c r="E65" s="70"/>
      <c r="F65" s="70"/>
      <c r="G65" s="70"/>
      <c r="H65" s="70"/>
      <c r="I65" s="70"/>
      <c r="J65" s="114"/>
      <c r="K65" s="115"/>
      <c r="L65" s="112"/>
      <c r="M65" s="459"/>
      <c r="N65" s="460"/>
      <c r="O65" s="113"/>
      <c r="P65" s="43"/>
    </row>
    <row r="66" spans="2:16" ht="15.75" thickBot="1">
      <c r="B66" s="25"/>
      <c r="C66" s="461" t="s">
        <v>60</v>
      </c>
      <c r="D66" s="462"/>
      <c r="E66" s="462"/>
      <c r="F66" s="462"/>
      <c r="G66" s="462"/>
      <c r="H66" s="462"/>
      <c r="I66" s="462"/>
      <c r="J66" s="462"/>
      <c r="K66" s="462"/>
      <c r="L66" s="462"/>
      <c r="M66" s="462"/>
      <c r="N66" s="463"/>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464" t="s">
        <v>82</v>
      </c>
      <c r="D68" s="465"/>
      <c r="E68" s="465"/>
      <c r="F68" s="465"/>
      <c r="G68" s="465"/>
      <c r="H68" s="465"/>
      <c r="I68" s="465"/>
      <c r="J68" s="465"/>
      <c r="K68" s="465"/>
      <c r="L68" s="465"/>
      <c r="M68" s="465"/>
      <c r="N68" s="466"/>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83</v>
      </c>
      <c r="I70" s="118"/>
      <c r="J70" s="118"/>
      <c r="K70" s="118"/>
      <c r="L70" s="52"/>
      <c r="M70" s="52"/>
      <c r="N70" s="52"/>
      <c r="O70" s="76"/>
      <c r="P70" s="26"/>
    </row>
    <row r="71" spans="2:16" ht="15">
      <c r="B71" s="25"/>
      <c r="C71" s="75"/>
      <c r="D71" s="52"/>
      <c r="E71" s="52"/>
      <c r="F71" s="52"/>
      <c r="G71" s="52"/>
      <c r="H71" s="118" t="s">
        <v>84</v>
      </c>
      <c r="I71" s="52"/>
      <c r="J71" s="52"/>
      <c r="K71" s="52"/>
      <c r="L71" s="52"/>
      <c r="M71" s="52"/>
      <c r="N71" s="52"/>
      <c r="O71" s="76"/>
      <c r="P71" s="45"/>
    </row>
    <row r="72" spans="2:16" ht="15">
      <c r="B72" s="25"/>
      <c r="C72" s="75"/>
      <c r="D72" s="52"/>
      <c r="E72" s="52"/>
      <c r="F72" s="52"/>
      <c r="G72" s="52"/>
      <c r="H72" s="118" t="s">
        <v>85</v>
      </c>
      <c r="I72" s="52"/>
      <c r="J72" s="52"/>
      <c r="K72" s="52"/>
      <c r="L72" s="52"/>
      <c r="M72" s="52"/>
      <c r="N72" s="52"/>
      <c r="O72" s="76"/>
      <c r="P72" s="45"/>
    </row>
    <row r="73" spans="2:16" ht="14.25">
      <c r="B73" s="25"/>
      <c r="C73" s="61"/>
      <c r="D73" s="119"/>
      <c r="E73" s="119"/>
      <c r="F73" s="119"/>
      <c r="G73" s="119"/>
      <c r="H73" s="118" t="s">
        <v>86</v>
      </c>
      <c r="I73" s="119"/>
      <c r="J73" s="119"/>
      <c r="K73" s="119"/>
      <c r="L73" s="119"/>
      <c r="M73" s="119"/>
      <c r="N73" s="119"/>
      <c r="O73" s="120"/>
      <c r="P73" s="46"/>
    </row>
    <row r="74" spans="2:16" ht="14.25">
      <c r="B74" s="25"/>
      <c r="C74" s="75"/>
      <c r="D74" s="52"/>
      <c r="E74" s="52"/>
      <c r="F74" s="52"/>
      <c r="G74" s="52"/>
      <c r="H74" s="52" t="s">
        <v>87</v>
      </c>
      <c r="I74" s="52"/>
      <c r="J74" s="52"/>
      <c r="K74" s="52"/>
      <c r="L74" s="52"/>
      <c r="M74" s="52"/>
      <c r="N74" s="52"/>
      <c r="O74" s="76"/>
      <c r="P74" s="26"/>
    </row>
    <row r="75" spans="2:16" ht="15">
      <c r="B75" s="25"/>
      <c r="C75" s="121" t="s">
        <v>88</v>
      </c>
      <c r="D75" s="122"/>
      <c r="E75" s="122"/>
      <c r="F75" s="122"/>
      <c r="G75" s="122"/>
      <c r="H75" s="122"/>
      <c r="I75" s="122"/>
      <c r="J75" s="122"/>
      <c r="K75" s="122"/>
      <c r="L75" s="122"/>
      <c r="M75" s="122"/>
      <c r="N75" s="122"/>
      <c r="O75" s="123"/>
      <c r="P75" s="26"/>
    </row>
    <row r="76" spans="2:16" ht="14.25">
      <c r="B76" s="25"/>
      <c r="C76" s="452"/>
      <c r="D76" s="453"/>
      <c r="E76" s="453"/>
      <c r="F76" s="453"/>
      <c r="G76" s="453"/>
      <c r="H76" s="453"/>
      <c r="I76" s="453"/>
      <c r="J76" s="453"/>
      <c r="K76" s="453"/>
      <c r="L76" s="453"/>
      <c r="M76" s="453"/>
      <c r="N76" s="453"/>
      <c r="O76" s="454"/>
      <c r="P76" s="46"/>
    </row>
    <row r="77" spans="2:16" ht="14.25">
      <c r="B77" s="25"/>
      <c r="C77" s="452"/>
      <c r="D77" s="453"/>
      <c r="E77" s="453"/>
      <c r="F77" s="453"/>
      <c r="G77" s="453"/>
      <c r="H77" s="453"/>
      <c r="I77" s="453"/>
      <c r="J77" s="453"/>
      <c r="K77" s="453"/>
      <c r="L77" s="453"/>
      <c r="M77" s="453"/>
      <c r="N77" s="453"/>
      <c r="O77" s="454"/>
      <c r="P77" s="46"/>
    </row>
    <row r="78" spans="2:16" ht="14.25">
      <c r="B78" s="25"/>
      <c r="C78" s="61"/>
      <c r="D78" s="119"/>
      <c r="E78" s="119"/>
      <c r="F78" s="119"/>
      <c r="G78" s="119"/>
      <c r="H78" s="119"/>
      <c r="I78" s="119"/>
      <c r="J78" s="119"/>
      <c r="K78" s="119"/>
      <c r="L78" s="119"/>
      <c r="M78" s="119"/>
      <c r="N78" s="119"/>
      <c r="O78" s="120"/>
      <c r="P78" s="46"/>
    </row>
    <row r="79" spans="2:16" ht="15">
      <c r="B79" s="25"/>
      <c r="C79" s="124" t="s">
        <v>89</v>
      </c>
      <c r="D79" s="119"/>
      <c r="E79" s="119"/>
      <c r="F79" s="119"/>
      <c r="G79" s="119"/>
      <c r="H79" s="119"/>
      <c r="I79" s="119"/>
      <c r="J79" s="119"/>
      <c r="K79" s="119"/>
      <c r="L79" s="119"/>
      <c r="M79" s="119"/>
      <c r="N79" s="119"/>
      <c r="O79" s="120"/>
      <c r="P79" s="46"/>
    </row>
    <row r="80" spans="2:16" ht="12.75" customHeight="1">
      <c r="B80" s="25"/>
      <c r="C80" s="449" t="s">
        <v>90</v>
      </c>
      <c r="D80" s="450"/>
      <c r="E80" s="450"/>
      <c r="F80" s="450"/>
      <c r="G80" s="450"/>
      <c r="H80" s="450"/>
      <c r="I80" s="450"/>
      <c r="J80" s="450"/>
      <c r="K80" s="450"/>
      <c r="L80" s="450"/>
      <c r="M80" s="450"/>
      <c r="N80" s="450"/>
      <c r="O80" s="451"/>
      <c r="P80" s="47"/>
    </row>
    <row r="81" spans="2:16" ht="28.5" customHeight="1">
      <c r="B81" s="25"/>
      <c r="C81" s="449"/>
      <c r="D81" s="450"/>
      <c r="E81" s="450"/>
      <c r="F81" s="450"/>
      <c r="G81" s="450"/>
      <c r="H81" s="450"/>
      <c r="I81" s="450"/>
      <c r="J81" s="450"/>
      <c r="K81" s="450"/>
      <c r="L81" s="450"/>
      <c r="M81" s="450"/>
      <c r="N81" s="450"/>
      <c r="O81" s="451"/>
      <c r="P81" s="47"/>
    </row>
    <row r="82" spans="2:16" ht="13.35" customHeight="1">
      <c r="B82" s="25"/>
      <c r="C82" s="449" t="s">
        <v>91</v>
      </c>
      <c r="D82" s="450"/>
      <c r="E82" s="450"/>
      <c r="F82" s="450"/>
      <c r="G82" s="450"/>
      <c r="H82" s="450"/>
      <c r="I82" s="450"/>
      <c r="J82" s="450"/>
      <c r="K82" s="450"/>
      <c r="L82" s="450"/>
      <c r="M82" s="450"/>
      <c r="N82" s="450"/>
      <c r="O82" s="451"/>
      <c r="P82" s="47"/>
    </row>
    <row r="83" spans="2:16" ht="45" customHeight="1">
      <c r="B83" s="25"/>
      <c r="C83" s="449"/>
      <c r="D83" s="450"/>
      <c r="E83" s="450"/>
      <c r="F83" s="450"/>
      <c r="G83" s="450"/>
      <c r="H83" s="450"/>
      <c r="I83" s="450"/>
      <c r="J83" s="450"/>
      <c r="K83" s="450"/>
      <c r="L83" s="450"/>
      <c r="M83" s="450"/>
      <c r="N83" s="450"/>
      <c r="O83" s="451"/>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83</v>
      </c>
      <c r="I85" s="52"/>
      <c r="J85" s="52"/>
      <c r="K85" s="52"/>
      <c r="L85" s="52"/>
      <c r="M85" s="52"/>
      <c r="N85" s="52"/>
      <c r="O85" s="76"/>
      <c r="P85" s="26"/>
    </row>
    <row r="86" spans="2:16" ht="14.25">
      <c r="B86" s="25"/>
      <c r="C86" s="75"/>
      <c r="D86" s="52"/>
      <c r="E86" s="52"/>
      <c r="F86" s="52"/>
      <c r="G86" s="52"/>
      <c r="H86" s="52" t="s">
        <v>84</v>
      </c>
      <c r="I86" s="85"/>
      <c r="J86" s="85"/>
      <c r="K86" s="85"/>
      <c r="L86" s="52"/>
      <c r="M86" s="52"/>
      <c r="N86" s="52"/>
      <c r="O86" s="76"/>
      <c r="P86" s="26"/>
    </row>
    <row r="87" spans="2:16" ht="14.25">
      <c r="B87" s="25"/>
      <c r="C87" s="75"/>
      <c r="D87" s="52"/>
      <c r="E87" s="52"/>
      <c r="F87" s="52"/>
      <c r="G87" s="52"/>
      <c r="H87" s="52" t="s">
        <v>92</v>
      </c>
      <c r="I87" s="125"/>
      <c r="J87" s="125"/>
      <c r="K87" s="125"/>
      <c r="L87" s="52"/>
      <c r="M87" s="52"/>
      <c r="N87" s="52"/>
      <c r="O87" s="76"/>
      <c r="P87" s="26"/>
    </row>
    <row r="88" spans="2:16" ht="14.25">
      <c r="B88" s="25"/>
      <c r="C88" s="126"/>
      <c r="D88" s="119"/>
      <c r="E88" s="119"/>
      <c r="F88" s="119"/>
      <c r="G88" s="119"/>
      <c r="H88" s="52" t="s">
        <v>93</v>
      </c>
      <c r="I88" s="52"/>
      <c r="J88" s="52"/>
      <c r="K88" s="52"/>
      <c r="L88" s="119"/>
      <c r="M88" s="119"/>
      <c r="N88" s="119"/>
      <c r="O88" s="120"/>
      <c r="P88" s="46"/>
    </row>
    <row r="89" spans="2:16" ht="18.75" customHeight="1" thickBot="1">
      <c r="B89" s="25"/>
      <c r="C89" s="445"/>
      <c r="D89" s="446"/>
      <c r="E89" s="446"/>
      <c r="F89" s="98"/>
      <c r="G89" s="98"/>
      <c r="H89" s="98"/>
      <c r="I89" s="98"/>
      <c r="J89" s="98"/>
      <c r="K89" s="443"/>
      <c r="L89" s="443"/>
      <c r="M89" s="443"/>
      <c r="N89" s="443"/>
      <c r="O89" s="444"/>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www.w3.org/XML/1998/namespace"/>
    <ds:schemaRef ds:uri="http://schemas.microsoft.com/office/2006/documentManagement/types"/>
    <ds:schemaRef ds:uri="http://schemas.openxmlformats.org/package/2006/metadata/core-properties"/>
    <ds:schemaRef ds:uri="http://purl.org/dc/elements/1.1/"/>
    <ds:schemaRef ds:uri="http://schemas.microsoft.com/office/2006/metadata/properties"/>
    <ds:schemaRef ds:uri="http://purl.org/dc/terms/"/>
    <ds:schemaRef ds:uri="http://schemas.microsoft.com/office/infopath/2007/PartnerControls"/>
    <ds:schemaRef ds:uri="a6cb9e4b-f1d1-4245-83ec-6cad768d538a"/>
    <ds:schemaRef ds:uri="9d85dbaf-23eb-4e57-a637-93dcacc8b1a1"/>
    <ds:schemaRef ds:uri="http://purl.org/dc/dcmitype/"/>
  </ds:schemaRefs>
</ds:datastoreItem>
</file>

<file path=customXml/itemProps2.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lpstr>'PRESUPUESTO OFICIAL (Entidad)'!Títulos_a_imprimir</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paola gracia</cp:lastModifiedBy>
  <cp:revision/>
  <cp:lastPrinted>2026-09-27T17:32:46Z</cp:lastPrinted>
  <dcterms:created xsi:type="dcterms:W3CDTF">2006-06-27T16:47:25Z</dcterms:created>
  <dcterms:modified xsi:type="dcterms:W3CDTF">2026-10-13T18:19:20Z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