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cuments\GAIRA 2026\BIENES Y SERVICIOS\CUARTOS FRIOS\PUBLICAR\"/>
    </mc:Choice>
  </mc:AlternateContent>
  <xr:revisionPtr revIDLastSave="0" documentId="13_ncr:1_{93DA0FB2-63D7-449A-A1AB-603EB7E3E2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MERCADO ACT" sheetId="19" r:id="rId1"/>
    <sheet name="LD" sheetId="17" state="hidden" r:id="rId2"/>
  </sheets>
  <definedNames>
    <definedName name="Amazonas">LD!$F$3</definedName>
    <definedName name="Antioquia">LD!$F$4:$F$19</definedName>
    <definedName name="Arauca">LD!$F$20</definedName>
    <definedName name="Atlántico">LD!$F$21:$F$24</definedName>
    <definedName name="Bolívar">LD!$F$25:$F$28</definedName>
    <definedName name="Boyacá">LD!$F$29:$F$32</definedName>
    <definedName name="Caldas">LD!$F$33:$F$37</definedName>
    <definedName name="Caquetá">LD!$F$38</definedName>
    <definedName name="Casanare">LD!$F$39</definedName>
    <definedName name="Cauca">LD!$F$40:$F$42</definedName>
    <definedName name="Cesar">LD!$F$43:$F$45</definedName>
    <definedName name="Choco">LD!$F$46</definedName>
    <definedName name="Córdoba">LD!$F$47:$F$48</definedName>
    <definedName name="Cundinamarca">LD!$F$49:$F$54</definedName>
    <definedName name="Distrito_Capital">LD!$F$55:$F$69</definedName>
    <definedName name="Guainía">LD!$F$70</definedName>
    <definedName name="Guajira">LD!$F$71:$F$72</definedName>
    <definedName name="Guaviare">LD!$F$73</definedName>
    <definedName name="Huila">LD!$F$74:$F$77</definedName>
    <definedName name="Magdalena">LD!$F$79:$F$80</definedName>
    <definedName name="Meta">LD!$F$81</definedName>
    <definedName name="Nariño">LD!$F$83:$F$85</definedName>
    <definedName name="Norte_de_Santander">LD!$F$86:$F$87</definedName>
    <definedName name="Putumayo">LD!$F$88</definedName>
    <definedName name="Quindío">LD!$F$89:$F$91</definedName>
    <definedName name="Risaralda">LD!$F$92</definedName>
    <definedName name="San_Andrés">LD!$F$95</definedName>
    <definedName name="Santander">LD!$F$96:$F$103</definedName>
    <definedName name="Sucre">LD!$F$104</definedName>
    <definedName name="Tolima">LD!$F$105:$F$106</definedName>
    <definedName name="Valle">LD!$F$108:$F$117</definedName>
    <definedName name="Vaupés">LD!$F$118</definedName>
    <definedName name="Vichada">LD!$F$119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9" l="1"/>
  <c r="I8" i="19" s="1"/>
  <c r="M6" i="19"/>
  <c r="M8" i="19" s="1"/>
  <c r="Q6" i="19"/>
  <c r="Q8" i="19" s="1"/>
  <c r="G3" i="19"/>
  <c r="H3" i="19" s="1"/>
  <c r="G4" i="19"/>
  <c r="H4" i="19" s="1"/>
  <c r="G5" i="19"/>
  <c r="H5" i="19" s="1"/>
  <c r="K3" i="19"/>
  <c r="L3" i="19" s="1"/>
  <c r="M3" i="19" s="1"/>
  <c r="K4" i="19"/>
  <c r="L4" i="19" s="1"/>
  <c r="M4" i="19" s="1"/>
  <c r="K5" i="19"/>
  <c r="L5" i="19" s="1"/>
  <c r="M5" i="19" s="1"/>
  <c r="O3" i="19"/>
  <c r="P3" i="19"/>
  <c r="Q3" i="19" s="1"/>
  <c r="O4" i="19"/>
  <c r="P4" i="19" s="1"/>
  <c r="Q4" i="19" s="1"/>
  <c r="O5" i="19"/>
  <c r="P5" i="19" s="1"/>
  <c r="Q5" i="19" s="1"/>
  <c r="S3" i="19"/>
  <c r="T3" i="19"/>
  <c r="U3" i="19" s="1"/>
  <c r="S4" i="19"/>
  <c r="T4" i="19" s="1"/>
  <c r="U4" i="19" s="1"/>
  <c r="S5" i="19"/>
  <c r="T5" i="19" s="1"/>
  <c r="U5" i="19" s="1"/>
  <c r="V6" i="19" l="1"/>
  <c r="W6" i="19" s="1"/>
  <c r="W8" i="19"/>
  <c r="I3" i="19"/>
  <c r="V3" i="19"/>
  <c r="W3" i="19" s="1"/>
  <c r="I4" i="19"/>
  <c r="V4" i="19"/>
  <c r="W4" i="19" s="1"/>
  <c r="U7" i="19"/>
  <c r="U12" i="19" s="1"/>
  <c r="M7" i="19"/>
  <c r="Q7" i="19"/>
  <c r="I5" i="19"/>
  <c r="V5" i="19"/>
  <c r="W5" i="19" s="1"/>
  <c r="Q9" i="19"/>
  <c r="Q10" i="19"/>
  <c r="Q11" i="19" s="1"/>
  <c r="M9" i="19"/>
  <c r="M10" i="19"/>
  <c r="M11" i="19" s="1"/>
  <c r="I10" i="19"/>
  <c r="I9" i="19"/>
  <c r="W9" i="19" l="1"/>
  <c r="I7" i="19"/>
  <c r="W7" i="19" s="1"/>
  <c r="W10" i="19"/>
  <c r="M12" i="19"/>
  <c r="Q12" i="19"/>
  <c r="I11" i="19"/>
  <c r="W11" i="19" s="1"/>
  <c r="W12" i="19" l="1"/>
  <c r="I12" i="19"/>
</calcChain>
</file>

<file path=xl/sharedStrings.xml><?xml version="1.0" encoding="utf-8"?>
<sst xmlns="http://schemas.openxmlformats.org/spreadsheetml/2006/main" count="355" uniqueCount="201">
  <si>
    <t>Magdalena</t>
  </si>
  <si>
    <t>DETALLE DE REQUERIMIENTO</t>
  </si>
  <si>
    <t>VR MERCADO - PROMEDIO PONDERADO</t>
  </si>
  <si>
    <t>ÍTEM</t>
  </si>
  <si>
    <t>NOMBRE Y DESCRIPCIÓN COMPLETA DEL ELEMENTO</t>
  </si>
  <si>
    <t>UNIDAD DE MEDIDA</t>
  </si>
  <si>
    <t>CANTIDAD</t>
  </si>
  <si>
    <t>IVA</t>
  </si>
  <si>
    <t>TOTAL VR UNITARIO CON IVA</t>
  </si>
  <si>
    <t>VALOR PROMEDIO UNITARIO - INCLUYE IVA</t>
  </si>
  <si>
    <t>VALOR TOTAL</t>
  </si>
  <si>
    <t>Cuarto frío o cámara frigorífica de 2.00 x 2.00 x 2.50 mts para almacenamiento carnes, pescado, pollo, mariscos, frutas, verduras, etc. para preservación o congelamiento, temperaturas: 0~10°/-20~-10°C diseñada para mantener la cadena de frío de los alimentos</t>
  </si>
  <si>
    <t xml:space="preserve">UNIDAD </t>
  </si>
  <si>
    <t>Cuarto de Congelación: Cámara aislada diseñada para almacenar productos perecederos como carnes, pescados y lácteos a temperaturas muy bajas, típicamente entre  -15y - 18 °C. Su función principal es mantener una cadena de frío continua para conservar la calidad y prolongar la vida útil de los alimentos mediante sistemas de Congelación controlada</t>
  </si>
  <si>
    <t>Cuartos o cámaras de maduración de carnes:  Espacios refrigerados diseñados para envejecer la carne de forma controlada, mejorando su sabor, terneza y textura. Temperatura entre 0 °C y 4 °C, la humedad  entre 65% y 85%.</t>
  </si>
  <si>
    <t>UNIDAD</t>
  </si>
  <si>
    <t>Amazonas</t>
  </si>
  <si>
    <t>Antioquia</t>
  </si>
  <si>
    <t>Arauca</t>
  </si>
  <si>
    <t>Atlántico</t>
  </si>
  <si>
    <t>Bolívar</t>
  </si>
  <si>
    <t>Boyacá</t>
  </si>
  <si>
    <t>Caldas</t>
  </si>
  <si>
    <t>Caquetá</t>
  </si>
  <si>
    <t>Casanare</t>
  </si>
  <si>
    <t>Cauca</t>
  </si>
  <si>
    <t>Cesar</t>
  </si>
  <si>
    <t>Choco</t>
  </si>
  <si>
    <t>Córdoba</t>
  </si>
  <si>
    <t>Cundinamarca</t>
  </si>
  <si>
    <t>Guainía</t>
  </si>
  <si>
    <t>Guajira</t>
  </si>
  <si>
    <t>Guaviare</t>
  </si>
  <si>
    <t>Huila</t>
  </si>
  <si>
    <t>Meta</t>
  </si>
  <si>
    <t>Nariño</t>
  </si>
  <si>
    <t>Putumayo</t>
  </si>
  <si>
    <t>Quindío</t>
  </si>
  <si>
    <t>Risaralda</t>
  </si>
  <si>
    <t>Santander</t>
  </si>
  <si>
    <t>Sucre</t>
  </si>
  <si>
    <t>Tolima</t>
  </si>
  <si>
    <t>Valle</t>
  </si>
  <si>
    <t>Vaupés</t>
  </si>
  <si>
    <t>Vichada</t>
  </si>
  <si>
    <t>Equipo</t>
  </si>
  <si>
    <t xml:space="preserve">Aula convencional </t>
  </si>
  <si>
    <t>REGIONALES</t>
  </si>
  <si>
    <t xml:space="preserve">REGIONAL </t>
  </si>
  <si>
    <t xml:space="preserve">CENTRO DE FORMACIÓN </t>
  </si>
  <si>
    <t>Maquinaria</t>
  </si>
  <si>
    <t>Aula TIC</t>
  </si>
  <si>
    <t>9517 - Centro para la Biodiversidad y el Turismo del Amazonas</t>
  </si>
  <si>
    <t>Mueble</t>
  </si>
  <si>
    <t>Taller</t>
  </si>
  <si>
    <t>9101 - Centro de los Recursos Naturales Renovables -La Salada</t>
  </si>
  <si>
    <t>Herramienta</t>
  </si>
  <si>
    <t xml:space="preserve">Laboratorio </t>
  </si>
  <si>
    <t>Distrito_Capital</t>
  </si>
  <si>
    <t>9201 - Centro del Diseño y Manufactura del Cuero</t>
  </si>
  <si>
    <t>Unidad productiva</t>
  </si>
  <si>
    <t>9202 - Centro de Formación en Diseño, Confección y Moda</t>
  </si>
  <si>
    <t>Campo deportivo</t>
  </si>
  <si>
    <t>9203 - Centro para el Desarrollo del Hábitat y la Construcción</t>
  </si>
  <si>
    <t>Biblioteca</t>
  </si>
  <si>
    <t>9204 - Centro de Tecnología de la Manufactura Avanzada.</t>
  </si>
  <si>
    <t>No aplica</t>
  </si>
  <si>
    <t>9205 - Centro Tecnológico del Mobiliario</t>
  </si>
  <si>
    <t>9206 - Centro Textil y de Gestión Industrial</t>
  </si>
  <si>
    <t>9301 - Centro de Comercio</t>
  </si>
  <si>
    <t>9401 - Centro de Servicios de Salud</t>
  </si>
  <si>
    <t xml:space="preserve">9402 - Centro de Servicios y Gestión Empresarial </t>
  </si>
  <si>
    <t>9501 - Complejo Tecnológico para la Gestión Agroempresarial</t>
  </si>
  <si>
    <t xml:space="preserve">9502 - Complejo Tecnológico Minero Agroempresarial </t>
  </si>
  <si>
    <t>9503 - Centro de la Innovación, la Agroindustria y la Aviación</t>
  </si>
  <si>
    <t>9504 - Complejo Tecnológico Agroindustrial, Pecuario y Turístico</t>
  </si>
  <si>
    <t>9549 - Complejo Tecnológico, Turístico y Agroindustrial del Occidente Antioqueño</t>
  </si>
  <si>
    <t>9127 - Centro de Formación Minero Ambiental</t>
  </si>
  <si>
    <t>Norte_de_Santander</t>
  </si>
  <si>
    <t>9530 - Centro de Gestión y Desarrollo Agroindustrial de Arauca</t>
  </si>
  <si>
    <t>9103 - Centro para el Desarrollo Agroecologico y Agroindustrial</t>
  </si>
  <si>
    <t>9207 - Centro Nacional Colombo Alemán</t>
  </si>
  <si>
    <t xml:space="preserve">9208 - Centro Industrial y de Aviación  </t>
  </si>
  <si>
    <t>9302 - Centro de Comercio y Servicios</t>
  </si>
  <si>
    <t>9104 - Centro Agroempresarial y Minero</t>
  </si>
  <si>
    <t>9105 - Centro Internacional Náutico, Fluvial y Portuario</t>
  </si>
  <si>
    <t>9218 - Centro para la Industria Petroquímica</t>
  </si>
  <si>
    <t>9304 - Centro de Comercio y Servicios</t>
  </si>
  <si>
    <t xml:space="preserve">9110 - Centro de Desarrollo Agropecuario y Agroindustrial </t>
  </si>
  <si>
    <t>San_Andrés</t>
  </si>
  <si>
    <t>9111 - Centro  Minero</t>
  </si>
  <si>
    <t xml:space="preserve">9305 - Centro de Gestión Administrativa y Fortalecimiento Empresarial </t>
  </si>
  <si>
    <t>9514 - Centro Industrial de Mantenimiento y Manufactura</t>
  </si>
  <si>
    <t>9112 - Centro para la Formación Cafetera</t>
  </si>
  <si>
    <t>9219 - Centro de Automatización Industrial</t>
  </si>
  <si>
    <t>9220 - Centro de Procesos Industriales y Construcción</t>
  </si>
  <si>
    <t>9306 - Centro de Comercio y Servicios</t>
  </si>
  <si>
    <t>9515 - Centro Pecuario y Agroempresarial</t>
  </si>
  <si>
    <t>9516 - Centro Tecnológico de la Amazonia</t>
  </si>
  <si>
    <t>9519 - Centro Agroindustrial y Fortalecimiento Empresarial de Casanare</t>
  </si>
  <si>
    <t xml:space="preserve">9113 - Centro Agropecuario </t>
  </si>
  <si>
    <t xml:space="preserve">9221 - Centro de Teleinformática y Producción Industrial </t>
  </si>
  <si>
    <t>9307 - Centro de Comercio y Servicios</t>
  </si>
  <si>
    <t>9114 - Centro Biotecnológico del Caribe</t>
  </si>
  <si>
    <t>9520 - Centro Agroempresarial</t>
  </si>
  <si>
    <t>9521 - Centro de Operación y Mantenimiento Minero</t>
  </si>
  <si>
    <t>9522 - Centro de Recursos Naturales, Industria y Biodiversidad</t>
  </si>
  <si>
    <t>9115 - Centro Agropecuario y de Biotecnología el Porvenir</t>
  </si>
  <si>
    <t>9523 - Centro de Comercio, Industria y Turismo de Córdoba</t>
  </si>
  <si>
    <t>9232 - Centro Industrial y de Desarrollo Empresarial de Soacha</t>
  </si>
  <si>
    <t>9509 - Centro de Desarrollo Agroindustrial y Empresarial</t>
  </si>
  <si>
    <t xml:space="preserve">9510 - Centro Agroecológico y Empresarial </t>
  </si>
  <si>
    <t>9511 - Centro de la Tecnología de Diseño y la Productividad Empresarial</t>
  </si>
  <si>
    <t>9512 - Centro de Biotecnología Agropecuaria</t>
  </si>
  <si>
    <t xml:space="preserve">9513 - Centro de Desarrollo Agroempresarial </t>
  </si>
  <si>
    <t>9209 - Centro de Tecnologías para la Construcción y la Madera</t>
  </si>
  <si>
    <t>9210 - Centro de Electricidad, Electrónica y Telecomunicaciones</t>
  </si>
  <si>
    <t>9211 - Centro de Gestión Industrial</t>
  </si>
  <si>
    <t>9212 - Centro de Manufactura en Textil y Cuero</t>
  </si>
  <si>
    <t>9213 - Centro de Tecnologías del Transporte</t>
  </si>
  <si>
    <t>9214 - Centro Metalmecánico</t>
  </si>
  <si>
    <t>9215 - Centro de Materiales y Ensayos</t>
  </si>
  <si>
    <t>9216 - Centro de Diseño y Metrología</t>
  </si>
  <si>
    <t>9217 - Centro para la Industria de la Comunicación Grafica</t>
  </si>
  <si>
    <t>9303 - Centro de Gestión de Mercados, Logística y Tecnologías de la Información</t>
  </si>
  <si>
    <t>9403 - Centro de Formación de Talento Humano en Salud</t>
  </si>
  <si>
    <t>9404 - Centro de Gestión Administrativa</t>
  </si>
  <si>
    <t>9405 - Centro de Servicios Financieros</t>
  </si>
  <si>
    <t>9406 - Centro Nacional de Hoteleria, Turismo y Alimentos</t>
  </si>
  <si>
    <t>9508 - Centro de Formación en Actividad Física y cultura</t>
  </si>
  <si>
    <t>9547 - Centro Ambiental y Ecoturistico del Nororiente Amazónico</t>
  </si>
  <si>
    <t>9222 - Centro Industrial y de Energías Alternativas</t>
  </si>
  <si>
    <t>9524 - Centro Agroempresarial y Acuícola</t>
  </si>
  <si>
    <t>9533 - Centro de Desarrollo Agroindustrial, Turístico y Tecnológico del Guaviare</t>
  </si>
  <si>
    <t>9116 - Centro de Formación Agroindustrial</t>
  </si>
  <si>
    <t>9525 - Centro Agroempresarial y Desarrollo Pecuario del Huila</t>
  </si>
  <si>
    <t>9526 - Centro de Desarrollo Agroempresarial y Turístico del Huila</t>
  </si>
  <si>
    <t xml:space="preserve">9527 - Centro de la Industria, la Empresa y los Servicios </t>
  </si>
  <si>
    <t>9528 - Centro de Gestión y Desarrollo Sostenible Surcolombiano</t>
  </si>
  <si>
    <t>9118 - Centro Acuícola y Agroindustrial de Gaira</t>
  </si>
  <si>
    <t>9529 - Centro de Logística y Promoción Ecoturística del Magdalena</t>
  </si>
  <si>
    <t>9117 - Centro Agroindustrial del Meta</t>
  </si>
  <si>
    <t>9532 - Centro de Industria y Servicios del Meta</t>
  </si>
  <si>
    <t>9534 - Centro Sur Colombiano de Logística Internacional</t>
  </si>
  <si>
    <t>9535 - Centro Agroindustrial y Pesquero de la Costa Pacifica</t>
  </si>
  <si>
    <t>9536 - Centro Internacional de Producción Limpia - Lope</t>
  </si>
  <si>
    <t>9119 - Centro de Formación para el Desarrollo Rural y Minero</t>
  </si>
  <si>
    <t xml:space="preserve">9537 - Centro de la Industria, la Empresa y los Servicios </t>
  </si>
  <si>
    <t>9518 - Centro Agroforestal y Acuícola Arapaima</t>
  </si>
  <si>
    <t>9120 - Centro Agroindustrial</t>
  </si>
  <si>
    <t>9231 - Centro para el Desarrollo Tecnológico de la Construcción y la Industria</t>
  </si>
  <si>
    <t>9538 - Centro de Comercio y Turismo</t>
  </si>
  <si>
    <t>9121 - Centro Atención Sector Agropecuario</t>
  </si>
  <si>
    <t>9223 - Centro de Diseño e Innovación Tecnológica Industrial</t>
  </si>
  <si>
    <t>9308 - Centro de Comercio y Servicios</t>
  </si>
  <si>
    <t>9539 - Centro de Formación Turística, Gente de Mar y de Servicios</t>
  </si>
  <si>
    <t>9122 - Centro Atención Sector Agropecuario</t>
  </si>
  <si>
    <t>9224 - Centro Industrial de Mantenimiento Integral</t>
  </si>
  <si>
    <t>9225 - Centro Industrial del Diseño y la Manufactura</t>
  </si>
  <si>
    <t>9309 - Centro de Servicios Empresariales y Turísticos</t>
  </si>
  <si>
    <t>9540 - Centro Industrial y del Desarrollo Tecnológico</t>
  </si>
  <si>
    <t>9541 - Centro Agroturístico</t>
  </si>
  <si>
    <t>9545 - Centro Agroempresarial y Turístico de los Andes</t>
  </si>
  <si>
    <t>9546 - Centro de Gestión Agroempresarial del Oriente</t>
  </si>
  <si>
    <t>9542 - Centro de la Innovación, la Tecnología y los Servicios</t>
  </si>
  <si>
    <t>9123 - Centro Agropecuario la Granja</t>
  </si>
  <si>
    <t>9226 - Centro de Industria y Construcción</t>
  </si>
  <si>
    <t>9310 - Centro de Comercio y Servicios</t>
  </si>
  <si>
    <t>9124 - Centro Agropecuario de Buga</t>
  </si>
  <si>
    <t>9125 - Centro Latinoamericano de  Especies Menores</t>
  </si>
  <si>
    <t>9126 - Centro Náutico Pesquero de Buenaventura</t>
  </si>
  <si>
    <t>9227 - Centro de Electricidad y Automatización Industrial -CEAI</t>
  </si>
  <si>
    <t>9228 - Centro de la Construcción</t>
  </si>
  <si>
    <t>9229 - Centro de Diseño Tecnológico Industrial</t>
  </si>
  <si>
    <t>9230 - Centro Nacional de Asistencia Técnica a la Industria -ASTIN</t>
  </si>
  <si>
    <t>9311 - Centro de Gestión Tecnológica de Servicios</t>
  </si>
  <si>
    <t>9543 - Centro de Tecnologías Agroindustriales</t>
  </si>
  <si>
    <t>9544 - Centro de Biotecnología Industrial</t>
  </si>
  <si>
    <t>9548 - Centro Agropecuario y de Servicios Ambientales "Jiri-jirimo"</t>
  </si>
  <si>
    <t>9531 - Centro de Producción y Transformación Agroindustrial de la Orinoquia</t>
  </si>
  <si>
    <t>Revision y balance de cargas eléctricas, cálculo de demanda,    selección y dimensionamiento de conductores eléctricos, disyuntores, breakers termo magnéticos, contactores, relés térmicos y demás elementos de protección y maniobra requeridos para cada circuito.verificación de la acometida eléctrica a 220 V, adecuación de tableros de potencia y control, instalación del sistema de puesta a tierra, protecciones contra sobre corriente, sobretensión y fallas eléctricas, además de la ejecución de pruebas de continuidad, aislamiento, medición de voltaje, corriente y puesta en servicio. Cumplimiento de RETIE, la NTC 2050 y demás normas técnicas aplicables.</t>
  </si>
  <si>
    <t>SUBTOTAL COSTOS CUARTOS FRIOS</t>
  </si>
  <si>
    <t>VALOR ADECUACION  SISTEMA ELECTRICO</t>
  </si>
  <si>
    <t>ADMINISTRACION 20%</t>
  </si>
  <si>
    <t>UTILIDAD 5%</t>
  </si>
  <si>
    <t>IVA SOBRE U</t>
  </si>
  <si>
    <t>PROVEEDOR NRO 1: GAFIMOPE - NIT 901.231.329-7</t>
  </si>
  <si>
    <t xml:space="preserve">VALOR UNITARIO SIN IVA N.1 </t>
  </si>
  <si>
    <t xml:space="preserve">VALOR UNITARIO SIN IVA N.2 </t>
  </si>
  <si>
    <t>PROVEEDOR NRO 3: SERVIGE - NIT 901.534.263-0</t>
  </si>
  <si>
    <t>PROVEEDOR NRO 4: COCINDINOX S.A.S. NIT. 800.179.344-1</t>
  </si>
  <si>
    <t>PROVEEDOR NRO 2: . EMPRESERVA S.A.S. - NIT. 900.774.850.-1</t>
  </si>
  <si>
    <t>CUARTO FRIO</t>
  </si>
  <si>
    <t>TOTAL PRESUPUESTO  - INCLUYE IVA</t>
  </si>
  <si>
    <r>
      <t>TO</t>
    </r>
    <r>
      <rPr>
        <b/>
        <sz val="10"/>
        <color rgb="FFFF0000"/>
        <rFont val="Calibri"/>
        <family val="2"/>
        <scheme val="minor"/>
      </rPr>
      <t xml:space="preserve">TAL PRESUPUESTO  </t>
    </r>
    <r>
      <rPr>
        <b/>
        <sz val="10"/>
        <rFont val="Calibri"/>
        <family val="2"/>
        <scheme val="minor"/>
      </rPr>
      <t>- INCLUYE IVA</t>
    </r>
  </si>
  <si>
    <t xml:space="preserve">VALOR UNITARIO </t>
  </si>
  <si>
    <t>TOTAL PRESUPUESTO - INCLUYE IVA</t>
  </si>
  <si>
    <t>OBSERVACIONES</t>
  </si>
  <si>
    <t>1. El valor de los cuartos frios solo incluye IVA del 19%, el item de la revisión y balance de cargas electricas incluye otros costos como: Administración, Utilidad e Iva sobre utilidad</t>
  </si>
  <si>
    <t xml:space="preserve">2. El proveedor COCINDINOX S.A.S. no cotizó el item de revisión y balance de cargas electricas, por lo tanto, el promedio solo se realiza con los tres primeros proveedores </t>
  </si>
  <si>
    <t>BIEN O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</si>
</sst>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_-;\-&quot;$&quot;\ * #,##0.0_-;_-&quot;$&quot;\ * &quot;-&quot;?_-;_-@_-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2" fontId="5" fillId="0" borderId="0" applyFont="0" applyFill="0" applyBorder="0" applyAlignment="0" applyProtection="0"/>
    <xf numFmtId="0" fontId="6" fillId="0" borderId="0"/>
    <xf numFmtId="0" fontId="4" fillId="0" borderId="0"/>
    <xf numFmtId="44" fontId="5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0" fillId="0" borderId="2" xfId="0" applyBorder="1"/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/>
    <xf numFmtId="42" fontId="7" fillId="2" borderId="0" xfId="1" applyFont="1" applyFill="1" applyBorder="1" applyAlignment="1">
      <alignment horizontal="right" vertical="center"/>
    </xf>
    <xf numFmtId="42" fontId="7" fillId="2" borderId="0" xfId="1" applyFont="1" applyFill="1" applyBorder="1" applyAlignment="1">
      <alignment vertical="center"/>
    </xf>
    <xf numFmtId="0" fontId="8" fillId="3" borderId="1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9" fillId="7" borderId="1" xfId="2" applyFont="1" applyFill="1" applyBorder="1" applyAlignment="1">
      <alignment horizontal="center" vertical="center" wrapText="1"/>
    </xf>
    <xf numFmtId="0" fontId="9" fillId="9" borderId="1" xfId="2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 wrapText="1"/>
    </xf>
    <xf numFmtId="0" fontId="9" fillId="10" borderId="1" xfId="2" applyFont="1" applyFill="1" applyBorder="1" applyAlignment="1">
      <alignment horizontal="center" vertical="center" wrapText="1"/>
    </xf>
    <xf numFmtId="44" fontId="9" fillId="7" borderId="1" xfId="4" applyFont="1" applyFill="1" applyBorder="1" applyAlignment="1">
      <alignment horizontal="center" vertical="center" wrapText="1"/>
    </xf>
    <xf numFmtId="44" fontId="7" fillId="0" borderId="1" xfId="4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center" vertical="center" wrapText="1"/>
    </xf>
    <xf numFmtId="0" fontId="9" fillId="10" borderId="3" xfId="2" applyFont="1" applyFill="1" applyBorder="1" applyAlignment="1">
      <alignment horizontal="center" vertical="center" wrapText="1"/>
    </xf>
    <xf numFmtId="44" fontId="7" fillId="0" borderId="3" xfId="4" applyFont="1" applyFill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42" fontId="7" fillId="2" borderId="14" xfId="1" applyFont="1" applyFill="1" applyBorder="1" applyAlignment="1">
      <alignment horizontal="right" vertical="center"/>
    </xf>
    <xf numFmtId="42" fontId="7" fillId="2" borderId="1" xfId="1" applyFont="1" applyFill="1" applyBorder="1" applyAlignment="1">
      <alignment horizontal="right" vertical="center"/>
    </xf>
    <xf numFmtId="44" fontId="9" fillId="0" borderId="1" xfId="4" applyFont="1" applyFill="1" applyBorder="1" applyAlignment="1">
      <alignment horizontal="center" vertical="center"/>
    </xf>
    <xf numFmtId="42" fontId="7" fillId="2" borderId="1" xfId="1" applyFont="1" applyFill="1" applyBorder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44" fontId="7" fillId="0" borderId="1" xfId="4" applyFont="1" applyBorder="1" applyAlignment="1">
      <alignment horizontal="center" vertical="center" wrapText="1"/>
    </xf>
    <xf numFmtId="44" fontId="7" fillId="5" borderId="1" xfId="4" applyFont="1" applyFill="1" applyBorder="1" applyAlignment="1">
      <alignment horizontal="center" vertical="center"/>
    </xf>
    <xf numFmtId="44" fontId="7" fillId="7" borderId="1" xfId="4" applyFont="1" applyFill="1" applyBorder="1" applyAlignment="1">
      <alignment horizontal="center" vertical="center"/>
    </xf>
    <xf numFmtId="44" fontId="7" fillId="9" borderId="1" xfId="4" applyFont="1" applyFill="1" applyBorder="1" applyAlignment="1">
      <alignment horizontal="center" vertical="center"/>
    </xf>
    <xf numFmtId="44" fontId="7" fillId="3" borderId="1" xfId="4" applyFont="1" applyFill="1" applyBorder="1" applyAlignment="1">
      <alignment horizontal="center" vertical="center"/>
    </xf>
    <xf numFmtId="44" fontId="9" fillId="5" borderId="12" xfId="4" applyFont="1" applyFill="1" applyBorder="1" applyAlignment="1">
      <alignment horizontal="center" vertical="center"/>
    </xf>
    <xf numFmtId="44" fontId="9" fillId="7" borderId="1" xfId="4" applyFont="1" applyFill="1" applyBorder="1" applyAlignment="1">
      <alignment horizontal="center" vertical="center"/>
    </xf>
    <xf numFmtId="44" fontId="9" fillId="9" borderId="1" xfId="4" applyFont="1" applyFill="1" applyBorder="1" applyAlignment="1">
      <alignment horizontal="center" vertical="center"/>
    </xf>
    <xf numFmtId="42" fontId="9" fillId="0" borderId="1" xfId="1" applyFont="1" applyFill="1" applyBorder="1" applyAlignment="1">
      <alignment horizontal="center" vertical="center"/>
    </xf>
    <xf numFmtId="44" fontId="9" fillId="3" borderId="1" xfId="4" applyFont="1" applyFill="1" applyBorder="1" applyAlignment="1">
      <alignment horizontal="center" vertical="center"/>
    </xf>
    <xf numFmtId="42" fontId="9" fillId="3" borderId="1" xfId="1" applyFont="1" applyFill="1" applyBorder="1" applyAlignment="1">
      <alignment horizontal="center" vertical="center"/>
    </xf>
    <xf numFmtId="44" fontId="9" fillId="5" borderId="15" xfId="4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64" fontId="7" fillId="0" borderId="0" xfId="0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42" fontId="7" fillId="2" borderId="1" xfId="1" applyFont="1" applyFill="1" applyBorder="1" applyAlignment="1">
      <alignment horizontal="right" vertical="center"/>
    </xf>
    <xf numFmtId="0" fontId="7" fillId="0" borderId="11" xfId="2" applyFont="1" applyBorder="1" applyAlignment="1">
      <alignment horizontal="left" vertical="center" wrapText="1"/>
    </xf>
    <xf numFmtId="0" fontId="7" fillId="0" borderId="12" xfId="2" applyFont="1" applyBorder="1" applyAlignment="1">
      <alignment horizontal="left" vertical="center" wrapText="1"/>
    </xf>
    <xf numFmtId="0" fontId="10" fillId="10" borderId="13" xfId="0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8" borderId="13" xfId="0" applyFont="1" applyFill="1" applyBorder="1" applyAlignment="1">
      <alignment horizontal="center" vertical="center" wrapText="1"/>
    </xf>
  </cellXfs>
  <cellStyles count="5">
    <cellStyle name="Moneda" xfId="4" builtinId="4"/>
    <cellStyle name="Moneda [0]" xfId="1" builtinId="7"/>
    <cellStyle name="Normal" xfId="0" builtinId="0"/>
    <cellStyle name="Normal 2" xfId="2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152400</xdr:colOff>
      <xdr:row>4</xdr:row>
      <xdr:rowOff>294017</xdr:rowOff>
    </xdr:to>
    <xdr:sp macro="" textlink="">
      <xdr:nvSpPr>
        <xdr:cNvPr id="3" name="AutoShape 3" descr="blob:https://web.whatsapp.com/c6020cd4-8086-4f89-b055-48a8db3bba24">
          <a:extLst>
            <a:ext uri="{FF2B5EF4-FFF2-40B4-BE49-F238E27FC236}">
              <a16:creationId xmlns:a16="http://schemas.microsoft.com/office/drawing/2014/main" id="{E58084DD-DB5C-47A3-83D6-6D19D29C4C4E}"/>
            </a:ext>
          </a:extLst>
        </xdr:cNvPr>
        <xdr:cNvSpPr>
          <a:spLocks noChangeAspect="1" noChangeArrowheads="1"/>
        </xdr:cNvSpPr>
      </xdr:nvSpPr>
      <xdr:spPr bwMode="auto">
        <a:xfrm>
          <a:off x="552450" y="6562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152400</xdr:colOff>
      <xdr:row>4</xdr:row>
      <xdr:rowOff>294017</xdr:rowOff>
    </xdr:to>
    <xdr:sp macro="" textlink="">
      <xdr:nvSpPr>
        <xdr:cNvPr id="4" name="AutoShape 5" descr="blob:https://web.whatsapp.com/c6020cd4-8086-4f89-b055-48a8db3bba24">
          <a:extLst>
            <a:ext uri="{FF2B5EF4-FFF2-40B4-BE49-F238E27FC236}">
              <a16:creationId xmlns:a16="http://schemas.microsoft.com/office/drawing/2014/main" id="{F01E1DDD-6D58-4624-A790-96717A863A56}"/>
            </a:ext>
          </a:extLst>
        </xdr:cNvPr>
        <xdr:cNvSpPr>
          <a:spLocks noChangeAspect="1" noChangeArrowheads="1"/>
        </xdr:cNvSpPr>
      </xdr:nvSpPr>
      <xdr:spPr bwMode="auto">
        <a:xfrm>
          <a:off x="552450" y="6562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152400</xdr:colOff>
      <xdr:row>5</xdr:row>
      <xdr:rowOff>455762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BF363320-802F-489C-A0DE-E52D1FB580DF}"/>
            </a:ext>
          </a:extLst>
        </xdr:cNvPr>
        <xdr:cNvSpPr>
          <a:spLocks noChangeAspect="1" noChangeArrowheads="1"/>
        </xdr:cNvSpPr>
      </xdr:nvSpPr>
      <xdr:spPr bwMode="auto">
        <a:xfrm>
          <a:off x="552450" y="884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152400</xdr:colOff>
      <xdr:row>5</xdr:row>
      <xdr:rowOff>455762</xdr:rowOff>
    </xdr:to>
    <xdr:sp macro="" textlink="">
      <xdr:nvSpPr>
        <xdr:cNvPr id="8" name="AutoShape 5">
          <a:extLst>
            <a:ext uri="{FF2B5EF4-FFF2-40B4-BE49-F238E27FC236}">
              <a16:creationId xmlns:a16="http://schemas.microsoft.com/office/drawing/2014/main" id="{C58D04EA-8DCD-4A6A-847F-D4BBEC948595}"/>
            </a:ext>
          </a:extLst>
        </xdr:cNvPr>
        <xdr:cNvSpPr>
          <a:spLocks noChangeAspect="1" noChangeArrowheads="1"/>
        </xdr:cNvSpPr>
      </xdr:nvSpPr>
      <xdr:spPr bwMode="auto">
        <a:xfrm>
          <a:off x="552450" y="884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152400</xdr:colOff>
      <xdr:row>5</xdr:row>
      <xdr:rowOff>455762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BD758927-62C9-4A9E-B1B6-8A7D184F7E6A}"/>
            </a:ext>
          </a:extLst>
        </xdr:cNvPr>
        <xdr:cNvSpPr>
          <a:spLocks noChangeAspect="1" noChangeArrowheads="1"/>
        </xdr:cNvSpPr>
      </xdr:nvSpPr>
      <xdr:spPr bwMode="auto">
        <a:xfrm>
          <a:off x="552450" y="884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152400</xdr:colOff>
      <xdr:row>5</xdr:row>
      <xdr:rowOff>455762</xdr:rowOff>
    </xdr:to>
    <xdr:sp macro="" textlink="">
      <xdr:nvSpPr>
        <xdr:cNvPr id="10" name="AutoShape 8">
          <a:extLst>
            <a:ext uri="{FF2B5EF4-FFF2-40B4-BE49-F238E27FC236}">
              <a16:creationId xmlns:a16="http://schemas.microsoft.com/office/drawing/2014/main" id="{782FCBA5-063E-4010-B725-4B2D8F3751CA}"/>
            </a:ext>
          </a:extLst>
        </xdr:cNvPr>
        <xdr:cNvSpPr>
          <a:spLocks noChangeAspect="1" noChangeArrowheads="1"/>
        </xdr:cNvSpPr>
      </xdr:nvSpPr>
      <xdr:spPr bwMode="auto">
        <a:xfrm>
          <a:off x="552450" y="884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152400</xdr:colOff>
      <xdr:row>5</xdr:row>
      <xdr:rowOff>455762</xdr:rowOff>
    </xdr:to>
    <xdr:sp macro="" textlink="">
      <xdr:nvSpPr>
        <xdr:cNvPr id="11" name="AutoShape 11">
          <a:extLst>
            <a:ext uri="{FF2B5EF4-FFF2-40B4-BE49-F238E27FC236}">
              <a16:creationId xmlns:a16="http://schemas.microsoft.com/office/drawing/2014/main" id="{C03608C0-2C83-4E58-BDE1-D60784985E8E}"/>
            </a:ext>
          </a:extLst>
        </xdr:cNvPr>
        <xdr:cNvSpPr>
          <a:spLocks noChangeAspect="1" noChangeArrowheads="1"/>
        </xdr:cNvSpPr>
      </xdr:nvSpPr>
      <xdr:spPr bwMode="auto">
        <a:xfrm>
          <a:off x="552450" y="884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03444-E220-4233-913E-C52E1D63A76E}">
  <dimension ref="A1:W4026"/>
  <sheetViews>
    <sheetView tabSelected="1" zoomScale="106" zoomScaleNormal="106" workbookViewId="0">
      <selection activeCell="B3" sqref="B3:B5"/>
    </sheetView>
  </sheetViews>
  <sheetFormatPr baseColWidth="10" defaultColWidth="2.28515625" defaultRowHeight="15" x14ac:dyDescent="0.25"/>
  <cols>
    <col min="1" max="1" width="8.28515625" customWidth="1"/>
    <col min="2" max="2" width="21.42578125" customWidth="1"/>
    <col min="3" max="3" width="44.42578125" customWidth="1"/>
    <col min="4" max="4" width="10.5703125" customWidth="1"/>
    <col min="5" max="5" width="9.140625" bestFit="1" customWidth="1"/>
    <col min="6" max="6" width="20.7109375" bestFit="1" customWidth="1"/>
    <col min="7" max="8" width="16" bestFit="1" customWidth="1"/>
    <col min="9" max="9" width="18.42578125" customWidth="1"/>
    <col min="10" max="11" width="16.28515625" bestFit="1" customWidth="1"/>
    <col min="12" max="12" width="21" customWidth="1"/>
    <col min="13" max="13" width="23.7109375" bestFit="1" customWidth="1"/>
    <col min="14" max="14" width="16.28515625" customWidth="1"/>
    <col min="15" max="15" width="16.28515625" bestFit="1" customWidth="1"/>
    <col min="16" max="16" width="19.42578125" customWidth="1"/>
    <col min="17" max="17" width="17.5703125" bestFit="1" customWidth="1"/>
    <col min="18" max="19" width="16.28515625" bestFit="1" customWidth="1"/>
    <col min="20" max="20" width="19.85546875" customWidth="1"/>
    <col min="21" max="21" width="17.5703125" bestFit="1" customWidth="1"/>
    <col min="22" max="22" width="34.42578125" style="15" customWidth="1"/>
    <col min="23" max="23" width="15.85546875" bestFit="1" customWidth="1"/>
  </cols>
  <sheetData>
    <row r="1" spans="1:23" ht="18.75" x14ac:dyDescent="0.25">
      <c r="A1" s="66" t="s">
        <v>1</v>
      </c>
      <c r="B1" s="64"/>
      <c r="C1" s="64"/>
      <c r="D1" s="64"/>
      <c r="E1" s="64"/>
      <c r="F1" s="67" t="s">
        <v>186</v>
      </c>
      <c r="G1" s="67"/>
      <c r="H1" s="67"/>
      <c r="I1" s="67"/>
      <c r="J1" s="68" t="s">
        <v>191</v>
      </c>
      <c r="K1" s="68"/>
      <c r="L1" s="68"/>
      <c r="M1" s="68"/>
      <c r="N1" s="69" t="s">
        <v>189</v>
      </c>
      <c r="O1" s="69"/>
      <c r="P1" s="69"/>
      <c r="Q1" s="69"/>
      <c r="R1" s="64" t="s">
        <v>190</v>
      </c>
      <c r="S1" s="64"/>
      <c r="T1" s="64"/>
      <c r="U1" s="64"/>
      <c r="V1" s="62" t="s">
        <v>2</v>
      </c>
      <c r="W1" s="63"/>
    </row>
    <row r="2" spans="1:23" ht="25.5" x14ac:dyDescent="0.25">
      <c r="A2" s="30" t="s">
        <v>3</v>
      </c>
      <c r="B2" s="22" t="s">
        <v>200</v>
      </c>
      <c r="C2" s="22" t="s">
        <v>4</v>
      </c>
      <c r="D2" s="22" t="s">
        <v>5</v>
      </c>
      <c r="E2" s="22" t="s">
        <v>6</v>
      </c>
      <c r="F2" s="23" t="s">
        <v>187</v>
      </c>
      <c r="G2" s="23" t="s">
        <v>7</v>
      </c>
      <c r="H2" s="23" t="s">
        <v>8</v>
      </c>
      <c r="I2" s="23" t="s">
        <v>193</v>
      </c>
      <c r="J2" s="24" t="s">
        <v>188</v>
      </c>
      <c r="K2" s="24" t="s">
        <v>7</v>
      </c>
      <c r="L2" s="24" t="s">
        <v>8</v>
      </c>
      <c r="M2" s="28" t="s">
        <v>194</v>
      </c>
      <c r="N2" s="25" t="s">
        <v>195</v>
      </c>
      <c r="O2" s="25" t="s">
        <v>7</v>
      </c>
      <c r="P2" s="25" t="s">
        <v>8</v>
      </c>
      <c r="Q2" s="25" t="s">
        <v>196</v>
      </c>
      <c r="R2" s="26" t="s">
        <v>188</v>
      </c>
      <c r="S2" s="26" t="s">
        <v>7</v>
      </c>
      <c r="T2" s="26" t="s">
        <v>8</v>
      </c>
      <c r="U2" s="26" t="s">
        <v>193</v>
      </c>
      <c r="V2" s="27" t="s">
        <v>9</v>
      </c>
      <c r="W2" s="31" t="s">
        <v>10</v>
      </c>
    </row>
    <row r="3" spans="1:23" s="13" customFormat="1" ht="76.5" x14ac:dyDescent="0.25">
      <c r="A3" s="33">
        <v>1</v>
      </c>
      <c r="B3" s="11" t="s">
        <v>192</v>
      </c>
      <c r="C3" s="12" t="s">
        <v>11</v>
      </c>
      <c r="D3" s="38" t="s">
        <v>12</v>
      </c>
      <c r="E3" s="11">
        <v>1</v>
      </c>
      <c r="F3" s="39">
        <v>56971900</v>
      </c>
      <c r="G3" s="39">
        <f>+F3*0.19</f>
        <v>10824661</v>
      </c>
      <c r="H3" s="39">
        <f>+G3+F3</f>
        <v>67796561</v>
      </c>
      <c r="I3" s="40">
        <f>+H3*E3</f>
        <v>67796561</v>
      </c>
      <c r="J3" s="29">
        <v>55756100</v>
      </c>
      <c r="K3" s="29">
        <f>+J3*0.19</f>
        <v>10593659</v>
      </c>
      <c r="L3" s="29">
        <f>+J3+K3</f>
        <v>66349759</v>
      </c>
      <c r="M3" s="41">
        <f>+L3*E3</f>
        <v>66349759</v>
      </c>
      <c r="N3" s="29">
        <v>58800000</v>
      </c>
      <c r="O3" s="29">
        <f>+N3*0.19</f>
        <v>11172000</v>
      </c>
      <c r="P3" s="29">
        <f>+N3+O3</f>
        <v>69972000</v>
      </c>
      <c r="Q3" s="42">
        <f>+P3*E3</f>
        <v>69972000</v>
      </c>
      <c r="R3" s="29">
        <v>66000000</v>
      </c>
      <c r="S3" s="29">
        <f>+R3*19%</f>
        <v>12540000</v>
      </c>
      <c r="T3" s="29">
        <f>+R3+S3</f>
        <v>78540000</v>
      </c>
      <c r="U3" s="43">
        <f>+T3*E3</f>
        <v>78540000</v>
      </c>
      <c r="V3" s="29">
        <f>+ROUND((AVERAGE(H3,L3,P3,T3)),0)</f>
        <v>70664580</v>
      </c>
      <c r="W3" s="32">
        <f>+V3*E3</f>
        <v>70664580</v>
      </c>
    </row>
    <row r="4" spans="1:23" s="13" customFormat="1" ht="89.25" x14ac:dyDescent="0.25">
      <c r="A4" s="33">
        <v>2</v>
      </c>
      <c r="B4" s="11" t="s">
        <v>192</v>
      </c>
      <c r="C4" s="12" t="s">
        <v>13</v>
      </c>
      <c r="D4" s="38" t="s">
        <v>12</v>
      </c>
      <c r="E4" s="11">
        <v>1</v>
      </c>
      <c r="F4" s="39">
        <v>64500000</v>
      </c>
      <c r="G4" s="39">
        <f t="shared" ref="G4:G5" si="0">+F4*0.19</f>
        <v>12255000</v>
      </c>
      <c r="H4" s="39">
        <f t="shared" ref="H4:H5" si="1">+G4+F4</f>
        <v>76755000</v>
      </c>
      <c r="I4" s="40">
        <f>+H4*E4</f>
        <v>76755000</v>
      </c>
      <c r="J4" s="29">
        <v>71775000</v>
      </c>
      <c r="K4" s="29">
        <f t="shared" ref="K4:K5" si="2">+J4*0.19</f>
        <v>13637250</v>
      </c>
      <c r="L4" s="29">
        <f t="shared" ref="L4:L5" si="3">+J4+K4</f>
        <v>85412250</v>
      </c>
      <c r="M4" s="41">
        <f>+L4*E4</f>
        <v>85412250</v>
      </c>
      <c r="N4" s="29">
        <v>63093749</v>
      </c>
      <c r="O4" s="29">
        <f t="shared" ref="O4:O5" si="4">+N4*0.19</f>
        <v>11987812.310000001</v>
      </c>
      <c r="P4" s="29">
        <f t="shared" ref="P4:P5" si="5">+N4+O4</f>
        <v>75081561.310000002</v>
      </c>
      <c r="Q4" s="42">
        <f>+P4*E4</f>
        <v>75081561.310000002</v>
      </c>
      <c r="R4" s="29">
        <v>66000000</v>
      </c>
      <c r="S4" s="29">
        <f>+R4*19%</f>
        <v>12540000</v>
      </c>
      <c r="T4" s="29">
        <f>+R4+S4</f>
        <v>78540000</v>
      </c>
      <c r="U4" s="43">
        <f>+T4*E4</f>
        <v>78540000</v>
      </c>
      <c r="V4" s="29">
        <f>+ROUND((AVERAGE(H4,L4,P4,T4)),0)</f>
        <v>78947203</v>
      </c>
      <c r="W4" s="32">
        <f>+V4*E4</f>
        <v>78947203</v>
      </c>
    </row>
    <row r="5" spans="1:23" s="13" customFormat="1" ht="63.75" x14ac:dyDescent="0.25">
      <c r="A5" s="33">
        <v>3</v>
      </c>
      <c r="B5" s="11" t="s">
        <v>192</v>
      </c>
      <c r="C5" s="12" t="s">
        <v>14</v>
      </c>
      <c r="D5" s="38" t="s">
        <v>12</v>
      </c>
      <c r="E5" s="11">
        <v>1</v>
      </c>
      <c r="F5" s="39">
        <v>77176000</v>
      </c>
      <c r="G5" s="39">
        <f t="shared" si="0"/>
        <v>14663440</v>
      </c>
      <c r="H5" s="39">
        <f t="shared" si="1"/>
        <v>91839440</v>
      </c>
      <c r="I5" s="40">
        <f>+H5*E5</f>
        <v>91839440</v>
      </c>
      <c r="J5" s="29">
        <v>78520000</v>
      </c>
      <c r="K5" s="29">
        <f t="shared" si="2"/>
        <v>14918800</v>
      </c>
      <c r="L5" s="29">
        <f t="shared" si="3"/>
        <v>93438800</v>
      </c>
      <c r="M5" s="41">
        <f>+L5*E5</f>
        <v>93438800</v>
      </c>
      <c r="N5" s="29">
        <v>79000000</v>
      </c>
      <c r="O5" s="29">
        <f t="shared" si="4"/>
        <v>15010000</v>
      </c>
      <c r="P5" s="29">
        <f t="shared" si="5"/>
        <v>94010000</v>
      </c>
      <c r="Q5" s="42">
        <f>+P5*E5</f>
        <v>94010000</v>
      </c>
      <c r="R5" s="29">
        <v>62300000</v>
      </c>
      <c r="S5" s="29">
        <f>+R5*19%</f>
        <v>11837000</v>
      </c>
      <c r="T5" s="29">
        <f>+R5+S5</f>
        <v>74137000</v>
      </c>
      <c r="U5" s="43">
        <f>+T5*E5</f>
        <v>74137000</v>
      </c>
      <c r="V5" s="29">
        <f>+ROUND((AVERAGE(H5,L5,P5,T5)),0)</f>
        <v>88356310</v>
      </c>
      <c r="W5" s="32">
        <f t="shared" ref="W5:W6" si="6">+V5*E5</f>
        <v>88356310</v>
      </c>
    </row>
    <row r="6" spans="1:23" s="13" customFormat="1" ht="129" customHeight="1" x14ac:dyDescent="0.25">
      <c r="A6" s="33">
        <v>4</v>
      </c>
      <c r="B6" s="60" t="s">
        <v>180</v>
      </c>
      <c r="C6" s="61"/>
      <c r="D6" s="38" t="s">
        <v>15</v>
      </c>
      <c r="E6" s="11">
        <v>1</v>
      </c>
      <c r="F6" s="39">
        <v>7698600</v>
      </c>
      <c r="G6" s="39"/>
      <c r="H6" s="39"/>
      <c r="I6" s="40">
        <f>+F6*E6</f>
        <v>7698600</v>
      </c>
      <c r="J6" s="29">
        <v>7735000</v>
      </c>
      <c r="K6" s="29"/>
      <c r="L6" s="29"/>
      <c r="M6" s="41">
        <f>+J6*E6</f>
        <v>7735000</v>
      </c>
      <c r="N6" s="29">
        <v>7865034</v>
      </c>
      <c r="O6" s="29"/>
      <c r="P6" s="29"/>
      <c r="Q6" s="42">
        <f>+N6*E6</f>
        <v>7865034</v>
      </c>
      <c r="R6" s="29">
        <v>0</v>
      </c>
      <c r="S6" s="29">
        <v>0</v>
      </c>
      <c r="T6" s="29">
        <v>0</v>
      </c>
      <c r="U6" s="43">
        <v>0</v>
      </c>
      <c r="V6" s="29">
        <f>+ROUND((AVERAGE(I6,M6,Q6)),0)</f>
        <v>7766211</v>
      </c>
      <c r="W6" s="32">
        <f t="shared" si="6"/>
        <v>7766211</v>
      </c>
    </row>
    <row r="7" spans="1:23" s="17" customFormat="1" ht="24.75" customHeight="1" x14ac:dyDescent="0.25">
      <c r="A7" s="65" t="s">
        <v>181</v>
      </c>
      <c r="B7" s="65"/>
      <c r="C7" s="65"/>
      <c r="D7" s="65"/>
      <c r="E7" s="65"/>
      <c r="F7" s="65"/>
      <c r="G7" s="65"/>
      <c r="H7" s="65"/>
      <c r="I7" s="44">
        <f>SUM(I3:I5)</f>
        <v>236391001</v>
      </c>
      <c r="J7" s="20"/>
      <c r="K7" s="59" t="s">
        <v>181</v>
      </c>
      <c r="L7" s="59"/>
      <c r="M7" s="45">
        <f>SUM(M3:M5)</f>
        <v>245200809</v>
      </c>
      <c r="N7" s="35"/>
      <c r="O7" s="59" t="s">
        <v>181</v>
      </c>
      <c r="P7" s="59"/>
      <c r="Q7" s="46">
        <f>SUM(Q3:Q5)</f>
        <v>239063561.31</v>
      </c>
      <c r="R7" s="47"/>
      <c r="S7" s="59" t="s">
        <v>181</v>
      </c>
      <c r="T7" s="59"/>
      <c r="U7" s="48">
        <f>SUM(U3:U6)</f>
        <v>231217000</v>
      </c>
      <c r="V7" s="35" t="s">
        <v>181</v>
      </c>
      <c r="W7" s="36">
        <f>+ROUND((AVERAGE(I7,M7,Q7,U7)),0)</f>
        <v>237968093</v>
      </c>
    </row>
    <row r="8" spans="1:23" s="17" customFormat="1" ht="24.75" customHeight="1" x14ac:dyDescent="0.25">
      <c r="A8" s="65" t="s">
        <v>182</v>
      </c>
      <c r="B8" s="65"/>
      <c r="C8" s="65"/>
      <c r="D8" s="65"/>
      <c r="E8" s="65"/>
      <c r="F8" s="65"/>
      <c r="G8" s="65"/>
      <c r="H8" s="65"/>
      <c r="I8" s="44">
        <f>+I6</f>
        <v>7698600</v>
      </c>
      <c r="J8" s="21"/>
      <c r="K8" s="59" t="s">
        <v>182</v>
      </c>
      <c r="L8" s="59"/>
      <c r="M8" s="45">
        <f>+M6</f>
        <v>7735000</v>
      </c>
      <c r="N8" s="37"/>
      <c r="O8" s="59" t="s">
        <v>182</v>
      </c>
      <c r="P8" s="59"/>
      <c r="Q8" s="46">
        <f>+Q6</f>
        <v>7865034</v>
      </c>
      <c r="R8" s="47"/>
      <c r="S8" s="59" t="s">
        <v>182</v>
      </c>
      <c r="T8" s="59"/>
      <c r="U8" s="49">
        <v>0</v>
      </c>
      <c r="V8" s="35" t="s">
        <v>182</v>
      </c>
      <c r="W8" s="36">
        <f>+ROUND((AVERAGE(I8,M8,Q8)),0)</f>
        <v>7766211</v>
      </c>
    </row>
    <row r="9" spans="1:23" s="17" customFormat="1" ht="24.75" customHeight="1" x14ac:dyDescent="0.25">
      <c r="A9" s="65" t="s">
        <v>183</v>
      </c>
      <c r="B9" s="65"/>
      <c r="C9" s="65"/>
      <c r="D9" s="65"/>
      <c r="E9" s="65"/>
      <c r="F9" s="65"/>
      <c r="G9" s="65"/>
      <c r="H9" s="65"/>
      <c r="I9" s="44">
        <f>+I8*20%</f>
        <v>1539720</v>
      </c>
      <c r="J9" s="20"/>
      <c r="K9" s="35"/>
      <c r="L9" s="35" t="s">
        <v>183</v>
      </c>
      <c r="M9" s="45">
        <f>+M8*20%</f>
        <v>1547000</v>
      </c>
      <c r="N9" s="35"/>
      <c r="O9" s="35"/>
      <c r="P9" s="35" t="s">
        <v>183</v>
      </c>
      <c r="Q9" s="46">
        <f>+Q8*20%</f>
        <v>1573006.8</v>
      </c>
      <c r="R9" s="47"/>
      <c r="S9" s="35"/>
      <c r="T9" s="35" t="s">
        <v>183</v>
      </c>
      <c r="U9" s="49">
        <v>0</v>
      </c>
      <c r="V9" s="35" t="s">
        <v>183</v>
      </c>
      <c r="W9" s="36">
        <f>+ROUND((AVERAGE(I9,M9,Q9)),0)</f>
        <v>1553242</v>
      </c>
    </row>
    <row r="10" spans="1:23" s="17" customFormat="1" ht="24.75" customHeight="1" x14ac:dyDescent="0.25">
      <c r="A10" s="65" t="s">
        <v>184</v>
      </c>
      <c r="B10" s="65"/>
      <c r="C10" s="65"/>
      <c r="D10" s="65"/>
      <c r="E10" s="65"/>
      <c r="F10" s="65"/>
      <c r="G10" s="65"/>
      <c r="H10" s="65"/>
      <c r="I10" s="44">
        <f>+I8*5%</f>
        <v>384930</v>
      </c>
      <c r="J10" s="20"/>
      <c r="K10" s="35"/>
      <c r="L10" s="35" t="s">
        <v>184</v>
      </c>
      <c r="M10" s="45">
        <f>+M8*5%</f>
        <v>386750</v>
      </c>
      <c r="N10" s="35"/>
      <c r="O10" s="35"/>
      <c r="P10" s="35" t="s">
        <v>184</v>
      </c>
      <c r="Q10" s="46">
        <f>+Q8*5%</f>
        <v>393251.7</v>
      </c>
      <c r="R10" s="47"/>
      <c r="S10" s="35"/>
      <c r="T10" s="35" t="s">
        <v>184</v>
      </c>
      <c r="U10" s="49">
        <v>0</v>
      </c>
      <c r="V10" s="35" t="s">
        <v>184</v>
      </c>
      <c r="W10" s="36">
        <f>+ROUND((AVERAGE(I10,M10,Q10)),0)</f>
        <v>388311</v>
      </c>
    </row>
    <row r="11" spans="1:23" s="17" customFormat="1" ht="24.75" customHeight="1" x14ac:dyDescent="0.25">
      <c r="A11" s="65" t="s">
        <v>185</v>
      </c>
      <c r="B11" s="65"/>
      <c r="C11" s="65"/>
      <c r="D11" s="65"/>
      <c r="E11" s="65"/>
      <c r="F11" s="65"/>
      <c r="G11" s="65"/>
      <c r="H11" s="65"/>
      <c r="I11" s="44">
        <f>+I10*19%</f>
        <v>73136.7</v>
      </c>
      <c r="J11" s="20"/>
      <c r="K11" s="35"/>
      <c r="L11" s="35" t="s">
        <v>185</v>
      </c>
      <c r="M11" s="45">
        <f>+M10*19%</f>
        <v>73482.5</v>
      </c>
      <c r="N11" s="35"/>
      <c r="O11" s="35"/>
      <c r="P11" s="35" t="s">
        <v>185</v>
      </c>
      <c r="Q11" s="46">
        <f>+Q10*19%</f>
        <v>74717.823000000004</v>
      </c>
      <c r="R11" s="47"/>
      <c r="S11" s="35"/>
      <c r="T11" s="35" t="s">
        <v>185</v>
      </c>
      <c r="U11" s="49">
        <v>0</v>
      </c>
      <c r="V11" s="35" t="s">
        <v>185</v>
      </c>
      <c r="W11" s="36">
        <f>+ROUND((AVERAGE(I11,M11,Q11)),0)</f>
        <v>73779</v>
      </c>
    </row>
    <row r="12" spans="1:23" s="17" customFormat="1" ht="24.75" customHeight="1" thickBot="1" x14ac:dyDescent="0.3">
      <c r="A12" s="65" t="s">
        <v>10</v>
      </c>
      <c r="B12" s="65"/>
      <c r="C12" s="65"/>
      <c r="D12" s="65"/>
      <c r="E12" s="65"/>
      <c r="F12" s="65"/>
      <c r="G12" s="65"/>
      <c r="H12" s="65"/>
      <c r="I12" s="50">
        <f>+I7+I8+I9+I10+I11</f>
        <v>246087387.69999999</v>
      </c>
      <c r="J12" s="34"/>
      <c r="K12" s="35"/>
      <c r="L12" s="35" t="s">
        <v>10</v>
      </c>
      <c r="M12" s="45">
        <f>+M7+M8+M9+M10+M11</f>
        <v>254943041.5</v>
      </c>
      <c r="N12" s="35"/>
      <c r="O12" s="35"/>
      <c r="P12" s="35" t="s">
        <v>10</v>
      </c>
      <c r="Q12" s="46">
        <f>+Q7+Q8+Q9+Q10+Q11</f>
        <v>248969571.63300002</v>
      </c>
      <c r="R12" s="47"/>
      <c r="S12" s="35"/>
      <c r="T12" s="35" t="s">
        <v>10</v>
      </c>
      <c r="U12" s="49">
        <f>+U7</f>
        <v>231217000</v>
      </c>
      <c r="V12" s="35" t="s">
        <v>10</v>
      </c>
      <c r="W12" s="36">
        <f>SUM(W7:W11)</f>
        <v>247749636</v>
      </c>
    </row>
    <row r="13" spans="1:23" ht="24.75" customHeight="1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4"/>
      <c r="W13" s="13"/>
    </row>
    <row r="14" spans="1:23" s="54" customFormat="1" ht="12.75" customHeight="1" x14ac:dyDescent="0.25">
      <c r="A14" s="51"/>
      <c r="B14" s="58" t="s">
        <v>197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5"/>
      <c r="W14" s="56"/>
    </row>
    <row r="15" spans="1:23" s="54" customFormat="1" ht="12.75" customHeight="1" x14ac:dyDescent="0.25">
      <c r="B15" s="54" t="s">
        <v>198</v>
      </c>
      <c r="V15" s="57"/>
    </row>
    <row r="16" spans="1:23" s="54" customFormat="1" ht="12.75" customHeight="1" x14ac:dyDescent="0.25">
      <c r="B16" s="54" t="s">
        <v>199</v>
      </c>
      <c r="V16" s="57"/>
    </row>
    <row r="17" spans="22:22" s="52" customFormat="1" ht="24.75" customHeight="1" x14ac:dyDescent="0.2">
      <c r="V17" s="53"/>
    </row>
    <row r="18" spans="22:22" ht="24.75" customHeight="1" x14ac:dyDescent="0.25"/>
    <row r="19" spans="22:22" ht="24.75" customHeight="1" x14ac:dyDescent="0.25"/>
    <row r="20" spans="22:22" ht="24.75" customHeight="1" x14ac:dyDescent="0.25"/>
    <row r="3981" spans="22:22" s="17" customFormat="1" x14ac:dyDescent="0.25">
      <c r="V3981" s="16"/>
    </row>
    <row r="3982" spans="22:22" s="17" customFormat="1" x14ac:dyDescent="0.25">
      <c r="V3982" s="16"/>
    </row>
    <row r="3983" spans="22:22" s="17" customFormat="1" x14ac:dyDescent="0.25">
      <c r="V3983" s="16"/>
    </row>
    <row r="3984" spans="22:22" s="17" customFormat="1" x14ac:dyDescent="0.25">
      <c r="V3984" s="16"/>
    </row>
    <row r="3985" spans="22:22" s="17" customFormat="1" x14ac:dyDescent="0.25">
      <c r="V3985" s="16"/>
    </row>
    <row r="3986" spans="22:22" s="17" customFormat="1" x14ac:dyDescent="0.25">
      <c r="V3986" s="16"/>
    </row>
    <row r="3987" spans="22:22" s="17" customFormat="1" x14ac:dyDescent="0.25">
      <c r="V3987" s="16"/>
    </row>
    <row r="3988" spans="22:22" s="17" customFormat="1" x14ac:dyDescent="0.25">
      <c r="V3988" s="16"/>
    </row>
    <row r="3989" spans="22:22" s="17" customFormat="1" x14ac:dyDescent="0.25">
      <c r="V3989" s="16"/>
    </row>
    <row r="3990" spans="22:22" s="17" customFormat="1" x14ac:dyDescent="0.25">
      <c r="V3990" s="16"/>
    </row>
    <row r="3991" spans="22:22" s="17" customFormat="1" x14ac:dyDescent="0.25">
      <c r="V3991" s="16"/>
    </row>
    <row r="3992" spans="22:22" s="17" customFormat="1" x14ac:dyDescent="0.25">
      <c r="V3992" s="16"/>
    </row>
    <row r="3993" spans="22:22" s="17" customFormat="1" x14ac:dyDescent="0.25">
      <c r="V3993" s="16"/>
    </row>
    <row r="3994" spans="22:22" s="17" customFormat="1" x14ac:dyDescent="0.25">
      <c r="V3994" s="16"/>
    </row>
    <row r="3995" spans="22:22" s="17" customFormat="1" x14ac:dyDescent="0.25">
      <c r="V3995" s="16"/>
    </row>
    <row r="3996" spans="22:22" s="17" customFormat="1" x14ac:dyDescent="0.25">
      <c r="V3996" s="16"/>
    </row>
    <row r="3997" spans="22:22" s="19" customFormat="1" x14ac:dyDescent="0.25">
      <c r="V3997" s="18"/>
    </row>
    <row r="3998" spans="22:22" s="19" customFormat="1" x14ac:dyDescent="0.25">
      <c r="V3998" s="18"/>
    </row>
    <row r="3999" spans="22:22" s="19" customFormat="1" x14ac:dyDescent="0.25">
      <c r="V3999" s="18"/>
    </row>
    <row r="4000" spans="22:22" s="19" customFormat="1" x14ac:dyDescent="0.25">
      <c r="V4000" s="18"/>
    </row>
    <row r="4001" spans="22:22" s="19" customFormat="1" x14ac:dyDescent="0.25">
      <c r="V4001" s="18"/>
    </row>
    <row r="4002" spans="22:22" s="19" customFormat="1" x14ac:dyDescent="0.25">
      <c r="V4002" s="18"/>
    </row>
    <row r="4003" spans="22:22" s="19" customFormat="1" x14ac:dyDescent="0.25">
      <c r="V4003" s="18"/>
    </row>
    <row r="4004" spans="22:22" s="19" customFormat="1" x14ac:dyDescent="0.25">
      <c r="V4004" s="18"/>
    </row>
    <row r="4005" spans="22:22" s="19" customFormat="1" x14ac:dyDescent="0.25">
      <c r="V4005" s="18"/>
    </row>
    <row r="4006" spans="22:22" s="19" customFormat="1" x14ac:dyDescent="0.25">
      <c r="V4006" s="18"/>
    </row>
    <row r="4007" spans="22:22" s="17" customFormat="1" x14ac:dyDescent="0.25">
      <c r="V4007" s="16"/>
    </row>
    <row r="4008" spans="22:22" s="17" customFormat="1" x14ac:dyDescent="0.25">
      <c r="V4008" s="16"/>
    </row>
    <row r="4009" spans="22:22" s="17" customFormat="1" x14ac:dyDescent="0.25">
      <c r="V4009" s="16"/>
    </row>
    <row r="4010" spans="22:22" s="17" customFormat="1" x14ac:dyDescent="0.25">
      <c r="V4010" s="16"/>
    </row>
    <row r="4011" spans="22:22" s="17" customFormat="1" x14ac:dyDescent="0.25">
      <c r="V4011" s="16"/>
    </row>
    <row r="4012" spans="22:22" s="17" customFormat="1" x14ac:dyDescent="0.25">
      <c r="V4012" s="16"/>
    </row>
    <row r="4013" spans="22:22" s="17" customFormat="1" x14ac:dyDescent="0.25">
      <c r="V4013" s="16"/>
    </row>
    <row r="4014" spans="22:22" s="17" customFormat="1" x14ac:dyDescent="0.25">
      <c r="V4014" s="16"/>
    </row>
    <row r="4015" spans="22:22" s="17" customFormat="1" x14ac:dyDescent="0.25">
      <c r="V4015" s="16"/>
    </row>
    <row r="4016" spans="22:22" s="17" customFormat="1" x14ac:dyDescent="0.25">
      <c r="V4016" s="16"/>
    </row>
    <row r="4017" spans="22:22" s="17" customFormat="1" x14ac:dyDescent="0.25">
      <c r="V4017" s="16"/>
    </row>
    <row r="4018" spans="22:22" s="17" customFormat="1" x14ac:dyDescent="0.25">
      <c r="V4018" s="16"/>
    </row>
    <row r="4019" spans="22:22" s="17" customFormat="1" x14ac:dyDescent="0.25">
      <c r="V4019" s="16"/>
    </row>
    <row r="4020" spans="22:22" s="17" customFormat="1" x14ac:dyDescent="0.25">
      <c r="V4020" s="16"/>
    </row>
    <row r="4021" spans="22:22" s="17" customFormat="1" x14ac:dyDescent="0.25">
      <c r="V4021" s="16"/>
    </row>
    <row r="4022" spans="22:22" s="17" customFormat="1" x14ac:dyDescent="0.25">
      <c r="V4022" s="16"/>
    </row>
    <row r="4023" spans="22:22" s="17" customFormat="1" x14ac:dyDescent="0.25">
      <c r="V4023" s="16"/>
    </row>
    <row r="4024" spans="22:22" s="17" customFormat="1" x14ac:dyDescent="0.25">
      <c r="V4024" s="16"/>
    </row>
    <row r="4025" spans="22:22" s="17" customFormat="1" x14ac:dyDescent="0.25">
      <c r="V4025" s="16"/>
    </row>
    <row r="4026" spans="22:22" s="17" customFormat="1" x14ac:dyDescent="0.25">
      <c r="V4026" s="16"/>
    </row>
  </sheetData>
  <mergeCells count="19">
    <mergeCell ref="A12:H12"/>
    <mergeCell ref="A1:E1"/>
    <mergeCell ref="F1:I1"/>
    <mergeCell ref="J1:M1"/>
    <mergeCell ref="N1:Q1"/>
    <mergeCell ref="A7:H7"/>
    <mergeCell ref="A8:H8"/>
    <mergeCell ref="A9:H9"/>
    <mergeCell ref="A10:H10"/>
    <mergeCell ref="A11:H11"/>
    <mergeCell ref="K7:L7"/>
    <mergeCell ref="K8:L8"/>
    <mergeCell ref="O7:P7"/>
    <mergeCell ref="O8:P8"/>
    <mergeCell ref="B6:C6"/>
    <mergeCell ref="V1:W1"/>
    <mergeCell ref="R1:U1"/>
    <mergeCell ref="S7:T7"/>
    <mergeCell ref="S8:T8"/>
  </mergeCells>
  <dataValidations count="2">
    <dataValidation type="list" allowBlank="1" showInputMessage="1" showErrorMessage="1" sqref="B17539:B65169" xr:uid="{A97C8DA4-4313-45ED-9E9F-DF9EE0DE9F87}">
      <formula1>INDIRECT(A17539)</formula1>
    </dataValidation>
    <dataValidation type="list" allowBlank="1" showInputMessage="1" showErrorMessage="1" sqref="A152:A65169" xr:uid="{B6FD76F4-950B-48CC-8BC1-4CFA3B188CE3}">
      <formula1>REGIONALES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19"/>
  <sheetViews>
    <sheetView workbookViewId="0">
      <selection activeCell="D1" sqref="D1"/>
    </sheetView>
  </sheetViews>
  <sheetFormatPr baseColWidth="10" defaultColWidth="11.42578125" defaultRowHeight="15" x14ac:dyDescent="0.25"/>
  <cols>
    <col min="1" max="1" width="12.140625" bestFit="1" customWidth="1"/>
    <col min="2" max="2" width="17.7109375" bestFit="1" customWidth="1"/>
    <col min="3" max="3" width="20.42578125" customWidth="1"/>
    <col min="4" max="4" width="10.85546875" customWidth="1"/>
    <col min="5" max="5" width="22.140625" customWidth="1"/>
    <col min="6" max="6" width="77.42578125" customWidth="1"/>
  </cols>
  <sheetData>
    <row r="1" spans="1:6" x14ac:dyDescent="0.25">
      <c r="A1">
        <v>1</v>
      </c>
      <c r="B1">
        <v>2</v>
      </c>
      <c r="C1">
        <v>3</v>
      </c>
    </row>
    <row r="2" spans="1:6" ht="15.75" thickBot="1" x14ac:dyDescent="0.3">
      <c r="A2" t="s">
        <v>45</v>
      </c>
      <c r="B2" t="s">
        <v>46</v>
      </c>
      <c r="C2" s="1" t="s">
        <v>47</v>
      </c>
      <c r="D2" s="1"/>
      <c r="E2" s="2" t="s">
        <v>48</v>
      </c>
      <c r="F2" s="2" t="s">
        <v>49</v>
      </c>
    </row>
    <row r="3" spans="1:6" ht="15.75" thickBot="1" x14ac:dyDescent="0.3">
      <c r="A3" t="s">
        <v>50</v>
      </c>
      <c r="B3" t="s">
        <v>51</v>
      </c>
      <c r="C3" t="s">
        <v>17</v>
      </c>
      <c r="E3" s="3" t="s">
        <v>16</v>
      </c>
      <c r="F3" s="4" t="s">
        <v>52</v>
      </c>
    </row>
    <row r="4" spans="1:6" x14ac:dyDescent="0.25">
      <c r="A4" t="s">
        <v>53</v>
      </c>
      <c r="B4" t="s">
        <v>54</v>
      </c>
      <c r="C4" t="s">
        <v>19</v>
      </c>
      <c r="E4" s="5" t="s">
        <v>17</v>
      </c>
      <c r="F4" s="6" t="s">
        <v>55</v>
      </c>
    </row>
    <row r="5" spans="1:6" ht="13.5" customHeight="1" x14ac:dyDescent="0.25">
      <c r="A5" t="s">
        <v>56</v>
      </c>
      <c r="B5" t="s">
        <v>57</v>
      </c>
      <c r="C5" t="s">
        <v>58</v>
      </c>
      <c r="E5" s="7" t="s">
        <v>17</v>
      </c>
      <c r="F5" s="8" t="s">
        <v>59</v>
      </c>
    </row>
    <row r="6" spans="1:6" x14ac:dyDescent="0.25">
      <c r="B6" t="s">
        <v>60</v>
      </c>
      <c r="C6" t="s">
        <v>20</v>
      </c>
      <c r="E6" s="7" t="s">
        <v>17</v>
      </c>
      <c r="F6" s="8" t="s">
        <v>61</v>
      </c>
    </row>
    <row r="7" spans="1:6" x14ac:dyDescent="0.25">
      <c r="B7" t="s">
        <v>62</v>
      </c>
      <c r="C7" t="s">
        <v>21</v>
      </c>
      <c r="E7" s="7" t="s">
        <v>17</v>
      </c>
      <c r="F7" s="8" t="s">
        <v>63</v>
      </c>
    </row>
    <row r="8" spans="1:6" x14ac:dyDescent="0.25">
      <c r="B8" t="s">
        <v>64</v>
      </c>
      <c r="C8" t="s">
        <v>22</v>
      </c>
      <c r="E8" s="7" t="s">
        <v>17</v>
      </c>
      <c r="F8" s="8" t="s">
        <v>65</v>
      </c>
    </row>
    <row r="9" spans="1:6" x14ac:dyDescent="0.25">
      <c r="B9" t="s">
        <v>66</v>
      </c>
      <c r="C9" t="s">
        <v>23</v>
      </c>
      <c r="E9" s="7" t="s">
        <v>17</v>
      </c>
      <c r="F9" s="8" t="s">
        <v>67</v>
      </c>
    </row>
    <row r="10" spans="1:6" x14ac:dyDescent="0.25">
      <c r="C10" t="s">
        <v>25</v>
      </c>
      <c r="E10" s="7" t="s">
        <v>17</v>
      </c>
      <c r="F10" s="8" t="s">
        <v>68</v>
      </c>
    </row>
    <row r="11" spans="1:6" x14ac:dyDescent="0.25">
      <c r="C11" t="s">
        <v>26</v>
      </c>
      <c r="E11" s="7" t="s">
        <v>17</v>
      </c>
      <c r="F11" s="8" t="s">
        <v>69</v>
      </c>
    </row>
    <row r="12" spans="1:6" x14ac:dyDescent="0.25">
      <c r="C12" t="s">
        <v>28</v>
      </c>
      <c r="E12" s="7" t="s">
        <v>17</v>
      </c>
      <c r="F12" s="8" t="s">
        <v>70</v>
      </c>
    </row>
    <row r="13" spans="1:6" x14ac:dyDescent="0.25">
      <c r="C13" t="s">
        <v>29</v>
      </c>
      <c r="E13" s="7" t="s">
        <v>17</v>
      </c>
      <c r="F13" s="8" t="s">
        <v>71</v>
      </c>
    </row>
    <row r="14" spans="1:6" x14ac:dyDescent="0.25">
      <c r="C14" t="s">
        <v>27</v>
      </c>
      <c r="E14" s="7" t="s">
        <v>17</v>
      </c>
      <c r="F14" s="8" t="s">
        <v>72</v>
      </c>
    </row>
    <row r="15" spans="1:6" x14ac:dyDescent="0.25">
      <c r="C15" t="s">
        <v>33</v>
      </c>
      <c r="E15" s="7" t="s">
        <v>17</v>
      </c>
      <c r="F15" s="8" t="s">
        <v>73</v>
      </c>
    </row>
    <row r="16" spans="1:6" x14ac:dyDescent="0.25">
      <c r="C16" t="s">
        <v>31</v>
      </c>
      <c r="E16" s="7" t="s">
        <v>17</v>
      </c>
      <c r="F16" s="8" t="s">
        <v>74</v>
      </c>
    </row>
    <row r="17" spans="3:6" x14ac:dyDescent="0.25">
      <c r="C17" t="s">
        <v>0</v>
      </c>
      <c r="E17" s="7" t="s">
        <v>17</v>
      </c>
      <c r="F17" s="8" t="s">
        <v>75</v>
      </c>
    </row>
    <row r="18" spans="3:6" x14ac:dyDescent="0.25">
      <c r="C18" t="s">
        <v>34</v>
      </c>
      <c r="E18" s="7" t="s">
        <v>17</v>
      </c>
      <c r="F18" s="8" t="s">
        <v>76</v>
      </c>
    </row>
    <row r="19" spans="3:6" ht="15.75" thickBot="1" x14ac:dyDescent="0.3">
      <c r="C19" t="s">
        <v>35</v>
      </c>
      <c r="E19" s="9" t="s">
        <v>17</v>
      </c>
      <c r="F19" s="10" t="s">
        <v>77</v>
      </c>
    </row>
    <row r="20" spans="3:6" ht="16.5" customHeight="1" thickBot="1" x14ac:dyDescent="0.3">
      <c r="C20" t="s">
        <v>78</v>
      </c>
      <c r="E20" s="3" t="s">
        <v>18</v>
      </c>
      <c r="F20" s="4" t="s">
        <v>79</v>
      </c>
    </row>
    <row r="21" spans="3:6" x14ac:dyDescent="0.25">
      <c r="C21" t="s">
        <v>37</v>
      </c>
      <c r="E21" s="5" t="s">
        <v>19</v>
      </c>
      <c r="F21" s="6" t="s">
        <v>80</v>
      </c>
    </row>
    <row r="22" spans="3:6" x14ac:dyDescent="0.25">
      <c r="C22" t="s">
        <v>38</v>
      </c>
      <c r="E22" s="7" t="s">
        <v>19</v>
      </c>
      <c r="F22" s="8" t="s">
        <v>81</v>
      </c>
    </row>
    <row r="23" spans="3:6" x14ac:dyDescent="0.25">
      <c r="C23" t="s">
        <v>39</v>
      </c>
      <c r="E23" s="7" t="s">
        <v>19</v>
      </c>
      <c r="F23" s="8" t="s">
        <v>82</v>
      </c>
    </row>
    <row r="24" spans="3:6" ht="15.75" thickBot="1" x14ac:dyDescent="0.3">
      <c r="C24" t="s">
        <v>40</v>
      </c>
      <c r="E24" s="9" t="s">
        <v>19</v>
      </c>
      <c r="F24" s="10" t="s">
        <v>83</v>
      </c>
    </row>
    <row r="25" spans="3:6" x14ac:dyDescent="0.25">
      <c r="C25" t="s">
        <v>41</v>
      </c>
      <c r="E25" s="5" t="s">
        <v>20</v>
      </c>
      <c r="F25" s="6" t="s">
        <v>84</v>
      </c>
    </row>
    <row r="26" spans="3:6" x14ac:dyDescent="0.25">
      <c r="C26" t="s">
        <v>42</v>
      </c>
      <c r="E26" s="7" t="s">
        <v>20</v>
      </c>
      <c r="F26" s="8" t="s">
        <v>85</v>
      </c>
    </row>
    <row r="27" spans="3:6" x14ac:dyDescent="0.25">
      <c r="C27" t="s">
        <v>18</v>
      </c>
      <c r="E27" s="7" t="s">
        <v>20</v>
      </c>
      <c r="F27" s="8" t="s">
        <v>86</v>
      </c>
    </row>
    <row r="28" spans="3:6" ht="15.75" thickBot="1" x14ac:dyDescent="0.3">
      <c r="C28" t="s">
        <v>24</v>
      </c>
      <c r="E28" s="9" t="s">
        <v>20</v>
      </c>
      <c r="F28" s="10" t="s">
        <v>87</v>
      </c>
    </row>
    <row r="29" spans="3:6" x14ac:dyDescent="0.25">
      <c r="C29" t="s">
        <v>36</v>
      </c>
      <c r="E29" s="5" t="s">
        <v>21</v>
      </c>
      <c r="F29" s="6" t="s">
        <v>88</v>
      </c>
    </row>
    <row r="30" spans="3:6" x14ac:dyDescent="0.25">
      <c r="C30" t="s">
        <v>89</v>
      </c>
      <c r="E30" s="7" t="s">
        <v>21</v>
      </c>
      <c r="F30" s="8" t="s">
        <v>90</v>
      </c>
    </row>
    <row r="31" spans="3:6" x14ac:dyDescent="0.25">
      <c r="C31" t="s">
        <v>16</v>
      </c>
      <c r="E31" s="7" t="s">
        <v>21</v>
      </c>
      <c r="F31" s="8" t="s">
        <v>91</v>
      </c>
    </row>
    <row r="32" spans="3:6" ht="15.75" thickBot="1" x14ac:dyDescent="0.3">
      <c r="C32" t="s">
        <v>30</v>
      </c>
      <c r="E32" s="9" t="s">
        <v>21</v>
      </c>
      <c r="F32" s="10" t="s">
        <v>92</v>
      </c>
    </row>
    <row r="33" spans="3:6" x14ac:dyDescent="0.25">
      <c r="C33" t="s">
        <v>32</v>
      </c>
      <c r="E33" s="5" t="s">
        <v>22</v>
      </c>
      <c r="F33" s="6" t="s">
        <v>93</v>
      </c>
    </row>
    <row r="34" spans="3:6" x14ac:dyDescent="0.25">
      <c r="C34" t="s">
        <v>43</v>
      </c>
      <c r="E34" s="7" t="s">
        <v>22</v>
      </c>
      <c r="F34" s="8" t="s">
        <v>94</v>
      </c>
    </row>
    <row r="35" spans="3:6" x14ac:dyDescent="0.25">
      <c r="C35" t="s">
        <v>44</v>
      </c>
      <c r="E35" s="7" t="s">
        <v>22</v>
      </c>
      <c r="F35" s="8" t="s">
        <v>95</v>
      </c>
    </row>
    <row r="36" spans="3:6" x14ac:dyDescent="0.25">
      <c r="E36" s="7" t="s">
        <v>22</v>
      </c>
      <c r="F36" s="8" t="s">
        <v>96</v>
      </c>
    </row>
    <row r="37" spans="3:6" ht="15.75" thickBot="1" x14ac:dyDescent="0.3">
      <c r="E37" s="9" t="s">
        <v>22</v>
      </c>
      <c r="F37" s="10" t="s">
        <v>97</v>
      </c>
    </row>
    <row r="38" spans="3:6" ht="15.75" thickBot="1" x14ac:dyDescent="0.3">
      <c r="E38" s="3" t="s">
        <v>23</v>
      </c>
      <c r="F38" s="4" t="s">
        <v>98</v>
      </c>
    </row>
    <row r="39" spans="3:6" ht="15.75" thickBot="1" x14ac:dyDescent="0.3">
      <c r="E39" s="3" t="s">
        <v>24</v>
      </c>
      <c r="F39" s="4" t="s">
        <v>99</v>
      </c>
    </row>
    <row r="40" spans="3:6" x14ac:dyDescent="0.25">
      <c r="E40" s="5" t="s">
        <v>25</v>
      </c>
      <c r="F40" s="6" t="s">
        <v>100</v>
      </c>
    </row>
    <row r="41" spans="3:6" x14ac:dyDescent="0.25">
      <c r="E41" s="7" t="s">
        <v>25</v>
      </c>
      <c r="F41" s="8" t="s">
        <v>101</v>
      </c>
    </row>
    <row r="42" spans="3:6" ht="15.75" thickBot="1" x14ac:dyDescent="0.3">
      <c r="E42" s="9" t="s">
        <v>25</v>
      </c>
      <c r="F42" s="10" t="s">
        <v>102</v>
      </c>
    </row>
    <row r="43" spans="3:6" x14ac:dyDescent="0.25">
      <c r="E43" s="5" t="s">
        <v>26</v>
      </c>
      <c r="F43" s="6" t="s">
        <v>103</v>
      </c>
    </row>
    <row r="44" spans="3:6" x14ac:dyDescent="0.25">
      <c r="E44" s="7" t="s">
        <v>26</v>
      </c>
      <c r="F44" s="8" t="s">
        <v>104</v>
      </c>
    </row>
    <row r="45" spans="3:6" ht="15.75" thickBot="1" x14ac:dyDescent="0.3">
      <c r="E45" s="9" t="s">
        <v>26</v>
      </c>
      <c r="F45" s="10" t="s">
        <v>105</v>
      </c>
    </row>
    <row r="46" spans="3:6" ht="15.75" thickBot="1" x14ac:dyDescent="0.3">
      <c r="E46" s="3" t="s">
        <v>27</v>
      </c>
      <c r="F46" s="4" t="s">
        <v>106</v>
      </c>
    </row>
    <row r="47" spans="3:6" x14ac:dyDescent="0.25">
      <c r="E47" s="5" t="s">
        <v>28</v>
      </c>
      <c r="F47" s="6" t="s">
        <v>107</v>
      </c>
    </row>
    <row r="48" spans="3:6" ht="15.75" thickBot="1" x14ac:dyDescent="0.3">
      <c r="E48" s="9" t="s">
        <v>28</v>
      </c>
      <c r="F48" s="10" t="s">
        <v>108</v>
      </c>
    </row>
    <row r="49" spans="5:6" x14ac:dyDescent="0.25">
      <c r="E49" s="5" t="s">
        <v>29</v>
      </c>
      <c r="F49" s="6" t="s">
        <v>109</v>
      </c>
    </row>
    <row r="50" spans="5:6" x14ac:dyDescent="0.25">
      <c r="E50" s="7" t="s">
        <v>29</v>
      </c>
      <c r="F50" s="8" t="s">
        <v>110</v>
      </c>
    </row>
    <row r="51" spans="5:6" x14ac:dyDescent="0.25">
      <c r="E51" s="7" t="s">
        <v>29</v>
      </c>
      <c r="F51" s="8" t="s">
        <v>111</v>
      </c>
    </row>
    <row r="52" spans="5:6" x14ac:dyDescent="0.25">
      <c r="E52" s="7" t="s">
        <v>29</v>
      </c>
      <c r="F52" s="8" t="s">
        <v>112</v>
      </c>
    </row>
    <row r="53" spans="5:6" x14ac:dyDescent="0.25">
      <c r="E53" s="7" t="s">
        <v>29</v>
      </c>
      <c r="F53" s="8" t="s">
        <v>113</v>
      </c>
    </row>
    <row r="54" spans="5:6" ht="15.75" thickBot="1" x14ac:dyDescent="0.3">
      <c r="E54" s="9" t="s">
        <v>29</v>
      </c>
      <c r="F54" s="10" t="s">
        <v>114</v>
      </c>
    </row>
    <row r="55" spans="5:6" x14ac:dyDescent="0.25">
      <c r="E55" s="5" t="s">
        <v>58</v>
      </c>
      <c r="F55" s="6" t="s">
        <v>115</v>
      </c>
    </row>
    <row r="56" spans="5:6" x14ac:dyDescent="0.25">
      <c r="E56" s="7" t="s">
        <v>58</v>
      </c>
      <c r="F56" s="8" t="s">
        <v>116</v>
      </c>
    </row>
    <row r="57" spans="5:6" x14ac:dyDescent="0.25">
      <c r="E57" s="7" t="s">
        <v>58</v>
      </c>
      <c r="F57" s="8" t="s">
        <v>117</v>
      </c>
    </row>
    <row r="58" spans="5:6" x14ac:dyDescent="0.25">
      <c r="E58" s="7" t="s">
        <v>58</v>
      </c>
      <c r="F58" s="8" t="s">
        <v>118</v>
      </c>
    </row>
    <row r="59" spans="5:6" x14ac:dyDescent="0.25">
      <c r="E59" s="7" t="s">
        <v>58</v>
      </c>
      <c r="F59" s="8" t="s">
        <v>119</v>
      </c>
    </row>
    <row r="60" spans="5:6" x14ac:dyDescent="0.25">
      <c r="E60" s="7" t="s">
        <v>58</v>
      </c>
      <c r="F60" s="8" t="s">
        <v>120</v>
      </c>
    </row>
    <row r="61" spans="5:6" x14ac:dyDescent="0.25">
      <c r="E61" s="7" t="s">
        <v>58</v>
      </c>
      <c r="F61" s="8" t="s">
        <v>121</v>
      </c>
    </row>
    <row r="62" spans="5:6" x14ac:dyDescent="0.25">
      <c r="E62" s="7" t="s">
        <v>58</v>
      </c>
      <c r="F62" s="8" t="s">
        <v>122</v>
      </c>
    </row>
    <row r="63" spans="5:6" x14ac:dyDescent="0.25">
      <c r="E63" s="7" t="s">
        <v>58</v>
      </c>
      <c r="F63" s="8" t="s">
        <v>123</v>
      </c>
    </row>
    <row r="64" spans="5:6" x14ac:dyDescent="0.25">
      <c r="E64" s="7" t="s">
        <v>58</v>
      </c>
      <c r="F64" s="8" t="s">
        <v>124</v>
      </c>
    </row>
    <row r="65" spans="5:6" x14ac:dyDescent="0.25">
      <c r="E65" s="7" t="s">
        <v>58</v>
      </c>
      <c r="F65" s="8" t="s">
        <v>125</v>
      </c>
    </row>
    <row r="66" spans="5:6" x14ac:dyDescent="0.25">
      <c r="E66" s="7" t="s">
        <v>58</v>
      </c>
      <c r="F66" s="8" t="s">
        <v>126</v>
      </c>
    </row>
    <row r="67" spans="5:6" x14ac:dyDescent="0.25">
      <c r="E67" s="7" t="s">
        <v>58</v>
      </c>
      <c r="F67" s="8" t="s">
        <v>127</v>
      </c>
    </row>
    <row r="68" spans="5:6" x14ac:dyDescent="0.25">
      <c r="E68" s="7" t="s">
        <v>58</v>
      </c>
      <c r="F68" s="8" t="s">
        <v>128</v>
      </c>
    </row>
    <row r="69" spans="5:6" ht="15.75" thickBot="1" x14ac:dyDescent="0.3">
      <c r="E69" s="9" t="s">
        <v>58</v>
      </c>
      <c r="F69" s="10" t="s">
        <v>129</v>
      </c>
    </row>
    <row r="70" spans="5:6" ht="15.75" thickBot="1" x14ac:dyDescent="0.3">
      <c r="E70" s="3" t="s">
        <v>30</v>
      </c>
      <c r="F70" s="4" t="s">
        <v>130</v>
      </c>
    </row>
    <row r="71" spans="5:6" x14ac:dyDescent="0.25">
      <c r="E71" s="5" t="s">
        <v>31</v>
      </c>
      <c r="F71" s="6" t="s">
        <v>131</v>
      </c>
    </row>
    <row r="72" spans="5:6" ht="15.75" thickBot="1" x14ac:dyDescent="0.3">
      <c r="E72" s="9" t="s">
        <v>31</v>
      </c>
      <c r="F72" s="10" t="s">
        <v>132</v>
      </c>
    </row>
    <row r="73" spans="5:6" ht="15.75" thickBot="1" x14ac:dyDescent="0.3">
      <c r="E73" s="3" t="s">
        <v>32</v>
      </c>
      <c r="F73" s="4" t="s">
        <v>133</v>
      </c>
    </row>
    <row r="74" spans="5:6" x14ac:dyDescent="0.25">
      <c r="E74" s="5" t="s">
        <v>33</v>
      </c>
      <c r="F74" s="6" t="s">
        <v>134</v>
      </c>
    </row>
    <row r="75" spans="5:6" x14ac:dyDescent="0.25">
      <c r="E75" s="7" t="s">
        <v>33</v>
      </c>
      <c r="F75" s="8" t="s">
        <v>135</v>
      </c>
    </row>
    <row r="76" spans="5:6" x14ac:dyDescent="0.25">
      <c r="E76" s="7" t="s">
        <v>33</v>
      </c>
      <c r="F76" s="8" t="s">
        <v>136</v>
      </c>
    </row>
    <row r="77" spans="5:6" x14ac:dyDescent="0.25">
      <c r="E77" s="7" t="s">
        <v>33</v>
      </c>
      <c r="F77" s="8" t="s">
        <v>137</v>
      </c>
    </row>
    <row r="78" spans="5:6" ht="15.75" thickBot="1" x14ac:dyDescent="0.3">
      <c r="E78" s="9" t="s">
        <v>33</v>
      </c>
      <c r="F78" s="10" t="s">
        <v>138</v>
      </c>
    </row>
    <row r="79" spans="5:6" x14ac:dyDescent="0.25">
      <c r="E79" s="5" t="s">
        <v>0</v>
      </c>
      <c r="F79" s="6" t="s">
        <v>139</v>
      </c>
    </row>
    <row r="80" spans="5:6" ht="15.75" thickBot="1" x14ac:dyDescent="0.3">
      <c r="E80" s="9" t="s">
        <v>0</v>
      </c>
      <c r="F80" s="10" t="s">
        <v>140</v>
      </c>
    </row>
    <row r="81" spans="5:6" x14ac:dyDescent="0.25">
      <c r="E81" s="5" t="s">
        <v>34</v>
      </c>
      <c r="F81" s="6" t="s">
        <v>141</v>
      </c>
    </row>
    <row r="82" spans="5:6" ht="15.75" thickBot="1" x14ac:dyDescent="0.3">
      <c r="E82" s="9" t="s">
        <v>34</v>
      </c>
      <c r="F82" s="10" t="s">
        <v>142</v>
      </c>
    </row>
    <row r="83" spans="5:6" x14ac:dyDescent="0.25">
      <c r="E83" s="5" t="s">
        <v>35</v>
      </c>
      <c r="F83" s="6" t="s">
        <v>143</v>
      </c>
    </row>
    <row r="84" spans="5:6" x14ac:dyDescent="0.25">
      <c r="E84" s="7" t="s">
        <v>35</v>
      </c>
      <c r="F84" s="8" t="s">
        <v>144</v>
      </c>
    </row>
    <row r="85" spans="5:6" ht="15.75" thickBot="1" x14ac:dyDescent="0.3">
      <c r="E85" s="9" t="s">
        <v>35</v>
      </c>
      <c r="F85" s="10" t="s">
        <v>145</v>
      </c>
    </row>
    <row r="86" spans="5:6" x14ac:dyDescent="0.25">
      <c r="E86" s="5" t="s">
        <v>78</v>
      </c>
      <c r="F86" s="6" t="s">
        <v>146</v>
      </c>
    </row>
    <row r="87" spans="5:6" ht="15.75" thickBot="1" x14ac:dyDescent="0.3">
      <c r="E87" s="9" t="s">
        <v>78</v>
      </c>
      <c r="F87" s="10" t="s">
        <v>147</v>
      </c>
    </row>
    <row r="88" spans="5:6" ht="15.75" thickBot="1" x14ac:dyDescent="0.3">
      <c r="E88" s="3" t="s">
        <v>36</v>
      </c>
      <c r="F88" s="4" t="s">
        <v>148</v>
      </c>
    </row>
    <row r="89" spans="5:6" x14ac:dyDescent="0.25">
      <c r="E89" s="5" t="s">
        <v>37</v>
      </c>
      <c r="F89" s="6" t="s">
        <v>149</v>
      </c>
    </row>
    <row r="90" spans="5:6" x14ac:dyDescent="0.25">
      <c r="E90" s="7" t="s">
        <v>37</v>
      </c>
      <c r="F90" s="8" t="s">
        <v>150</v>
      </c>
    </row>
    <row r="91" spans="5:6" ht="15.75" thickBot="1" x14ac:dyDescent="0.3">
      <c r="E91" s="9" t="s">
        <v>37</v>
      </c>
      <c r="F91" s="10" t="s">
        <v>151</v>
      </c>
    </row>
    <row r="92" spans="5:6" x14ac:dyDescent="0.25">
      <c r="E92" s="5" t="s">
        <v>38</v>
      </c>
      <c r="F92" s="6" t="s">
        <v>152</v>
      </c>
    </row>
    <row r="93" spans="5:6" x14ac:dyDescent="0.25">
      <c r="E93" s="7" t="s">
        <v>38</v>
      </c>
      <c r="F93" s="8" t="s">
        <v>153</v>
      </c>
    </row>
    <row r="94" spans="5:6" ht="15.75" thickBot="1" x14ac:dyDescent="0.3">
      <c r="E94" s="9" t="s">
        <v>38</v>
      </c>
      <c r="F94" s="10" t="s">
        <v>154</v>
      </c>
    </row>
    <row r="95" spans="5:6" ht="15.75" thickBot="1" x14ac:dyDescent="0.3">
      <c r="E95" s="3" t="s">
        <v>89</v>
      </c>
      <c r="F95" s="4" t="s">
        <v>155</v>
      </c>
    </row>
    <row r="96" spans="5:6" x14ac:dyDescent="0.25">
      <c r="E96" s="5" t="s">
        <v>39</v>
      </c>
      <c r="F96" s="6" t="s">
        <v>156</v>
      </c>
    </row>
    <row r="97" spans="5:6" x14ac:dyDescent="0.25">
      <c r="E97" s="7" t="s">
        <v>39</v>
      </c>
      <c r="F97" s="8" t="s">
        <v>157</v>
      </c>
    </row>
    <row r="98" spans="5:6" x14ac:dyDescent="0.25">
      <c r="E98" s="7" t="s">
        <v>39</v>
      </c>
      <c r="F98" s="8" t="s">
        <v>158</v>
      </c>
    </row>
    <row r="99" spans="5:6" x14ac:dyDescent="0.25">
      <c r="E99" s="7" t="s">
        <v>39</v>
      </c>
      <c r="F99" s="8" t="s">
        <v>159</v>
      </c>
    </row>
    <row r="100" spans="5:6" x14ac:dyDescent="0.25">
      <c r="E100" s="7" t="s">
        <v>39</v>
      </c>
      <c r="F100" s="8" t="s">
        <v>160</v>
      </c>
    </row>
    <row r="101" spans="5:6" x14ac:dyDescent="0.25">
      <c r="E101" s="7" t="s">
        <v>39</v>
      </c>
      <c r="F101" s="8" t="s">
        <v>161</v>
      </c>
    </row>
    <row r="102" spans="5:6" x14ac:dyDescent="0.25">
      <c r="E102" s="7" t="s">
        <v>39</v>
      </c>
      <c r="F102" s="8" t="s">
        <v>162</v>
      </c>
    </row>
    <row r="103" spans="5:6" ht="15.75" thickBot="1" x14ac:dyDescent="0.3">
      <c r="E103" s="9" t="s">
        <v>39</v>
      </c>
      <c r="F103" s="10" t="s">
        <v>163</v>
      </c>
    </row>
    <row r="104" spans="5:6" ht="15.75" thickBot="1" x14ac:dyDescent="0.3">
      <c r="E104" s="3" t="s">
        <v>40</v>
      </c>
      <c r="F104" s="4" t="s">
        <v>164</v>
      </c>
    </row>
    <row r="105" spans="5:6" x14ac:dyDescent="0.25">
      <c r="E105" s="5" t="s">
        <v>41</v>
      </c>
      <c r="F105" s="6" t="s">
        <v>165</v>
      </c>
    </row>
    <row r="106" spans="5:6" x14ac:dyDescent="0.25">
      <c r="E106" s="7" t="s">
        <v>41</v>
      </c>
      <c r="F106" s="8" t="s">
        <v>166</v>
      </c>
    </row>
    <row r="107" spans="5:6" ht="15.75" thickBot="1" x14ac:dyDescent="0.3">
      <c r="E107" s="9" t="s">
        <v>41</v>
      </c>
      <c r="F107" s="10" t="s">
        <v>167</v>
      </c>
    </row>
    <row r="108" spans="5:6" x14ac:dyDescent="0.25">
      <c r="E108" s="5" t="s">
        <v>42</v>
      </c>
      <c r="F108" s="6" t="s">
        <v>168</v>
      </c>
    </row>
    <row r="109" spans="5:6" x14ac:dyDescent="0.25">
      <c r="E109" s="7" t="s">
        <v>42</v>
      </c>
      <c r="F109" s="8" t="s">
        <v>169</v>
      </c>
    </row>
    <row r="110" spans="5:6" x14ac:dyDescent="0.25">
      <c r="E110" s="7" t="s">
        <v>42</v>
      </c>
      <c r="F110" s="8" t="s">
        <v>170</v>
      </c>
    </row>
    <row r="111" spans="5:6" x14ac:dyDescent="0.25">
      <c r="E111" s="7" t="s">
        <v>42</v>
      </c>
      <c r="F111" s="8" t="s">
        <v>171</v>
      </c>
    </row>
    <row r="112" spans="5:6" x14ac:dyDescent="0.25">
      <c r="E112" s="7" t="s">
        <v>42</v>
      </c>
      <c r="F112" s="8" t="s">
        <v>172</v>
      </c>
    </row>
    <row r="113" spans="5:6" x14ac:dyDescent="0.25">
      <c r="E113" s="7" t="s">
        <v>42</v>
      </c>
      <c r="F113" s="8" t="s">
        <v>173</v>
      </c>
    </row>
    <row r="114" spans="5:6" x14ac:dyDescent="0.25">
      <c r="E114" s="7" t="s">
        <v>42</v>
      </c>
      <c r="F114" s="8" t="s">
        <v>174</v>
      </c>
    </row>
    <row r="115" spans="5:6" x14ac:dyDescent="0.25">
      <c r="E115" s="7" t="s">
        <v>42</v>
      </c>
      <c r="F115" s="8" t="s">
        <v>175</v>
      </c>
    </row>
    <row r="116" spans="5:6" x14ac:dyDescent="0.25">
      <c r="E116" s="7" t="s">
        <v>42</v>
      </c>
      <c r="F116" s="8" t="s">
        <v>176</v>
      </c>
    </row>
    <row r="117" spans="5:6" ht="15.75" thickBot="1" x14ac:dyDescent="0.3">
      <c r="E117" s="9" t="s">
        <v>42</v>
      </c>
      <c r="F117" s="10" t="s">
        <v>177</v>
      </c>
    </row>
    <row r="118" spans="5:6" ht="15.75" thickBot="1" x14ac:dyDescent="0.3">
      <c r="E118" s="3" t="s">
        <v>43</v>
      </c>
      <c r="F118" s="4" t="s">
        <v>178</v>
      </c>
    </row>
    <row r="119" spans="5:6" ht="15.75" thickBot="1" x14ac:dyDescent="0.3">
      <c r="E119" s="3" t="s">
        <v>44</v>
      </c>
      <c r="F119" s="4" t="s">
        <v>179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33</vt:i4>
      </vt:variant>
    </vt:vector>
  </HeadingPairs>
  <TitlesOfParts>
    <vt:vector size="35" baseType="lpstr">
      <vt:lpstr>ESTUDIO MERCADO ACT</vt:lpstr>
      <vt:lpstr>LD</vt:lpstr>
      <vt:lpstr>Amazonas</vt:lpstr>
      <vt:lpstr>Antioquia</vt:lpstr>
      <vt:lpstr>Arauca</vt:lpstr>
      <vt:lpstr>Atlántico</vt:lpstr>
      <vt:lpstr>Bolívar</vt:lpstr>
      <vt:lpstr>Boyacá</vt:lpstr>
      <vt:lpstr>Caldas</vt:lpstr>
      <vt:lpstr>Caquetá</vt:lpstr>
      <vt:lpstr>Casanare</vt:lpstr>
      <vt:lpstr>Cauca</vt:lpstr>
      <vt:lpstr>Cesar</vt:lpstr>
      <vt:lpstr>Choco</vt:lpstr>
      <vt:lpstr>Córdoba</vt:lpstr>
      <vt:lpstr>Cundinamarca</vt:lpstr>
      <vt:lpstr>Distrito_Capital</vt:lpstr>
      <vt:lpstr>Guainía</vt:lpstr>
      <vt:lpstr>Guajira</vt:lpstr>
      <vt:lpstr>Guaviare</vt:lpstr>
      <vt:lpstr>Huila</vt:lpstr>
      <vt:lpstr>Magdalena</vt:lpstr>
      <vt:lpstr>Meta</vt:lpstr>
      <vt:lpstr>Nariño</vt:lpstr>
      <vt:lpstr>Norte_de_Santander</vt:lpstr>
      <vt:lpstr>Putumayo</vt:lpstr>
      <vt:lpstr>Quindío</vt:lpstr>
      <vt:lpstr>Risaralda</vt:lpstr>
      <vt:lpstr>San_Andrés</vt:lpstr>
      <vt:lpstr>Santander</vt:lpstr>
      <vt:lpstr>Sucre</vt:lpstr>
      <vt:lpstr>Tolima</vt:lpstr>
      <vt:lpstr>Valle</vt:lpstr>
      <vt:lpstr>Vaupés</vt:lpstr>
      <vt:lpstr>Vichada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Suárez</dc:creator>
  <cp:keywords/>
  <dc:description/>
  <cp:lastModifiedBy>Milena Pahola Gomez Gutierrez</cp:lastModifiedBy>
  <cp:revision/>
  <dcterms:created xsi:type="dcterms:W3CDTF">2014-11-12T14:55:45Z</dcterms:created>
  <dcterms:modified xsi:type="dcterms:W3CDTF">2026-10-14T16:39:26Z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2025-07-03T03:45:33Z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912ef570-f207-4b22-9906-90a8e3b5aabc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