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RTM VIGENCIAS FUTURAS/"/>
    </mc:Choice>
  </mc:AlternateContent>
  <xr:revisionPtr revIDLastSave="4" documentId="8_{2B3F7F9E-4774-4BA3-80A2-C46F45D44261}" xr6:coauthVersionLast="47" xr6:coauthVersionMax="47" xr10:uidLastSave="{334B2930-5E5F-4758-8FD0-0A6C72033857}"/>
  <bookViews>
    <workbookView xWindow="11865" yWindow="450" windowWidth="15960" windowHeight="15030"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4" l="1"/>
  <c r="L17" i="3"/>
  <c r="J5" i="4"/>
  <c r="G6" i="4"/>
  <c r="H6" i="4" s="1"/>
  <c r="I6" i="4" s="1"/>
  <c r="J6" i="4" s="1"/>
  <c r="G7" i="4"/>
  <c r="H7" i="4" s="1"/>
  <c r="I7" i="4" s="1"/>
  <c r="J7" i="4" s="1"/>
  <c r="G8" i="4"/>
  <c r="H8" i="4" s="1"/>
  <c r="I8" i="4" s="1"/>
  <c r="J8" i="4" s="1"/>
  <c r="G9" i="4"/>
  <c r="H9" i="4" s="1"/>
  <c r="I9" i="4" s="1"/>
  <c r="J9" i="4" s="1"/>
  <c r="G10" i="4"/>
  <c r="H10" i="4" s="1"/>
  <c r="I10" i="4" s="1"/>
  <c r="J10" i="4" s="1"/>
  <c r="G11" i="4"/>
  <c r="H11" i="4" s="1"/>
  <c r="I11" i="4" s="1"/>
  <c r="J11" i="4" s="1"/>
  <c r="G12" i="4"/>
  <c r="H12" i="4" s="1"/>
  <c r="I12" i="4" s="1"/>
  <c r="J12" i="4" s="1"/>
  <c r="G13" i="4"/>
  <c r="H13" i="4" s="1"/>
  <c r="I13" i="4" s="1"/>
  <c r="J13" i="4" s="1"/>
  <c r="G14" i="4"/>
  <c r="H14" i="4" s="1"/>
  <c r="I14" i="4" s="1"/>
  <c r="J14" i="4" s="1"/>
  <c r="G15" i="4"/>
  <c r="H15" i="4" s="1"/>
  <c r="I15" i="4" s="1"/>
  <c r="J15" i="4" s="1"/>
  <c r="G16" i="4"/>
  <c r="H16" i="4" s="1"/>
  <c r="I16" i="4" s="1"/>
  <c r="J16" i="4" s="1"/>
  <c r="H5" i="4"/>
  <c r="G5" i="4"/>
  <c r="E6" i="4"/>
  <c r="E7" i="4"/>
  <c r="E8" i="4"/>
  <c r="E9" i="4"/>
  <c r="E10" i="4"/>
  <c r="E11" i="4"/>
  <c r="E12" i="4"/>
  <c r="E13" i="4"/>
  <c r="E14" i="4"/>
  <c r="E15" i="4"/>
  <c r="E16" i="4"/>
  <c r="E5" i="4"/>
  <c r="D6" i="4"/>
  <c r="D7" i="4"/>
  <c r="D8" i="4"/>
  <c r="D9" i="4"/>
  <c r="D10" i="4"/>
  <c r="D11" i="4"/>
  <c r="D12" i="4"/>
  <c r="D13" i="4"/>
  <c r="D14" i="4"/>
  <c r="D15" i="4"/>
  <c r="D16" i="4"/>
  <c r="D5" i="4"/>
  <c r="C6" i="4"/>
  <c r="C7" i="4"/>
  <c r="C8" i="4"/>
  <c r="C9" i="4"/>
  <c r="C10" i="4"/>
  <c r="C11" i="4"/>
  <c r="C12" i="4"/>
  <c r="C13" i="4"/>
  <c r="C14" i="4"/>
  <c r="C15" i="4"/>
  <c r="C16" i="4"/>
  <c r="C5" i="4"/>
  <c r="A6" i="4"/>
  <c r="A7" i="4"/>
  <c r="A8" i="4"/>
  <c r="A9" i="4"/>
  <c r="A10" i="4"/>
  <c r="A11" i="4"/>
  <c r="A12" i="4"/>
  <c r="A13" i="4"/>
  <c r="A14" i="4"/>
  <c r="A15" i="4"/>
  <c r="A16" i="4"/>
  <c r="A5" i="4"/>
  <c r="J6" i="3"/>
  <c r="K6" i="3" s="1"/>
  <c r="L6" i="3" s="1"/>
  <c r="J7" i="3"/>
  <c r="K7" i="3" s="1"/>
  <c r="L7" i="3" s="1"/>
  <c r="J8" i="3"/>
  <c r="K8" i="3"/>
  <c r="L8" i="3" s="1"/>
  <c r="J9" i="3"/>
  <c r="K9" i="3"/>
  <c r="L9" i="3"/>
  <c r="J10" i="3"/>
  <c r="K10" i="3" s="1"/>
  <c r="L10" i="3" s="1"/>
  <c r="J11" i="3"/>
  <c r="K11" i="3" s="1"/>
  <c r="L11" i="3" s="1"/>
  <c r="J12" i="3"/>
  <c r="K12" i="3"/>
  <c r="L12" i="3" s="1"/>
  <c r="J13" i="3"/>
  <c r="K13" i="3" s="1"/>
  <c r="L13" i="3" s="1"/>
  <c r="J14" i="3"/>
  <c r="K14" i="3" s="1"/>
  <c r="L14" i="3" s="1"/>
  <c r="J15" i="3"/>
  <c r="K15" i="3" s="1"/>
  <c r="L15" i="3" s="1"/>
  <c r="J16" i="3"/>
  <c r="K16" i="3"/>
  <c r="L16" i="3" s="1"/>
  <c r="J5" i="3"/>
  <c r="I6" i="3"/>
  <c r="I7" i="3"/>
  <c r="I8" i="3"/>
  <c r="I9" i="3"/>
  <c r="I10" i="3"/>
  <c r="I11" i="3"/>
  <c r="I12" i="3"/>
  <c r="I13" i="3"/>
  <c r="I14" i="3"/>
  <c r="I15" i="3"/>
  <c r="I16" i="3"/>
  <c r="G6" i="3"/>
  <c r="G7" i="3"/>
  <c r="G8" i="3"/>
  <c r="G9" i="3"/>
  <c r="G10" i="3"/>
  <c r="G11" i="3"/>
  <c r="G12" i="3"/>
  <c r="G13" i="3"/>
  <c r="G14" i="3"/>
  <c r="G15" i="3"/>
  <c r="G16" i="3"/>
  <c r="G5" i="3"/>
  <c r="E6" i="3"/>
  <c r="E7" i="3"/>
  <c r="E8" i="3"/>
  <c r="E9" i="3"/>
  <c r="E10" i="3"/>
  <c r="E11" i="3"/>
  <c r="E12" i="3"/>
  <c r="E13" i="3"/>
  <c r="E14" i="3"/>
  <c r="E15" i="3"/>
  <c r="E16" i="3"/>
  <c r="E5" i="3"/>
  <c r="D6" i="3"/>
  <c r="D7" i="3"/>
  <c r="D8" i="3"/>
  <c r="D9" i="3"/>
  <c r="D10" i="3"/>
  <c r="D11" i="3"/>
  <c r="D12" i="3"/>
  <c r="D13" i="3"/>
  <c r="D14" i="3"/>
  <c r="D15" i="3"/>
  <c r="D16" i="3"/>
  <c r="D5" i="3"/>
  <c r="C6" i="3"/>
  <c r="C7" i="3"/>
  <c r="C8" i="3"/>
  <c r="C9" i="3"/>
  <c r="C10" i="3"/>
  <c r="C11" i="3"/>
  <c r="C12" i="3"/>
  <c r="C13" i="3"/>
  <c r="C14" i="3"/>
  <c r="C15" i="3"/>
  <c r="C16" i="3"/>
  <c r="C5" i="3"/>
  <c r="A16" i="3"/>
  <c r="A6" i="3"/>
  <c r="A7" i="3"/>
  <c r="A8" i="3"/>
  <c r="A9" i="3"/>
  <c r="A10" i="3"/>
  <c r="A11" i="3"/>
  <c r="A12" i="3"/>
  <c r="A13" i="3"/>
  <c r="A14" i="3"/>
  <c r="A15" i="3"/>
  <c r="A5" i="3"/>
  <c r="R6" i="1"/>
  <c r="R7" i="1"/>
  <c r="R8" i="1"/>
  <c r="S8" i="1" s="1"/>
  <c r="T8" i="1" s="1"/>
  <c r="R9" i="1"/>
  <c r="S9" i="1" s="1"/>
  <c r="T9" i="1" s="1"/>
  <c r="R10" i="1"/>
  <c r="R11" i="1"/>
  <c r="R12" i="1"/>
  <c r="S12" i="1" s="1"/>
  <c r="T12" i="1" s="1"/>
  <c r="R13" i="1"/>
  <c r="S13" i="1" s="1"/>
  <c r="T13" i="1" s="1"/>
  <c r="R14" i="1"/>
  <c r="R15" i="1"/>
  <c r="R16" i="1"/>
  <c r="S16" i="1" s="1"/>
  <c r="T16" i="1" s="1"/>
  <c r="R5" i="1"/>
  <c r="Q6" i="1"/>
  <c r="S6" i="1" s="1"/>
  <c r="T6" i="1" s="1"/>
  <c r="Q7" i="1"/>
  <c r="S7" i="1"/>
  <c r="T7" i="1"/>
  <c r="Q8" i="1"/>
  <c r="Q9" i="1"/>
  <c r="Q10" i="1"/>
  <c r="S10" i="1"/>
  <c r="T10" i="1" s="1"/>
  <c r="Q11" i="1"/>
  <c r="S11" i="1"/>
  <c r="T11" i="1"/>
  <c r="Q12" i="1"/>
  <c r="Q13" i="1"/>
  <c r="Q14" i="1"/>
  <c r="S14" i="1"/>
  <c r="T14" i="1" s="1"/>
  <c r="Q15" i="1"/>
  <c r="S15" i="1"/>
  <c r="T15" i="1"/>
  <c r="Q16" i="1"/>
  <c r="Q5" i="1"/>
  <c r="K6" i="1"/>
  <c r="L6" i="1"/>
  <c r="M6" i="1"/>
  <c r="N6" i="1"/>
  <c r="O6" i="1"/>
  <c r="K7" i="1"/>
  <c r="L7" i="1"/>
  <c r="M7" i="1"/>
  <c r="N7" i="1" s="1"/>
  <c r="O7" i="1"/>
  <c r="K8" i="1"/>
  <c r="L8" i="1"/>
  <c r="O8" i="1" s="1"/>
  <c r="M8" i="1"/>
  <c r="N8" i="1" s="1"/>
  <c r="K9" i="1"/>
  <c r="O9" i="1" s="1"/>
  <c r="L9" i="1"/>
  <c r="M9" i="1"/>
  <c r="N9" i="1" s="1"/>
  <c r="K10" i="1"/>
  <c r="L10" i="1"/>
  <c r="M10" i="1"/>
  <c r="N10" i="1"/>
  <c r="O10" i="1"/>
  <c r="K11" i="1"/>
  <c r="L11" i="1"/>
  <c r="M11" i="1"/>
  <c r="N11" i="1" s="1"/>
  <c r="O11" i="1"/>
  <c r="K12" i="1"/>
  <c r="L12" i="1"/>
  <c r="O12" i="1" s="1"/>
  <c r="M12" i="1"/>
  <c r="N12" i="1" s="1"/>
  <c r="K13" i="1"/>
  <c r="O13" i="1" s="1"/>
  <c r="L13" i="1"/>
  <c r="M13" i="1"/>
  <c r="N13" i="1" s="1"/>
  <c r="K14" i="1"/>
  <c r="L14" i="1"/>
  <c r="M14" i="1"/>
  <c r="N14" i="1"/>
  <c r="O14" i="1"/>
  <c r="K15" i="1"/>
  <c r="L15" i="1"/>
  <c r="M15" i="1"/>
  <c r="N15" i="1" s="1"/>
  <c r="O15" i="1"/>
  <c r="K16" i="1"/>
  <c r="L16" i="1"/>
  <c r="O16" i="1" s="1"/>
  <c r="M16" i="1"/>
  <c r="N16" i="1"/>
  <c r="M5" i="1" l="1"/>
  <c r="L5" i="1"/>
  <c r="K5" i="1"/>
  <c r="O5" i="1" l="1"/>
  <c r="S5" i="1"/>
  <c r="T5" i="1" s="1"/>
  <c r="I5" i="3"/>
  <c r="N5" i="1"/>
  <c r="T17" i="1" l="1"/>
  <c r="K5" i="3"/>
  <c r="L5" i="3" s="1"/>
  <c r="I5" i="4"/>
</calcChain>
</file>

<file path=xl/sharedStrings.xml><?xml version="1.0" encoding="utf-8"?>
<sst xmlns="http://schemas.openxmlformats.org/spreadsheetml/2006/main" count="102" uniqueCount="43">
  <si>
    <t>ÍTEM</t>
  </si>
  <si>
    <t>VALOR IVA</t>
  </si>
  <si>
    <t>VALOR UNITARIO INCLUIDO IVA</t>
  </si>
  <si>
    <t>TOTAL</t>
  </si>
  <si>
    <t>VALOR UNITARIO
SIN IVA</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</si>
  <si>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</si>
  <si>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</si>
  <si>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</si>
  <si>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</si>
  <si>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</si>
  <si>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</si>
  <si>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</si>
  <si>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</si>
  <si>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</si>
  <si>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</si>
  <si>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</si>
  <si>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</si>
  <si>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</si>
  <si>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</si>
  <si>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UND</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</si>
  <si>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</si>
  <si>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</si>
  <si>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</si>
  <si>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</si>
  <si>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</si>
  <si>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</si>
  <si>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2 cotizaciones de empresas del mercado que cuentan con catálogos para la venta libre al publico</t>
  </si>
  <si>
    <t>2) Para establecer el valor del mercado; se utiliza la formula promedio</t>
  </si>
  <si>
    <t>ANEXO 2 - PROYECCION COSTOS</t>
  </si>
  <si>
    <t>TIPO DE VEHICULO</t>
  </si>
  <si>
    <t>MOTOCICLETAS</t>
  </si>
  <si>
    <t>LIVIANOS</t>
  </si>
  <si>
    <t>PESADOS</t>
  </si>
  <si>
    <t>DESCRIPCIÓN BIEN O SERVICIO
RANGO DEL MODELO</t>
  </si>
  <si>
    <t>0 A 2</t>
  </si>
  <si>
    <t>3 A 7</t>
  </si>
  <si>
    <t>8 A 16</t>
  </si>
  <si>
    <t>17 A MAS</t>
  </si>
  <si>
    <t>COTIZACION 2
C.D.A. REVITEC LA ROSITA</t>
  </si>
  <si>
    <t>DESCRIPCIÓN BIEN O SERVICIO 
RANGO DEL MODELO</t>
  </si>
  <si>
    <t>PROYECCION COSTOS 2026</t>
  </si>
  <si>
    <t>COTIZACION 1
IVESUR Colombia S.A</t>
  </si>
  <si>
    <t>Seccional Santander en Bucaramanga y Área Metropolitana, San Gil, Barbosa, Málaga, Barrancabermeja. En la Seccional Norte de Santander en Cúcuta, Ocaña y Área Metropolita; en la seccional Arauca en Arauca.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</si>
</sst>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
    <numFmt numFmtId="165" formatCode="&quot;$&quot;#,##0"/>
    <numFmt numFmtId="166" formatCode="&quot;$&quot;\ #,##0.00"/>
  </numFmts>
  <fonts count="19"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10"/>
      <color rgb="FF000000"/>
      <name val="Arial"/>
      <family val="2"/>
    </font>
    <font>
      <sz val="10"/>
      <color rgb="FF000000"/>
      <name val="Arial"/>
      <family val="2"/>
    </font>
    <font>
      <sz val="11"/>
      <color theme="1"/>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s>
  <cellStyleXfs count="3">
    <xf numFmtId="0" fontId="0" fillId="0" borderId="0"/>
    <xf numFmtId="9" fontId="5" fillId="0" borderId="0" applyFont="0" applyFill="0" applyBorder="0" applyAlignment="0" applyProtection="0"/>
    <xf numFmtId="0" fontId="14" fillId="0" borderId="0"/>
  </cellStyleXfs>
  <cellXfs count="130">
    <xf numFmtId="0" fontId="0" fillId="0" borderId="0" xfId="0"/>
    <xf numFmtId="0" fontId="2" fillId="0" borderId="0" xfId="0" applyFont="1"/>
    <xf numFmtId="0" fontId="4" fillId="0" borderId="0" xfId="0" applyFont="1"/>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12" fillId="0" borderId="0" xfId="0" applyFont="1"/>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3" fillId="2" borderId="2" xfId="0" applyFont="1" applyFill="1" applyBorder="1" applyAlignment="1">
      <alignment horizontal="center" vertical="center" wrapText="1"/>
    </xf>
    <xf numFmtId="0" fontId="9" fillId="0" borderId="0" xfId="0" applyFont="1" applyAlignment="1">
      <alignment vertical="center" wrapText="1"/>
    </xf>
    <xf numFmtId="165" fontId="15" fillId="5" borderId="1" xfId="2" applyNumberFormat="1" applyFont="1" applyFill="1" applyBorder="1" applyAlignment="1">
      <alignment horizontal="center" vertical="center" wrapText="1"/>
    </xf>
    <xf numFmtId="10" fontId="15" fillId="0" borderId="1" xfId="1" applyNumberFormat="1" applyFont="1" applyFill="1" applyBorder="1" applyAlignment="1">
      <alignment horizontal="center" vertical="center" wrapText="1"/>
    </xf>
    <xf numFmtId="166" fontId="2" fillId="0" borderId="1" xfId="0" applyNumberFormat="1" applyFont="1" applyBorder="1" applyAlignment="1">
      <alignment horizontal="center" vertical="center"/>
    </xf>
    <xf numFmtId="0" fontId="17" fillId="6" borderId="1" xfId="0" applyFont="1" applyFill="1" applyBorder="1" applyAlignment="1">
      <alignment horizontal="center" vertical="center" wrapText="1"/>
    </xf>
    <xf numFmtId="0" fontId="17" fillId="6" borderId="4" xfId="0" applyFont="1" applyFill="1" applyBorder="1" applyAlignment="1">
      <alignment horizontal="center" vertical="center" wrapText="1"/>
    </xf>
    <xf numFmtId="0" fontId="18" fillId="0" borderId="1" xfId="0" applyFont="1" applyBorder="1" applyAlignment="1">
      <alignment horizontal="center" vertical="center"/>
    </xf>
    <xf numFmtId="0" fontId="16" fillId="6" borderId="6" xfId="0" applyFont="1" applyFill="1" applyBorder="1" applyAlignment="1">
      <alignment horizontal="center" vertical="center" wrapText="1"/>
    </xf>
    <xf numFmtId="0" fontId="18" fillId="0" borderId="7" xfId="0" applyFont="1" applyBorder="1" applyAlignment="1">
      <alignment horizontal="center" vertical="center"/>
    </xf>
    <xf numFmtId="0" fontId="17" fillId="6" borderId="7" xfId="0" applyFont="1" applyFill="1" applyBorder="1" applyAlignment="1">
      <alignment horizontal="center" vertical="center" wrapText="1"/>
    </xf>
    <xf numFmtId="0" fontId="17" fillId="6" borderId="8" xfId="0" applyFont="1" applyFill="1" applyBorder="1" applyAlignment="1">
      <alignment horizontal="center" vertical="center" wrapText="1"/>
    </xf>
    <xf numFmtId="0" fontId="16" fillId="6" borderId="9" xfId="0" applyFont="1" applyFill="1" applyBorder="1" applyAlignment="1">
      <alignment horizontal="center" vertical="center" wrapText="1"/>
    </xf>
    <xf numFmtId="0" fontId="17" fillId="6" borderId="10" xfId="0" applyFont="1" applyFill="1" applyBorder="1" applyAlignment="1">
      <alignment horizontal="center" vertical="center" wrapText="1"/>
    </xf>
    <xf numFmtId="0" fontId="16" fillId="6" borderId="11" xfId="0" applyFont="1" applyFill="1" applyBorder="1" applyAlignment="1">
      <alignment horizontal="center" vertical="center" wrapText="1"/>
    </xf>
    <xf numFmtId="0" fontId="18" fillId="0" borderId="12" xfId="0" applyFont="1" applyBorder="1" applyAlignment="1">
      <alignment horizontal="center" vertical="center"/>
    </xf>
    <xf numFmtId="0" fontId="17" fillId="6" borderId="12" xfId="0" applyFont="1" applyFill="1" applyBorder="1" applyAlignment="1">
      <alignment horizontal="center" vertical="center" wrapText="1"/>
    </xf>
    <xf numFmtId="0" fontId="17" fillId="6" borderId="13" xfId="0" applyFont="1" applyFill="1" applyBorder="1" applyAlignment="1">
      <alignment horizontal="center" vertical="center" wrapText="1"/>
    </xf>
    <xf numFmtId="0" fontId="16" fillId="6" borderId="15" xfId="0" applyFont="1" applyFill="1" applyBorder="1" applyAlignment="1">
      <alignment horizontal="center" vertical="center" wrapText="1"/>
    </xf>
    <xf numFmtId="0" fontId="17" fillId="6" borderId="16" xfId="0" applyFont="1" applyFill="1" applyBorder="1" applyAlignment="1">
      <alignment horizontal="center" vertical="center" wrapText="1"/>
    </xf>
    <xf numFmtId="0" fontId="16" fillId="6" borderId="17" xfId="0" applyFont="1" applyFill="1" applyBorder="1" applyAlignment="1">
      <alignment horizontal="center" vertical="center" wrapText="1"/>
    </xf>
    <xf numFmtId="0" fontId="17" fillId="6" borderId="18" xfId="0" applyFont="1" applyFill="1" applyBorder="1" applyAlignment="1">
      <alignment horizontal="center" vertical="center" wrapText="1"/>
    </xf>
    <xf numFmtId="0" fontId="17" fillId="6" borderId="19" xfId="0" applyFont="1" applyFill="1" applyBorder="1" applyAlignment="1">
      <alignment horizontal="center" vertical="center" wrapText="1"/>
    </xf>
    <xf numFmtId="0" fontId="1" fillId="3" borderId="20" xfId="0" applyFont="1" applyFill="1" applyBorder="1" applyAlignment="1">
      <alignment vertical="center"/>
    </xf>
    <xf numFmtId="0" fontId="1" fillId="3" borderId="21" xfId="0" applyFont="1" applyFill="1" applyBorder="1" applyAlignment="1">
      <alignment vertical="center"/>
    </xf>
    <xf numFmtId="0" fontId="2" fillId="3" borderId="21" xfId="0" applyFont="1" applyFill="1" applyBorder="1"/>
    <xf numFmtId="0" fontId="2" fillId="3" borderId="22" xfId="0" applyFont="1" applyFill="1" applyBorder="1"/>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164" fontId="2" fillId="0" borderId="25" xfId="0" applyNumberFormat="1" applyFont="1" applyBorder="1" applyAlignment="1">
      <alignment horizontal="center" vertical="center"/>
    </xf>
    <xf numFmtId="164" fontId="2" fillId="0" borderId="26" xfId="0" applyNumberFormat="1" applyFont="1" applyBorder="1" applyAlignment="1">
      <alignment horizontal="center" vertical="center"/>
    </xf>
    <xf numFmtId="164" fontId="2" fillId="0" borderId="27" xfId="0" applyNumberFormat="1" applyFont="1" applyBorder="1" applyAlignment="1">
      <alignment horizontal="center" vertical="center"/>
    </xf>
    <xf numFmtId="0" fontId="8" fillId="4" borderId="5" xfId="0" applyFont="1" applyFill="1" applyBorder="1" applyAlignment="1">
      <alignment horizontal="center" vertical="center" wrapText="1"/>
    </xf>
    <xf numFmtId="0" fontId="8" fillId="4" borderId="35" xfId="0" applyFont="1" applyFill="1" applyBorder="1" applyAlignment="1">
      <alignment horizontal="center" vertical="center" wrapText="1"/>
    </xf>
    <xf numFmtId="165" fontId="15" fillId="5" borderId="6" xfId="2" applyNumberFormat="1" applyFont="1" applyFill="1" applyBorder="1" applyAlignment="1">
      <alignment horizontal="center" vertical="center" wrapText="1"/>
    </xf>
    <xf numFmtId="165" fontId="15" fillId="5" borderId="7" xfId="2" applyNumberFormat="1" applyFont="1" applyFill="1" applyBorder="1" applyAlignment="1">
      <alignment horizontal="center" vertical="center" wrapText="1"/>
    </xf>
    <xf numFmtId="10" fontId="15" fillId="0" borderId="7" xfId="1" applyNumberFormat="1" applyFont="1" applyFill="1" applyBorder="1" applyAlignment="1">
      <alignment horizontal="center" vertical="center" wrapText="1"/>
    </xf>
    <xf numFmtId="165" fontId="15" fillId="5" borderId="8" xfId="2" applyNumberFormat="1" applyFont="1" applyFill="1" applyBorder="1" applyAlignment="1">
      <alignment horizontal="center" vertical="center" wrapText="1"/>
    </xf>
    <xf numFmtId="165" fontId="15" fillId="5" borderId="9" xfId="2" applyNumberFormat="1" applyFont="1" applyFill="1" applyBorder="1" applyAlignment="1">
      <alignment horizontal="center" vertical="center" wrapText="1"/>
    </xf>
    <xf numFmtId="165" fontId="15" fillId="5" borderId="10" xfId="2" applyNumberFormat="1" applyFont="1" applyFill="1" applyBorder="1" applyAlignment="1">
      <alignment horizontal="center" vertical="center" wrapText="1"/>
    </xf>
    <xf numFmtId="165" fontId="15" fillId="5" borderId="11" xfId="2" applyNumberFormat="1" applyFont="1" applyFill="1" applyBorder="1" applyAlignment="1">
      <alignment horizontal="center" vertical="center" wrapText="1"/>
    </xf>
    <xf numFmtId="165" fontId="15" fillId="5" borderId="12" xfId="2" applyNumberFormat="1" applyFont="1" applyFill="1" applyBorder="1" applyAlignment="1">
      <alignment horizontal="center" vertical="center" wrapText="1"/>
    </xf>
    <xf numFmtId="10" fontId="15" fillId="0" borderId="12" xfId="1" applyNumberFormat="1" applyFont="1" applyFill="1" applyBorder="1" applyAlignment="1">
      <alignment horizontal="center" vertical="center" wrapText="1"/>
    </xf>
    <xf numFmtId="165" fontId="15" fillId="5" borderId="13" xfId="2" applyNumberFormat="1" applyFont="1" applyFill="1" applyBorder="1" applyAlignment="1">
      <alignment horizontal="center" vertical="center" wrapText="1"/>
    </xf>
    <xf numFmtId="0" fontId="3" fillId="2" borderId="30"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166" fontId="2" fillId="0" borderId="6" xfId="0" applyNumberFormat="1" applyFont="1" applyBorder="1" applyAlignment="1">
      <alignment horizontal="center" vertical="center"/>
    </xf>
    <xf numFmtId="166" fontId="2" fillId="0" borderId="7" xfId="0" applyNumberFormat="1" applyFont="1" applyBorder="1" applyAlignment="1">
      <alignment horizontal="center" vertical="center"/>
    </xf>
    <xf numFmtId="166" fontId="2" fillId="0" borderId="8" xfId="0" applyNumberFormat="1" applyFont="1" applyBorder="1" applyAlignment="1">
      <alignment horizontal="center" vertical="center"/>
    </xf>
    <xf numFmtId="166" fontId="2" fillId="0" borderId="9" xfId="0" applyNumberFormat="1" applyFont="1" applyBorder="1" applyAlignment="1">
      <alignment horizontal="center" vertical="center"/>
    </xf>
    <xf numFmtId="166" fontId="2" fillId="0" borderId="10" xfId="0" applyNumberFormat="1" applyFont="1" applyBorder="1" applyAlignment="1">
      <alignment horizontal="center" vertical="center"/>
    </xf>
    <xf numFmtId="166" fontId="2" fillId="0" borderId="11" xfId="0" applyNumberFormat="1" applyFont="1" applyBorder="1" applyAlignment="1">
      <alignment horizontal="center" vertical="center"/>
    </xf>
    <xf numFmtId="166" fontId="2" fillId="0" borderId="12" xfId="0" applyNumberFormat="1" applyFont="1" applyBorder="1" applyAlignment="1">
      <alignment horizontal="center" vertical="center"/>
    </xf>
    <xf numFmtId="166" fontId="2" fillId="0" borderId="13" xfId="0" applyNumberFormat="1" applyFont="1" applyBorder="1" applyAlignment="1">
      <alignment horizontal="center" vertical="center"/>
    </xf>
    <xf numFmtId="166" fontId="2" fillId="3" borderId="20" xfId="0" applyNumberFormat="1" applyFont="1" applyFill="1" applyBorder="1"/>
    <xf numFmtId="166" fontId="2" fillId="3" borderId="21" xfId="0" applyNumberFormat="1" applyFont="1" applyFill="1" applyBorder="1"/>
    <xf numFmtId="166" fontId="1" fillId="3" borderId="5" xfId="0" applyNumberFormat="1" applyFont="1" applyFill="1" applyBorder="1" applyAlignment="1">
      <alignment horizontal="center" vertical="center"/>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2" xfId="0" applyFont="1" applyBorder="1" applyAlignment="1">
      <alignment horizontal="center" vertical="center" wrapText="1"/>
    </xf>
    <xf numFmtId="0" fontId="1" fillId="3" borderId="38" xfId="0" applyFont="1" applyFill="1" applyBorder="1" applyAlignment="1">
      <alignment vertical="center"/>
    </xf>
    <xf numFmtId="0" fontId="1" fillId="3" borderId="39" xfId="0" applyFont="1" applyFill="1" applyBorder="1" applyAlignment="1">
      <alignment vertical="center"/>
    </xf>
    <xf numFmtId="0" fontId="2" fillId="3" borderId="39" xfId="0" applyFont="1" applyFill="1" applyBorder="1"/>
    <xf numFmtId="0" fontId="2" fillId="3" borderId="40" xfId="0" applyFont="1" applyFill="1" applyBorder="1"/>
    <xf numFmtId="0" fontId="3" fillId="2" borderId="3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37" xfId="0" applyFont="1" applyFill="1" applyBorder="1" applyAlignment="1">
      <alignment horizontal="center" vertical="center" wrapText="1"/>
    </xf>
    <xf numFmtId="166" fontId="2" fillId="0" borderId="25" xfId="0" applyNumberFormat="1" applyFont="1" applyBorder="1" applyAlignment="1">
      <alignment horizontal="center" vertical="center"/>
    </xf>
    <xf numFmtId="166" fontId="2" fillId="0" borderId="26" xfId="0" applyNumberFormat="1" applyFont="1" applyBorder="1" applyAlignment="1">
      <alignment horizontal="center" vertical="center"/>
    </xf>
    <xf numFmtId="166" fontId="2" fillId="0" borderId="27" xfId="0" applyNumberFormat="1" applyFont="1" applyBorder="1" applyAlignment="1">
      <alignment horizontal="center" vertical="center"/>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11" fillId="4" borderId="36" xfId="2" applyFont="1" applyFill="1" applyBorder="1" applyAlignment="1">
      <alignment horizontal="center" wrapText="1"/>
    </xf>
    <xf numFmtId="0" fontId="11" fillId="4" borderId="14" xfId="2" applyFont="1" applyFill="1" applyBorder="1" applyAlignment="1">
      <alignment horizontal="center" vertical="center" wrapText="1"/>
    </xf>
    <xf numFmtId="0" fontId="11" fillId="4" borderId="14" xfId="2" applyFont="1" applyFill="1" applyBorder="1" applyAlignment="1">
      <alignment horizontal="center" wrapText="1"/>
    </xf>
    <xf numFmtId="0" fontId="11" fillId="4" borderId="37" xfId="2" applyFont="1" applyFill="1" applyBorder="1" applyAlignment="1">
      <alignment horizontal="center" wrapText="1"/>
    </xf>
    <xf numFmtId="0" fontId="3" fillId="4" borderId="30"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11" fillId="4" borderId="31" xfId="2" applyFont="1" applyFill="1" applyBorder="1" applyAlignment="1">
      <alignment horizontal="center" vertical="center" wrapText="1"/>
    </xf>
    <xf numFmtId="0" fontId="3" fillId="4" borderId="32"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16" fillId="6" borderId="12" xfId="0" applyFont="1" applyFill="1" applyBorder="1" applyAlignment="1">
      <alignment horizontal="center" vertical="center" wrapText="1"/>
    </xf>
    <xf numFmtId="0" fontId="16" fillId="6" borderId="14"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16" fillId="6" borderId="18" xfId="0" applyFont="1" applyFill="1" applyBorder="1" applyAlignment="1">
      <alignment horizontal="center" vertical="center" wrapText="1"/>
    </xf>
    <xf numFmtId="0" fontId="8" fillId="0" borderId="0" xfId="0" applyFont="1" applyAlignment="1">
      <alignment horizontal="left" vertical="justify" wrapText="1"/>
    </xf>
    <xf numFmtId="0" fontId="8" fillId="0" borderId="0" xfId="0" applyFont="1" applyAlignment="1">
      <alignment horizontal="left" wrapText="1"/>
    </xf>
    <xf numFmtId="0" fontId="9" fillId="0" borderId="0" xfId="0" applyFont="1" applyAlignment="1">
      <alignment vertical="center" wrapText="1"/>
    </xf>
    <xf numFmtId="0" fontId="6" fillId="4" borderId="30"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32" xfId="0" applyFont="1" applyFill="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8" fillId="4" borderId="33" xfId="0" applyFont="1" applyFill="1" applyBorder="1" applyAlignment="1">
      <alignment horizontal="center" vertical="center"/>
    </xf>
    <xf numFmtId="0" fontId="8" fillId="4" borderId="0" xfId="0" applyFont="1" applyFill="1" applyAlignment="1">
      <alignment horizontal="center" vertical="center"/>
    </xf>
    <xf numFmtId="0" fontId="8" fillId="4" borderId="34" xfId="0" applyFont="1" applyFill="1" applyBorder="1" applyAlignment="1">
      <alignment horizontal="center" vertical="center"/>
    </xf>
    <xf numFmtId="0" fontId="6" fillId="3" borderId="30" xfId="0" applyFont="1" applyFill="1" applyBorder="1" applyAlignment="1">
      <alignment horizontal="center" vertical="center" wrapText="1"/>
    </xf>
    <xf numFmtId="0" fontId="6" fillId="3" borderId="31" xfId="0" applyFont="1" applyFill="1" applyBorder="1" applyAlignment="1">
      <alignment horizontal="center" vertical="center" wrapText="1"/>
    </xf>
    <xf numFmtId="0" fontId="6" fillId="3" borderId="32" xfId="0" applyFont="1" applyFill="1" applyBorder="1" applyAlignment="1">
      <alignment horizontal="center" vertical="center" wrapText="1"/>
    </xf>
    <xf numFmtId="0" fontId="7" fillId="0" borderId="41"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wrapText="1"/>
    </xf>
    <xf numFmtId="0" fontId="8" fillId="4" borderId="38" xfId="0" applyFont="1" applyFill="1" applyBorder="1" applyAlignment="1">
      <alignment horizontal="center" vertical="center"/>
    </xf>
    <xf numFmtId="0" fontId="8" fillId="4" borderId="39" xfId="0" applyFont="1" applyFill="1" applyBorder="1" applyAlignment="1">
      <alignment horizontal="center" vertical="center"/>
    </xf>
    <xf numFmtId="0" fontId="8" fillId="4" borderId="40" xfId="0" applyFont="1" applyFill="1" applyBorder="1" applyAlignment="1">
      <alignment horizontal="center" vertical="center"/>
    </xf>
    <xf numFmtId="0" fontId="9" fillId="0" borderId="0" xfId="0" applyFont="1" applyAlignment="1">
      <alignment horizontal="left" vertical="center" wrapText="1"/>
    </xf>
    <xf numFmtId="0" fontId="6" fillId="4"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4" borderId="20" xfId="0" applyFont="1" applyFill="1" applyBorder="1" applyAlignment="1">
      <alignment horizontal="center" vertical="center"/>
    </xf>
    <xf numFmtId="0" fontId="8" fillId="4" borderId="21" xfId="0" applyFont="1" applyFill="1" applyBorder="1" applyAlignment="1">
      <alignment horizontal="center" vertical="center"/>
    </xf>
    <xf numFmtId="0" fontId="8" fillId="4" borderId="22" xfId="0" applyFont="1" applyFill="1" applyBorder="1" applyAlignment="1">
      <alignment horizontal="center" vertical="center"/>
    </xf>
  </cellXfs>
  <cellStyles count="3">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349367</xdr:colOff>
      <xdr:row>1</xdr:row>
      <xdr:rowOff>111243</xdr:rowOff>
    </xdr:from>
    <xdr:to>
      <xdr:col>2</xdr:col>
      <xdr:colOff>840639</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0367" y="371016"/>
          <a:ext cx="1781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158868</xdr:colOff>
      <xdr:row>1</xdr:row>
      <xdr:rowOff>119903</xdr:rowOff>
    </xdr:from>
    <xdr:to>
      <xdr:col>2</xdr:col>
      <xdr:colOff>840640</xdr:colOff>
      <xdr:row>1</xdr:row>
      <xdr:rowOff>529071</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9868" y="414312"/>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574504</xdr:colOff>
      <xdr:row>1</xdr:row>
      <xdr:rowOff>206494</xdr:rowOff>
    </xdr:from>
    <xdr:to>
      <xdr:col>2</xdr:col>
      <xdr:colOff>1619958</xdr:colOff>
      <xdr:row>1</xdr:row>
      <xdr:rowOff>615662</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5504" y="414312"/>
          <a:ext cx="216247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2"/>
  <sheetViews>
    <sheetView tabSelected="1" zoomScale="110" zoomScaleNormal="110" workbookViewId="0">
      <selection activeCell="C20" sqref="C20:G20"/>
    </sheetView>
  </sheetViews>
  <sheetFormatPr baseColWidth="10" defaultRowHeight="12.75" outlineLevelCol="1" x14ac:dyDescent="0.2"/>
  <cols>
    <col min="1" max="1" width="5.7109375" style="1" customWidth="1"/>
    <col min="2" max="2" width="19.28515625" style="1" customWidth="1"/>
    <col min="3" max="3" width="28" style="1" customWidth="1"/>
    <col min="4" max="4" width="14.140625" style="1" customWidth="1"/>
    <col min="5" max="5" width="13.7109375" style="1" customWidth="1"/>
    <col min="6" max="6" width="3.140625" style="1" customWidth="1"/>
    <col min="7" max="7" width="16.140625" style="1" customWidth="1"/>
    <col min="8" max="8" width="3.140625" style="1" customWidth="1"/>
    <col min="9" max="9" width="16.140625" style="1" customWidth="1"/>
    <col min="10" max="10" width="3.140625" style="1" customWidth="1"/>
    <col min="11" max="15" width="13.28515625" style="1" customWidth="1" outlineLevel="1"/>
    <col min="16" max="16" width="3.140625" style="1" customWidth="1" outlineLevel="1"/>
    <col min="17" max="19" width="11.42578125" style="1"/>
    <col min="20" max="20" width="14.42578125" style="1" customWidth="1"/>
    <col min="21" max="16384" width="11.42578125" style="1"/>
  </cols>
  <sheetData>
    <row r="1" spans="1:20" ht="20.25" customHeight="1" thickBot="1" x14ac:dyDescent="0.25">
      <c r="A1" s="103" t="s">
        <v>7</v>
      </c>
      <c r="B1" s="104"/>
      <c r="C1" s="104"/>
      <c r="D1" s="104"/>
      <c r="E1" s="104"/>
      <c r="F1" s="104"/>
      <c r="G1" s="104"/>
      <c r="H1" s="104"/>
      <c r="I1" s="104"/>
      <c r="J1" s="104"/>
      <c r="K1" s="104"/>
      <c r="L1" s="104"/>
      <c r="M1" s="104"/>
      <c r="N1" s="104"/>
      <c r="O1" s="104"/>
      <c r="P1" s="104"/>
      <c r="Q1" s="104"/>
      <c r="R1" s="104"/>
      <c r="S1" s="104"/>
      <c r="T1" s="105"/>
    </row>
    <row r="2" spans="1:20" ht="49.5" customHeight="1" thickBot="1" x14ac:dyDescent="0.25">
      <c r="A2" s="106"/>
      <c r="B2" s="107"/>
      <c r="C2" s="107"/>
      <c r="D2" s="108" t="s">
        <v>42</v>
      </c>
      <c r="E2" s="108"/>
      <c r="F2" s="108"/>
      <c r="G2" s="108"/>
      <c r="H2" s="108"/>
      <c r="I2" s="108"/>
      <c r="J2" s="108"/>
      <c r="K2" s="108"/>
      <c r="L2" s="108"/>
      <c r="M2" s="108"/>
      <c r="N2" s="108"/>
      <c r="O2" s="108"/>
      <c r="P2" s="108"/>
      <c r="Q2" s="108"/>
      <c r="R2" s="108"/>
      <c r="S2" s="108"/>
      <c r="T2" s="109"/>
    </row>
    <row r="3" spans="1:20" ht="41.25" thickBot="1" x14ac:dyDescent="0.3">
      <c r="A3" s="110" t="s">
        <v>8</v>
      </c>
      <c r="B3" s="111"/>
      <c r="C3" s="111"/>
      <c r="D3" s="111"/>
      <c r="E3" s="112"/>
      <c r="F3" s="3"/>
      <c r="G3" s="46" t="s">
        <v>41</v>
      </c>
      <c r="H3" s="4"/>
      <c r="I3" s="46" t="s">
        <v>38</v>
      </c>
      <c r="J3" s="4"/>
      <c r="K3" s="86" t="s">
        <v>13</v>
      </c>
      <c r="L3" s="87" t="s">
        <v>14</v>
      </c>
      <c r="M3" s="88" t="s">
        <v>15</v>
      </c>
      <c r="N3" s="88" t="s">
        <v>16</v>
      </c>
      <c r="O3" s="89" t="s">
        <v>17</v>
      </c>
      <c r="P3" s="4"/>
      <c r="Q3" s="113" t="s">
        <v>9</v>
      </c>
      <c r="R3" s="114"/>
      <c r="S3" s="114"/>
      <c r="T3" s="115"/>
    </row>
    <row r="4" spans="1:20" s="2" customFormat="1" ht="43.5" customHeight="1" thickBot="1" x14ac:dyDescent="0.3">
      <c r="A4" s="40" t="s">
        <v>0</v>
      </c>
      <c r="B4" s="13" t="s">
        <v>29</v>
      </c>
      <c r="C4" s="13" t="s">
        <v>33</v>
      </c>
      <c r="D4" s="13" t="s">
        <v>5</v>
      </c>
      <c r="E4" s="41" t="s">
        <v>22</v>
      </c>
      <c r="G4" s="84" t="s">
        <v>4</v>
      </c>
      <c r="I4" s="85" t="s">
        <v>4</v>
      </c>
      <c r="K4" s="90" t="s">
        <v>4</v>
      </c>
      <c r="L4" s="91" t="s">
        <v>4</v>
      </c>
      <c r="M4" s="91" t="s">
        <v>4</v>
      </c>
      <c r="N4" s="92" t="s">
        <v>18</v>
      </c>
      <c r="O4" s="93" t="s">
        <v>4</v>
      </c>
      <c r="Q4" s="90" t="s">
        <v>4</v>
      </c>
      <c r="R4" s="91" t="s">
        <v>1</v>
      </c>
      <c r="S4" s="91" t="s">
        <v>2</v>
      </c>
      <c r="T4" s="93" t="s">
        <v>6</v>
      </c>
    </row>
    <row r="5" spans="1:20" s="2" customFormat="1" ht="14.25" x14ac:dyDescent="0.25">
      <c r="A5" s="21">
        <v>1</v>
      </c>
      <c r="B5" s="94" t="s">
        <v>30</v>
      </c>
      <c r="C5" s="22" t="s">
        <v>34</v>
      </c>
      <c r="D5" s="23" t="s">
        <v>19</v>
      </c>
      <c r="E5" s="24">
        <v>1</v>
      </c>
      <c r="G5" s="42">
        <v>206428.22689075628</v>
      </c>
      <c r="I5" s="42">
        <v>206428.22689075628</v>
      </c>
      <c r="K5" s="47">
        <f>ROUND(MIN(G5,I5),0)</f>
        <v>206428</v>
      </c>
      <c r="L5" s="48">
        <f>ROUND(AVERAGE(G5,I5),0)</f>
        <v>206428</v>
      </c>
      <c r="M5" s="48">
        <f>+MAX(G5,I5)</f>
        <v>206428.22689075628</v>
      </c>
      <c r="N5" s="49">
        <f t="shared" ref="N5" si="0">+(M5/K5)-1</f>
        <v>1.0991278134309113E-6</v>
      </c>
      <c r="O5" s="50">
        <f>+ROUND(AVERAGE(K5,L5),0)</f>
        <v>206428</v>
      </c>
      <c r="Q5" s="60">
        <f>+L5</f>
        <v>206428</v>
      </c>
      <c r="R5" s="61">
        <f>ROUND(Q5*19%,0)</f>
        <v>39221</v>
      </c>
      <c r="S5" s="61">
        <f t="shared" ref="S5" si="1">+R5+Q5</f>
        <v>245649</v>
      </c>
      <c r="T5" s="62">
        <f t="shared" ref="T5" si="2">+S5*E5</f>
        <v>245649</v>
      </c>
    </row>
    <row r="6" spans="1:20" s="2" customFormat="1" ht="14.25" x14ac:dyDescent="0.25">
      <c r="A6" s="25">
        <v>2</v>
      </c>
      <c r="B6" s="95"/>
      <c r="C6" s="20" t="s">
        <v>35</v>
      </c>
      <c r="D6" s="18" t="s">
        <v>19</v>
      </c>
      <c r="E6" s="26">
        <v>1</v>
      </c>
      <c r="G6" s="43">
        <v>206680.32773109243</v>
      </c>
      <c r="I6" s="43">
        <v>206680.32773109243</v>
      </c>
      <c r="K6" s="51">
        <f t="shared" ref="K6:K16" si="3">ROUND(MIN(G6,I6),0)</f>
        <v>206680</v>
      </c>
      <c r="L6" s="15">
        <f t="shared" ref="L6:L16" si="4">ROUND(AVERAGE(G6,I6),0)</f>
        <v>206680</v>
      </c>
      <c r="M6" s="15">
        <f t="shared" ref="M6:M16" si="5">+MAX(G6,I6)</f>
        <v>206680.32773109243</v>
      </c>
      <c r="N6" s="16">
        <f t="shared" ref="N6:N16" si="6">+(M6/K6)-1</f>
        <v>1.5856933057722955E-6</v>
      </c>
      <c r="O6" s="52">
        <f t="shared" ref="O6:O16" si="7">+ROUND(AVERAGE(K6,L6),0)</f>
        <v>206680</v>
      </c>
      <c r="Q6" s="63">
        <f t="shared" ref="Q6:Q16" si="8">+L6</f>
        <v>206680</v>
      </c>
      <c r="R6" s="17">
        <f t="shared" ref="R6:R16" si="9">ROUND(Q6*19%,0)</f>
        <v>39269</v>
      </c>
      <c r="S6" s="17">
        <f t="shared" ref="S6:S16" si="10">+R6+Q6</f>
        <v>245949</v>
      </c>
      <c r="T6" s="64">
        <f t="shared" ref="T6:T16" si="11">+S6*E6</f>
        <v>245949</v>
      </c>
    </row>
    <row r="7" spans="1:20" s="2" customFormat="1" ht="14.25" x14ac:dyDescent="0.25">
      <c r="A7" s="25">
        <v>3</v>
      </c>
      <c r="B7" s="95"/>
      <c r="C7" s="20" t="s">
        <v>36</v>
      </c>
      <c r="D7" s="18" t="s">
        <v>19</v>
      </c>
      <c r="E7" s="26">
        <v>1</v>
      </c>
      <c r="G7" s="43">
        <v>206932.42857142855</v>
      </c>
      <c r="I7" s="43">
        <v>206932.42857142855</v>
      </c>
      <c r="K7" s="51">
        <f t="shared" si="3"/>
        <v>206932</v>
      </c>
      <c r="L7" s="15">
        <f t="shared" si="4"/>
        <v>206932</v>
      </c>
      <c r="M7" s="15">
        <f t="shared" si="5"/>
        <v>206932.42857142855</v>
      </c>
      <c r="N7" s="16">
        <f t="shared" si="6"/>
        <v>2.071073727405448E-6</v>
      </c>
      <c r="O7" s="52">
        <f t="shared" si="7"/>
        <v>206932</v>
      </c>
      <c r="Q7" s="63">
        <f t="shared" si="8"/>
        <v>206932</v>
      </c>
      <c r="R7" s="17">
        <f t="shared" si="9"/>
        <v>39317</v>
      </c>
      <c r="S7" s="17">
        <f t="shared" si="10"/>
        <v>246249</v>
      </c>
      <c r="T7" s="64">
        <f t="shared" si="11"/>
        <v>246249</v>
      </c>
    </row>
    <row r="8" spans="1:20" s="2" customFormat="1" ht="15" thickBot="1" x14ac:dyDescent="0.3">
      <c r="A8" s="27">
        <v>4</v>
      </c>
      <c r="B8" s="96"/>
      <c r="C8" s="28" t="s">
        <v>37</v>
      </c>
      <c r="D8" s="29" t="s">
        <v>19</v>
      </c>
      <c r="E8" s="30">
        <v>1</v>
      </c>
      <c r="G8" s="44">
        <v>206680.32773109243</v>
      </c>
      <c r="I8" s="44">
        <v>206680.32773109243</v>
      </c>
      <c r="K8" s="53">
        <f t="shared" si="3"/>
        <v>206680</v>
      </c>
      <c r="L8" s="54">
        <f t="shared" si="4"/>
        <v>206680</v>
      </c>
      <c r="M8" s="54">
        <f t="shared" si="5"/>
        <v>206680.32773109243</v>
      </c>
      <c r="N8" s="55">
        <f t="shared" si="6"/>
        <v>1.5856933057722955E-6</v>
      </c>
      <c r="O8" s="56">
        <f t="shared" si="7"/>
        <v>206680</v>
      </c>
      <c r="Q8" s="65">
        <f t="shared" si="8"/>
        <v>206680</v>
      </c>
      <c r="R8" s="66">
        <f t="shared" si="9"/>
        <v>39269</v>
      </c>
      <c r="S8" s="66">
        <f t="shared" si="10"/>
        <v>245949</v>
      </c>
      <c r="T8" s="67">
        <f t="shared" si="11"/>
        <v>245949</v>
      </c>
    </row>
    <row r="9" spans="1:20" s="2" customFormat="1" ht="14.25" x14ac:dyDescent="0.25">
      <c r="A9" s="21">
        <v>5</v>
      </c>
      <c r="B9" s="97" t="s">
        <v>31</v>
      </c>
      <c r="C9" s="22" t="s">
        <v>34</v>
      </c>
      <c r="D9" s="23" t="s">
        <v>19</v>
      </c>
      <c r="E9" s="24">
        <v>1</v>
      </c>
      <c r="G9" s="42">
        <v>306806.39495798323</v>
      </c>
      <c r="I9" s="42">
        <v>306806.39495798323</v>
      </c>
      <c r="K9" s="47">
        <f t="shared" si="3"/>
        <v>306806</v>
      </c>
      <c r="L9" s="48">
        <f t="shared" si="4"/>
        <v>306806</v>
      </c>
      <c r="M9" s="48">
        <f t="shared" si="5"/>
        <v>306806.39495798323</v>
      </c>
      <c r="N9" s="49">
        <f t="shared" si="6"/>
        <v>1.287321575338396E-6</v>
      </c>
      <c r="O9" s="50">
        <f t="shared" si="7"/>
        <v>306806</v>
      </c>
      <c r="Q9" s="60">
        <f t="shared" si="8"/>
        <v>306806</v>
      </c>
      <c r="R9" s="61">
        <f t="shared" si="9"/>
        <v>58293</v>
      </c>
      <c r="S9" s="61">
        <f t="shared" si="10"/>
        <v>365099</v>
      </c>
      <c r="T9" s="62">
        <f t="shared" si="11"/>
        <v>365099</v>
      </c>
    </row>
    <row r="10" spans="1:20" s="2" customFormat="1" ht="14.25" x14ac:dyDescent="0.25">
      <c r="A10" s="31">
        <v>6</v>
      </c>
      <c r="B10" s="98"/>
      <c r="C10" s="20" t="s">
        <v>35</v>
      </c>
      <c r="D10" s="19" t="s">
        <v>19</v>
      </c>
      <c r="E10" s="32">
        <v>1</v>
      </c>
      <c r="G10" s="43">
        <v>307058.49579831935</v>
      </c>
      <c r="I10" s="43">
        <v>307058.49579831935</v>
      </c>
      <c r="K10" s="51">
        <f t="shared" si="3"/>
        <v>307058</v>
      </c>
      <c r="L10" s="15">
        <f t="shared" si="4"/>
        <v>307058</v>
      </c>
      <c r="M10" s="15">
        <f t="shared" si="5"/>
        <v>307058.49579831935</v>
      </c>
      <c r="N10" s="16">
        <f t="shared" si="6"/>
        <v>1.6146731867117126E-6</v>
      </c>
      <c r="O10" s="52">
        <f t="shared" si="7"/>
        <v>307058</v>
      </c>
      <c r="Q10" s="63">
        <f t="shared" si="8"/>
        <v>307058</v>
      </c>
      <c r="R10" s="17">
        <f t="shared" si="9"/>
        <v>58341</v>
      </c>
      <c r="S10" s="17">
        <f t="shared" si="10"/>
        <v>365399</v>
      </c>
      <c r="T10" s="64">
        <f t="shared" si="11"/>
        <v>365399</v>
      </c>
    </row>
    <row r="11" spans="1:20" s="2" customFormat="1" ht="14.25" x14ac:dyDescent="0.25">
      <c r="A11" s="31">
        <v>7</v>
      </c>
      <c r="B11" s="98"/>
      <c r="C11" s="20" t="s">
        <v>36</v>
      </c>
      <c r="D11" s="19" t="s">
        <v>19</v>
      </c>
      <c r="E11" s="32">
        <v>1</v>
      </c>
      <c r="G11" s="43">
        <v>307394.63025210088</v>
      </c>
      <c r="I11" s="43">
        <v>307394.63025210088</v>
      </c>
      <c r="K11" s="51">
        <f t="shared" si="3"/>
        <v>307395</v>
      </c>
      <c r="L11" s="15">
        <f t="shared" si="4"/>
        <v>307395</v>
      </c>
      <c r="M11" s="15">
        <f t="shared" si="5"/>
        <v>307394.63025210088</v>
      </c>
      <c r="N11" s="16">
        <f t="shared" si="6"/>
        <v>-1.2028429191568435E-6</v>
      </c>
      <c r="O11" s="52">
        <f t="shared" si="7"/>
        <v>307395</v>
      </c>
      <c r="Q11" s="63">
        <f t="shared" si="8"/>
        <v>307395</v>
      </c>
      <c r="R11" s="17">
        <f t="shared" si="9"/>
        <v>58405</v>
      </c>
      <c r="S11" s="17">
        <f t="shared" si="10"/>
        <v>365800</v>
      </c>
      <c r="T11" s="64">
        <f t="shared" si="11"/>
        <v>365800</v>
      </c>
    </row>
    <row r="12" spans="1:20" s="2" customFormat="1" ht="15" thickBot="1" x14ac:dyDescent="0.3">
      <c r="A12" s="33">
        <v>8</v>
      </c>
      <c r="B12" s="99"/>
      <c r="C12" s="28" t="s">
        <v>37</v>
      </c>
      <c r="D12" s="34" t="s">
        <v>19</v>
      </c>
      <c r="E12" s="35">
        <v>1</v>
      </c>
      <c r="G12" s="44">
        <v>307058.49579831935</v>
      </c>
      <c r="I12" s="44">
        <v>307058.49579831935</v>
      </c>
      <c r="K12" s="53">
        <f t="shared" si="3"/>
        <v>307058</v>
      </c>
      <c r="L12" s="54">
        <f t="shared" si="4"/>
        <v>307058</v>
      </c>
      <c r="M12" s="54">
        <f t="shared" si="5"/>
        <v>307058.49579831935</v>
      </c>
      <c r="N12" s="55">
        <f t="shared" si="6"/>
        <v>1.6146731867117126E-6</v>
      </c>
      <c r="O12" s="56">
        <f t="shared" si="7"/>
        <v>307058</v>
      </c>
      <c r="Q12" s="65">
        <f t="shared" si="8"/>
        <v>307058</v>
      </c>
      <c r="R12" s="66">
        <f t="shared" si="9"/>
        <v>58341</v>
      </c>
      <c r="S12" s="66">
        <f t="shared" si="10"/>
        <v>365399</v>
      </c>
      <c r="T12" s="67">
        <f t="shared" si="11"/>
        <v>365399</v>
      </c>
    </row>
    <row r="13" spans="1:20" s="2" customFormat="1" ht="14.25" x14ac:dyDescent="0.25">
      <c r="A13" s="21">
        <v>9</v>
      </c>
      <c r="B13" s="97" t="s">
        <v>32</v>
      </c>
      <c r="C13" s="22" t="s">
        <v>34</v>
      </c>
      <c r="D13" s="23" t="s">
        <v>19</v>
      </c>
      <c r="E13" s="24">
        <v>1</v>
      </c>
      <c r="G13" s="42">
        <v>470672.22689075634</v>
      </c>
      <c r="I13" s="42">
        <v>470672.22689075634</v>
      </c>
      <c r="K13" s="47">
        <f t="shared" si="3"/>
        <v>470672</v>
      </c>
      <c r="L13" s="48">
        <f t="shared" si="4"/>
        <v>470672</v>
      </c>
      <c r="M13" s="48">
        <f t="shared" si="5"/>
        <v>470672.22689075634</v>
      </c>
      <c r="N13" s="49">
        <f t="shared" si="6"/>
        <v>4.8205705116544095E-7</v>
      </c>
      <c r="O13" s="50">
        <f t="shared" si="7"/>
        <v>470672</v>
      </c>
      <c r="Q13" s="60">
        <f t="shared" si="8"/>
        <v>470672</v>
      </c>
      <c r="R13" s="61">
        <f t="shared" si="9"/>
        <v>89428</v>
      </c>
      <c r="S13" s="61">
        <f t="shared" si="10"/>
        <v>560100</v>
      </c>
      <c r="T13" s="62">
        <f t="shared" si="11"/>
        <v>560100</v>
      </c>
    </row>
    <row r="14" spans="1:20" s="2" customFormat="1" ht="14.25" x14ac:dyDescent="0.25">
      <c r="A14" s="25">
        <v>10</v>
      </c>
      <c r="B14" s="98"/>
      <c r="C14" s="20" t="s">
        <v>35</v>
      </c>
      <c r="D14" s="18" t="s">
        <v>19</v>
      </c>
      <c r="E14" s="26">
        <v>1</v>
      </c>
      <c r="G14" s="43">
        <v>470924.32773109246</v>
      </c>
      <c r="I14" s="43">
        <v>470924.32773109246</v>
      </c>
      <c r="K14" s="51">
        <f t="shared" si="3"/>
        <v>470924</v>
      </c>
      <c r="L14" s="15">
        <f t="shared" si="4"/>
        <v>470924</v>
      </c>
      <c r="M14" s="15">
        <f t="shared" si="5"/>
        <v>470924.32773109246</v>
      </c>
      <c r="N14" s="16">
        <f t="shared" si="6"/>
        <v>6.9593202400852761E-7</v>
      </c>
      <c r="O14" s="52">
        <f t="shared" si="7"/>
        <v>470924</v>
      </c>
      <c r="Q14" s="63">
        <f t="shared" si="8"/>
        <v>470924</v>
      </c>
      <c r="R14" s="17">
        <f t="shared" si="9"/>
        <v>89476</v>
      </c>
      <c r="S14" s="17">
        <f t="shared" si="10"/>
        <v>560400</v>
      </c>
      <c r="T14" s="64">
        <f t="shared" si="11"/>
        <v>560400</v>
      </c>
    </row>
    <row r="15" spans="1:20" s="2" customFormat="1" ht="14.25" x14ac:dyDescent="0.25">
      <c r="A15" s="25">
        <v>11</v>
      </c>
      <c r="B15" s="98"/>
      <c r="C15" s="20" t="s">
        <v>36</v>
      </c>
      <c r="D15" s="18" t="s">
        <v>19</v>
      </c>
      <c r="E15" s="26">
        <v>1</v>
      </c>
      <c r="G15" s="43">
        <v>471176.42857142858</v>
      </c>
      <c r="I15" s="43">
        <v>471176.42857142858</v>
      </c>
      <c r="K15" s="51">
        <f t="shared" si="3"/>
        <v>471176</v>
      </c>
      <c r="L15" s="15">
        <f t="shared" si="4"/>
        <v>471176</v>
      </c>
      <c r="M15" s="15">
        <f t="shared" si="5"/>
        <v>471176.42857142858</v>
      </c>
      <c r="N15" s="16">
        <f t="shared" si="6"/>
        <v>9.0957822251880316E-7</v>
      </c>
      <c r="O15" s="52">
        <f t="shared" si="7"/>
        <v>471176</v>
      </c>
      <c r="Q15" s="63">
        <f t="shared" si="8"/>
        <v>471176</v>
      </c>
      <c r="R15" s="17">
        <f t="shared" si="9"/>
        <v>89523</v>
      </c>
      <c r="S15" s="17">
        <f t="shared" si="10"/>
        <v>560699</v>
      </c>
      <c r="T15" s="64">
        <f t="shared" si="11"/>
        <v>560699</v>
      </c>
    </row>
    <row r="16" spans="1:20" s="2" customFormat="1" ht="15" thickBot="1" x14ac:dyDescent="0.3">
      <c r="A16" s="27">
        <v>12</v>
      </c>
      <c r="B16" s="99"/>
      <c r="C16" s="28" t="s">
        <v>37</v>
      </c>
      <c r="D16" s="29" t="s">
        <v>19</v>
      </c>
      <c r="E16" s="30">
        <v>1</v>
      </c>
      <c r="G16" s="44">
        <v>470924.32773109246</v>
      </c>
      <c r="I16" s="44">
        <v>470924.32773109246</v>
      </c>
      <c r="K16" s="53">
        <f t="shared" si="3"/>
        <v>470924</v>
      </c>
      <c r="L16" s="54">
        <f t="shared" si="4"/>
        <v>470924</v>
      </c>
      <c r="M16" s="54">
        <f t="shared" si="5"/>
        <v>470924.32773109246</v>
      </c>
      <c r="N16" s="55">
        <f t="shared" si="6"/>
        <v>6.9593202400852761E-7</v>
      </c>
      <c r="O16" s="56">
        <f t="shared" si="7"/>
        <v>470924</v>
      </c>
      <c r="Q16" s="65">
        <f t="shared" si="8"/>
        <v>470924</v>
      </c>
      <c r="R16" s="66">
        <f t="shared" si="9"/>
        <v>89476</v>
      </c>
      <c r="S16" s="66">
        <f t="shared" si="10"/>
        <v>560400</v>
      </c>
      <c r="T16" s="67">
        <f t="shared" si="11"/>
        <v>560400</v>
      </c>
    </row>
    <row r="17" spans="1:20" ht="25.5" customHeight="1" thickBot="1" x14ac:dyDescent="0.25">
      <c r="A17" s="36" t="s">
        <v>3</v>
      </c>
      <c r="B17" s="37"/>
      <c r="C17" s="38"/>
      <c r="D17" s="38"/>
      <c r="E17" s="39"/>
      <c r="Q17" s="68"/>
      <c r="R17" s="69"/>
      <c r="S17" s="69"/>
      <c r="T17" s="70">
        <f>SUM(T5:T16)</f>
        <v>4687092</v>
      </c>
    </row>
    <row r="19" spans="1:20" s="5" customFormat="1" ht="16.5" x14ac:dyDescent="0.3">
      <c r="C19" s="6" t="s">
        <v>10</v>
      </c>
      <c r="D19" s="6"/>
      <c r="E19" s="7"/>
      <c r="F19" s="7"/>
      <c r="G19" s="7"/>
      <c r="H19" s="7"/>
      <c r="I19" s="7"/>
      <c r="J19" s="7"/>
      <c r="K19" s="7"/>
      <c r="L19" s="7"/>
      <c r="M19" s="7"/>
      <c r="N19" s="7"/>
      <c r="O19" s="7"/>
      <c r="P19" s="7"/>
      <c r="Q19" s="7"/>
      <c r="R19" s="7"/>
    </row>
    <row r="20" spans="1:20" s="5" customFormat="1" ht="30" customHeight="1" x14ac:dyDescent="0.3">
      <c r="C20" s="102" t="s">
        <v>26</v>
      </c>
      <c r="D20" s="102"/>
      <c r="E20" s="102"/>
      <c r="F20" s="102"/>
      <c r="G20" s="102"/>
      <c r="H20" s="14"/>
      <c r="I20" s="14"/>
      <c r="J20" s="14"/>
      <c r="K20" s="14"/>
      <c r="L20" s="14"/>
      <c r="M20" s="14"/>
      <c r="N20" s="14"/>
      <c r="O20" s="14"/>
      <c r="P20" s="14"/>
      <c r="Q20" s="14"/>
      <c r="R20" s="14"/>
    </row>
    <row r="21" spans="1:20" s="5" customFormat="1" ht="22.5" customHeight="1" x14ac:dyDescent="0.3">
      <c r="C21" s="102" t="s">
        <v>27</v>
      </c>
      <c r="D21" s="102"/>
      <c r="E21" s="102"/>
      <c r="F21" s="102"/>
      <c r="G21" s="102"/>
      <c r="H21" s="14"/>
      <c r="I21" s="14"/>
      <c r="J21" s="14"/>
      <c r="K21" s="14"/>
      <c r="L21" s="14"/>
      <c r="M21" s="14"/>
      <c r="N21" s="14"/>
      <c r="O21" s="14"/>
      <c r="P21" s="14"/>
      <c r="Q21" s="14"/>
      <c r="R21" s="14"/>
    </row>
    <row r="22" spans="1:20" s="5" customFormat="1" ht="57" customHeight="1" x14ac:dyDescent="0.3">
      <c r="C22" s="102" t="s">
        <v>24</v>
      </c>
      <c r="D22" s="102"/>
      <c r="E22" s="102"/>
      <c r="F22" s="102"/>
      <c r="G22" s="102"/>
      <c r="H22" s="14"/>
      <c r="I22" s="14"/>
      <c r="J22" s="14"/>
      <c r="K22" s="14"/>
      <c r="L22" s="14"/>
      <c r="M22" s="14"/>
      <c r="N22" s="14"/>
      <c r="O22" s="14"/>
      <c r="P22" s="14"/>
      <c r="Q22" s="14"/>
      <c r="R22" s="14"/>
    </row>
    <row r="23" spans="1:20" s="5" customFormat="1" ht="19.5" customHeight="1" x14ac:dyDescent="0.3">
      <c r="C23" s="101"/>
      <c r="D23" s="101"/>
      <c r="E23" s="101"/>
      <c r="F23" s="101"/>
      <c r="G23" s="7"/>
      <c r="H23" s="7"/>
      <c r="I23" s="7"/>
      <c r="J23" s="7"/>
      <c r="K23" s="7"/>
      <c r="L23" s="7"/>
      <c r="M23" s="7"/>
      <c r="N23" s="7"/>
      <c r="O23" s="7"/>
      <c r="P23" s="7"/>
      <c r="Q23" s="7"/>
      <c r="R23" s="7"/>
    </row>
    <row r="24" spans="1:20" s="5" customFormat="1" ht="16.5" x14ac:dyDescent="0.3">
      <c r="C24" s="100"/>
      <c r="D24" s="100"/>
      <c r="E24" s="8"/>
      <c r="F24" s="8"/>
      <c r="G24" s="7"/>
      <c r="H24" s="7"/>
      <c r="I24" s="7"/>
      <c r="J24" s="7"/>
      <c r="K24" s="7"/>
      <c r="L24" s="7"/>
      <c r="M24" s="7"/>
      <c r="N24" s="7"/>
      <c r="O24" s="7"/>
      <c r="P24" s="7"/>
      <c r="Q24" s="7"/>
      <c r="R24" s="7"/>
    </row>
    <row r="25" spans="1:20" s="5" customFormat="1" ht="16.5" x14ac:dyDescent="0.3">
      <c r="C25" s="4"/>
      <c r="D25" s="4"/>
      <c r="E25" s="4"/>
      <c r="F25" s="4"/>
      <c r="G25" s="9"/>
      <c r="H25" s="9"/>
      <c r="I25" s="9"/>
      <c r="J25" s="9"/>
      <c r="K25" s="9"/>
      <c r="L25" s="9"/>
      <c r="M25" s="9"/>
      <c r="N25" s="9"/>
      <c r="O25" s="9"/>
      <c r="P25" s="9"/>
      <c r="Q25" s="9"/>
      <c r="R25" s="9"/>
    </row>
    <row r="26" spans="1:20" s="5" customFormat="1" ht="16.5" x14ac:dyDescent="0.3">
      <c r="C26" s="4"/>
      <c r="D26" s="4"/>
      <c r="E26" s="4"/>
      <c r="F26" s="4"/>
      <c r="G26" s="9"/>
      <c r="H26" s="9"/>
      <c r="I26" s="9"/>
      <c r="J26" s="9"/>
      <c r="K26" s="9"/>
      <c r="L26" s="9"/>
      <c r="M26" s="9"/>
      <c r="N26" s="9"/>
      <c r="O26" s="9"/>
      <c r="P26" s="9"/>
      <c r="Q26" s="9"/>
      <c r="R26" s="9"/>
    </row>
    <row r="27" spans="1:20" s="5" customFormat="1" ht="16.5" x14ac:dyDescent="0.3">
      <c r="C27" s="4"/>
      <c r="D27" s="4"/>
      <c r="E27" s="4"/>
      <c r="F27" s="4"/>
      <c r="G27" s="9"/>
      <c r="H27" s="9"/>
      <c r="I27" s="9"/>
      <c r="J27" s="9"/>
      <c r="K27" s="9"/>
      <c r="L27" s="9"/>
      <c r="M27" s="9"/>
      <c r="N27" s="9"/>
      <c r="O27" s="9"/>
      <c r="P27" s="9"/>
      <c r="Q27" s="9"/>
      <c r="R27" s="9"/>
    </row>
    <row r="28" spans="1:20" s="5" customFormat="1" ht="16.5" x14ac:dyDescent="0.3">
      <c r="C28" s="4"/>
      <c r="D28" s="4"/>
      <c r="E28" s="4"/>
      <c r="F28" s="4"/>
      <c r="G28" s="9"/>
      <c r="H28" s="9"/>
      <c r="I28" s="9"/>
      <c r="J28" s="9"/>
      <c r="K28" s="9"/>
      <c r="L28" s="9"/>
      <c r="M28" s="9"/>
      <c r="N28" s="9"/>
      <c r="O28" s="9"/>
      <c r="P28" s="9"/>
      <c r="Q28" s="9"/>
      <c r="R28" s="9"/>
    </row>
    <row r="29" spans="1:20" s="5" customFormat="1" ht="16.5" x14ac:dyDescent="0.3">
      <c r="C29" s="4"/>
      <c r="D29" s="4"/>
      <c r="E29" s="4"/>
      <c r="F29" s="4"/>
      <c r="G29" s="9"/>
      <c r="H29" s="9"/>
      <c r="I29" s="9"/>
      <c r="J29" s="9"/>
      <c r="K29" s="9"/>
      <c r="L29" s="9"/>
      <c r="M29" s="9"/>
      <c r="N29" s="9"/>
      <c r="O29" s="9"/>
      <c r="P29" s="9"/>
      <c r="Q29" s="9"/>
      <c r="R29" s="9"/>
    </row>
    <row r="30" spans="1:20" s="5" customFormat="1" ht="16.5" x14ac:dyDescent="0.3">
      <c r="C30" s="10"/>
      <c r="D30" s="10"/>
      <c r="E30" s="4"/>
      <c r="F30" s="4"/>
      <c r="G30" s="9"/>
      <c r="H30" s="9"/>
      <c r="I30" s="9"/>
      <c r="J30" s="9"/>
      <c r="K30" s="9"/>
      <c r="L30" s="9"/>
      <c r="M30" s="9"/>
      <c r="N30" s="9"/>
      <c r="O30" s="9"/>
      <c r="P30" s="9"/>
      <c r="Q30" s="9"/>
      <c r="R30" s="9"/>
    </row>
    <row r="31" spans="1:20" s="5" customFormat="1" ht="16.5" x14ac:dyDescent="0.3">
      <c r="C31" s="10"/>
      <c r="D31" s="10"/>
      <c r="E31" s="4"/>
      <c r="F31" s="4"/>
      <c r="G31" s="9"/>
      <c r="H31" s="9"/>
      <c r="I31" s="9"/>
      <c r="J31" s="9"/>
      <c r="K31" s="9"/>
      <c r="L31" s="9"/>
      <c r="M31" s="9"/>
      <c r="N31" s="9"/>
      <c r="O31" s="9"/>
      <c r="P31" s="9"/>
      <c r="Q31" s="9"/>
      <c r="R31" s="9"/>
    </row>
    <row r="32" spans="1:20" s="5" customFormat="1" ht="16.5" x14ac:dyDescent="0.3">
      <c r="C32" s="11"/>
      <c r="D32" s="11"/>
      <c r="E32" s="11"/>
      <c r="F32" s="11"/>
      <c r="G32" s="11"/>
      <c r="H32" s="12"/>
      <c r="I32" s="11"/>
      <c r="J32" s="12"/>
      <c r="K32" s="12"/>
      <c r="L32" s="12"/>
      <c r="M32" s="12"/>
      <c r="N32" s="12"/>
      <c r="O32" s="12"/>
      <c r="P32" s="12"/>
    </row>
  </sheetData>
  <mergeCells count="14">
    <mergeCell ref="E23:F23"/>
    <mergeCell ref="C20:G20"/>
    <mergeCell ref="C21:G21"/>
    <mergeCell ref="C22:G22"/>
    <mergeCell ref="A1:T1"/>
    <mergeCell ref="A2:C2"/>
    <mergeCell ref="D2:T2"/>
    <mergeCell ref="A3:E3"/>
    <mergeCell ref="Q3:T3"/>
    <mergeCell ref="B5:B8"/>
    <mergeCell ref="B9:B12"/>
    <mergeCell ref="B13:B16"/>
    <mergeCell ref="C24:D24"/>
    <mergeCell ref="C23:D2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1"/>
  <sheetViews>
    <sheetView zoomScale="110" zoomScaleNormal="110" workbookViewId="0">
      <selection activeCell="D2" sqref="D2:L2"/>
    </sheetView>
  </sheetViews>
  <sheetFormatPr baseColWidth="10" defaultRowHeight="12.75" x14ac:dyDescent="0.2"/>
  <cols>
    <col min="1" max="1" width="5.7109375" style="1" customWidth="1"/>
    <col min="2" max="2" width="22.140625" style="1" bestFit="1" customWidth="1"/>
    <col min="3" max="3" width="25.7109375" style="1" customWidth="1"/>
    <col min="4" max="4" width="14.140625" style="1" customWidth="1"/>
    <col min="5" max="5" width="13.7109375" style="1" customWidth="1"/>
    <col min="6" max="6" width="3.140625" style="1" customWidth="1"/>
    <col min="7" max="7" width="17.85546875" style="1" customWidth="1"/>
    <col min="8" max="8" width="3.140625" style="1" customWidth="1"/>
    <col min="9" max="9" width="12.28515625" style="1" customWidth="1"/>
    <col min="10" max="10" width="11.42578125" style="1"/>
    <col min="11" max="11" width="12.42578125" style="1" customWidth="1"/>
    <col min="12" max="12" width="13.42578125" style="1" customWidth="1"/>
    <col min="13" max="16384" width="11.42578125" style="1"/>
  </cols>
  <sheetData>
    <row r="1" spans="1:12" ht="23.25" customHeight="1" thickBot="1" x14ac:dyDescent="0.25">
      <c r="A1" s="103" t="s">
        <v>28</v>
      </c>
      <c r="B1" s="104"/>
      <c r="C1" s="104"/>
      <c r="D1" s="104"/>
      <c r="E1" s="104"/>
      <c r="F1" s="104"/>
      <c r="G1" s="104"/>
      <c r="H1" s="104"/>
      <c r="I1" s="104"/>
      <c r="J1" s="104"/>
      <c r="K1" s="104"/>
      <c r="L1" s="105"/>
    </row>
    <row r="2" spans="1:12" ht="51.75" customHeight="1" thickBot="1" x14ac:dyDescent="0.25">
      <c r="A2" s="106"/>
      <c r="B2" s="107"/>
      <c r="C2" s="107"/>
      <c r="D2" s="116" t="s">
        <v>42</v>
      </c>
      <c r="E2" s="117"/>
      <c r="F2" s="117"/>
      <c r="G2" s="117"/>
      <c r="H2" s="117"/>
      <c r="I2" s="117"/>
      <c r="J2" s="117"/>
      <c r="K2" s="117"/>
      <c r="L2" s="118"/>
    </row>
    <row r="3" spans="1:12" ht="29.25" customHeight="1" thickBot="1" x14ac:dyDescent="0.3">
      <c r="A3" s="119" t="s">
        <v>8</v>
      </c>
      <c r="B3" s="120"/>
      <c r="C3" s="120"/>
      <c r="D3" s="120"/>
      <c r="E3" s="121"/>
      <c r="F3" s="3"/>
      <c r="G3" s="46" t="s">
        <v>11</v>
      </c>
      <c r="H3" s="4"/>
      <c r="I3" s="113" t="s">
        <v>40</v>
      </c>
      <c r="J3" s="114"/>
      <c r="K3" s="114"/>
      <c r="L3" s="115"/>
    </row>
    <row r="4" spans="1:12" s="2" customFormat="1" ht="39.75" customHeight="1" thickBot="1" x14ac:dyDescent="0.3">
      <c r="A4" s="78" t="s">
        <v>0</v>
      </c>
      <c r="B4" s="79" t="s">
        <v>29</v>
      </c>
      <c r="C4" s="79" t="s">
        <v>39</v>
      </c>
      <c r="D4" s="79" t="s">
        <v>5</v>
      </c>
      <c r="E4" s="80" t="s">
        <v>22</v>
      </c>
      <c r="G4" s="45" t="s">
        <v>4</v>
      </c>
      <c r="H4" s="4"/>
      <c r="I4" s="57" t="s">
        <v>4</v>
      </c>
      <c r="J4" s="58" t="s">
        <v>1</v>
      </c>
      <c r="K4" s="58" t="s">
        <v>2</v>
      </c>
      <c r="L4" s="59" t="s">
        <v>6</v>
      </c>
    </row>
    <row r="5" spans="1:12" s="2" customFormat="1" ht="13.5" x14ac:dyDescent="0.25">
      <c r="A5" s="21">
        <f>'ANEXO 1 - COTIZACIONES'!A5</f>
        <v>1</v>
      </c>
      <c r="B5" s="94" t="s">
        <v>30</v>
      </c>
      <c r="C5" s="72" t="str">
        <f>'ANEXO 1 - COTIZACIONES'!C5</f>
        <v>0 A 2</v>
      </c>
      <c r="D5" s="23" t="str">
        <f>'ANEXO 1 - COTIZACIONES'!D5</f>
        <v>UND</v>
      </c>
      <c r="E5" s="24">
        <f>'ANEXO 1 - COTIZACIONES'!E5</f>
        <v>1</v>
      </c>
      <c r="G5" s="81">
        <f>'ANEXO 1 - COTIZACIONES'!Q5</f>
        <v>206428</v>
      </c>
      <c r="H5" s="4"/>
      <c r="I5" s="60">
        <f t="shared" ref="I5:I16" si="0">+G5</f>
        <v>206428</v>
      </c>
      <c r="J5" s="61">
        <f>ROUND(I5*19%,0)</f>
        <v>39221</v>
      </c>
      <c r="K5" s="61">
        <f t="shared" ref="K5" si="1">+J5+I5</f>
        <v>245649</v>
      </c>
      <c r="L5" s="62">
        <f t="shared" ref="L5" si="2">+K5*E5</f>
        <v>245649</v>
      </c>
    </row>
    <row r="6" spans="1:12" s="2" customFormat="1" ht="13.5" x14ac:dyDescent="0.25">
      <c r="A6" s="25">
        <f>'ANEXO 1 - COTIZACIONES'!A6</f>
        <v>2</v>
      </c>
      <c r="B6" s="95"/>
      <c r="C6" s="71" t="str">
        <f>'ANEXO 1 - COTIZACIONES'!C6</f>
        <v>3 A 7</v>
      </c>
      <c r="D6" s="18" t="str">
        <f>'ANEXO 1 - COTIZACIONES'!D6</f>
        <v>UND</v>
      </c>
      <c r="E6" s="26">
        <f>'ANEXO 1 - COTIZACIONES'!E6</f>
        <v>1</v>
      </c>
      <c r="G6" s="82">
        <f>'ANEXO 1 - COTIZACIONES'!Q6</f>
        <v>206680</v>
      </c>
      <c r="H6" s="4"/>
      <c r="I6" s="63">
        <f t="shared" si="0"/>
        <v>206680</v>
      </c>
      <c r="J6" s="17">
        <f t="shared" ref="J6:J16" si="3">ROUND(I6*19%,0)</f>
        <v>39269</v>
      </c>
      <c r="K6" s="17">
        <f t="shared" ref="K6:K16" si="4">+J6+I6</f>
        <v>245949</v>
      </c>
      <c r="L6" s="64">
        <f t="shared" ref="L6:L16" si="5">+K6*E6</f>
        <v>245949</v>
      </c>
    </row>
    <row r="7" spans="1:12" s="2" customFormat="1" ht="13.5" x14ac:dyDescent="0.25">
      <c r="A7" s="25">
        <f>'ANEXO 1 - COTIZACIONES'!A7</f>
        <v>3</v>
      </c>
      <c r="B7" s="95"/>
      <c r="C7" s="71" t="str">
        <f>'ANEXO 1 - COTIZACIONES'!C7</f>
        <v>8 A 16</v>
      </c>
      <c r="D7" s="18" t="str">
        <f>'ANEXO 1 - COTIZACIONES'!D7</f>
        <v>UND</v>
      </c>
      <c r="E7" s="26">
        <f>'ANEXO 1 - COTIZACIONES'!E7</f>
        <v>1</v>
      </c>
      <c r="G7" s="82">
        <f>'ANEXO 1 - COTIZACIONES'!Q7</f>
        <v>206932</v>
      </c>
      <c r="H7" s="4"/>
      <c r="I7" s="63">
        <f t="shared" si="0"/>
        <v>206932</v>
      </c>
      <c r="J7" s="17">
        <f t="shared" si="3"/>
        <v>39317</v>
      </c>
      <c r="K7" s="17">
        <f t="shared" si="4"/>
        <v>246249</v>
      </c>
      <c r="L7" s="64">
        <f t="shared" si="5"/>
        <v>246249</v>
      </c>
    </row>
    <row r="8" spans="1:12" s="2" customFormat="1" ht="14.25" thickBot="1" x14ac:dyDescent="0.3">
      <c r="A8" s="27">
        <f>'ANEXO 1 - COTIZACIONES'!A8</f>
        <v>4</v>
      </c>
      <c r="B8" s="96"/>
      <c r="C8" s="73" t="str">
        <f>'ANEXO 1 - COTIZACIONES'!C8</f>
        <v>17 A MAS</v>
      </c>
      <c r="D8" s="29" t="str">
        <f>'ANEXO 1 - COTIZACIONES'!D8</f>
        <v>UND</v>
      </c>
      <c r="E8" s="30">
        <f>'ANEXO 1 - COTIZACIONES'!E8</f>
        <v>1</v>
      </c>
      <c r="G8" s="83">
        <f>'ANEXO 1 - COTIZACIONES'!Q8</f>
        <v>206680</v>
      </c>
      <c r="H8" s="4"/>
      <c r="I8" s="65">
        <f t="shared" si="0"/>
        <v>206680</v>
      </c>
      <c r="J8" s="66">
        <f t="shared" si="3"/>
        <v>39269</v>
      </c>
      <c r="K8" s="66">
        <f t="shared" si="4"/>
        <v>245949</v>
      </c>
      <c r="L8" s="67">
        <f t="shared" si="5"/>
        <v>245949</v>
      </c>
    </row>
    <row r="9" spans="1:12" s="2" customFormat="1" ht="13.5" x14ac:dyDescent="0.25">
      <c r="A9" s="21">
        <f>'ANEXO 1 - COTIZACIONES'!A9</f>
        <v>5</v>
      </c>
      <c r="B9" s="94" t="s">
        <v>31</v>
      </c>
      <c r="C9" s="72" t="str">
        <f>'ANEXO 1 - COTIZACIONES'!C9</f>
        <v>0 A 2</v>
      </c>
      <c r="D9" s="23" t="str">
        <f>'ANEXO 1 - COTIZACIONES'!D9</f>
        <v>UND</v>
      </c>
      <c r="E9" s="24">
        <f>'ANEXO 1 - COTIZACIONES'!E9</f>
        <v>1</v>
      </c>
      <c r="G9" s="81">
        <f>'ANEXO 1 - COTIZACIONES'!Q9</f>
        <v>306806</v>
      </c>
      <c r="H9" s="4"/>
      <c r="I9" s="60">
        <f t="shared" si="0"/>
        <v>306806</v>
      </c>
      <c r="J9" s="61">
        <f t="shared" si="3"/>
        <v>58293</v>
      </c>
      <c r="K9" s="61">
        <f t="shared" si="4"/>
        <v>365099</v>
      </c>
      <c r="L9" s="62">
        <f t="shared" si="5"/>
        <v>365099</v>
      </c>
    </row>
    <row r="10" spans="1:12" s="2" customFormat="1" ht="13.5" x14ac:dyDescent="0.25">
      <c r="A10" s="25">
        <f>'ANEXO 1 - COTIZACIONES'!A10</f>
        <v>6</v>
      </c>
      <c r="B10" s="95"/>
      <c r="C10" s="71" t="str">
        <f>'ANEXO 1 - COTIZACIONES'!C10</f>
        <v>3 A 7</v>
      </c>
      <c r="D10" s="18" t="str">
        <f>'ANEXO 1 - COTIZACIONES'!D10</f>
        <v>UND</v>
      </c>
      <c r="E10" s="26">
        <f>'ANEXO 1 - COTIZACIONES'!E10</f>
        <v>1</v>
      </c>
      <c r="G10" s="82">
        <f>'ANEXO 1 - COTIZACIONES'!Q10</f>
        <v>307058</v>
      </c>
      <c r="H10" s="4"/>
      <c r="I10" s="63">
        <f t="shared" si="0"/>
        <v>307058</v>
      </c>
      <c r="J10" s="17">
        <f t="shared" si="3"/>
        <v>58341</v>
      </c>
      <c r="K10" s="17">
        <f t="shared" si="4"/>
        <v>365399</v>
      </c>
      <c r="L10" s="64">
        <f t="shared" si="5"/>
        <v>365399</v>
      </c>
    </row>
    <row r="11" spans="1:12" s="2" customFormat="1" ht="13.5" x14ac:dyDescent="0.25">
      <c r="A11" s="25">
        <f>'ANEXO 1 - COTIZACIONES'!A11</f>
        <v>7</v>
      </c>
      <c r="B11" s="95"/>
      <c r="C11" s="71" t="str">
        <f>'ANEXO 1 - COTIZACIONES'!C11</f>
        <v>8 A 16</v>
      </c>
      <c r="D11" s="18" t="str">
        <f>'ANEXO 1 - COTIZACIONES'!D11</f>
        <v>UND</v>
      </c>
      <c r="E11" s="26">
        <f>'ANEXO 1 - COTIZACIONES'!E11</f>
        <v>1</v>
      </c>
      <c r="G11" s="82">
        <f>'ANEXO 1 - COTIZACIONES'!Q11</f>
        <v>307395</v>
      </c>
      <c r="H11" s="4"/>
      <c r="I11" s="63">
        <f t="shared" si="0"/>
        <v>307395</v>
      </c>
      <c r="J11" s="17">
        <f t="shared" si="3"/>
        <v>58405</v>
      </c>
      <c r="K11" s="17">
        <f t="shared" si="4"/>
        <v>365800</v>
      </c>
      <c r="L11" s="64">
        <f t="shared" si="5"/>
        <v>365800</v>
      </c>
    </row>
    <row r="12" spans="1:12" s="2" customFormat="1" ht="14.25" thickBot="1" x14ac:dyDescent="0.3">
      <c r="A12" s="27">
        <f>'ANEXO 1 - COTIZACIONES'!A12</f>
        <v>8</v>
      </c>
      <c r="B12" s="96"/>
      <c r="C12" s="73" t="str">
        <f>'ANEXO 1 - COTIZACIONES'!C12</f>
        <v>17 A MAS</v>
      </c>
      <c r="D12" s="29" t="str">
        <f>'ANEXO 1 - COTIZACIONES'!D12</f>
        <v>UND</v>
      </c>
      <c r="E12" s="30">
        <f>'ANEXO 1 - COTIZACIONES'!E12</f>
        <v>1</v>
      </c>
      <c r="G12" s="83">
        <f>'ANEXO 1 - COTIZACIONES'!Q12</f>
        <v>307058</v>
      </c>
      <c r="H12" s="4"/>
      <c r="I12" s="65">
        <f t="shared" si="0"/>
        <v>307058</v>
      </c>
      <c r="J12" s="66">
        <f t="shared" si="3"/>
        <v>58341</v>
      </c>
      <c r="K12" s="66">
        <f t="shared" si="4"/>
        <v>365399</v>
      </c>
      <c r="L12" s="67">
        <f t="shared" si="5"/>
        <v>365399</v>
      </c>
    </row>
    <row r="13" spans="1:12" s="2" customFormat="1" ht="13.5" x14ac:dyDescent="0.25">
      <c r="A13" s="21">
        <f>'ANEXO 1 - COTIZACIONES'!A13</f>
        <v>9</v>
      </c>
      <c r="B13" s="94" t="s">
        <v>32</v>
      </c>
      <c r="C13" s="72" t="str">
        <f>'ANEXO 1 - COTIZACIONES'!C13</f>
        <v>0 A 2</v>
      </c>
      <c r="D13" s="23" t="str">
        <f>'ANEXO 1 - COTIZACIONES'!D13</f>
        <v>UND</v>
      </c>
      <c r="E13" s="24">
        <f>'ANEXO 1 - COTIZACIONES'!E13</f>
        <v>1</v>
      </c>
      <c r="G13" s="81">
        <f>'ANEXO 1 - COTIZACIONES'!Q13</f>
        <v>470672</v>
      </c>
      <c r="H13" s="4"/>
      <c r="I13" s="60">
        <f t="shared" si="0"/>
        <v>470672</v>
      </c>
      <c r="J13" s="61">
        <f t="shared" si="3"/>
        <v>89428</v>
      </c>
      <c r="K13" s="61">
        <f t="shared" si="4"/>
        <v>560100</v>
      </c>
      <c r="L13" s="62">
        <f t="shared" si="5"/>
        <v>560100</v>
      </c>
    </row>
    <row r="14" spans="1:12" s="2" customFormat="1" ht="13.5" x14ac:dyDescent="0.25">
      <c r="A14" s="25">
        <f>'ANEXO 1 - COTIZACIONES'!A14</f>
        <v>10</v>
      </c>
      <c r="B14" s="95"/>
      <c r="C14" s="71" t="str">
        <f>'ANEXO 1 - COTIZACIONES'!C14</f>
        <v>3 A 7</v>
      </c>
      <c r="D14" s="18" t="str">
        <f>'ANEXO 1 - COTIZACIONES'!D14</f>
        <v>UND</v>
      </c>
      <c r="E14" s="26">
        <f>'ANEXO 1 - COTIZACIONES'!E14</f>
        <v>1</v>
      </c>
      <c r="G14" s="82">
        <f>'ANEXO 1 - COTIZACIONES'!Q14</f>
        <v>470924</v>
      </c>
      <c r="H14" s="4"/>
      <c r="I14" s="63">
        <f t="shared" si="0"/>
        <v>470924</v>
      </c>
      <c r="J14" s="17">
        <f t="shared" si="3"/>
        <v>89476</v>
      </c>
      <c r="K14" s="17">
        <f t="shared" si="4"/>
        <v>560400</v>
      </c>
      <c r="L14" s="64">
        <f t="shared" si="5"/>
        <v>560400</v>
      </c>
    </row>
    <row r="15" spans="1:12" x14ac:dyDescent="0.2">
      <c r="A15" s="25">
        <f>'ANEXO 1 - COTIZACIONES'!A15</f>
        <v>11</v>
      </c>
      <c r="B15" s="95"/>
      <c r="C15" s="71" t="str">
        <f>'ANEXO 1 - COTIZACIONES'!C15</f>
        <v>8 A 16</v>
      </c>
      <c r="D15" s="18" t="str">
        <f>'ANEXO 1 - COTIZACIONES'!D15</f>
        <v>UND</v>
      </c>
      <c r="E15" s="26">
        <f>'ANEXO 1 - COTIZACIONES'!E15</f>
        <v>1</v>
      </c>
      <c r="G15" s="82">
        <f>'ANEXO 1 - COTIZACIONES'!Q15</f>
        <v>471176</v>
      </c>
      <c r="I15" s="63">
        <f t="shared" si="0"/>
        <v>471176</v>
      </c>
      <c r="J15" s="17">
        <f t="shared" si="3"/>
        <v>89523</v>
      </c>
      <c r="K15" s="17">
        <f t="shared" si="4"/>
        <v>560699</v>
      </c>
      <c r="L15" s="64">
        <f t="shared" si="5"/>
        <v>560699</v>
      </c>
    </row>
    <row r="16" spans="1:12" ht="13.5" thickBot="1" x14ac:dyDescent="0.25">
      <c r="A16" s="27">
        <f>'ANEXO 1 - COTIZACIONES'!A16</f>
        <v>12</v>
      </c>
      <c r="B16" s="96"/>
      <c r="C16" s="73" t="str">
        <f>'ANEXO 1 - COTIZACIONES'!C16</f>
        <v>17 A MAS</v>
      </c>
      <c r="D16" s="29" t="str">
        <f>'ANEXO 1 - COTIZACIONES'!D16</f>
        <v>UND</v>
      </c>
      <c r="E16" s="30">
        <f>'ANEXO 1 - COTIZACIONES'!E16</f>
        <v>1</v>
      </c>
      <c r="G16" s="83">
        <f>'ANEXO 1 - COTIZACIONES'!Q16</f>
        <v>470924</v>
      </c>
      <c r="I16" s="65">
        <f t="shared" si="0"/>
        <v>470924</v>
      </c>
      <c r="J16" s="66">
        <f t="shared" si="3"/>
        <v>89476</v>
      </c>
      <c r="K16" s="66">
        <f t="shared" si="4"/>
        <v>560400</v>
      </c>
      <c r="L16" s="67">
        <f t="shared" si="5"/>
        <v>560400</v>
      </c>
    </row>
    <row r="17" spans="1:12" ht="25.5" customHeight="1" thickBot="1" x14ac:dyDescent="0.25">
      <c r="A17" s="74" t="s">
        <v>3</v>
      </c>
      <c r="B17" s="75"/>
      <c r="C17" s="76"/>
      <c r="D17" s="76"/>
      <c r="E17" s="77"/>
      <c r="I17" s="68"/>
      <c r="J17" s="69"/>
      <c r="K17" s="69"/>
      <c r="L17" s="70">
        <f>SUM(L5:L16)</f>
        <v>4687092</v>
      </c>
    </row>
    <row r="19" spans="1:12" s="5" customFormat="1" ht="16.5" x14ac:dyDescent="0.3">
      <c r="C19" s="6" t="s">
        <v>10</v>
      </c>
      <c r="D19" s="6"/>
      <c r="E19" s="7"/>
      <c r="F19" s="7"/>
      <c r="G19" s="7"/>
      <c r="H19" s="7"/>
      <c r="I19" s="7"/>
      <c r="J19" s="7"/>
    </row>
    <row r="20" spans="1:12" s="5" customFormat="1" ht="18.75" customHeight="1" x14ac:dyDescent="0.3">
      <c r="C20" s="102" t="s">
        <v>23</v>
      </c>
      <c r="D20" s="102"/>
      <c r="E20" s="102"/>
      <c r="F20" s="102"/>
      <c r="G20" s="102"/>
      <c r="H20" s="14"/>
      <c r="I20" s="14"/>
      <c r="J20" s="14"/>
    </row>
    <row r="21" spans="1:12" s="5" customFormat="1" ht="57" customHeight="1" x14ac:dyDescent="0.3">
      <c r="C21" s="102" t="s">
        <v>25</v>
      </c>
      <c r="D21" s="102"/>
      <c r="E21" s="102"/>
      <c r="F21" s="102"/>
      <c r="G21" s="102"/>
      <c r="H21" s="14"/>
      <c r="I21" s="14"/>
      <c r="J21" s="14"/>
    </row>
    <row r="22" spans="1:12" s="5" customFormat="1" ht="19.5" customHeight="1" x14ac:dyDescent="0.3">
      <c r="C22" s="101"/>
      <c r="D22" s="101"/>
      <c r="E22" s="101"/>
      <c r="F22" s="101"/>
      <c r="G22" s="7"/>
      <c r="H22" s="7"/>
      <c r="I22" s="7"/>
      <c r="J22" s="7"/>
    </row>
    <row r="23" spans="1:12" s="5" customFormat="1" ht="16.5" x14ac:dyDescent="0.3">
      <c r="C23" s="100"/>
      <c r="D23" s="100"/>
      <c r="E23" s="8"/>
      <c r="F23" s="8"/>
      <c r="G23" s="7"/>
      <c r="H23" s="7"/>
      <c r="I23" s="7"/>
      <c r="J23" s="7"/>
    </row>
    <row r="24" spans="1:12" s="5" customFormat="1" ht="16.5" x14ac:dyDescent="0.3">
      <c r="C24" s="4"/>
      <c r="D24" s="4"/>
      <c r="E24" s="4"/>
      <c r="F24" s="4"/>
      <c r="G24" s="9"/>
      <c r="H24" s="9"/>
      <c r="I24" s="9"/>
      <c r="J24" s="9"/>
    </row>
    <row r="25" spans="1:12" s="5" customFormat="1" ht="16.5" x14ac:dyDescent="0.3">
      <c r="C25" s="4"/>
      <c r="D25" s="4"/>
      <c r="E25" s="4"/>
      <c r="F25" s="4"/>
      <c r="G25" s="9"/>
      <c r="H25" s="9"/>
      <c r="I25" s="9"/>
      <c r="J25" s="9"/>
    </row>
    <row r="26" spans="1:12" s="5" customFormat="1" ht="16.5" x14ac:dyDescent="0.3">
      <c r="C26" s="4"/>
      <c r="D26" s="4"/>
      <c r="E26" s="4"/>
      <c r="F26" s="4"/>
      <c r="G26" s="9"/>
      <c r="H26" s="9"/>
      <c r="I26" s="9"/>
      <c r="J26" s="9"/>
    </row>
    <row r="27" spans="1:12" s="5" customFormat="1" ht="16.5" x14ac:dyDescent="0.3">
      <c r="C27" s="4"/>
      <c r="D27" s="4"/>
      <c r="E27" s="4"/>
      <c r="F27" s="4"/>
      <c r="G27" s="9"/>
      <c r="H27" s="9"/>
      <c r="I27" s="9"/>
      <c r="J27" s="9"/>
    </row>
    <row r="28" spans="1:12" s="5" customFormat="1" ht="16.5" x14ac:dyDescent="0.3">
      <c r="C28" s="4"/>
      <c r="D28" s="4"/>
      <c r="E28" s="4"/>
      <c r="F28" s="4"/>
      <c r="G28" s="9"/>
      <c r="H28" s="9"/>
      <c r="I28" s="9"/>
      <c r="J28" s="9"/>
    </row>
    <row r="29" spans="1:12" s="5" customFormat="1" ht="16.5" x14ac:dyDescent="0.3">
      <c r="C29" s="10"/>
      <c r="D29" s="10"/>
      <c r="E29" s="4"/>
      <c r="F29" s="4"/>
      <c r="G29" s="9"/>
      <c r="H29" s="9"/>
      <c r="I29" s="9"/>
      <c r="J29" s="9"/>
    </row>
    <row r="30" spans="1:12" s="5" customFormat="1" ht="16.5" x14ac:dyDescent="0.3">
      <c r="C30" s="10"/>
      <c r="D30" s="10"/>
      <c r="E30" s="4"/>
      <c r="F30" s="4"/>
      <c r="G30" s="9"/>
      <c r="H30" s="9"/>
      <c r="I30" s="9"/>
      <c r="J30" s="9"/>
    </row>
    <row r="31" spans="1:12" s="5" customFormat="1" ht="16.5" x14ac:dyDescent="0.3">
      <c r="C31" s="11"/>
      <c r="D31" s="11"/>
      <c r="E31" s="11"/>
      <c r="F31" s="11"/>
      <c r="G31" s="11"/>
      <c r="H31" s="12"/>
    </row>
  </sheetData>
  <mergeCells count="13">
    <mergeCell ref="C23:D23"/>
    <mergeCell ref="C20:G20"/>
    <mergeCell ref="C21:G21"/>
    <mergeCell ref="A1:L1"/>
    <mergeCell ref="A2:C2"/>
    <mergeCell ref="D2:L2"/>
    <mergeCell ref="A3:E3"/>
    <mergeCell ref="I3:L3"/>
    <mergeCell ref="B5:B8"/>
    <mergeCell ref="B9:B12"/>
    <mergeCell ref="B13:B16"/>
    <mergeCell ref="C22:D22"/>
    <mergeCell ref="E22:F22"/>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1"/>
  <sheetViews>
    <sheetView zoomScale="110" zoomScaleNormal="110" workbookViewId="0">
      <selection activeCell="D2" sqref="D2:J2"/>
    </sheetView>
  </sheetViews>
  <sheetFormatPr baseColWidth="10" defaultRowHeight="12.75" x14ac:dyDescent="0.2"/>
  <cols>
    <col min="1" max="1" width="5.7109375" style="1" customWidth="1"/>
    <col min="2" max="2" width="16.7109375" style="1" bestFit="1" customWidth="1"/>
    <col min="3" max="3" width="30.28515625" style="1" customWidth="1"/>
    <col min="4" max="4" width="14.140625" style="1" customWidth="1"/>
    <col min="5" max="5" width="13.7109375" style="1" customWidth="1"/>
    <col min="6" max="6" width="3.140625" style="1" customWidth="1"/>
    <col min="7" max="10" width="14" style="1" customWidth="1"/>
    <col min="11" max="16384" width="11.42578125" style="1"/>
  </cols>
  <sheetData>
    <row r="1" spans="1:10" ht="16.5" x14ac:dyDescent="0.2">
      <c r="A1" s="123" t="s">
        <v>20</v>
      </c>
      <c r="B1" s="123"/>
      <c r="C1" s="123"/>
      <c r="D1" s="123"/>
      <c r="E1" s="123"/>
      <c r="F1" s="123"/>
      <c r="G1" s="123"/>
      <c r="H1" s="123"/>
      <c r="I1" s="123"/>
      <c r="J1" s="123"/>
    </row>
    <row r="2" spans="1:10" ht="60" customHeight="1" thickBot="1" x14ac:dyDescent="0.25">
      <c r="A2" s="124"/>
      <c r="B2" s="124"/>
      <c r="C2" s="124"/>
      <c r="D2" s="125" t="s">
        <v>42</v>
      </c>
      <c r="E2" s="125"/>
      <c r="F2" s="126"/>
      <c r="G2" s="125"/>
      <c r="H2" s="125"/>
      <c r="I2" s="125"/>
      <c r="J2" s="125"/>
    </row>
    <row r="3" spans="1:10" ht="40.5" customHeight="1" thickBot="1" x14ac:dyDescent="0.25">
      <c r="A3" s="127" t="s">
        <v>8</v>
      </c>
      <c r="B3" s="128"/>
      <c r="C3" s="128"/>
      <c r="D3" s="128"/>
      <c r="E3" s="129"/>
      <c r="F3" s="3"/>
      <c r="G3" s="113" t="s">
        <v>12</v>
      </c>
      <c r="H3" s="114"/>
      <c r="I3" s="114"/>
      <c r="J3" s="115"/>
    </row>
    <row r="4" spans="1:10" s="2" customFormat="1" ht="27.75" thickBot="1" x14ac:dyDescent="0.3">
      <c r="A4" s="57" t="s">
        <v>0</v>
      </c>
      <c r="B4" s="58" t="s">
        <v>29</v>
      </c>
      <c r="C4" s="58" t="s">
        <v>39</v>
      </c>
      <c r="D4" s="58" t="s">
        <v>5</v>
      </c>
      <c r="E4" s="59" t="s">
        <v>22</v>
      </c>
      <c r="G4" s="57" t="s">
        <v>4</v>
      </c>
      <c r="H4" s="58" t="s">
        <v>1</v>
      </c>
      <c r="I4" s="58" t="s">
        <v>2</v>
      </c>
      <c r="J4" s="59" t="s">
        <v>6</v>
      </c>
    </row>
    <row r="5" spans="1:10" s="2" customFormat="1" ht="13.5" x14ac:dyDescent="0.25">
      <c r="A5" s="21">
        <f>'ANEXO 1 - COTIZACIONES'!A5</f>
        <v>1</v>
      </c>
      <c r="B5" s="94" t="s">
        <v>30</v>
      </c>
      <c r="C5" s="72" t="str">
        <f>'ANEXO 1 - COTIZACIONES'!C5</f>
        <v>0 A 2</v>
      </c>
      <c r="D5" s="23" t="str">
        <f>'ANEXO 1 - COTIZACIONES'!D5</f>
        <v>UND</v>
      </c>
      <c r="E5" s="24">
        <f>'ANEXO 1 - COTIZACIONES'!E5</f>
        <v>1</v>
      </c>
      <c r="G5" s="60">
        <f>'ANEXO 2 - PROY COSTOS'!I5</f>
        <v>206428</v>
      </c>
      <c r="H5" s="61">
        <f>ROUND(G5*19%,0)</f>
        <v>39221</v>
      </c>
      <c r="I5" s="61">
        <f t="shared" ref="I5" si="0">+H5+G5</f>
        <v>245649</v>
      </c>
      <c r="J5" s="62">
        <f>+I5*E5</f>
        <v>245649</v>
      </c>
    </row>
    <row r="6" spans="1:10" s="2" customFormat="1" ht="13.5" x14ac:dyDescent="0.25">
      <c r="A6" s="25">
        <f>'ANEXO 1 - COTIZACIONES'!A6</f>
        <v>2</v>
      </c>
      <c r="B6" s="95"/>
      <c r="C6" s="71" t="str">
        <f>'ANEXO 1 - COTIZACIONES'!C6</f>
        <v>3 A 7</v>
      </c>
      <c r="D6" s="18" t="str">
        <f>'ANEXO 1 - COTIZACIONES'!D6</f>
        <v>UND</v>
      </c>
      <c r="E6" s="26">
        <f>'ANEXO 1 - COTIZACIONES'!E6</f>
        <v>1</v>
      </c>
      <c r="G6" s="63">
        <f>'ANEXO 2 - PROY COSTOS'!I6</f>
        <v>206680</v>
      </c>
      <c r="H6" s="17">
        <f t="shared" ref="H6:H16" si="1">ROUND(G6*19%,0)</f>
        <v>39269</v>
      </c>
      <c r="I6" s="17">
        <f t="shared" ref="I6:I16" si="2">+H6+G6</f>
        <v>245949</v>
      </c>
      <c r="J6" s="64">
        <f t="shared" ref="J6:J16" si="3">+I6*E6</f>
        <v>245949</v>
      </c>
    </row>
    <row r="7" spans="1:10" s="2" customFormat="1" ht="13.5" x14ac:dyDescent="0.25">
      <c r="A7" s="25">
        <f>'ANEXO 1 - COTIZACIONES'!A7</f>
        <v>3</v>
      </c>
      <c r="B7" s="95"/>
      <c r="C7" s="71" t="str">
        <f>'ANEXO 1 - COTIZACIONES'!C7</f>
        <v>8 A 16</v>
      </c>
      <c r="D7" s="18" t="str">
        <f>'ANEXO 1 - COTIZACIONES'!D7</f>
        <v>UND</v>
      </c>
      <c r="E7" s="26">
        <f>'ANEXO 1 - COTIZACIONES'!E7</f>
        <v>1</v>
      </c>
      <c r="G7" s="63">
        <f>'ANEXO 2 - PROY COSTOS'!I7</f>
        <v>206932</v>
      </c>
      <c r="H7" s="17">
        <f t="shared" si="1"/>
        <v>39317</v>
      </c>
      <c r="I7" s="17">
        <f t="shared" si="2"/>
        <v>246249</v>
      </c>
      <c r="J7" s="64">
        <f t="shared" si="3"/>
        <v>246249</v>
      </c>
    </row>
    <row r="8" spans="1:10" s="2" customFormat="1" ht="14.25" thickBot="1" x14ac:dyDescent="0.3">
      <c r="A8" s="27">
        <f>'ANEXO 1 - COTIZACIONES'!A8</f>
        <v>4</v>
      </c>
      <c r="B8" s="96"/>
      <c r="C8" s="73" t="str">
        <f>'ANEXO 1 - COTIZACIONES'!C8</f>
        <v>17 A MAS</v>
      </c>
      <c r="D8" s="29" t="str">
        <f>'ANEXO 1 - COTIZACIONES'!D8</f>
        <v>UND</v>
      </c>
      <c r="E8" s="30">
        <f>'ANEXO 1 - COTIZACIONES'!E8</f>
        <v>1</v>
      </c>
      <c r="G8" s="65">
        <f>'ANEXO 2 - PROY COSTOS'!I8</f>
        <v>206680</v>
      </c>
      <c r="H8" s="66">
        <f t="shared" si="1"/>
        <v>39269</v>
      </c>
      <c r="I8" s="66">
        <f t="shared" si="2"/>
        <v>245949</v>
      </c>
      <c r="J8" s="67">
        <f t="shared" si="3"/>
        <v>245949</v>
      </c>
    </row>
    <row r="9" spans="1:10" s="2" customFormat="1" ht="13.5" x14ac:dyDescent="0.25">
      <c r="A9" s="21">
        <f>'ANEXO 1 - COTIZACIONES'!A9</f>
        <v>5</v>
      </c>
      <c r="B9" s="97" t="s">
        <v>31</v>
      </c>
      <c r="C9" s="72" t="str">
        <f>'ANEXO 1 - COTIZACIONES'!C9</f>
        <v>0 A 2</v>
      </c>
      <c r="D9" s="23" t="str">
        <f>'ANEXO 1 - COTIZACIONES'!D9</f>
        <v>UND</v>
      </c>
      <c r="E9" s="24">
        <f>'ANEXO 1 - COTIZACIONES'!E9</f>
        <v>1</v>
      </c>
      <c r="G9" s="60">
        <f>'ANEXO 2 - PROY COSTOS'!I9</f>
        <v>306806</v>
      </c>
      <c r="H9" s="61">
        <f t="shared" si="1"/>
        <v>58293</v>
      </c>
      <c r="I9" s="61">
        <f t="shared" si="2"/>
        <v>365099</v>
      </c>
      <c r="J9" s="62">
        <f t="shared" si="3"/>
        <v>365099</v>
      </c>
    </row>
    <row r="10" spans="1:10" s="2" customFormat="1" ht="13.5" x14ac:dyDescent="0.25">
      <c r="A10" s="25">
        <f>'ANEXO 1 - COTIZACIONES'!A10</f>
        <v>6</v>
      </c>
      <c r="B10" s="98"/>
      <c r="C10" s="71" t="str">
        <f>'ANEXO 1 - COTIZACIONES'!C10</f>
        <v>3 A 7</v>
      </c>
      <c r="D10" s="18" t="str">
        <f>'ANEXO 1 - COTIZACIONES'!D10</f>
        <v>UND</v>
      </c>
      <c r="E10" s="26">
        <f>'ANEXO 1 - COTIZACIONES'!E10</f>
        <v>1</v>
      </c>
      <c r="G10" s="63">
        <f>'ANEXO 2 - PROY COSTOS'!I10</f>
        <v>307058</v>
      </c>
      <c r="H10" s="17">
        <f t="shared" si="1"/>
        <v>58341</v>
      </c>
      <c r="I10" s="17">
        <f t="shared" si="2"/>
        <v>365399</v>
      </c>
      <c r="J10" s="64">
        <f t="shared" si="3"/>
        <v>365399</v>
      </c>
    </row>
    <row r="11" spans="1:10" s="2" customFormat="1" ht="13.5" x14ac:dyDescent="0.25">
      <c r="A11" s="25">
        <f>'ANEXO 1 - COTIZACIONES'!A11</f>
        <v>7</v>
      </c>
      <c r="B11" s="98"/>
      <c r="C11" s="71" t="str">
        <f>'ANEXO 1 - COTIZACIONES'!C11</f>
        <v>8 A 16</v>
      </c>
      <c r="D11" s="18" t="str">
        <f>'ANEXO 1 - COTIZACIONES'!D11</f>
        <v>UND</v>
      </c>
      <c r="E11" s="26">
        <f>'ANEXO 1 - COTIZACIONES'!E11</f>
        <v>1</v>
      </c>
      <c r="G11" s="63">
        <f>'ANEXO 2 - PROY COSTOS'!I11</f>
        <v>307395</v>
      </c>
      <c r="H11" s="17">
        <f t="shared" si="1"/>
        <v>58405</v>
      </c>
      <c r="I11" s="17">
        <f t="shared" si="2"/>
        <v>365800</v>
      </c>
      <c r="J11" s="64">
        <f t="shared" si="3"/>
        <v>365800</v>
      </c>
    </row>
    <row r="12" spans="1:10" s="2" customFormat="1" ht="14.25" thickBot="1" x14ac:dyDescent="0.3">
      <c r="A12" s="27">
        <f>'ANEXO 1 - COTIZACIONES'!A12</f>
        <v>8</v>
      </c>
      <c r="B12" s="99"/>
      <c r="C12" s="73" t="str">
        <f>'ANEXO 1 - COTIZACIONES'!C12</f>
        <v>17 A MAS</v>
      </c>
      <c r="D12" s="29" t="str">
        <f>'ANEXO 1 - COTIZACIONES'!D12</f>
        <v>UND</v>
      </c>
      <c r="E12" s="30">
        <f>'ANEXO 1 - COTIZACIONES'!E12</f>
        <v>1</v>
      </c>
      <c r="G12" s="65">
        <f>'ANEXO 2 - PROY COSTOS'!I12</f>
        <v>307058</v>
      </c>
      <c r="H12" s="66">
        <f t="shared" si="1"/>
        <v>58341</v>
      </c>
      <c r="I12" s="66">
        <f t="shared" si="2"/>
        <v>365399</v>
      </c>
      <c r="J12" s="67">
        <f t="shared" si="3"/>
        <v>365399</v>
      </c>
    </row>
    <row r="13" spans="1:10" s="2" customFormat="1" ht="13.5" x14ac:dyDescent="0.25">
      <c r="A13" s="21">
        <f>'ANEXO 1 - COTIZACIONES'!A13</f>
        <v>9</v>
      </c>
      <c r="B13" s="97" t="s">
        <v>32</v>
      </c>
      <c r="C13" s="72" t="str">
        <f>'ANEXO 1 - COTIZACIONES'!C13</f>
        <v>0 A 2</v>
      </c>
      <c r="D13" s="23" t="str">
        <f>'ANEXO 1 - COTIZACIONES'!D13</f>
        <v>UND</v>
      </c>
      <c r="E13" s="24">
        <f>'ANEXO 1 - COTIZACIONES'!E13</f>
        <v>1</v>
      </c>
      <c r="G13" s="60">
        <f>'ANEXO 2 - PROY COSTOS'!I13</f>
        <v>470672</v>
      </c>
      <c r="H13" s="61">
        <f t="shared" si="1"/>
        <v>89428</v>
      </c>
      <c r="I13" s="61">
        <f t="shared" si="2"/>
        <v>560100</v>
      </c>
      <c r="J13" s="62">
        <f t="shared" si="3"/>
        <v>560100</v>
      </c>
    </row>
    <row r="14" spans="1:10" s="2" customFormat="1" ht="13.5" x14ac:dyDescent="0.25">
      <c r="A14" s="25">
        <f>'ANEXO 1 - COTIZACIONES'!A14</f>
        <v>10</v>
      </c>
      <c r="B14" s="98"/>
      <c r="C14" s="71" t="str">
        <f>'ANEXO 1 - COTIZACIONES'!C14</f>
        <v>3 A 7</v>
      </c>
      <c r="D14" s="18" t="str">
        <f>'ANEXO 1 - COTIZACIONES'!D14</f>
        <v>UND</v>
      </c>
      <c r="E14" s="26">
        <f>'ANEXO 1 - COTIZACIONES'!E14</f>
        <v>1</v>
      </c>
      <c r="G14" s="63">
        <f>'ANEXO 2 - PROY COSTOS'!I14</f>
        <v>470924</v>
      </c>
      <c r="H14" s="17">
        <f t="shared" si="1"/>
        <v>89476</v>
      </c>
      <c r="I14" s="17">
        <f t="shared" si="2"/>
        <v>560400</v>
      </c>
      <c r="J14" s="64">
        <f t="shared" si="3"/>
        <v>560400</v>
      </c>
    </row>
    <row r="15" spans="1:10" s="2" customFormat="1" ht="13.5" x14ac:dyDescent="0.25">
      <c r="A15" s="25">
        <f>'ANEXO 1 - COTIZACIONES'!A15</f>
        <v>11</v>
      </c>
      <c r="B15" s="98"/>
      <c r="C15" s="71" t="str">
        <f>'ANEXO 1 - COTIZACIONES'!C15</f>
        <v>8 A 16</v>
      </c>
      <c r="D15" s="18" t="str">
        <f>'ANEXO 1 - COTIZACIONES'!D15</f>
        <v>UND</v>
      </c>
      <c r="E15" s="26">
        <f>'ANEXO 1 - COTIZACIONES'!E15</f>
        <v>1</v>
      </c>
      <c r="G15" s="63">
        <f>'ANEXO 2 - PROY COSTOS'!I15</f>
        <v>471176</v>
      </c>
      <c r="H15" s="17">
        <f t="shared" si="1"/>
        <v>89523</v>
      </c>
      <c r="I15" s="17">
        <f t="shared" si="2"/>
        <v>560699</v>
      </c>
      <c r="J15" s="64">
        <f t="shared" si="3"/>
        <v>560699</v>
      </c>
    </row>
    <row r="16" spans="1:10" ht="13.5" thickBot="1" x14ac:dyDescent="0.25">
      <c r="A16" s="27">
        <f>'ANEXO 1 - COTIZACIONES'!A16</f>
        <v>12</v>
      </c>
      <c r="B16" s="99"/>
      <c r="C16" s="73" t="str">
        <f>'ANEXO 1 - COTIZACIONES'!C16</f>
        <v>17 A MAS</v>
      </c>
      <c r="D16" s="29" t="str">
        <f>'ANEXO 1 - COTIZACIONES'!D16</f>
        <v>UND</v>
      </c>
      <c r="E16" s="30">
        <f>'ANEXO 1 - COTIZACIONES'!E16</f>
        <v>1</v>
      </c>
      <c r="G16" s="65">
        <f>'ANEXO 2 - PROY COSTOS'!I16</f>
        <v>470924</v>
      </c>
      <c r="H16" s="66">
        <f t="shared" si="1"/>
        <v>89476</v>
      </c>
      <c r="I16" s="66">
        <f t="shared" si="2"/>
        <v>560400</v>
      </c>
      <c r="J16" s="67">
        <f t="shared" si="3"/>
        <v>560400</v>
      </c>
    </row>
    <row r="17" spans="1:11" ht="32.25" customHeight="1" thickBot="1" x14ac:dyDescent="0.25">
      <c r="A17" s="36" t="s">
        <v>3</v>
      </c>
      <c r="B17" s="37"/>
      <c r="C17" s="38"/>
      <c r="D17" s="38"/>
      <c r="E17" s="39"/>
      <c r="G17" s="68"/>
      <c r="H17" s="69"/>
      <c r="I17" s="69"/>
      <c r="J17" s="70">
        <f>SUM(J5:J16)</f>
        <v>4687092</v>
      </c>
    </row>
    <row r="19" spans="1:11" s="5" customFormat="1" ht="16.5" x14ac:dyDescent="0.3">
      <c r="C19" s="6" t="s">
        <v>10</v>
      </c>
      <c r="D19" s="6"/>
      <c r="E19" s="7"/>
      <c r="F19" s="7"/>
      <c r="G19" s="7"/>
      <c r="H19" s="7"/>
    </row>
    <row r="20" spans="1:11" s="5" customFormat="1" ht="16.5" x14ac:dyDescent="0.3">
      <c r="C20" s="122" t="s">
        <v>23</v>
      </c>
      <c r="D20" s="122"/>
      <c r="E20" s="122"/>
      <c r="F20" s="122"/>
      <c r="G20" s="122"/>
      <c r="H20" s="14"/>
      <c r="I20" s="14"/>
      <c r="J20" s="14"/>
      <c r="K20" s="14"/>
    </row>
    <row r="21" spans="1:11" s="5" customFormat="1" ht="59.25" customHeight="1" x14ac:dyDescent="0.3">
      <c r="C21" s="122" t="s">
        <v>25</v>
      </c>
      <c r="D21" s="122"/>
      <c r="E21" s="122"/>
      <c r="F21" s="122"/>
      <c r="G21" s="122"/>
      <c r="H21" s="14"/>
    </row>
    <row r="22" spans="1:11" s="5" customFormat="1" ht="16.5" x14ac:dyDescent="0.3">
      <c r="C22" s="101"/>
      <c r="D22" s="101"/>
      <c r="E22" s="101"/>
      <c r="F22" s="101"/>
      <c r="G22" s="7"/>
      <c r="H22" s="7"/>
    </row>
    <row r="23" spans="1:11" s="5" customFormat="1" ht="16.5" x14ac:dyDescent="0.3">
      <c r="C23" s="100"/>
      <c r="D23" s="100"/>
      <c r="E23" s="8"/>
      <c r="F23" s="8"/>
      <c r="G23" s="7"/>
      <c r="H23" s="7"/>
    </row>
    <row r="24" spans="1:11" s="5" customFormat="1" ht="16.5" x14ac:dyDescent="0.3">
      <c r="C24" s="4"/>
      <c r="D24" s="4"/>
      <c r="E24" s="4"/>
      <c r="F24" s="4"/>
      <c r="G24" s="9"/>
      <c r="H24" s="9"/>
    </row>
    <row r="25" spans="1:11" s="5" customFormat="1" ht="16.5" x14ac:dyDescent="0.3">
      <c r="C25" s="4"/>
      <c r="D25" s="4"/>
      <c r="E25" s="4"/>
      <c r="F25" s="4"/>
      <c r="G25" s="9"/>
      <c r="H25" s="9"/>
    </row>
    <row r="26" spans="1:11" s="5" customFormat="1" ht="16.5" x14ac:dyDescent="0.3">
      <c r="C26" s="4"/>
      <c r="D26" s="4"/>
      <c r="E26" s="4"/>
      <c r="F26" s="4"/>
      <c r="G26" s="9"/>
      <c r="H26" s="9"/>
      <c r="J26" s="5" t="s">
        <v>21</v>
      </c>
    </row>
    <row r="27" spans="1:11" s="5" customFormat="1" ht="16.5" x14ac:dyDescent="0.3">
      <c r="C27" s="4"/>
      <c r="D27" s="4"/>
      <c r="E27" s="4"/>
      <c r="F27" s="4"/>
      <c r="G27" s="9"/>
      <c r="H27" s="9"/>
    </row>
    <row r="28" spans="1:11" s="5" customFormat="1" ht="16.5" x14ac:dyDescent="0.3">
      <c r="C28" s="4"/>
      <c r="D28" s="4"/>
      <c r="E28" s="4"/>
      <c r="F28" s="4"/>
      <c r="G28" s="9"/>
      <c r="H28" s="9"/>
    </row>
    <row r="29" spans="1:11" s="5" customFormat="1" ht="16.5" x14ac:dyDescent="0.3">
      <c r="C29" s="10"/>
      <c r="D29" s="10"/>
      <c r="E29" s="4"/>
      <c r="F29" s="4"/>
      <c r="G29" s="9"/>
      <c r="H29" s="9"/>
    </row>
    <row r="30" spans="1:11" s="5" customFormat="1" ht="16.5" x14ac:dyDescent="0.3">
      <c r="C30" s="10"/>
      <c r="D30" s="10"/>
      <c r="E30" s="4"/>
      <c r="F30" s="4"/>
      <c r="G30" s="9"/>
      <c r="H30" s="9"/>
    </row>
    <row r="31" spans="1:11" s="5" customFormat="1" ht="16.5" x14ac:dyDescent="0.3">
      <c r="C31" s="11"/>
      <c r="D31" s="11"/>
      <c r="E31" s="11"/>
      <c r="F31" s="11"/>
    </row>
  </sheetData>
  <mergeCells count="13">
    <mergeCell ref="C23:D23"/>
    <mergeCell ref="C20:G20"/>
    <mergeCell ref="C21:G21"/>
    <mergeCell ref="A1:J1"/>
    <mergeCell ref="A2:C2"/>
    <mergeCell ref="D2:J2"/>
    <mergeCell ref="A3:E3"/>
    <mergeCell ref="G3:J3"/>
    <mergeCell ref="B5:B8"/>
    <mergeCell ref="B9:B12"/>
    <mergeCell ref="B13:B16"/>
    <mergeCell ref="C22:D22"/>
    <mergeCell ref="E22:F2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Rosemberg Carreño Santos</cp:lastModifiedBy>
  <dcterms:created xsi:type="dcterms:W3CDTF">2024-04-10T19:57:00Z</dcterms:created>
  <dcterms:modified xsi:type="dcterms:W3CDTF">2026-07-31T16:33:24Z</dcterms:modified>
</cp:coreProperties>
</file>