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04Trabajo\02Formulacion\2026FDLBU\260004LPMV_ALBU2026\01DocTrabajo\"/>
    </mc:Choice>
  </mc:AlternateContent>
  <xr:revisionPtr revIDLastSave="0" documentId="13_ncr:1_{288A42D2-2685-456A-985B-3845A22037C8}" xr6:coauthVersionLast="47" xr6:coauthVersionMax="47" xr10:uidLastSave="{00000000-0000-0000-0000-000000000000}"/>
  <bookViews>
    <workbookView xWindow="-108" yWindow="-108" windowWidth="23256" windowHeight="12456" tabRatio="855" activeTab="1" xr2:uid="{00000000-000D-0000-FFFF-FFFF00000000}"/>
  </bookViews>
  <sheets>
    <sheet name="PRESUPUESTO OFICIAL (Entidad)" sheetId="272" r:id="rId1"/>
    <sheet name="PROPUESTA ECONOMICA(Proponente)" sheetId="273" r:id="rId2"/>
    <sheet name="INDICAR CÓDIGO DEL ITEM DE PAGO" sheetId="268" r:id="rId3"/>
  </sheets>
  <definedNames>
    <definedName name="_________key2" localSheetId="0" hidden="1">#REF!</definedName>
    <definedName name="_________key2" localSheetId="1" hidden="1">#REF!</definedName>
    <definedName name="_________key2" hidden="1">#REF!</definedName>
    <definedName name="________key2" localSheetId="0" hidden="1">#REF!</definedName>
    <definedName name="________key2" localSheetId="1" hidden="1">#REF!</definedName>
    <definedName name="________key2" hidden="1">#REF!</definedName>
    <definedName name="________key3" localSheetId="0" hidden="1">#REF!</definedName>
    <definedName name="________key3" localSheetId="1" hidden="1">#REF!</definedName>
    <definedName name="________key3" hidden="1">#REF!</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localSheetId="0" hidden="1">#REF!</definedName>
    <definedName name="___key2" localSheetId="1" hidden="1">#REF!</definedName>
    <definedName name="___key2" hidden="1">#REF!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B" hidden="1">#REF!</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localSheetId="0" hidden="1">#REF!</definedName>
    <definedName name="__key2" localSheetId="1" hidden="1">#REF!</definedName>
    <definedName name="__key2" hidden="1">#REF!</definedName>
    <definedName name="__key21" localSheetId="0" hidden="1">#REF!</definedName>
    <definedName name="__key21" localSheetId="1" hidden="1">#REF!</definedName>
    <definedName name="__key21" hidden="1">#REF!</definedName>
    <definedName name="__key3" localSheetId="0" hidden="1">#REF!</definedName>
    <definedName name="__key3" localSheetId="1" hidden="1">#REF!</definedName>
    <definedName name="__key3" hidden="1">#REF!</definedName>
    <definedName name="__key31" hidden="1">#REF!</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a1" localSheetId="2" hidden="1">{"TAB1",#N/A,TRUE,"GENERAL";"TAB2",#N/A,TRUE,"GENERAL";"TAB3",#N/A,TRUE,"GENERAL";"TAB4",#N/A,TRUE,"GENERAL";"TAB5",#N/A,TRUE,"GENERAL"}</definedName>
    <definedName name="_A1" localSheetId="0" hidden="1">{#N/A,#N/A,TRUE,"1842CWN0"}</definedName>
    <definedName name="_A1" localSheetId="1" hidden="1">{#N/A,#N/A,TRUE,"1842CWN0"}</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hidden="1">#REF!</definedName>
    <definedName name="_xlnm._FilterDatabase" localSheetId="0" hidden="1">'PRESUPUESTO OFICIAL (Entidad)'!$A$10:$O$154</definedName>
    <definedName name="_xlnm._FilterDatabase" localSheetId="1" hidden="1">'PROPUESTA ECONOMICA(Proponente)'!$A$10:$O$154</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0" hidden="1">255</definedName>
    <definedName name="_Order1" localSheetId="1" hidden="1">255</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localSheetId="1" hidden="1">{#N/A,#N/A,TRUE,"INGENIERIA";#N/A,#N/A,TRUE,"COMPRAS";#N/A,#N/A,TRUE,"DIRECCION";#N/A,#N/A,TRUE,"RESUMEN"}</definedName>
    <definedName name="AA" hidden="1">{#N/A,#N/A,TRUE,"INGENIERIA";#N/A,#N/A,TRUE,"COMPRAS";#N/A,#N/A,TRUE,"DIRECCION";#N/A,#N/A,TRUE,"RESUMEN"}</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{#N/A,#N/A,TRUE,"INGENIERIA";#N/A,#N/A,TRUE,"COMPRAS";#N/A,#N/A,TRUE,"DIRECCION";#N/A,#N/A,TRUE,"RESUMEN"}</definedName>
    <definedName name="AAS" localSheetId="1" hidden="1">{#N/A,#N/A,TRUE,"INGENIERIA";#N/A,#N/A,TRUE,"COMPRAS";#N/A,#N/A,TRUE,"DIRECCION";#N/A,#N/A,TRUE,"RESUMEN"}</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TAAJUSTE3" localSheetId="0" hidden="1">{"via1",#N/A,TRUE,"general";"via2",#N/A,TRUE,"general";"via3",#N/A,TRUE,"general"}</definedName>
    <definedName name="ACTAAJUSTE3" localSheetId="1" hidden="1">{"via1",#N/A,TRUE,"general";"via2",#N/A,TRUE,"general";"via3",#N/A,TRUE,"general"}</definedName>
    <definedName name="ACTAAJUSTE3" hidden="1">{"via1",#N/A,TRUE,"general";"via2",#N/A,TRUE,"general";"via3",#N/A,TRUE,"general"}</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lpha_HW">#REF!</definedName>
    <definedName name="anscount" hidden="1">1</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2">'INDICAR CÓDIGO DEL ITEM DE PAGO'!$A$1:$Q$94</definedName>
    <definedName name="_xlnm.Print_Area" localSheetId="0">'PRESUPUESTO OFICIAL (Entidad)'!$B$1:$L$183</definedName>
    <definedName name="_xlnm.Print_Area" localSheetId="1">'PROPUESTA ECONOMICA(Proponente)'!$B$1:$L$183</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ta_HW">#REF!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LPH1" hidden="1">#REF!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BWorkbookPriority" hidden="1">-1602700874</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iv" localSheetId="0" hidden="1">{#N/A,#N/A,TRUE,"1842CWN0"}</definedName>
    <definedName name="civ" localSheetId="1" hidden="1">{#N/A,#N/A,TRUE,"1842CWN0"}</definedName>
    <definedName name="civ" hidden="1">{#N/A,#N/A,TRUE,"1842CWN0"}</definedName>
    <definedName name="cjsa" hidden="1">#REF!</definedName>
    <definedName name="costo2" hidden="1">#REF!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localSheetId="1" hidden="1">{#N/A,#N/A,TRUE,"INGENIERIA";#N/A,#N/A,TRUE,"COMPRAS";#N/A,#N/A,TRUE,"DIRECCION";#N/A,#N/A,TRUE,"RESUMEN"}</definedName>
    <definedName name="dd" hidden="1">{#N/A,#N/A,TRUE,"INGENIERIA";#N/A,#N/A,TRUE,"COMPRAS";#N/A,#N/A,TRUE,"DIRECCION";#N/A,#N/A,TRUE,"RESUMEN"}</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0" hidden="1">{#N/A,#N/A,TRUE,"1842CWN0"}</definedName>
    <definedName name="DDE" localSheetId="1" hidden="1">{#N/A,#N/A,TRUE,"1842CWN0"}</definedName>
    <definedName name="DDE" hidden="1">{#N/A,#N/A,TRUE,"1842CWN0"}</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0" hidden="1">{#N/A,#N/A,TRUE,"1842CWN0"}</definedName>
    <definedName name="DFDE" localSheetId="1" hidden="1">{#N/A,#N/A,TRUE,"1842CWN0"}</definedName>
    <definedName name="DFDE" hidden="1">{#N/A,#N/A,TRUE,"1842CWN0"}</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1" hidden="1">{#N/A,#N/A,TRUE,"INGENIERIA";#N/A,#N/A,TRUE,"COMPRAS";#N/A,#N/A,TRUE,"DIRECCION";#N/A,#N/A,TRUE,"RESUMEN"}</definedName>
    <definedName name="DFEET" hidden="1">{#N/A,#N/A,TRUE,"INGENIERIA";#N/A,#N/A,TRUE,"COMPRAS";#N/A,#N/A,TRUE,"DIRECCION";#N/A,#N/A,TRUE,"RESUMEN"}</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0" hidden="1">{#N/A,#N/A,TRUE,"1842CWN0"}</definedName>
    <definedName name="DGFEE" localSheetId="1" hidden="1">{#N/A,#N/A,TRUE,"1842CWN0"}</definedName>
    <definedName name="DGFEE" hidden="1">{#N/A,#N/A,TRUE,"1842CWN0"}</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1" hidden="1">{#N/A,#N/A,TRUE,"INGENIERIA";#N/A,#N/A,TRUE,"COMPRAS";#N/A,#N/A,TRUE,"DIRECCION";#N/A,#N/A,TRUE,"RESUMEN"}</definedName>
    <definedName name="DGFGGHF" hidden="1">{#N/A,#N/A,TRUE,"INGENIERIA";#N/A,#N/A,TRUE,"COMPRAS";#N/A,#N/A,TRUE,"DIRECCION";#N/A,#N/A,TRUE,"RESUMEN"}</definedName>
    <definedName name="DGFR" localSheetId="0" hidden="1">{#N/A,#N/A,TRUE,"1842CWN0"}</definedName>
    <definedName name="DGFR" localSheetId="1" hidden="1">{#N/A,#N/A,TRUE,"1842CWN0"}</definedName>
    <definedName name="DGFR" hidden="1">{#N/A,#N/A,TRUE,"1842CWN0"}</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1" hidden="1">{#N/A,#N/A,TRUE,"INGENIERIA";#N/A,#N/A,TRUE,"COMPRAS";#N/A,#N/A,TRUE,"DIRECCION";#N/A,#N/A,TRUE,"RESUMEN"}</definedName>
    <definedName name="DGGGHHJT" hidden="1">{#N/A,#N/A,TRUE,"INGENIERIA";#N/A,#N/A,TRUE,"COMPRAS";#N/A,#N/A,TRUE,"DIRECCION";#N/A,#N/A,TRUE,"RESUMEN"}</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1" hidden="1">{#N/A,#N/A,TRUE,"INGENIERIA";#N/A,#N/A,TRUE,"COMPRAS";#N/A,#N/A,TRUE,"DIRECCION";#N/A,#N/A,TRUE,"RESUMEN"}</definedName>
    <definedName name="DGRR" hidden="1">{#N/A,#N/A,TRUE,"INGENIERIA";#N/A,#N/A,TRUE,"COMPRAS";#N/A,#N/A,TRUE,"DIRECCION";#N/A,#N/A,TRUE,"RESUMEN"}</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 hidden="1">#REF!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hidden="1">#REF!</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ll1" hidden="1">#REF!</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amma_HW">#REF!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DL" localSheetId="0" hidden="1">{#N/A,#N/A,TRUE,"1842CWN0"}</definedName>
    <definedName name="KDL" localSheetId="1" hidden="1">{#N/A,#N/A,TRUE,"1842CWN0"}</definedName>
    <definedName name="KDL" hidden="1">{#N/A,#N/A,TRUE,"1842CWN0"}</definedName>
    <definedName name="kdmfm" hidden="1">#REF!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t" localSheetId="0" hidden="1">{#N/A,#N/A,TRUE,"1842CWN0"}</definedName>
    <definedName name="met" localSheetId="1" hidden="1">{#N/A,#N/A,TRUE,"1842CWN0"}</definedName>
    <definedName name="met" hidden="1">{#N/A,#N/A,TRUE,"1842CWN0"}</definedName>
    <definedName name="metal" localSheetId="0" hidden="1">{#N/A,#N/A,TRUE,"1842CWN0"}</definedName>
    <definedName name="metal" localSheetId="1" hidden="1">{#N/A,#N/A,TRUE,"1842CWN0"}</definedName>
    <definedName name="metal" hidden="1">{#N/A,#N/A,TRUE,"1842CWN0"}</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IVejec" localSheetId="0" hidden="1">{#N/A,#N/A,FALSE,"Hoja1";#N/A,#N/A,FALSE,"Hoja2"}</definedName>
    <definedName name="MODIVejec" localSheetId="1" hidden="1">{#N/A,#N/A,FALSE,"Hoja1";#N/A,#N/A,FALSE,"Hoja2"}</definedName>
    <definedName name="MODIVejec" hidden="1">{#N/A,#N/A,FALSE,"Hoja1";#N/A,#N/A,FALSE,"Hoja2"}</definedName>
    <definedName name="MOE" localSheetId="0" hidden="1">{#N/A,#N/A,FALSE,"Hoja1";#N/A,#N/A,FALSE,"Hoja2"}</definedName>
    <definedName name="MOE" localSheetId="1" hidden="1">{#N/A,#N/A,FALSE,"Hoja1";#N/A,#N/A,FALSE,"Hoja2"}</definedName>
    <definedName name="MOE" hidden="1">{#N/A,#N/A,FALSE,"Hoja1";#N/A,#N/A,FALSE,"Hoja2"}</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hidden="1">#REF!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K_1" localSheetId="0" hidden="1">#REF!</definedName>
    <definedName name="TK_1" localSheetId="1" hidden="1">#REF!</definedName>
    <definedName name="TK_1" hidden="1">#REF!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quita" localSheetId="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1" hidden="1">{#N/A,#N/A,TRUE,"1842CWN0"}</definedName>
    <definedName name="wrn.civil._.works." hidden="1">{#N/A,#N/A,TRUE,"1842CWN0"}</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localSheetId="1" hidden="1">{#N/A,#N/A,TRUE,"T1"}</definedName>
    <definedName name="wrn.OPERADORES." hidden="1">{#N/A,#N/A,TRUE,"T1"}</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7" i="273" l="1"/>
  <c r="K118" i="273"/>
  <c r="K119" i="273"/>
  <c r="K120" i="273"/>
  <c r="K121" i="273"/>
  <c r="K122" i="273"/>
  <c r="K123" i="273"/>
  <c r="K124" i="273"/>
  <c r="K125" i="273"/>
  <c r="K126" i="273"/>
  <c r="K127" i="273"/>
  <c r="K128" i="273"/>
  <c r="K129" i="273"/>
  <c r="K130" i="273"/>
  <c r="K134" i="273"/>
  <c r="K116" i="273"/>
  <c r="K13" i="273"/>
  <c r="K14" i="273"/>
  <c r="K15" i="273"/>
  <c r="K16" i="273"/>
  <c r="K17" i="273"/>
  <c r="K18" i="273"/>
  <c r="K19" i="273"/>
  <c r="K20" i="273"/>
  <c r="K21" i="273"/>
  <c r="K22" i="273"/>
  <c r="K23" i="273"/>
  <c r="K24" i="273"/>
  <c r="K25" i="273"/>
  <c r="K26" i="273"/>
  <c r="K27" i="273"/>
  <c r="K28" i="273"/>
  <c r="K29" i="273"/>
  <c r="K30" i="273"/>
  <c r="K31" i="273"/>
  <c r="K32" i="273"/>
  <c r="K33" i="273"/>
  <c r="K34" i="273"/>
  <c r="K35" i="273"/>
  <c r="K36" i="273"/>
  <c r="K37" i="273"/>
  <c r="K38" i="273"/>
  <c r="K39" i="273"/>
  <c r="K40" i="273"/>
  <c r="K41" i="273"/>
  <c r="K42" i="273"/>
  <c r="K43" i="273"/>
  <c r="K44" i="273"/>
  <c r="K45" i="273"/>
  <c r="K46" i="273"/>
  <c r="K47" i="273"/>
  <c r="K48" i="273"/>
  <c r="K49" i="273"/>
  <c r="K50" i="273"/>
  <c r="K51" i="273"/>
  <c r="K52" i="273"/>
  <c r="K53" i="273"/>
  <c r="K54" i="273"/>
  <c r="K55" i="273"/>
  <c r="K56" i="273"/>
  <c r="K57" i="273"/>
  <c r="K58" i="273"/>
  <c r="K59" i="273"/>
  <c r="K60" i="273"/>
  <c r="K61" i="273"/>
  <c r="K62" i="273"/>
  <c r="K63" i="273"/>
  <c r="K64" i="273"/>
  <c r="K65" i="273"/>
  <c r="K66" i="273"/>
  <c r="K67" i="273"/>
  <c r="K68" i="273"/>
  <c r="K69" i="273"/>
  <c r="K70" i="273"/>
  <c r="K71" i="273"/>
  <c r="K72" i="273"/>
  <c r="K73" i="273"/>
  <c r="K74" i="273"/>
  <c r="K75" i="273"/>
  <c r="K76" i="273"/>
  <c r="K77" i="273"/>
  <c r="K78" i="273"/>
  <c r="K79" i="273"/>
  <c r="K80" i="273"/>
  <c r="K81" i="273"/>
  <c r="K82" i="273"/>
  <c r="K83" i="273"/>
  <c r="K84" i="273"/>
  <c r="K85" i="273"/>
  <c r="K86" i="273"/>
  <c r="K87" i="273"/>
  <c r="K88" i="273"/>
  <c r="K89" i="273"/>
  <c r="K90" i="273"/>
  <c r="K91" i="273"/>
  <c r="K92" i="273"/>
  <c r="K93" i="273"/>
  <c r="K94" i="273"/>
  <c r="K95" i="273"/>
  <c r="K96" i="273"/>
  <c r="K97" i="273"/>
  <c r="K98" i="273"/>
  <c r="K99" i="273"/>
  <c r="K100" i="273"/>
  <c r="K101" i="273"/>
  <c r="K102" i="273"/>
  <c r="K103" i="273"/>
  <c r="K104" i="273"/>
  <c r="K105" i="273"/>
  <c r="K106" i="273"/>
  <c r="K107" i="273"/>
  <c r="K108" i="273"/>
  <c r="K109" i="273"/>
  <c r="K110" i="273"/>
  <c r="K111" i="273"/>
  <c r="K112" i="273"/>
  <c r="K12" i="273"/>
  <c r="K161" i="272"/>
  <c r="K169" i="273"/>
  <c r="K167" i="273"/>
  <c r="K164" i="273"/>
  <c r="K165" i="273"/>
  <c r="K163" i="273"/>
  <c r="K178" i="273"/>
  <c r="K154" i="273"/>
  <c r="K153" i="273"/>
  <c r="K152" i="273"/>
  <c r="K151" i="273"/>
  <c r="K150" i="273"/>
  <c r="K149" i="273"/>
  <c r="K148" i="273"/>
  <c r="K147" i="273"/>
  <c r="K146" i="273"/>
  <c r="K145" i="273"/>
  <c r="K144" i="273"/>
  <c r="K140" i="273"/>
  <c r="K139" i="273"/>
  <c r="K138" i="273"/>
  <c r="K137" i="273"/>
  <c r="K136" i="273"/>
  <c r="K135" i="273"/>
  <c r="C116" i="273"/>
  <c r="C117" i="273" s="1"/>
  <c r="C118" i="273" s="1"/>
  <c r="C119" i="273" s="1"/>
  <c r="C120" i="273" s="1"/>
  <c r="C121" i="273" s="1"/>
  <c r="C122" i="273" s="1"/>
  <c r="C123" i="273" s="1"/>
  <c r="C124" i="273" s="1"/>
  <c r="C125" i="273" s="1"/>
  <c r="C126" i="273" s="1"/>
  <c r="C127" i="273" s="1"/>
  <c r="C128" i="273" s="1"/>
  <c r="C129" i="273" s="1"/>
  <c r="C130" i="273" s="1"/>
  <c r="C134" i="273" s="1"/>
  <c r="C135" i="273" s="1"/>
  <c r="C136" i="273" s="1"/>
  <c r="C137" i="273" s="1"/>
  <c r="C138" i="273" s="1"/>
  <c r="C139" i="273" s="1"/>
  <c r="C140" i="273" s="1"/>
  <c r="C144" i="273" s="1"/>
  <c r="C145" i="273" s="1"/>
  <c r="C146" i="273" s="1"/>
  <c r="C147" i="273" s="1"/>
  <c r="C148" i="273" s="1"/>
  <c r="C149" i="273" s="1"/>
  <c r="C150" i="273" s="1"/>
  <c r="C151" i="273" s="1"/>
  <c r="C152" i="273" s="1"/>
  <c r="C153" i="273" s="1"/>
  <c r="C154" i="273" s="1"/>
  <c r="A113" i="273"/>
  <c r="A114" i="273" s="1"/>
  <c r="A115" i="273" s="1"/>
  <c r="A116" i="273" s="1"/>
  <c r="A117" i="273" s="1"/>
  <c r="A118" i="273" s="1"/>
  <c r="A119" i="273" s="1"/>
  <c r="A120" i="273" s="1"/>
  <c r="A121" i="273" s="1"/>
  <c r="A122" i="273" s="1"/>
  <c r="A123" i="273" s="1"/>
  <c r="A124" i="273" s="1"/>
  <c r="A125" i="273" s="1"/>
  <c r="A126" i="273" s="1"/>
  <c r="A127" i="273" s="1"/>
  <c r="A128" i="273" s="1"/>
  <c r="A129" i="273" s="1"/>
  <c r="A130" i="273" s="1"/>
  <c r="A131" i="273" s="1"/>
  <c r="A132" i="273" s="1"/>
  <c r="A133" i="273" s="1"/>
  <c r="A134" i="273" s="1"/>
  <c r="A135" i="273" s="1"/>
  <c r="A136" i="273" s="1"/>
  <c r="A137" i="273" s="1"/>
  <c r="A138" i="273" s="1"/>
  <c r="A139" i="273" s="1"/>
  <c r="A140" i="273" s="1"/>
  <c r="A141" i="273" s="1"/>
  <c r="A142" i="273" s="1"/>
  <c r="A143" i="273" s="1"/>
  <c r="A144" i="273" s="1"/>
  <c r="A145" i="273" s="1"/>
  <c r="A146" i="273" s="1"/>
  <c r="A147" i="273" s="1"/>
  <c r="A148" i="273" s="1"/>
  <c r="A149" i="273" s="1"/>
  <c r="A150" i="273" s="1"/>
  <c r="A151" i="273" s="1"/>
  <c r="A152" i="273" s="1"/>
  <c r="A153" i="273" s="1"/>
  <c r="A154" i="273" s="1"/>
  <c r="A12" i="273"/>
  <c r="A13" i="273" s="1"/>
  <c r="A14" i="273" s="1"/>
  <c r="A15" i="273" s="1"/>
  <c r="A16" i="273" s="1"/>
  <c r="A17" i="273" s="1"/>
  <c r="A18" i="273" s="1"/>
  <c r="A19" i="273" s="1"/>
  <c r="A20" i="273" s="1"/>
  <c r="A21" i="273" s="1"/>
  <c r="A22" i="273" s="1"/>
  <c r="A23" i="273" s="1"/>
  <c r="A24" i="273" s="1"/>
  <c r="A25" i="273" s="1"/>
  <c r="A26" i="273" s="1"/>
  <c r="A27" i="273" s="1"/>
  <c r="A28" i="273" s="1"/>
  <c r="A29" i="273" s="1"/>
  <c r="A30" i="273" s="1"/>
  <c r="A31" i="273" s="1"/>
  <c r="A32" i="273" s="1"/>
  <c r="A33" i="273" s="1"/>
  <c r="A34" i="273" s="1"/>
  <c r="A35" i="273" s="1"/>
  <c r="A36" i="273" s="1"/>
  <c r="A37" i="273" s="1"/>
  <c r="A38" i="273" s="1"/>
  <c r="A39" i="273" s="1"/>
  <c r="A40" i="273" s="1"/>
  <c r="A41" i="273" s="1"/>
  <c r="A42" i="273" s="1"/>
  <c r="A43" i="273" s="1"/>
  <c r="A44" i="273" s="1"/>
  <c r="A45" i="273" s="1"/>
  <c r="A46" i="273" s="1"/>
  <c r="A47" i="273" s="1"/>
  <c r="A48" i="273" s="1"/>
  <c r="A49" i="273" s="1"/>
  <c r="A50" i="273" s="1"/>
  <c r="A51" i="273" s="1"/>
  <c r="A52" i="273" s="1"/>
  <c r="A53" i="273" s="1"/>
  <c r="A54" i="273" s="1"/>
  <c r="A55" i="273" s="1"/>
  <c r="A56" i="273" s="1"/>
  <c r="A57" i="273" s="1"/>
  <c r="A58" i="273" s="1"/>
  <c r="A59" i="273" s="1"/>
  <c r="A60" i="273" s="1"/>
  <c r="A61" i="273" s="1"/>
  <c r="A62" i="273" s="1"/>
  <c r="A63" i="273" s="1"/>
  <c r="A64" i="273" s="1"/>
  <c r="A65" i="273" s="1"/>
  <c r="A66" i="273" s="1"/>
  <c r="A67" i="273" s="1"/>
  <c r="A68" i="273" s="1"/>
  <c r="A69" i="273" s="1"/>
  <c r="A70" i="273" s="1"/>
  <c r="A71" i="273" s="1"/>
  <c r="A72" i="273" s="1"/>
  <c r="A73" i="273" s="1"/>
  <c r="A74" i="273" s="1"/>
  <c r="A75" i="273" s="1"/>
  <c r="A76" i="273" s="1"/>
  <c r="A77" i="273" s="1"/>
  <c r="A78" i="273" s="1"/>
  <c r="A79" i="273" s="1"/>
  <c r="A80" i="273" s="1"/>
  <c r="A81" i="273" s="1"/>
  <c r="A82" i="273" s="1"/>
  <c r="A83" i="273" s="1"/>
  <c r="A84" i="273" s="1"/>
  <c r="A85" i="273" s="1"/>
  <c r="A86" i="273" s="1"/>
  <c r="A87" i="273" s="1"/>
  <c r="A88" i="273" s="1"/>
  <c r="A89" i="273" s="1"/>
  <c r="A90" i="273" s="1"/>
  <c r="A91" i="273" s="1"/>
  <c r="A92" i="273" s="1"/>
  <c r="A93" i="273" s="1"/>
  <c r="A94" i="273" s="1"/>
  <c r="A95" i="273" s="1"/>
  <c r="A96" i="273" s="1"/>
  <c r="A97" i="273" s="1"/>
  <c r="A98" i="273" s="1"/>
  <c r="A99" i="273" s="1"/>
  <c r="A100" i="273" s="1"/>
  <c r="A101" i="273" s="1"/>
  <c r="A102" i="273" s="1"/>
  <c r="A103" i="273" s="1"/>
  <c r="A104" i="273" s="1"/>
  <c r="A105" i="273" s="1"/>
  <c r="A106" i="273" s="1"/>
  <c r="A107" i="273" s="1"/>
  <c r="A108" i="273" s="1"/>
  <c r="A109" i="273" s="1"/>
  <c r="A110" i="273" s="1"/>
  <c r="A111" i="273" s="1"/>
  <c r="A112" i="273" s="1"/>
  <c r="C116" i="272"/>
  <c r="K178" i="272"/>
  <c r="K152" i="272"/>
  <c r="K149" i="272"/>
  <c r="K147" i="272"/>
  <c r="K137" i="272"/>
  <c r="K135" i="272"/>
  <c r="K134" i="272"/>
  <c r="K127" i="272"/>
  <c r="K125" i="272"/>
  <c r="K117" i="272"/>
  <c r="K113" i="273" l="1"/>
  <c r="K159" i="273"/>
  <c r="K161" i="273"/>
  <c r="K155" i="273"/>
  <c r="K141" i="273"/>
  <c r="K131" i="273"/>
  <c r="K123" i="272"/>
  <c r="K116" i="272"/>
  <c r="K124" i="272"/>
  <c r="K129" i="272"/>
  <c r="K130" i="272"/>
  <c r="K122" i="272"/>
  <c r="K138" i="272"/>
  <c r="K128" i="272"/>
  <c r="K118" i="272"/>
  <c r="K120" i="272"/>
  <c r="K136" i="272"/>
  <c r="K119" i="272"/>
  <c r="K151" i="272"/>
  <c r="K154" i="272"/>
  <c r="K140" i="272"/>
  <c r="K144" i="272"/>
  <c r="K146" i="272"/>
  <c r="K145" i="272"/>
  <c r="K148" i="272"/>
  <c r="K153" i="272"/>
  <c r="K157" i="273" l="1"/>
  <c r="K171" i="273"/>
  <c r="K150" i="272"/>
  <c r="K155" i="272" s="1"/>
  <c r="K126" i="272"/>
  <c r="K139" i="272"/>
  <c r="K141" i="272" s="1"/>
  <c r="K121" i="272"/>
  <c r="A12" i="272"/>
  <c r="K131" i="272" l="1"/>
  <c r="A13" i="272"/>
  <c r="A14" i="272" l="1"/>
  <c r="A15" i="272" l="1"/>
  <c r="A16" i="272" l="1"/>
  <c r="A17" i="272" l="1"/>
  <c r="A18" i="272" l="1"/>
  <c r="A19" i="272" l="1"/>
  <c r="A20" i="272" l="1"/>
  <c r="A21" i="272" l="1"/>
  <c r="A22" i="272" l="1"/>
  <c r="A23" i="272" l="1"/>
  <c r="A24" i="272" l="1"/>
  <c r="A25" i="272" l="1"/>
  <c r="A26" i="272" l="1"/>
  <c r="A27" i="272" l="1"/>
  <c r="A28" i="272" l="1"/>
  <c r="A29" i="272" l="1"/>
  <c r="A30" i="272" l="1"/>
  <c r="A31" i="272" l="1"/>
  <c r="A32" i="272" l="1"/>
  <c r="A33" i="272" l="1"/>
  <c r="A34" i="272" l="1"/>
  <c r="A35" i="272" l="1"/>
  <c r="A36" i="272" l="1"/>
  <c r="A37" i="272" l="1"/>
  <c r="A38" i="272" l="1"/>
  <c r="A39" i="272" l="1"/>
  <c r="A40" i="272" l="1"/>
  <c r="A41" i="272" l="1"/>
  <c r="A42" i="272" l="1"/>
  <c r="A43" i="272" l="1"/>
  <c r="A44" i="272" l="1"/>
  <c r="A45" i="272" l="1"/>
  <c r="A46" i="272" l="1"/>
  <c r="A47" i="272" l="1"/>
  <c r="A48" i="272" l="1"/>
  <c r="A49" i="272" l="1"/>
  <c r="A50" i="272" l="1"/>
  <c r="A51" i="272" l="1"/>
  <c r="A52" i="272" l="1"/>
  <c r="A53" i="272" l="1"/>
  <c r="A54" i="272" l="1"/>
  <c r="A55" i="272" l="1"/>
  <c r="A56" i="272" l="1"/>
  <c r="A57" i="272" l="1"/>
  <c r="A58" i="272" l="1"/>
  <c r="A59" i="272" l="1"/>
  <c r="A60" i="272" l="1"/>
  <c r="A61" i="272" l="1"/>
  <c r="A62" i="272" l="1"/>
  <c r="A63" i="272" l="1"/>
  <c r="A64" i="272" l="1"/>
  <c r="A65" i="272" l="1"/>
  <c r="A66" i="272" l="1"/>
  <c r="A67" i="272" l="1"/>
  <c r="A68" i="272" l="1"/>
  <c r="A69" i="272" l="1"/>
  <c r="A70" i="272" l="1"/>
  <c r="A71" i="272" l="1"/>
  <c r="A72" i="272" l="1"/>
  <c r="A73" i="272" l="1"/>
  <c r="A74" i="272" l="1"/>
  <c r="A75" i="272" l="1"/>
  <c r="A76" i="272" l="1"/>
  <c r="A77" i="272" l="1"/>
  <c r="A78" i="272" l="1"/>
  <c r="A79" i="272" l="1"/>
  <c r="A80" i="272" l="1"/>
  <c r="A81" i="272" l="1"/>
  <c r="A82" i="272" l="1"/>
  <c r="A83" i="272" l="1"/>
  <c r="A84" i="272" l="1"/>
  <c r="A85" i="272" l="1"/>
  <c r="A86" i="272" l="1"/>
  <c r="A87" i="272" l="1"/>
  <c r="A88" i="272" l="1"/>
  <c r="A89" i="272" l="1"/>
  <c r="A90" i="272" l="1"/>
  <c r="A91" i="272" l="1"/>
  <c r="A92" i="272" l="1"/>
  <c r="A93" i="272" l="1"/>
  <c r="A94" i="272" l="1"/>
  <c r="A95" i="272" l="1"/>
  <c r="A96" i="272" l="1"/>
  <c r="A97" i="272" l="1"/>
  <c r="A98" i="272" l="1"/>
  <c r="A99" i="272" l="1"/>
  <c r="A100" i="272" l="1"/>
  <c r="A101" i="272" l="1"/>
  <c r="A102" i="272" l="1"/>
  <c r="A103" i="272" l="1"/>
  <c r="A104" i="272" l="1"/>
  <c r="A105" i="272" l="1"/>
  <c r="A106" i="272" l="1"/>
  <c r="A107" i="272" l="1"/>
  <c r="A108" i="272" l="1"/>
  <c r="A109" i="272" l="1"/>
  <c r="A110" i="272" l="1"/>
  <c r="A111" i="272" l="1"/>
  <c r="A112" i="272" l="1"/>
  <c r="C117" i="272" l="1"/>
  <c r="C118" i="272" s="1"/>
  <c r="C119" i="272" s="1"/>
  <c r="C120" i="272" s="1"/>
  <c r="C121" i="272" s="1"/>
  <c r="C122" i="272" s="1"/>
  <c r="C123" i="272" s="1"/>
  <c r="C124" i="272" s="1"/>
  <c r="C125" i="272" s="1"/>
  <c r="C126" i="272" s="1"/>
  <c r="C127" i="272" s="1"/>
  <c r="C128" i="272" s="1"/>
  <c r="C129" i="272" s="1"/>
  <c r="C130" i="272" s="1"/>
  <c r="C134" i="272" s="1"/>
  <c r="C135" i="272" s="1"/>
  <c r="C136" i="272" s="1"/>
  <c r="C137" i="272" s="1"/>
  <c r="C138" i="272" s="1"/>
  <c r="C139" i="272" s="1"/>
  <c r="C140" i="272" s="1"/>
  <c r="C144" i="272" s="1"/>
  <c r="C145" i="272" s="1"/>
  <c r="C146" i="272" s="1"/>
  <c r="C147" i="272" s="1"/>
  <c r="C148" i="272" s="1"/>
  <c r="C149" i="272" s="1"/>
  <c r="C150" i="272" s="1"/>
  <c r="C151" i="272" s="1"/>
  <c r="C152" i="272" s="1"/>
  <c r="C153" i="272" s="1"/>
  <c r="C154" i="272" s="1"/>
  <c r="A113" i="272" l="1"/>
  <c r="A114" i="272" s="1"/>
  <c r="A115" i="272" s="1"/>
  <c r="A116" i="272" s="1"/>
  <c r="A117" i="272" s="1"/>
  <c r="A118" i="272" s="1"/>
  <c r="A119" i="272" s="1"/>
  <c r="A120" i="272" s="1"/>
  <c r="A121" i="272" s="1"/>
  <c r="A122" i="272" s="1"/>
  <c r="A123" i="272" s="1"/>
  <c r="A124" i="272" s="1"/>
  <c r="A125" i="272" s="1"/>
  <c r="A126" i="272" s="1"/>
  <c r="A127" i="272" s="1"/>
  <c r="A128" i="272" s="1"/>
  <c r="A129" i="272" s="1"/>
  <c r="A130" i="272" s="1"/>
  <c r="A131" i="272" s="1"/>
  <c r="A132" i="272" s="1"/>
  <c r="A133" i="272" s="1"/>
  <c r="A134" i="272" s="1"/>
  <c r="A135" i="272" s="1"/>
  <c r="A136" i="272" s="1"/>
  <c r="A137" i="272" s="1"/>
  <c r="A138" i="272" s="1"/>
  <c r="A139" i="272" s="1"/>
  <c r="A140" i="272" s="1"/>
  <c r="A141" i="272" s="1"/>
  <c r="A142" i="272" s="1"/>
  <c r="A143" i="272" s="1"/>
  <c r="A144" i="272" s="1"/>
  <c r="A145" i="272" s="1"/>
  <c r="A146" i="272" s="1"/>
  <c r="A147" i="272" s="1"/>
  <c r="A148" i="272" s="1"/>
  <c r="A149" i="272" s="1"/>
  <c r="A150" i="272" s="1"/>
  <c r="A151" i="272" s="1"/>
  <c r="A152" i="272" s="1"/>
  <c r="A153" i="272" s="1"/>
  <c r="A154" i="272" s="1"/>
  <c r="K113" i="272" l="1"/>
  <c r="K157" i="272" l="1"/>
  <c r="K159" i="272"/>
  <c r="K171" i="272" l="1"/>
</calcChain>
</file>

<file path=xl/sharedStrings.xml><?xml version="1.0" encoding="utf-8"?>
<sst xmlns="http://schemas.openxmlformats.org/spreadsheetml/2006/main" count="1190" uniqueCount="382">
  <si>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</si>
  <si>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</si>
  <si>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</si>
  <si>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</si>
  <si>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</si>
  <si>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</si>
  <si>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</si>
  <si>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</si>
  <si>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</si>
  <si>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</si>
  <si>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</si>
  <si>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</si>
  <si>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</si>
  <si>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</si>
  <si>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</si>
  <si>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</si>
  <si>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</si>
  <si>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</si>
  <si>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</si>
  <si>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</si>
  <si>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</si>
  <si>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</si>
  <si>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</si>
  <si>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</si>
  <si>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</si>
  <si>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</si>
  <si>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</si>
  <si>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</si>
  <si>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</si>
  <si>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</si>
  <si>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</si>
  <si>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</si>
  <si>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</si>
  <si>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</si>
  <si>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</si>
  <si>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</si>
  <si>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</si>
  <si>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</si>
  <si>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</si>
  <si>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</si>
  <si>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</si>
  <si>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</si>
  <si>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</si>
  <si>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</si>
  <si>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</si>
  <si>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</si>
  <si>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</si>
  <si>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</si>
  <si>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</si>
  <si>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</si>
  <si>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</si>
  <si>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</si>
  <si>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</si>
  <si>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</si>
  <si>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</si>
  <si>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</si>
  <si>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</si>
  <si>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</si>
  <si>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</si>
  <si>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</si>
  <si>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</si>
  <si>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</si>
  <si>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</si>
  <si>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</si>
  <si>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</si>
  <si>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</si>
  <si>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</si>
  <si>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</si>
  <si>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</si>
  <si>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</si>
  <si>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</si>
  <si>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</si>
  <si>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</si>
  <si>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</si>
  <si>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</si>
  <si>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</si>
  <si>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</si>
  <si>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</si>
  <si>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</si>
  <si>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</si>
  <si>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</si>
  <si>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</si>
  <si>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</si>
  <si>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</si>
  <si>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</si>
  <si>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</si>
  <si>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</si>
  <si>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IDU</t>
  </si>
  <si>
    <t>SUBTOTAL OBRAS (INCLUYE COSTOS DIRECTOS E INDIRECTOS)</t>
  </si>
  <si>
    <t>COMPONENTE GESTIÓN AMBIENTAL Y SST (INCLUYE A.I.U.) - VALOR NO OFERTABLE</t>
  </si>
  <si>
    <t>GLB</t>
  </si>
  <si>
    <t>COMPONENTE GESTIÓN SOCIAL (INCLUYE A.I.U.) - VALOR NO OFERTABLE</t>
  </si>
  <si>
    <t>COMPONENTE PLAN DE MANEJO DE TRAFICO - PMT (INCLUYE A.I.U.) - VALOR NO OFERTABLE</t>
  </si>
  <si>
    <t>PRESUPUESTO ETAPA DE DIAGNOSTICO Y DISEÑOS - VALOR NO OFERTABLE</t>
  </si>
  <si>
    <t>PROVISIÓN POR CAMBIO DE VIGENCIA - VALOR NO OFERTABLE</t>
  </si>
  <si>
    <t>VALOR TOTAL OFERTA ECONOMICA</t>
  </si>
  <si>
    <t>DEMOLICION PAVIMENTO ASFALTICO (INCLUYE CARGUE). NO INCLUYE TRANSPORTE Y DISPOSICIÓN FINAL DE SOBRANTES.</t>
  </si>
  <si>
    <t>M3</t>
  </si>
  <si>
    <t>DEMOLICION MANUAL SARDINEL EXISTENTE (INCLUYE CARGUE). NO INCLUYE TRANSPORTE Y DISPOSICIÓN FINAL DE SOBRANTES.</t>
  </si>
  <si>
    <t>ML</t>
  </si>
  <si>
    <t>M2</t>
  </si>
  <si>
    <t>DEMOLICIÓN PISOS DE CONCRETO (INCLUYE CARGUE). NO INCLUYE TRANSPORTE Y DISPOSICIÓN FINAL DE SOBRANTES.</t>
  </si>
  <si>
    <t>UN</t>
  </si>
  <si>
    <t>REPLANTEO GENERAL</t>
  </si>
  <si>
    <t>EXCAVACION MANUAL PARA REDES PROFUNDIDAD 0M - 2M (INCLUYE CARGUE)</t>
  </si>
  <si>
    <t>EXCAVACION MANUAL EN MATERIAL COMUN. INCLUYE CARGUE.</t>
  </si>
  <si>
    <t>EXCAVACIÓN MECÁNICA EN MATERIAL COMÚN (INCLUYE CARGUE)</t>
  </si>
  <si>
    <t>TRANSPORTE Y DISPOSICIÓN FINAL DE ESCOMBROS EN SITIO AUTORIZADO (DISTANCIA DE TRANSPORTE 21 KM). A DISTANCIA MAYOR DEL ACARREO LIBRE (90 M) EN SITIO AUTORIZADO POR LA ENTIDAD AMBIENTAL COMPETENTE.</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</si>
  <si>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</si>
  <si>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RELLENO EN MATERIAL SELECCIONADO PROVENIENTE DE LA EXCAVACIÓN (EXTENDIDO MANUAL, HUMEDECIMIENTO Y COMPACTACIÓN)</t>
  </si>
  <si>
    <t>RELLENO PARA REDES EN SUBBASE GRANULAR B-400 (SUMINISTRO, EXTENDIDO, HUMEDECIMIENTO Y COMPACTACIÓN)</t>
  </si>
  <si>
    <t>RELLENO PARA REDES EN GRAVILLA 1/2" (SUMINISTRO, DISPOSICIÓN Y EXTENDIDO MANUAL)</t>
  </si>
  <si>
    <t>SUBBASE GRANULAR CLASE A (SBG_A) (SUMINISTRO, EXTENDIDO, NIVELACIÓN, HUMEDECIMIENTO Y COMPACTACIÓN CON VIBROCOMPACTADOR)</t>
  </si>
  <si>
    <t>ARENA LAVADA DE PEÑA PARA EMBOQUILLADO (INCLUYE SUMINISTRO, BARRIDO PARA SELLADO DE JUNTAS Y COMPACTACIÓN)</t>
  </si>
  <si>
    <t>SUBBASE GRANULAR PEATONAL SBG_PEA. SUMINISTRO, EXTENDIDO MANUAL, NIVELACIÓN, HUMEDECIMIENTO Y COMPACTACIÓN</t>
  </si>
  <si>
    <t>BASE GRANULAR CLASE A (BGA_BG38) (Suministro, Extendido, Nivelación, Humedecimiento y Compactación con vibrocompactador)</t>
  </si>
  <si>
    <t>IMPRIMACIÓN CON EMULSIÓN ASFÁLTICA CRL-1 (INCLUYE SUMINISTRO, BARRIDO DE SUPERFICIE Y RIEGO MECANICO).</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</si>
  <si>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</si>
  <si>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</si>
  <si>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</si>
  <si>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</si>
  <si>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BORDILLO PREFABRICADO A80 (SUMINISTRO E INSTALACIÓN. INCLUYE 3CM MORTERO DE NIVELACIÓN 2000 PSI)</t>
  </si>
  <si>
    <t>ANDEN CONCRETO GRAVA COMÚN DE 3000 PSI (210 KG/CM2) PREMEZCLADO E=0.10M (INCLUYE SUMINISTRO, FORMALETEO, FUNDIDA Y CURADO)</t>
  </si>
  <si>
    <t>PISO EN ADOQUIN DE ARCILLA 26X6X6CM (SUMINISTRO E INSTALACIÓN. INCLUYE BASE 4CM ARENA NIVELACIÓN Y ARENA DE SELLO)</t>
  </si>
  <si>
    <t>CENEFA EN ADOQUIN DE ARCILLA A=6CM (SUMINISTRO E INSTALACIÓN. NO INCLUYE MATERIAL DE BASE)</t>
  </si>
  <si>
    <t>RETIRO DE ADOQUIN SOBRE MORTERO</t>
  </si>
  <si>
    <t>RETIRO DE LOSETA A-50 SOBRE MORTERO</t>
  </si>
  <si>
    <t>RAMPA TIPO A (B5) (BASE EN MORTERO 2000 PSI, DESARROLLO DE 1.40M).</t>
  </si>
  <si>
    <t>CILINDRO POZO INSP. EN MAMPOSTERIA E=0.25M (INC. SUMIN. Y CONST, ACERO PARA ESCALERAS, GEOTEXTIL NO TEJIDO CON RESISTENCIA A LA TENSION GRAB: ENTRE 450 N Y 500 N Y PAÑETE IMPERMEAB.)</t>
  </si>
  <si>
    <t>PLACA FONDO D=1.70M POZO INSPEC. (FUNDIDA EN SITIO. INCL. SUMIN, FORMALET, REF, INST. INCL. CONCRETO 2000 PSI DE BASE)</t>
  </si>
  <si>
    <t>YEE EN CONCRETO 10" X 6" X 1.25M (INCLUYE SUMINISTRO E INSTALACIÓN)</t>
  </si>
  <si>
    <t>YEE EN CONCRETO 12" X 6" X 1.25 M (INCLUYE SUMINISTRO E INSTALACIÓN)</t>
  </si>
  <si>
    <t>CAJA DE INSPECCIÓN DE 0.6X0.6M (H=0.6M. INCLUYE SUMINISTRO Y CONSTRUCCIÓN. INCLUYE MARCO Y TAPA. NO INC. BASE Y CAÑUELA)</t>
  </si>
  <si>
    <t>PLACA CUBIERTA D=1.70M POZO INSPEC. (PREFABRICADA. INCLUYE SUMINISTRO E INSTALACIÓN. INCLUYE TAPA)</t>
  </si>
  <si>
    <t>TUBERIA CONCRETO D=12" CL. II SIN REFUERZO (INCLUYE SUMINISTRO E INSTALACIÓN)</t>
  </si>
  <si>
    <t>TUBERIA CONCRETO D=10" CL. II SIN REFUERZO (INCLUYE SUMINISTRO E INSTALACIÓN)</t>
  </si>
  <si>
    <t>SUMIDERO ALCANTARILLADO PLUVIAL EN VIA NS-047-1V4 EAAB</t>
  </si>
  <si>
    <t>DEMARCACION LINEA CONTINUA A=0.15M (E=2.3MM,TERMOPLÁSTICA. INC. SUMINISTRO Y APLICACIÓN CON EQUIPO. INCL. MICROESFERAS)</t>
  </si>
  <si>
    <t>BACHEO EN PAVIMENTO FLEXIBLE E= 0.12M. (INCLUYE DEMOLICIÓN MANUAL Y CARGUE DE PAVIMENTO FLEXIBLE DE E=0.12M, TRANSPORTE Y DISPOSICIÓN FINAL DE ESCOMBROS, EXCAVACIÓN Y REPOSICIÓN BASE GRANULAR CLASE B (BG_B) E=0.25M, BASE ASFALTICA MD10)</t>
  </si>
  <si>
    <t>SELLO DE FISURAS</t>
  </si>
  <si>
    <t>CAPA DE SUELO DE SUBRASANTE ESTABILIZADA CON CAL HIDRATADA TIPO N, IN SITU AL 4%. (SUMINISTRO, EXTENDIDO, NIVELACION, HUMEDECIMIENTO Y COMPACTACION).</t>
  </si>
  <si>
    <t>FRESADO PAVIMENTO ASFÁLTICO - HORARIO NOCTURNO. (INCLUYE CARGUE) INCLUYE AGUA, PUNTAS. NO INCLUYE TRANSPORTE DE MAQUINARIA, TRANSPORTE DEL FRESADO NI DISPOSICIÓN FINAL).</t>
  </si>
  <si>
    <t>FRESADO PAVIMENTO ASFÁLTICO (INCLUYE CARGUE) INCLUYE AGUA, PUNTAS. NO INCLUYE TRANSPORTE DE MAQUINARIA, TRANSPORTE DEL FRESADO NI DISPOSICIÓN FINAL).</t>
  </si>
  <si>
    <t>FRESADO ESTABILIZADO AL 5% CON EMULSIÓN CRL-1 PARA ACCIÓN DE MOVILIDAD (INCLUYE MATERIAL PÉTREO DE ADICIÓN (ARENA DE RIO) - DISTANCIA A 28 KM.</t>
  </si>
  <si>
    <t>BASE GRANULAR B-600 (SUMINISTRO, TRANSPORTE, EXTENDIDO, NIVELACIÓN, HUMEDECIMIENTO Y COMPACTACIÓN CON VIBROCOMPACTADOR)</t>
  </si>
  <si>
    <t>INSTALACIÓN DE MATERIAL DE FRESADO. (EXTENDIDO Y COMPACTACIÓN CON VIBROCOMPACTADOR).</t>
  </si>
  <si>
    <t>MEZCLA ASFÁLTICA EN CALIENTE DENSA MD19 CON CEMENTO ASFÁLTICO CA 14 - HORARIO NOCTURNO.  (SUMINISTRO, EXTENDIDO, NIVELACIÓN MANUAL, HUMEDECIMIENTO Y COMPACTACIÓN MECÁNICA CON VIBROCOMPACTADOR TÁNDEM PEQUEÑO, INCLUYE OPERARIO Y COMBUSTIBLE).</t>
  </si>
  <si>
    <r>
      <rPr>
        <b/>
        <sz val="11"/>
        <rFont val="Arial"/>
        <family val="2"/>
      </rPr>
      <t>NOTA 4:</t>
    </r>
    <r>
      <rPr>
        <sz val="11"/>
        <rFont val="Arial"/>
        <family val="2"/>
      </rPr>
      <t xml:space="preserve"> Para la estructuración y confección de la oferta económica del presente proceso de contratación, el proponente debe tener en cuenta las consideraciones dispuestas en el capitulo "4. PRESUPUESTO OFICIAL Y SU JUSTIFICACIÓN, VARIABLES UTILIZADAS Y RUBROS QUE LO COMPONEN." del documento de ESTUDIOS PREVIOS  </t>
    </r>
  </si>
  <si>
    <t>DIFERENCIA DE VALOR DE OBRA OFERTADO CON RESPECTO AL VALOR DE LA ENTIDAD, DESTINADO A PROVICIÓN PARA ACCIONES DE MOVILIDAD Y DE EMERGENCIA</t>
  </si>
  <si>
    <t>GEOTEXTIL TEJIDO CON RESISTENCIA A LA TENSION METODO TIRA ANCHA SENTIDO LONGITUDINAL: ENTRE 40 KN/M Y 43 KN/M. PARA SEPARACION SUBRASANTE/CAPAS GRANULARES. (INCLUYE SUMINISTRO E INSTALACION).</t>
  </si>
  <si>
    <t>3010</t>
  </si>
  <si>
    <t>3011</t>
  </si>
  <si>
    <t>3022</t>
  </si>
  <si>
    <t>7792</t>
  </si>
  <si>
    <t>7751</t>
  </si>
  <si>
    <t>5362</t>
  </si>
  <si>
    <t>3007</t>
  </si>
  <si>
    <t>3009</t>
  </si>
  <si>
    <t>3464</t>
  </si>
  <si>
    <t>3710</t>
  </si>
  <si>
    <t>3017</t>
  </si>
  <si>
    <t>4613</t>
  </si>
  <si>
    <t>TRANSPORTE Y DISPOSICIÓN FINAL DE ESCOMBROS EN SITIO AUTORIZADO (DISTANCIA DE TRANSPORTE 28 KM). A DISTANCIA MAYOR DEL ACARREO LIBRE (90 M) EN SITIO AUTORIZADO POR LA ENTIDAD AMBIENTAL COMPETENTE.</t>
  </si>
  <si>
    <t>4032</t>
  </si>
  <si>
    <t>4905</t>
  </si>
  <si>
    <t>3050</t>
  </si>
  <si>
    <t>3436</t>
  </si>
  <si>
    <t>3478</t>
  </si>
  <si>
    <t>3689</t>
  </si>
  <si>
    <t>4161</t>
  </si>
  <si>
    <t>4391</t>
  </si>
  <si>
    <t>4907</t>
  </si>
  <si>
    <t>8616</t>
  </si>
  <si>
    <t>7972</t>
  </si>
  <si>
    <t>8619</t>
  </si>
  <si>
    <t>4857</t>
  </si>
  <si>
    <t>5363</t>
  </si>
  <si>
    <t>5364</t>
  </si>
  <si>
    <t>8620</t>
  </si>
  <si>
    <t>8621</t>
  </si>
  <si>
    <t>3027</t>
  </si>
  <si>
    <t>SARDINEL TIPO A10 (SUMINISTRO E INSTALACIÓN. INCLUYE 3CM MORTERO 1:5)</t>
  </si>
  <si>
    <t>3207</t>
  </si>
  <si>
    <t>SARDINEL ESPECIAL A100 PARA RAMPA TIPO A (SUMINISTRO E INSTALACIÓN. INCLUYE 3CM MORTERO 1:5)</t>
  </si>
  <si>
    <t>3210</t>
  </si>
  <si>
    <t>3425</t>
  </si>
  <si>
    <t>3426</t>
  </si>
  <si>
    <t>SARDINEL H=0.40M, E=0.15M CONCRETO 3000 PSI (FUNDIDO EN SITIO, CONCRETO HECHO EN OBRA. INC. SUMIN, FORMALET. Y CONST.)</t>
  </si>
  <si>
    <t>3696</t>
  </si>
  <si>
    <t>3727</t>
  </si>
  <si>
    <t>4052</t>
  </si>
  <si>
    <t>SARDINEL ESPECIAL A100 PARA RAMPA TIPO A (SUMINISTRO E INSTALACIÓN. INCLUYE 3CM MORTERO 2000 PSI)</t>
  </si>
  <si>
    <t>4088</t>
  </si>
  <si>
    <t>SARDINEL BAJO A85 PARA RAMPAS (SUMINISTRO E INSTALACIÓN. INCLUYE 3CM MORTERO 2000 PSI)</t>
  </si>
  <si>
    <t>4543</t>
  </si>
  <si>
    <t>SARDINEL PREFABRICADO ALTO RAMPAS A86 (SUMINISTRO E INSTALACIÓN. INCLUYE 3CM MORTERO DE NIVELACIÓN 1:5)</t>
  </si>
  <si>
    <t>4581</t>
  </si>
  <si>
    <t>4704</t>
  </si>
  <si>
    <t>4856</t>
  </si>
  <si>
    <t>PISOS EN LOSETA PREFABRICADA A55 TÁCTIL ALERTA O A56 GUIA 40X40X6 CM. SUMINISTRO E INSTALACIÓN. (INCLUYE 4CM DE MORTERO 1:5 HECHO EN OBRA PARA BASE Y ARENA LAVADA DE PEÑA PARA SELLO).</t>
  </si>
  <si>
    <t>4902</t>
  </si>
  <si>
    <t>8229</t>
  </si>
  <si>
    <t>FRANJA EN ADOQUIN DE CONCRETO DEMARCADOR VISUAL A26 20X10X6CM COLOR AMARILLO. (SUMINISTRO E INSTALACIÓN. INCLUYE BASE 3CM ARENA NIVELACIÓN Y ARENA DE SELLO).</t>
  </si>
  <si>
    <t>8169</t>
  </si>
  <si>
    <t>CENEFA EN LOSETA PREFABRICADA A57 TÁCTIL ALERTA (20X20X6) CM. SUMINISTRO E INSTALACIÓN. (INCLUYE 4CM DE MORTERO 1:5 HECHO EN OBRA PARA BASE Y ARENA DE PEÑA PARA SELLO)</t>
  </si>
  <si>
    <t>3471</t>
  </si>
  <si>
    <t>3473</t>
  </si>
  <si>
    <t>3505</t>
  </si>
  <si>
    <t>3506</t>
  </si>
  <si>
    <t>3779</t>
  </si>
  <si>
    <t>3878</t>
  </si>
  <si>
    <t>3934</t>
  </si>
  <si>
    <t>4265</t>
  </si>
  <si>
    <t>4558</t>
  </si>
  <si>
    <t>3722</t>
  </si>
  <si>
    <t>NIVELACIÓN DE POZO (HASTA RASANTE EN CONCRETO 3000 PSI HECHO EN OBRA, H=0.15M. INCLUYE SUMINISTRO Y CONSTRUCCIÓN)</t>
  </si>
  <si>
    <t>7870</t>
  </si>
  <si>
    <t>RECONSTRUCCIÓN DE LA TAPA DE SUMIDERO SL-100. CONCRETO 3000 PSI HECHO EN OBRA (INCLUYE DEMOLICIÓN DE LA PLACA DE CONCRETO EXISTENTE. INCLUYE ANCLAJES, ACERO DE REFUERZO, FORMALETA, ADHESIVO ESTRUCTURAL, CURADO, MARCO Y REJILLA) ALTURA=20 CM.</t>
  </si>
  <si>
    <t>3397</t>
  </si>
  <si>
    <t>CANECA TIPO M120 (EN MALLA METÁLICA. INCLUYE SUMINISTRO E INSTALACIÓN. INCLUYE BASE EN CONCRETO 1500 PSI, HECHO EN OBRA)</t>
  </si>
  <si>
    <t>3401</t>
  </si>
  <si>
    <t>BANCA EN CONCRETO TIPO M31 (SUMINISTRO E INSTALACIÓN)</t>
  </si>
  <si>
    <t>3403</t>
  </si>
  <si>
    <t>CONTENEDOR DE RAICES TIPO B20 (TIPO A) (1.2X1.2X1.40M. INC. SUMINISTRO, CONSTRUCCIÓN Y FILTRO EN GRAVILLA. NO INC. TIERRA)</t>
  </si>
  <si>
    <t>3552</t>
  </si>
  <si>
    <t>PROTECTOR DE ARBOL DE DOS TUBOS TIPO M91 (INCLUYE SUMINISTRO E INSTALACIÓN. NO INCLUYE BASES)</t>
  </si>
  <si>
    <t>3178</t>
  </si>
  <si>
    <t>DEMARCACION PASO PEATONAL-CEBRA (E=15 MILS, ACRÍLICA BASE AGUA. INC. SUMIN. Y APLIC. CON EQUIPO. INCL. MICROESFERAS)</t>
  </si>
  <si>
    <t>3430</t>
  </si>
  <si>
    <t>SEÑAL VERTICAL GRUPO I (60X60CM) (INCLUYE SUMINISTRO E INSTALACIÓN)</t>
  </si>
  <si>
    <t>3433</t>
  </si>
  <si>
    <t>TACHA REFLECTIVA UNIDIRECCIONAL (INCLUYE SUMINISTRO E INSTALACIÓN)</t>
  </si>
  <si>
    <t>3872</t>
  </si>
  <si>
    <t>DEMARCACION LINEA DISCONTINUA A=0.12M (E=15 MILS, ACRÍLICA BASE AGUA. INC. SUMIN. Y APLIC. CON EQUIPO. INC MICROESFERAS)</t>
  </si>
  <si>
    <t>4240</t>
  </si>
  <si>
    <t>DEMARCACION LINEA CONTINUA A=0.12M (E=2.3MM,TERMOPLÁSTICA. INC. SUMINISTRO Y APLICACIÓN CON EQUIPO. INCL. MICROESFERAS)</t>
  </si>
  <si>
    <t>4241</t>
  </si>
  <si>
    <t>DEMARCACION LINEA DISCONTINUA A=0.12M (E=2.3MM,TERMOPLÁSTICA. INC. SUMINISTRO Y APLICACIÓN CON EQUIPO. INCL. MICROESFERA</t>
  </si>
  <si>
    <t>4242</t>
  </si>
  <si>
    <t>4245</t>
  </si>
  <si>
    <t>FLECHA DIRECCIONAL "DE FRENTE A LA DERECHA" (E=2.3MM,TERMOPLÁSTICA. INC. SUMIN. Y APLIC. CON EQUIPO. INC. MICROESFERAS). MARCA VIAL PARA VELOCIDADES MENORES O IGUALES A 60 KM/H AREA DE LA MARCA: 2.18M2</t>
  </si>
  <si>
    <t>5228</t>
  </si>
  <si>
    <t>BORRADO DE DEMARCACIÓN VIAL POR FRESADO CON MÁQUINA PARA LINEA A=0.12M.</t>
  </si>
  <si>
    <t>5241</t>
  </si>
  <si>
    <t>TACHA REFLECTIVA BIDIRECCIONAL (INCLUYE SUMINISTRO E INSTALACIÓN).</t>
  </si>
  <si>
    <t>7953</t>
  </si>
  <si>
    <t>REDUCTOR DE VELOCIDAD TIPO RESALTO PARABOLICO DE 4 METROS DE ANCHO. EN CONCRETO PREMEZCLADO 4000 PSI  (280 Kg/cm2) GRAVA COMÚN.  SUMINISTRO E INSTALACION. (INCLUYE FORMALETA,  REFUERZO, CURADO Y PINTURA).</t>
  </si>
  <si>
    <t>4490</t>
  </si>
  <si>
    <t>4758</t>
  </si>
  <si>
    <t>6053</t>
  </si>
  <si>
    <t>SUBTOTAL VALORES OFERTADOS COMPONENTE DE OBRA</t>
  </si>
  <si>
    <t>ITEMS OFERTADOS COMPONENTE AMBIENTAL</t>
  </si>
  <si>
    <t>SUBTOTAL VALORES OFERTADOS COMPONETE AMBIENTAL (INCLUYE AIU AMBIENTAL)</t>
  </si>
  <si>
    <t>ITEMS OFERTADOS COMPONENTE SOCAL</t>
  </si>
  <si>
    <t>SUBTOTAL VALORES OFERTADOS COMPONETE SOCIAL (INCLUYE AIU SOCIAL)</t>
  </si>
  <si>
    <t>ITEMS OFERTADOS COMPONENTE PMT</t>
  </si>
  <si>
    <t>SUBTOTAL VALORES OFERTADOS COMPONETE PMT (INCLUYE AIU PMT)</t>
  </si>
  <si>
    <r>
      <t xml:space="preserve">TOTAL VALORES OFERTADOS OBRAS + COMPONETE (INCLUYE AIU DE OBRA Y DE COMPONENTES) </t>
    </r>
    <r>
      <rPr>
        <b/>
        <vertAlign val="superscript"/>
        <sz val="11"/>
        <rFont val="Arial"/>
        <family val="2"/>
      </rPr>
      <t>Nota 11</t>
    </r>
  </si>
  <si>
    <t>4712</t>
  </si>
  <si>
    <t>MEZCLA ASFALTICA CON ASFALTO CAUCHO (SUMINISTRO, EXTENDIDO, NIVELACIÓN Y COMPACTACIÓN MECANICA)</t>
  </si>
  <si>
    <t>8618</t>
  </si>
  <si>
    <t>8617</t>
  </si>
  <si>
    <t>MEZCLA ASFÁLTICA EN CALIENTE DENSA MD19 CON CEMENTO ASFÁLTICO CA 14 (Suministro, Extendido, Nivelación y Compactación mecánica con vibrocompactador y compactador de llantas)</t>
  </si>
  <si>
    <t>AGREGADOS RECICLADOS PARA SUBBASE GRANULAR (AR_SBG50) (Suministro, Extendido, Nivelación, Humedecimiento y Compactación con vibrocompactador)</t>
  </si>
  <si>
    <t>APU1_FDLBU</t>
  </si>
  <si>
    <t>AGREGADOS RECICLADOS PARA BASE GRANULAR (AR_BG38) (SUMINISTRO, EXTENDIDO, NIVELACIÓN, HUMEDECIMIENTO Y COMPACTACIÓN CON VIBROCOMPACTADOR)</t>
  </si>
  <si>
    <t>APU3_FDLBU</t>
  </si>
  <si>
    <t>SUMIDERO ALCANTARILLADO COMBINADO EN VIA NS-047-1V4 EAAB</t>
  </si>
  <si>
    <t>APU5_FDLBU</t>
  </si>
  <si>
    <t>CONEXIONES KIT SILLA YEE 400 X 160 PVC. SUMINISTRO E INSTALACIÓN.</t>
  </si>
  <si>
    <t>4850</t>
  </si>
  <si>
    <t>5225</t>
  </si>
  <si>
    <t>PINTURA DE TRÁFICO - IMPRIMANTE NEGRO A=15CM. SUMINISTRO Y APLICACIÓN.</t>
  </si>
  <si>
    <t>5220</t>
  </si>
  <si>
    <t>PINTURA EN PLASTICO EN FRIO METILMETACRILATO DE A=12CM PARA LINEAS DE DEMARCACIÓN, CON MICROESFERAS Y ESPESOR SECO SEGÚN NORMA NTC 4744. SUMINISTRO Y APLICACIÓN.</t>
  </si>
  <si>
    <t>DESMONTE Y REINSTALACION DE SEÑALES VIALES (INCLUYE DADO DE ANCLAJE)</t>
  </si>
  <si>
    <t>5227</t>
  </si>
  <si>
    <t>PINTURA DE TRÁFICO - IMPRIMANTE NEGRO. SUMINISTRO Y APLICACIÓN.</t>
  </si>
  <si>
    <t>10257</t>
  </si>
  <si>
    <t>PINTURA EN PLASTICO EN FRIO METILMETACRILATO PARA MARCAS VIALES, SIN MICROESFERAS Y ESPESOR SECO SEGÚN NORMA NTC 4744. INCLUYE SUMINISTRO Y APLICACIÓN PARA: CEBRAS, FLECHAS, PICTOGRAMAS, LINEAS DE PARE, SENDEROS PEATONALES, ACHURADOS, ETC).</t>
  </si>
  <si>
    <t>DESMONTE SEÑAL VERTICAL.</t>
  </si>
  <si>
    <t>DEMOLICION DE TUBERIAS DE ACUEDUCTO Y ALCANTARILLADO Ø &lt; 36" (INCLUYE MARTILLO NEUMÁTICO DE 60 LB Y CARGUE).</t>
  </si>
  <si>
    <t>4848</t>
  </si>
  <si>
    <t>ACOMETIDA DOMICILIARIA DE 1/2". SUMINISTRO E INSTALACIÓN. (INCLUYE TUBERIA PF D=1/2", REGISTROS Y ACCESORIOS, LOG. PROM. = 6.50M).</t>
  </si>
  <si>
    <t>4982</t>
  </si>
  <si>
    <t>7744</t>
  </si>
  <si>
    <t>PASO ESCALERA DE GATO EN POLIPROPILENO DE ALTO IMPACTO CON ALMA DE ACERO S/NS-07. SUMINISTRO E INSTALACIÓN.</t>
  </si>
  <si>
    <t>3879</t>
  </si>
  <si>
    <t>PAÑETE LISO O RÚSTICO 1:4 IMPERMEABILIZADO. (INCLUYE SUMINISTRO E INSTALACIÓN HECHO EN OBRA)</t>
  </si>
  <si>
    <t>6536</t>
  </si>
  <si>
    <t>PLACA FONDO D=1.70M POZO INSPEC. (PREFABRICADA. INCL. SUMIN, INST.)</t>
  </si>
  <si>
    <t>TUBERIA PVC U.M. EXT CORRUGADO/INT LISO U.M. NORMA NTC 3722-1 D=16" (INCLUYE SUMINISTRO E INSTALACIÓN)</t>
  </si>
  <si>
    <t>CONEXIONES KIT SILLA YEE 315 X 160 PVC. SUMINISTRO E INSTALACIÓN.</t>
  </si>
  <si>
    <t>3045</t>
  </si>
  <si>
    <t>TUBERIA PVC U.M. EXT CORRUGADO/INT LISO U.M. NORMA NTC 3722-1 D=12" (INCLUYE SUMINISTRO E INSTALACIÓN)</t>
  </si>
  <si>
    <t>4879</t>
  </si>
  <si>
    <t>3042</t>
  </si>
  <si>
    <t>TUBERIA PVC U.M. EXT CORRUGADO/INT LISO U.M. NORMA NTC 3722-1 D=6" (INCLUYE SUMINISTRO E INSTALACIÓN)</t>
  </si>
  <si>
    <t>3044</t>
  </si>
  <si>
    <t>3046</t>
  </si>
  <si>
    <t>TUBERIA PVC U.M. EXT CORRUGADO/INT LISO U.M. NORMA NTC 3722-1 D=10" (INCLUYE SUMINISTRO E INSTALACIÓN)</t>
  </si>
  <si>
    <t>GEOTEXTIL TEJIDO CON RESISTENCIA A LA TENSION METODO TIRA ANCHA SENTIDO LONGITUDINAL DE 60 KN/M. PARA SEPARACION SUBRASANTE/CAPAS GRANULARES. (INCLUYE SUMINISTRO E INSTALACION).</t>
  </si>
  <si>
    <t>4033</t>
  </si>
  <si>
    <t>4054</t>
  </si>
  <si>
    <t>SARDINEL TIPO A10 (SUMINISTRO E INSTALACIÓN. INCLUYE 3CM MORTERO 2000 PSI)</t>
  </si>
  <si>
    <t>NIVELACION Y COMPACTACIÓN DE SUBRASANTE</t>
  </si>
  <si>
    <t>3800</t>
  </si>
  <si>
    <t>7900</t>
  </si>
  <si>
    <t>GEOCELDA DE POLIETILENO DE ALTA DENSIDAD (PEAD-HDPE) CON ALTURA DE 150 MM. (INCLUYE SUMINISTRO E INSTALACION).</t>
  </si>
  <si>
    <t>DEMOLICION DE POZOS, CAJAS Y CAMARAS DE EMPRESAS DE SERVICIOS PÚBLICOS (INCLUYE MARTILLO NEUMÁTICO DE 60 LB, COMPRESOR Y CARGUE).</t>
  </si>
  <si>
    <t>4266</t>
  </si>
  <si>
    <t>EXCAVACION MANUAL PARA REDES PROFUNDIDAD 2M - 3.50M (INCLUYE CARGUE)</t>
  </si>
  <si>
    <t>5244</t>
  </si>
  <si>
    <t>ENTIBADO EC-1 CONTÍNUO MADERA CON PERFILES DE MADERA Y PARALES TELESCÓPICOS. SUMINISTRO E INSTALACIÓN.</t>
  </si>
  <si>
    <t>Amb1</t>
  </si>
  <si>
    <t>CAPACITACIÓN AMBIENTAL AL PERSONAL DE OBRA</t>
  </si>
  <si>
    <t>Amb2</t>
  </si>
  <si>
    <t>BAÑO TIPO FLUSHING - ALQUILER MANTENIMIENTO Y ASEO DE BAÑOS PORTÁTILES VIP MENSUAL</t>
  </si>
  <si>
    <t>UN/MES</t>
  </si>
  <si>
    <t>Amb3</t>
  </si>
  <si>
    <t>ALQUILER DE CERRAMIENTO TIPO 1: CONSTA DE SEÑALIZADORES TUBULARES PLÁSTICOS, TRIPLE CINTA PELIGRO CAL. 4, POLISOMBRA 65% PARA CERRAMIENTO. (INCLUYE INSTALACIÓN, MANTENIMIENTO Y DESINSTALACIÓN). - GESTION AMBIENTAL</t>
  </si>
  <si>
    <t>ML/MES</t>
  </si>
  <si>
    <t>Amb4</t>
  </si>
  <si>
    <t>ALQUILER DE CERRAMIENTO TIPO 2: CONSTA DE POSTES ROLLIZOS DE 1.90MT DE ALTURA LIBRE CON BASE EN CONCRETO 1500 PSI DE 30CM X 30CM, DOBLE CINTA PELIGRO CAL. 4, TELA PARA CERRAMIENTO.(INCL INSTALACION, MANTENIMIENTO Y DESINSTALACIÓN). - GESTION AMBIENTAL</t>
  </si>
  <si>
    <t>Amb5</t>
  </si>
  <si>
    <t>ALQUILER DE CERRAMIENTO TIPO 3, CONSTA DE SEÑALIZADORES TUBULARES PLASTICOS SEPARADOS ENTRE SI MAXIMO 3MTS TRIPLE CINTA PELIGRO CAL 4 (INCLUYE INSTALACIÓN, MANTENIMEINTO Y DESINSTALACIÓN). GESTION AMBIENTAL</t>
  </si>
  <si>
    <t>ML/ME</t>
  </si>
  <si>
    <t>Amb6</t>
  </si>
  <si>
    <t>PAQUETE DE ELEMENTOS PARA LIMPIEZA Y DESINFECCIÓN PARA 10 TRABAJADORES EN OBRA (INCLUYE ALCOHOL, TOALLAS DE PAPEL, JABON LIQUIDO, GEL ANTIBACTERIAL, SUMINISTRO AGUA PARA EL LAVAMANOS)</t>
  </si>
  <si>
    <t>Amb7</t>
  </si>
  <si>
    <t>ADECUACIÓN DE CENTRO DE ACOPIO DE MATERIALES</t>
  </si>
  <si>
    <t>Amb8</t>
  </si>
  <si>
    <t>DEMARCACIÓN Y CONTROL DE ACOPIOS TEMPORALES DE MATERIALES</t>
  </si>
  <si>
    <t>Amb9</t>
  </si>
  <si>
    <t>PUNTOS DE RECICLAJE DE RESIDUOS (FRENTES DE OBRA)</t>
  </si>
  <si>
    <t>Amb10</t>
  </si>
  <si>
    <t>KIT DE BRIGADA, ORDEN, ASEO Y LIMPIEZA</t>
  </si>
  <si>
    <t>Amb11</t>
  </si>
  <si>
    <t>PROTECCIÓN A SUMIDEROS CON POLISOMBRA 47% (INCLUYE SUMINISTRO Y COLOCACIÓN DE POLISOMBRA 47% ASEGURADO CON PUNTILLA GRAPA).</t>
  </si>
  <si>
    <t>Amb12</t>
  </si>
  <si>
    <t>PROTECCIÓN A ÁRBOLES (INCLUYE SUMINISTRO Y COLOCACIÓN DE DURMIENTES DE 2.90M X 0.04M X 0.04M Y POLISOMBRA AL 47% DE TAL MANERA QUE GARANTICE LA PROTECCIÓN AL INDIVIDUO VEGETAL.</t>
  </si>
  <si>
    <t>Amb13</t>
  </si>
  <si>
    <t>Examenes médicos ocupacionales de ingreso o retiro. Ingluye medicina ocpacional, Audiometria, Optometría, Espirometria</t>
  </si>
  <si>
    <t>Amb14</t>
  </si>
  <si>
    <t>ALQUILER KIT DE EMERGENCIAS (INCLUYE EXTINTOR DE 10 LBS, CAMILLA EN POLIETILENO PRIMEROS AUXILIOS, INMOVILIZADOR CABEZA, CONO DE H= 1.0M Y BOTIQUÍN.</t>
  </si>
  <si>
    <t>Amb15</t>
  </si>
  <si>
    <t>SEÑAL EN POLIESTIRENO (30cm x 20cm) FOTOLUMINISCENTE - NORMA NTC - ISO - Para demarcación de diferentes areas de la obra</t>
  </si>
  <si>
    <t>Soc1</t>
  </si>
  <si>
    <t>SOCIALIZACION PROYECTO (Inicio, intermedio o cierre). Incluye video beam y carpa para asistencia de 10 a 75 personas</t>
  </si>
  <si>
    <t>Soc2</t>
  </si>
  <si>
    <t>EDICION, IMPRESION Y DISTRIBUCION DE PIEZAS DE DIVULGACION (PIEZAS EN PAPEL BOND, TAMAÑO CARTA, TIPO FOTOCOPIA).</t>
  </si>
  <si>
    <t>Soc3</t>
  </si>
  <si>
    <t>AFICHE TAMAÑO MEDIO PLIEGO A 4X0 TINTAS EN PROPALCOTE DE 115 GR.</t>
  </si>
  <si>
    <t>Soc4</t>
  </si>
  <si>
    <t>LEVANTAMIENTO DE ACTA DE VECINDAD COMPLETA. (INCLUYE PERSONAL, LOGISTICA, ELABORACION DE FORMATO, PAPELERIA, FOTOGRAFIA Y VIDEO).</t>
  </si>
  <si>
    <t>UN PRE</t>
  </si>
  <si>
    <t>Soc5</t>
  </si>
  <si>
    <t xml:space="preserve">VALLA MÓVIL DE PISO, UNA CARA, DE 1.80M X 1.20M, EN LÁMINA GALVANIZADA CALIBRE 20, ÁNGULO EN HIERRO DE 2 X 1-1/8" IMPRESO EN VINILO ADHESIVO. IMPRESIÓN 720 DPI; TINTAS PARA EXTERIORES. </t>
  </si>
  <si>
    <t>Soc6</t>
  </si>
  <si>
    <t>LEVANTAMIENTO DE ACTAS DE FACHADA (Incluye personal, logística, papelería, fotografía)</t>
  </si>
  <si>
    <t>Soc7</t>
  </si>
  <si>
    <t>OFICINA DOTADA PARA ATENCÓN AL CIUDADANO. AREA ESTIMADA 15M2, DOS PUESTOS DE TRABAJO</t>
  </si>
  <si>
    <t>PMT1</t>
  </si>
  <si>
    <t>SEÑAL EN POLIETILENO ALVEOLAR PARE-SIGA 45cms. DECORADA CON REFLECTIVO, GRADO ALTA INTENSIDAD</t>
  </si>
  <si>
    <t>PMT2</t>
  </si>
  <si>
    <t>PMT3</t>
  </si>
  <si>
    <t>PMT4</t>
  </si>
  <si>
    <t>TORRE DE ILUMINACIÓN DE 4 BOMBILLAS DE 1000 WATS CADA UNA. ALQUILER. INCLUYE COMBUSTIBLE A.C.P.M.</t>
  </si>
  <si>
    <t>PMT5</t>
  </si>
  <si>
    <t>ALQUILER BARRERA RELLENABLE (2.00X0.55X1.00M)</t>
  </si>
  <si>
    <t>PMT6</t>
  </si>
  <si>
    <t>ALQUILER DE SEÑAL LUMINOSA BIDIRECCIONAL 1.50M X 0.50M (INCLUYE INSTALACIÓN, MANTENIMIENTO Y DESINSTALACIÓN).</t>
  </si>
  <si>
    <t>PMT7</t>
  </si>
  <si>
    <t>ALQUILER SEÑAL TEMPORAL MÓVIL ECONÓMICA CON TRÍPODE TIPO SIO - SP - SI - SR DE (100 X 50 CM - 75 X 75 CM - 80 X 50 CM) LÁMINA GALVANIZADA CAL. 20 Y ÁNGULOS DE 1" X 1/2" X 1/8"</t>
  </si>
  <si>
    <t>PMT8</t>
  </si>
  <si>
    <t>ALQUILER DE BARRICADA METÁLICA CON SEÑAL DE DESVÍO O VÍA CERRADA DE 2.40 M CINTA GRADO INGENIERÍA SHEETING</t>
  </si>
  <si>
    <t>PMT9</t>
  </si>
  <si>
    <t>ALQUILER DE CERRAMIENTO TIPO 1: CONSTA DE SEÑALIZADORES TUBULARES PLÁSTICOS, TRIPLE CINTA PELIGRO CAL. 4, POLISOMBRA 65% PARA CERRAMIENTO. (INCLUYE INSTALACIÓN, MANTENIMIENTO Y DESINSTALACIÓN). - PMT</t>
  </si>
  <si>
    <t>PMT10</t>
  </si>
  <si>
    <t>ALQUILER DE CERRAMIENTO TIPO 2: CONSTA DE POSTES ROLLIZOS DE 1.90MT DE ALTURA LIBRE CON BASE EN CONCRETO 1500 PSI DE 30CM X 30CM, DOBLE CINTA PELIGRO CAL. 4, TELA PARA CERRAMIENTO.(INCL INSTALACION, MANTENIMIENTO Y DESINSTALACIÓN). - PMT</t>
  </si>
  <si>
    <t>PMT11</t>
  </si>
  <si>
    <t>ALQUILER DE CERRAMIENTO TIPO 3, CONSTA DE SEÑALIZADORES TUBULARES PLASTICOS SEPARADOS ENTRE SI MAXIMO 3MTS TRIPLE CINTA PELIGRO CAL 4 (INCLUYE INSTALACIÓN, MANTENIMEINTO Y DESINSTALACIÓN).- 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</si>
</sst>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3" formatCode="_-[$$-240A]* #,##0.00_-;\-[$$-240A]* #,##0.00_-;_-[$$-240A]* &quot;-&quot;??_-;_-@_-"/>
    <numFmt numFmtId="204" formatCode="0.00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2"/>
      <color indexed="8"/>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4"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71">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1" fontId="8" fillId="0" borderId="0" applyFont="0" applyFill="0" applyBorder="0" applyAlignment="0" applyProtection="0"/>
    <xf numFmtId="0" fontId="19" fillId="3" borderId="0" applyNumberFormat="0" applyBorder="0" applyAlignment="0" applyProtection="0"/>
    <xf numFmtId="173" fontId="7" fillId="0" borderId="0" applyFont="0" applyFill="0" applyBorder="0" applyAlignment="0" applyProtection="0"/>
    <xf numFmtId="2" fontId="9" fillId="0" borderId="4" applyFont="0" applyBorder="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7"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7" fontId="8" fillId="0" borderId="0" applyFont="0" applyFill="0" applyBorder="0" applyAlignment="0" applyProtection="0"/>
    <xf numFmtId="174" fontId="8" fillId="0" borderId="0" applyFont="0" applyFill="0" applyBorder="0" applyAlignment="0" applyProtection="0"/>
    <xf numFmtId="169" fontId="11" fillId="0" borderId="0" applyFont="0" applyFill="0" applyBorder="0" applyAlignment="0" applyProtection="0"/>
    <xf numFmtId="174" fontId="8" fillId="0" borderId="0" applyFont="0" applyFill="0" applyBorder="0" applyAlignment="0" applyProtection="0"/>
    <xf numFmtId="169" fontId="8" fillId="0" borderId="0" applyFont="0" applyFill="0" applyBorder="0" applyAlignment="0" applyProtection="0"/>
    <xf numFmtId="169" fontId="29"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8" fontId="11" fillId="0" borderId="0" applyFont="0" applyFill="0" applyBorder="0" applyAlignment="0" applyProtection="0"/>
    <xf numFmtId="170" fontId="8" fillId="0" borderId="0" applyFont="0" applyFill="0" applyBorder="0" applyAlignment="0" applyProtection="0"/>
    <xf numFmtId="176" fontId="8" fillId="0" borderId="0" applyFont="0" applyFill="0" applyBorder="0" applyAlignment="0" applyProtection="0"/>
    <xf numFmtId="164" fontId="8" fillId="0" borderId="0" applyFont="0" applyFill="0" applyBorder="0" applyAlignment="0" applyProtection="0"/>
    <xf numFmtId="176"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3"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6"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5" fontId="9" fillId="0" borderId="49">
      <alignment horizontal="right"/>
    </xf>
    <xf numFmtId="185" fontId="9" fillId="0" borderId="49">
      <alignment horizontal="right"/>
    </xf>
    <xf numFmtId="2" fontId="9" fillId="0" borderId="0"/>
    <xf numFmtId="2" fontId="9" fillId="0" borderId="0"/>
    <xf numFmtId="2" fontId="9" fillId="0" borderId="0"/>
    <xf numFmtId="186" fontId="9" fillId="0" borderId="0"/>
    <xf numFmtId="186" fontId="9" fillId="0" borderId="0"/>
    <xf numFmtId="186" fontId="9" fillId="0" borderId="0"/>
    <xf numFmtId="187" fontId="10" fillId="0" borderId="0"/>
    <xf numFmtId="187" fontId="10" fillId="0" borderId="0"/>
    <xf numFmtId="187" fontId="10" fillId="0" borderId="0"/>
    <xf numFmtId="185" fontId="9" fillId="0" borderId="49">
      <alignment horizontal="right"/>
    </xf>
    <xf numFmtId="188" fontId="7" fillId="0" borderId="0">
      <protection locked="0"/>
    </xf>
    <xf numFmtId="3" fontId="36" fillId="0" borderId="0" applyFont="0" applyFill="0" applyBorder="0" applyAlignment="0" applyProtection="0"/>
    <xf numFmtId="189" fontId="7" fillId="0" borderId="0">
      <protection locked="0"/>
    </xf>
    <xf numFmtId="190" fontId="36" fillId="0" borderId="0" applyFont="0" applyFill="0" applyBorder="0" applyAlignment="0" applyProtection="0"/>
    <xf numFmtId="191"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3" fontId="7"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4" fontId="7" fillId="0" borderId="0">
      <protection locked="0"/>
    </xf>
    <xf numFmtId="194" fontId="7" fillId="0" borderId="0">
      <protection locked="0"/>
    </xf>
    <xf numFmtId="0" fontId="19" fillId="3" borderId="0" applyNumberFormat="0" applyBorder="0" applyAlignment="0" applyProtection="0"/>
    <xf numFmtId="195" fontId="9" fillId="0" borderId="0">
      <alignment horizontal="right"/>
    </xf>
    <xf numFmtId="195" fontId="9" fillId="0" borderId="0">
      <alignment horizontal="right"/>
    </xf>
    <xf numFmtId="195" fontId="9" fillId="0" borderId="0">
      <alignment horizontal="right"/>
    </xf>
    <xf numFmtId="196" fontId="9" fillId="0" borderId="0" applyFont="0" applyFill="0" applyBorder="0" applyAlignment="0">
      <alignment horizontal="center"/>
    </xf>
    <xf numFmtId="196" fontId="9" fillId="0" borderId="0" applyFont="0" applyFill="0" applyBorder="0" applyAlignment="0">
      <alignment horizontal="center"/>
    </xf>
    <xf numFmtId="2" fontId="9" fillId="0" borderId="4" applyFont="0" applyBorder="0"/>
    <xf numFmtId="169" fontId="11"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97" fontId="9" fillId="0" borderId="0">
      <alignment horizontal="right"/>
    </xf>
    <xf numFmtId="197" fontId="9" fillId="0" borderId="0">
      <alignment horizontal="right"/>
    </xf>
    <xf numFmtId="197" fontId="9" fillId="0" borderId="0">
      <alignment horizontal="right"/>
    </xf>
    <xf numFmtId="198" fontId="7" fillId="0" borderId="0" applyFont="0" applyFill="0" applyBorder="0" applyAlignment="0" applyProtection="0"/>
    <xf numFmtId="198" fontId="7" fillId="0" borderId="0" applyFont="0" applyFill="0" applyBorder="0" applyAlignment="0" applyProtection="0"/>
    <xf numFmtId="165" fontId="7" fillId="0" borderId="0" applyFont="0" applyFill="0" applyBorder="0" applyAlignment="0" applyProtection="0"/>
    <xf numFmtId="16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65" fontId="7" fillId="0" borderId="0" applyFont="0" applyFill="0" applyBorder="0" applyAlignment="0" applyProtection="0"/>
    <xf numFmtId="168" fontId="11" fillId="0" borderId="0" applyFont="0" applyFill="0" applyBorder="0" applyAlignment="0" applyProtection="0"/>
    <xf numFmtId="190" fontId="41" fillId="0" borderId="0" applyFont="0" applyFill="0" applyBorder="0" applyAlignment="0" applyProtection="0"/>
    <xf numFmtId="0" fontId="20" fillId="22" borderId="0" applyNumberFormat="0" applyBorder="0" applyAlignment="0" applyProtection="0"/>
    <xf numFmtId="199" fontId="9" fillId="0" borderId="0" applyFont="0" applyFill="0" applyBorder="0" applyAlignment="0">
      <alignment horizontal="center"/>
    </xf>
    <xf numFmtId="199" fontId="9" fillId="0" borderId="0" applyFont="0" applyFill="0" applyBorder="0" applyAlignment="0">
      <alignment horizontal="center"/>
    </xf>
    <xf numFmtId="0" fontId="7" fillId="0" borderId="0"/>
    <xf numFmtId="0" fontId="7" fillId="0" borderId="0"/>
    <xf numFmtId="0" fontId="40" fillId="0" borderId="0"/>
    <xf numFmtId="0" fontId="4" fillId="0" borderId="0"/>
    <xf numFmtId="0" fontId="40" fillId="0" borderId="0"/>
    <xf numFmtId="0" fontId="7" fillId="0" borderId="0"/>
    <xf numFmtId="0" fontId="7" fillId="0" borderId="0"/>
    <xf numFmtId="0" fontId="7" fillId="0" borderId="0"/>
    <xf numFmtId="0" fontId="7" fillId="0" borderId="0"/>
    <xf numFmtId="0" fontId="42" fillId="0" borderId="0"/>
    <xf numFmtId="0" fontId="7" fillId="0" borderId="0"/>
    <xf numFmtId="0" fontId="7" fillId="23" borderId="5" applyNumberFormat="0" applyFont="0" applyAlignment="0" applyProtection="0"/>
    <xf numFmtId="200"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4" fontId="7" fillId="0" borderId="54">
      <protection locked="0"/>
    </xf>
    <xf numFmtId="0" fontId="47" fillId="0" borderId="0"/>
    <xf numFmtId="0" fontId="48" fillId="0" borderId="0" applyNumberFormat="0" applyFill="0" applyBorder="0" applyAlignment="0" applyProtection="0">
      <alignment vertical="top"/>
      <protection locked="0"/>
    </xf>
    <xf numFmtId="0" fontId="3" fillId="0" borderId="0"/>
    <xf numFmtId="171" fontId="7" fillId="0" borderId="0" applyFont="0" applyFill="0" applyBorder="0" applyAlignment="0" applyProtection="0"/>
    <xf numFmtId="170" fontId="7" fillId="0" borderId="0" applyFont="0" applyFill="0" applyBorder="0" applyAlignment="0" applyProtection="0"/>
    <xf numFmtId="44" fontId="3" fillId="0" borderId="0" applyFont="0" applyFill="0" applyBorder="0" applyAlignment="0" applyProtection="0"/>
    <xf numFmtId="178" fontId="7" fillId="0" borderId="0" applyFont="0" applyFill="0" applyBorder="0" applyAlignment="0" applyProtection="0"/>
    <xf numFmtId="0" fontId="7" fillId="0" borderId="0"/>
    <xf numFmtId="173" fontId="7" fillId="0" borderId="0" applyFont="0" applyFill="0" applyBorder="0" applyAlignment="0" applyProtection="0"/>
    <xf numFmtId="0" fontId="2" fillId="0" borderId="0"/>
    <xf numFmtId="0" fontId="1" fillId="0" borderId="0"/>
    <xf numFmtId="0" fontId="1" fillId="0" borderId="0"/>
    <xf numFmtId="9" fontId="1" fillId="0" borderId="0" applyFont="0" applyFill="0" applyBorder="0" applyAlignment="0" applyProtection="0"/>
    <xf numFmtId="169" fontId="7" fillId="0" borderId="0" applyFont="0" applyFill="0" applyBorder="0" applyAlignment="0" applyProtection="0"/>
    <xf numFmtId="44" fontId="1" fillId="0" borderId="0" applyFont="0" applyFill="0" applyBorder="0" applyAlignment="0" applyProtection="0"/>
    <xf numFmtId="0" fontId="60" fillId="0" borderId="0" applyNumberFormat="0" applyFill="0" applyBorder="0" applyProtection="0">
      <alignment vertical="top"/>
    </xf>
    <xf numFmtId="0" fontId="1" fillId="0" borderId="0"/>
  </cellStyleXfs>
  <cellXfs count="363">
    <xf numFmtId="0" fontId="0" fillId="0" borderId="0" xfId="0"/>
    <xf numFmtId="0" fontId="33" fillId="0" borderId="0" xfId="0" applyFont="1"/>
    <xf numFmtId="0" fontId="33" fillId="0" borderId="38" xfId="0" applyFont="1" applyBorder="1"/>
    <xf numFmtId="0" fontId="33" fillId="0" borderId="81" xfId="0" applyFont="1" applyBorder="1"/>
    <xf numFmtId="0" fontId="33" fillId="0" borderId="36" xfId="0" applyFont="1" applyBorder="1"/>
    <xf numFmtId="0" fontId="33" fillId="0" borderId="37" xfId="0" applyFont="1" applyBorder="1"/>
    <xf numFmtId="0" fontId="35" fillId="0" borderId="37" xfId="0" applyFont="1" applyBorder="1" applyAlignment="1">
      <alignment horizontal="center" wrapText="1"/>
    </xf>
    <xf numFmtId="0" fontId="46" fillId="0" borderId="37" xfId="254" applyFont="1" applyBorder="1" applyAlignment="1">
      <alignment horizontal="center" vertical="center"/>
    </xf>
    <xf numFmtId="0" fontId="46" fillId="0" borderId="37" xfId="0" applyFont="1" applyBorder="1" applyAlignment="1">
      <alignment horizontal="center" vertical="center"/>
    </xf>
    <xf numFmtId="0" fontId="46" fillId="0" borderId="37" xfId="0" applyFont="1" applyBorder="1" applyAlignment="1">
      <alignment vertical="center"/>
    </xf>
    <xf numFmtId="1" fontId="46" fillId="0" borderId="37" xfId="0" applyNumberFormat="1" applyFont="1" applyBorder="1" applyAlignment="1">
      <alignment horizontal="center" vertical="center"/>
    </xf>
    <xf numFmtId="0" fontId="46" fillId="0" borderId="37" xfId="0" applyFont="1" applyBorder="1" applyAlignment="1">
      <alignment horizontal="center"/>
    </xf>
    <xf numFmtId="0" fontId="45" fillId="0" borderId="37" xfId="0" applyFont="1" applyBorder="1" applyAlignment="1" applyProtection="1">
      <alignment horizontal="center"/>
      <protection locked="0"/>
    </xf>
    <xf numFmtId="0" fontId="45" fillId="0" borderId="37" xfId="0" applyFont="1" applyBorder="1" applyAlignment="1">
      <alignment horizontal="center" vertical="center"/>
    </xf>
    <xf numFmtId="4" fontId="33" fillId="0" borderId="37" xfId="0" applyNumberFormat="1" applyFont="1" applyBorder="1" applyAlignment="1">
      <alignment horizontal="center" vertical="center"/>
    </xf>
    <xf numFmtId="0" fontId="45" fillId="0" borderId="37" xfId="0" applyFont="1" applyBorder="1" applyAlignment="1">
      <alignment horizontal="left" vertical="center"/>
    </xf>
    <xf numFmtId="0" fontId="45" fillId="0" borderId="37" xfId="0" applyFont="1" applyBorder="1" applyAlignment="1">
      <alignment horizontal="center"/>
    </xf>
    <xf numFmtId="173" fontId="33" fillId="0" borderId="37" xfId="34" applyFont="1" applyFill="1" applyBorder="1"/>
    <xf numFmtId="173" fontId="33" fillId="0" borderId="37" xfId="0" applyNumberFormat="1" applyFont="1" applyBorder="1"/>
    <xf numFmtId="0" fontId="45" fillId="0" borderId="37" xfId="0" applyFont="1" applyBorder="1" applyAlignment="1">
      <alignment horizontal="center" wrapText="1"/>
    </xf>
    <xf numFmtId="173" fontId="33" fillId="0" borderId="37" xfId="34" applyFont="1" applyFill="1" applyBorder="1" applyAlignment="1">
      <alignment horizontal="center" wrapText="1"/>
    </xf>
    <xf numFmtId="166" fontId="33" fillId="0" borderId="37" xfId="0" applyNumberFormat="1" applyFont="1" applyBorder="1"/>
    <xf numFmtId="43" fontId="33" fillId="0" borderId="37" xfId="34" applyNumberFormat="1" applyFont="1" applyFill="1" applyBorder="1"/>
    <xf numFmtId="43" fontId="33" fillId="0" borderId="37" xfId="0" applyNumberFormat="1" applyFont="1" applyBorder="1"/>
    <xf numFmtId="0" fontId="34" fillId="0" borderId="37" xfId="0" applyFont="1" applyBorder="1"/>
    <xf numFmtId="0" fontId="33" fillId="0" borderId="37" xfId="0" applyFont="1" applyBorder="1" applyAlignment="1">
      <alignment horizontal="center"/>
    </xf>
    <xf numFmtId="0" fontId="44" fillId="0" borderId="37" xfId="0" applyFont="1" applyBorder="1" applyAlignment="1">
      <alignment wrapText="1"/>
    </xf>
    <xf numFmtId="0" fontId="35" fillId="0" borderId="37" xfId="0" applyFont="1" applyBorder="1" applyAlignment="1">
      <alignment horizontal="right"/>
    </xf>
    <xf numFmtId="0" fontId="33" fillId="0" borderId="82" xfId="0" applyFont="1" applyBorder="1"/>
    <xf numFmtId="0" fontId="33" fillId="0" borderId="83" xfId="0" applyFont="1" applyBorder="1"/>
    <xf numFmtId="0" fontId="33" fillId="0" borderId="84" xfId="0" applyFont="1" applyBorder="1"/>
    <xf numFmtId="0" fontId="51" fillId="0" borderId="0" xfId="0" applyFont="1"/>
    <xf numFmtId="0" fontId="51" fillId="0" borderId="63" xfId="0" applyFont="1" applyBorder="1" applyAlignment="1">
      <alignment horizontal="center"/>
    </xf>
    <xf numFmtId="0" fontId="53" fillId="0" borderId="55" xfId="0" applyFont="1" applyBorder="1" applyAlignment="1">
      <alignment horizontal="center"/>
    </xf>
    <xf numFmtId="0" fontId="51" fillId="0" borderId="55" xfId="0" applyFont="1" applyBorder="1" applyAlignment="1">
      <alignment vertical="center"/>
    </xf>
    <xf numFmtId="0" fontId="51" fillId="0" borderId="74" xfId="0" applyFont="1" applyBorder="1" applyAlignment="1">
      <alignment vertical="center"/>
    </xf>
    <xf numFmtId="0" fontId="51" fillId="0" borderId="60" xfId="0" applyFont="1" applyBorder="1" applyAlignment="1">
      <alignment horizontal="center"/>
    </xf>
    <xf numFmtId="0" fontId="53" fillId="0" borderId="59" xfId="0" applyFont="1" applyBorder="1" applyAlignment="1">
      <alignment horizontal="center"/>
    </xf>
    <xf numFmtId="0" fontId="51" fillId="0" borderId="59"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51" fillId="0" borderId="11" xfId="0" applyFont="1" applyBorder="1" applyAlignment="1">
      <alignment horizontal="center"/>
    </xf>
    <xf numFmtId="0" fontId="53" fillId="0" borderId="0" xfId="0" applyFont="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3" xfId="0" applyFont="1" applyBorder="1" applyAlignment="1">
      <alignment horizontal="left"/>
    </xf>
    <xf numFmtId="0" fontId="51" fillId="0" borderId="56" xfId="0" applyFont="1" applyBorder="1" applyAlignment="1">
      <alignment horizontal="center"/>
    </xf>
    <xf numFmtId="0" fontId="51" fillId="0" borderId="72" xfId="0" applyFont="1" applyBorder="1" applyAlignment="1">
      <alignment horizontal="center"/>
    </xf>
    <xf numFmtId="0" fontId="51" fillId="0" borderId="27" xfId="0" applyFont="1" applyBorder="1"/>
    <xf numFmtId="0" fontId="51" fillId="0" borderId="31" xfId="0" applyFont="1" applyBorder="1"/>
    <xf numFmtId="0" fontId="51" fillId="0" borderId="70" xfId="0" applyFont="1" applyBorder="1"/>
    <xf numFmtId="0" fontId="51" fillId="0" borderId="60" xfId="0" applyFont="1" applyBorder="1"/>
    <xf numFmtId="0" fontId="51" fillId="0" borderId="59" xfId="0" applyFont="1" applyBorder="1"/>
    <xf numFmtId="0" fontId="51" fillId="0" borderId="58" xfId="0" applyFont="1" applyBorder="1"/>
    <xf numFmtId="0" fontId="51" fillId="0" borderId="11" xfId="0" applyFont="1" applyBorder="1"/>
    <xf numFmtId="0" fontId="51" fillId="0" borderId="12" xfId="0" applyFont="1" applyBorder="1"/>
    <xf numFmtId="0" fontId="53" fillId="24" borderId="71" xfId="0" applyFont="1" applyFill="1" applyBorder="1" applyAlignment="1">
      <alignment horizontal="center" vertical="center"/>
    </xf>
    <xf numFmtId="0" fontId="51" fillId="24" borderId="69" xfId="0" applyFont="1" applyFill="1" applyBorder="1" applyAlignment="1">
      <alignment horizontal="center" vertical="center"/>
    </xf>
    <xf numFmtId="4" fontId="51" fillId="24" borderId="69"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3" fontId="51" fillId="0" borderId="18" xfId="34" applyFont="1" applyBorder="1"/>
    <xf numFmtId="173" fontId="51" fillId="0" borderId="30" xfId="34" applyFont="1" applyBorder="1"/>
    <xf numFmtId="0" fontId="51" fillId="0" borderId="63" xfId="0" applyFont="1" applyBorder="1"/>
    <xf numFmtId="0" fontId="51" fillId="0" borderId="55" xfId="0" applyFont="1" applyBorder="1"/>
    <xf numFmtId="0" fontId="51" fillId="0" borderId="65" xfId="0" applyFont="1" applyBorder="1"/>
    <xf numFmtId="0" fontId="51" fillId="0" borderId="66" xfId="0" applyFont="1" applyBorder="1"/>
    <xf numFmtId="173" fontId="51" fillId="0" borderId="64" xfId="34" applyFont="1" applyBorder="1"/>
    <xf numFmtId="173" fontId="51" fillId="0" borderId="61" xfId="0" applyNumberFormat="1" applyFont="1" applyBorder="1"/>
    <xf numFmtId="0" fontId="53" fillId="24" borderId="46" xfId="0" applyFont="1" applyFill="1" applyBorder="1" applyAlignment="1">
      <alignment horizontal="center"/>
    </xf>
    <xf numFmtId="0" fontId="51" fillId="0" borderId="22" xfId="0" applyFont="1" applyBorder="1" applyAlignment="1">
      <alignment horizontal="center"/>
    </xf>
    <xf numFmtId="2" fontId="51" fillId="0" borderId="18" xfId="0" applyNumberFormat="1" applyFont="1" applyBorder="1"/>
    <xf numFmtId="0" fontId="51" fillId="0" borderId="20" xfId="0" applyFont="1" applyBorder="1"/>
    <xf numFmtId="173" fontId="51" fillId="0" borderId="42" xfId="34" applyFont="1" applyBorder="1"/>
    <xf numFmtId="173" fontId="51" fillId="0" borderId="61" xfId="34" applyFont="1" applyBorder="1"/>
    <xf numFmtId="0" fontId="53" fillId="24" borderId="16" xfId="0" applyFont="1" applyFill="1" applyBorder="1" applyAlignment="1">
      <alignment horizontal="center"/>
    </xf>
    <xf numFmtId="0" fontId="53" fillId="24" borderId="29"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4" xfId="0" applyFont="1" applyBorder="1"/>
    <xf numFmtId="0" fontId="51" fillId="0" borderId="14" xfId="0" applyFont="1" applyBorder="1"/>
    <xf numFmtId="173" fontId="51"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4" applyNumberFormat="1" applyFont="1" applyBorder="1" applyAlignment="1">
      <alignment horizontal="center"/>
    </xf>
    <xf numFmtId="166" fontId="51" fillId="0" borderId="25" xfId="0" applyNumberFormat="1" applyFont="1" applyBorder="1" applyAlignment="1">
      <alignment horizontal="center" wrapText="1"/>
    </xf>
    <xf numFmtId="173" fontId="51" fillId="0" borderId="47" xfId="34" applyFont="1" applyBorder="1" applyAlignment="1">
      <alignment horizontal="center" wrapText="1"/>
    </xf>
    <xf numFmtId="166" fontId="51" fillId="24" borderId="61" xfId="0" applyNumberFormat="1" applyFont="1" applyFill="1" applyBorder="1"/>
    <xf numFmtId="0" fontId="53" fillId="24" borderId="17" xfId="0" applyFont="1" applyFill="1" applyBorder="1" applyAlignment="1">
      <alignment horizontal="center" wrapText="1"/>
    </xf>
    <xf numFmtId="43" fontId="51" fillId="0" borderId="22" xfId="34" applyNumberFormat="1" applyFont="1" applyBorder="1"/>
    <xf numFmtId="9" fontId="51" fillId="0" borderId="23" xfId="94" applyFont="1" applyBorder="1"/>
    <xf numFmtId="9" fontId="51" fillId="0" borderId="18" xfId="94" applyFont="1" applyBorder="1" applyAlignment="1">
      <alignment horizontal="center"/>
    </xf>
    <xf numFmtId="43" fontId="51" fillId="0" borderId="30" xfId="34" applyNumberFormat="1" applyFont="1" applyBorder="1"/>
    <xf numFmtId="43" fontId="51" fillId="0" borderId="31" xfId="34" applyNumberFormat="1" applyFont="1" applyBorder="1"/>
    <xf numFmtId="9" fontId="51" fillId="0" borderId="28" xfId="94" applyFont="1" applyBorder="1"/>
    <xf numFmtId="43" fontId="51" fillId="0" borderId="61" xfId="0" applyNumberFormat="1" applyFont="1" applyBorder="1"/>
    <xf numFmtId="43" fontId="51" fillId="24" borderId="61" xfId="0" applyNumberFormat="1" applyFont="1" applyFill="1" applyBorder="1"/>
    <xf numFmtId="0" fontId="51" fillId="0" borderId="56"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7"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0" fontId="51" fillId="0" borderId="18" xfId="134" applyFont="1" applyBorder="1" applyAlignment="1">
      <alignment horizontal="center" vertical="center"/>
    </xf>
    <xf numFmtId="0" fontId="51" fillId="0" borderId="18" xfId="134" applyFont="1" applyBorder="1" applyAlignment="1">
      <alignment horizontal="left" vertical="center" wrapText="1"/>
    </xf>
    <xf numFmtId="0" fontId="51" fillId="0" borderId="52" xfId="134" applyFont="1" applyBorder="1" applyAlignment="1">
      <alignment horizontal="center" vertical="center"/>
    </xf>
    <xf numFmtId="49" fontId="53" fillId="0" borderId="0" xfId="130" applyNumberFormat="1" applyFont="1" applyAlignment="1">
      <alignment horizontal="right" vertical="center"/>
    </xf>
    <xf numFmtId="184" fontId="53" fillId="0" borderId="0" xfId="130" applyNumberFormat="1" applyFont="1" applyAlignment="1">
      <alignment vertical="center"/>
    </xf>
    <xf numFmtId="0" fontId="51" fillId="0" borderId="0" xfId="127" applyFont="1"/>
    <xf numFmtId="0" fontId="51" fillId="0" borderId="0" xfId="127" applyFont="1" applyAlignment="1">
      <alignment horizontal="center"/>
    </xf>
    <xf numFmtId="0" fontId="51" fillId="0" borderId="0" xfId="125" applyFont="1" applyAlignment="1">
      <alignment horizontal="center" vertical="center"/>
    </xf>
    <xf numFmtId="0" fontId="51" fillId="0" borderId="0" xfId="127" applyFont="1" applyAlignment="1">
      <alignment horizontal="center" vertical="center" wrapText="1"/>
    </xf>
    <xf numFmtId="2" fontId="51" fillId="0" borderId="0" xfId="127" applyNumberFormat="1" applyFont="1"/>
    <xf numFmtId="179" fontId="51" fillId="0" borderId="0" xfId="128" applyNumberFormat="1" applyFont="1"/>
    <xf numFmtId="39" fontId="53" fillId="0" borderId="0" xfId="128" applyNumberFormat="1" applyFont="1" applyAlignment="1">
      <alignment vertical="center"/>
    </xf>
    <xf numFmtId="0" fontId="57" fillId="0" borderId="85" xfId="0" applyFont="1" applyBorder="1" applyAlignment="1">
      <alignment horizontal="left" vertical="center"/>
    </xf>
    <xf numFmtId="0" fontId="58" fillId="0" borderId="85" xfId="0" applyFont="1" applyBorder="1" applyAlignment="1">
      <alignment horizontal="left" vertical="center"/>
    </xf>
    <xf numFmtId="0" fontId="33" fillId="0" borderId="39" xfId="0" applyFont="1" applyBorder="1"/>
    <xf numFmtId="0" fontId="44" fillId="0" borderId="20" xfId="125" applyFont="1" applyBorder="1" applyAlignment="1">
      <alignment horizontal="center" vertical="center" wrapText="1"/>
    </xf>
    <xf numFmtId="0" fontId="7" fillId="0" borderId="18" xfId="134" applyBorder="1" applyAlignment="1">
      <alignment horizontal="center" vertical="center"/>
    </xf>
    <xf numFmtId="4" fontId="51" fillId="0" borderId="18" xfId="257" applyNumberFormat="1" applyFont="1" applyFill="1" applyBorder="1" applyAlignment="1">
      <alignment vertical="center" wrapText="1"/>
    </xf>
    <xf numFmtId="167" fontId="51" fillId="0" borderId="18" xfId="258" applyNumberFormat="1" applyFont="1" applyFill="1" applyBorder="1" applyAlignment="1">
      <alignment horizontal="right" vertical="center" wrapText="1"/>
    </xf>
    <xf numFmtId="167" fontId="51" fillId="0" borderId="47" xfId="258" applyNumberFormat="1" applyFont="1" applyBorder="1" applyAlignment="1">
      <alignment horizontal="right" vertical="center" wrapText="1"/>
    </xf>
    <xf numFmtId="0" fontId="35" fillId="0" borderId="36" xfId="127" applyFont="1" applyBorder="1"/>
    <xf numFmtId="0" fontId="35" fillId="0" borderId="37" xfId="127" applyFont="1" applyBorder="1"/>
    <xf numFmtId="0" fontId="35" fillId="0" borderId="0" xfId="127" applyFont="1"/>
    <xf numFmtId="179" fontId="51" fillId="0" borderId="18" xfId="128" applyNumberFormat="1" applyFont="1" applyBorder="1" applyAlignment="1">
      <alignment horizontal="center" vertical="center"/>
    </xf>
    <xf numFmtId="0" fontId="51" fillId="0" borderId="18" xfId="127" applyFont="1" applyBorder="1" applyAlignment="1">
      <alignment horizontal="center" vertical="center"/>
    </xf>
    <xf numFmtId="0" fontId="53" fillId="0" borderId="34" xfId="227" applyFont="1" applyBorder="1" applyAlignment="1">
      <alignment vertical="center"/>
    </xf>
    <xf numFmtId="180" fontId="35" fillId="0" borderId="37" xfId="127" applyNumberFormat="1" applyFont="1" applyBorder="1"/>
    <xf numFmtId="184" fontId="53" fillId="26" borderId="47" xfId="260" applyNumberFormat="1" applyFont="1" applyFill="1" applyBorder="1" applyAlignment="1">
      <alignment horizontal="center" vertical="center"/>
    </xf>
    <xf numFmtId="182" fontId="35" fillId="0" borderId="37" xfId="127" applyNumberFormat="1" applyFont="1" applyBorder="1"/>
    <xf numFmtId="184" fontId="53" fillId="26" borderId="18" xfId="260" applyNumberFormat="1" applyFont="1" applyFill="1" applyBorder="1" applyAlignment="1">
      <alignment horizontal="center" vertical="center"/>
    </xf>
    <xf numFmtId="0" fontId="51" fillId="0" borderId="13" xfId="261" applyFont="1" applyBorder="1" applyAlignment="1">
      <alignment vertical="center" wrapText="1"/>
    </xf>
    <xf numFmtId="0" fontId="51" fillId="0" borderId="14" xfId="261" applyFont="1" applyBorder="1" applyAlignment="1">
      <alignment vertical="center" wrapText="1"/>
    </xf>
    <xf numFmtId="0" fontId="51" fillId="0" borderId="24" xfId="261" applyFont="1" applyBorder="1" applyAlignment="1">
      <alignment vertical="center" wrapText="1"/>
    </xf>
    <xf numFmtId="4" fontId="53" fillId="25" borderId="35" xfId="134" applyNumberFormat="1" applyFont="1" applyFill="1" applyBorder="1" applyAlignment="1">
      <alignment horizontal="center" vertical="center" wrapText="1"/>
    </xf>
    <xf numFmtId="4" fontId="53" fillId="25" borderId="42" xfId="134" applyNumberFormat="1" applyFont="1" applyFill="1" applyBorder="1" applyAlignment="1">
      <alignment horizontal="center" vertical="center" wrapText="1"/>
    </xf>
    <xf numFmtId="0" fontId="53" fillId="25" borderId="29" xfId="134" applyFont="1" applyFill="1" applyBorder="1" applyAlignment="1">
      <alignment horizontal="center" vertical="center" wrapText="1"/>
    </xf>
    <xf numFmtId="0" fontId="53" fillId="25" borderId="20" xfId="134" applyFont="1" applyFill="1" applyBorder="1" applyAlignment="1">
      <alignment horizontal="center" vertical="center" wrapText="1"/>
    </xf>
    <xf numFmtId="0" fontId="53" fillId="25" borderId="32" xfId="134" applyFont="1" applyFill="1" applyBorder="1" applyAlignment="1">
      <alignment horizontal="center" vertical="center" wrapText="1"/>
    </xf>
    <xf numFmtId="0" fontId="53" fillId="25" borderId="48" xfId="134" applyFont="1" applyFill="1" applyBorder="1" applyAlignment="1">
      <alignment horizontal="center" vertical="center" wrapText="1"/>
    </xf>
    <xf numFmtId="0" fontId="53" fillId="0" borderId="29" xfId="125" applyFont="1" applyBorder="1" applyAlignment="1">
      <alignment horizontal="center" vertical="center" wrapText="1"/>
    </xf>
    <xf numFmtId="4" fontId="53" fillId="25" borderId="29" xfId="134" applyNumberFormat="1" applyFont="1" applyFill="1" applyBorder="1" applyAlignment="1">
      <alignment horizontal="center" vertical="center" wrapText="1"/>
    </xf>
    <xf numFmtId="4" fontId="53" fillId="25" borderId="20" xfId="134" applyNumberFormat="1" applyFont="1" applyFill="1" applyBorder="1" applyAlignment="1">
      <alignment horizontal="center" vertical="center" wrapText="1"/>
    </xf>
    <xf numFmtId="0" fontId="51" fillId="0" borderId="21" xfId="127" applyFont="1" applyBorder="1" applyAlignment="1">
      <alignment horizontal="center" vertical="center"/>
    </xf>
    <xf numFmtId="0" fontId="51" fillId="0" borderId="22" xfId="127" applyFont="1" applyBorder="1" applyAlignment="1">
      <alignment horizontal="center" vertical="center"/>
    </xf>
    <xf numFmtId="0" fontId="51" fillId="0" borderId="23" xfId="127" applyFont="1" applyBorder="1" applyAlignment="1">
      <alignment horizontal="center" vertical="center"/>
    </xf>
    <xf numFmtId="0" fontId="53" fillId="24" borderId="13" xfId="134" applyFont="1" applyFill="1" applyBorder="1" applyAlignment="1">
      <alignment horizontal="left" vertical="center"/>
    </xf>
    <xf numFmtId="0" fontId="53" fillId="24" borderId="14" xfId="134" applyFont="1" applyFill="1" applyBorder="1" applyAlignment="1">
      <alignment horizontal="left" vertical="center"/>
    </xf>
    <xf numFmtId="0" fontId="53" fillId="24" borderId="15" xfId="134" applyFont="1" applyFill="1" applyBorder="1" applyAlignment="1">
      <alignment horizontal="left" vertical="center"/>
    </xf>
    <xf numFmtId="0" fontId="53" fillId="0" borderId="21" xfId="127" applyFont="1" applyBorder="1" applyAlignment="1">
      <alignment horizontal="left" vertical="center"/>
    </xf>
    <xf numFmtId="0" fontId="53" fillId="0" borderId="22" xfId="127" applyFont="1" applyBorder="1" applyAlignment="1">
      <alignment horizontal="left" vertical="center"/>
    </xf>
    <xf numFmtId="0" fontId="53" fillId="0" borderId="21" xfId="127" applyFont="1" applyBorder="1" applyAlignment="1">
      <alignment horizontal="left" vertical="center" wrapText="1"/>
    </xf>
    <xf numFmtId="0" fontId="53" fillId="0" borderId="22" xfId="127" applyFont="1" applyBorder="1" applyAlignment="1">
      <alignment horizontal="left" vertical="center" wrapText="1"/>
    </xf>
    <xf numFmtId="0" fontId="53" fillId="0" borderId="23" xfId="127" applyFont="1" applyBorder="1" applyAlignment="1">
      <alignment horizontal="left" vertical="center" wrapText="1"/>
    </xf>
    <xf numFmtId="0" fontId="53" fillId="24" borderId="41" xfId="134" applyFont="1" applyFill="1" applyBorder="1" applyAlignment="1">
      <alignment horizontal="right" vertical="center"/>
    </xf>
    <xf numFmtId="0" fontId="53" fillId="24" borderId="43" xfId="134" applyFont="1" applyFill="1" applyBorder="1" applyAlignment="1">
      <alignment horizontal="right" vertical="center"/>
    </xf>
    <xf numFmtId="0" fontId="53" fillId="24" borderId="53" xfId="134" applyFont="1" applyFill="1" applyBorder="1" applyAlignment="1">
      <alignment horizontal="right" vertical="center"/>
    </xf>
    <xf numFmtId="0" fontId="53" fillId="0" borderId="34" xfId="127" applyFont="1" applyBorder="1" applyAlignment="1">
      <alignment horizontal="left" vertical="center" wrapText="1"/>
    </xf>
    <xf numFmtId="0" fontId="53" fillId="0" borderId="16" xfId="127" applyFont="1" applyBorder="1" applyAlignment="1">
      <alignment horizontal="left" vertical="center" wrapText="1"/>
    </xf>
    <xf numFmtId="0" fontId="53" fillId="0" borderId="17" xfId="127" applyFont="1" applyBorder="1" applyAlignment="1">
      <alignment horizontal="left" vertical="center" wrapText="1"/>
    </xf>
    <xf numFmtId="0" fontId="51" fillId="0" borderId="21" xfId="127" applyFont="1" applyBorder="1" applyAlignment="1">
      <alignment horizontal="center" vertical="center"/>
    </xf>
    <xf numFmtId="0" fontId="51" fillId="0" borderId="22" xfId="127" applyFont="1" applyBorder="1" applyAlignment="1">
      <alignment horizontal="center" vertical="center"/>
    </xf>
    <xf numFmtId="0" fontId="51" fillId="0" borderId="23" xfId="127" applyFont="1" applyBorder="1" applyAlignment="1">
      <alignment horizontal="center" vertical="center"/>
    </xf>
    <xf numFmtId="0" fontId="51" fillId="0" borderId="21" xfId="127" applyFont="1" applyBorder="1" applyAlignment="1">
      <alignment horizontal="center" vertical="center" wrapText="1"/>
    </xf>
    <xf numFmtId="0" fontId="51" fillId="0" borderId="22" xfId="127" applyFont="1" applyBorder="1" applyAlignment="1">
      <alignment horizontal="center" vertical="center" wrapText="1"/>
    </xf>
    <xf numFmtId="0" fontId="51" fillId="0" borderId="23" xfId="127" applyFont="1" applyBorder="1" applyAlignment="1">
      <alignment horizontal="center" vertical="center" wrapText="1"/>
    </xf>
    <xf numFmtId="0" fontId="55" fillId="0" borderId="27" xfId="127" applyFont="1" applyBorder="1" applyAlignment="1">
      <alignment horizontal="right" vertical="center"/>
    </xf>
    <xf numFmtId="0" fontId="55" fillId="0" borderId="31" xfId="127" applyFont="1" applyBorder="1" applyAlignment="1">
      <alignment horizontal="right" vertical="center"/>
    </xf>
    <xf numFmtId="0" fontId="55" fillId="0" borderId="28" xfId="127" applyFont="1" applyBorder="1" applyAlignment="1">
      <alignment horizontal="right" vertical="center"/>
    </xf>
    <xf numFmtId="0" fontId="51" fillId="0" borderId="16" xfId="227" applyFont="1" applyBorder="1" applyAlignment="1">
      <alignment horizontal="center" vertical="center"/>
    </xf>
    <xf numFmtId="0" fontId="51" fillId="0" borderId="26" xfId="227" applyFont="1" applyBorder="1" applyAlignment="1">
      <alignment horizontal="center" vertical="center"/>
    </xf>
    <xf numFmtId="0" fontId="46" fillId="0" borderId="85" xfId="0" applyFont="1" applyBorder="1" applyAlignment="1">
      <alignment horizontal="center" wrapText="1"/>
    </xf>
    <xf numFmtId="0" fontId="51" fillId="27" borderId="18" xfId="0" applyFont="1" applyFill="1" applyBorder="1" applyAlignment="1">
      <alignment horizontal="center" vertical="center" wrapText="1"/>
    </xf>
    <xf numFmtId="0" fontId="51" fillId="0" borderId="77" xfId="254" applyFont="1" applyBorder="1" applyAlignment="1">
      <alignment horizontal="center" vertical="center"/>
    </xf>
    <xf numFmtId="0" fontId="51" fillId="0" borderId="49" xfId="254" applyFont="1" applyBorder="1" applyAlignment="1">
      <alignment horizontal="center" vertical="center"/>
    </xf>
    <xf numFmtId="0" fontId="53" fillId="0" borderId="75" xfId="0" applyFont="1" applyBorder="1" applyAlignment="1">
      <alignment horizontal="center"/>
    </xf>
    <xf numFmtId="0" fontId="53" fillId="0" borderId="0" xfId="0" applyFont="1" applyAlignment="1">
      <alignment horizontal="center"/>
    </xf>
    <xf numFmtId="0" fontId="53" fillId="0" borderId="45" xfId="0" applyFont="1" applyBorder="1" applyAlignment="1">
      <alignment horizontal="center"/>
    </xf>
    <xf numFmtId="0" fontId="53" fillId="0" borderId="75" xfId="0" applyFont="1" applyBorder="1" applyAlignment="1">
      <alignment horizontal="center" vertical="center" wrapText="1"/>
    </xf>
    <xf numFmtId="0" fontId="53" fillId="0" borderId="0" xfId="0" applyFont="1" applyAlignment="1">
      <alignment horizontal="center" vertical="center" wrapText="1"/>
    </xf>
    <xf numFmtId="0" fontId="53" fillId="0" borderId="45" xfId="0" applyFont="1" applyBorder="1" applyAlignment="1">
      <alignment horizontal="center" vertical="center" wrapText="1"/>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0" fontId="53" fillId="24" borderId="46" xfId="0" applyFont="1" applyFill="1" applyBorder="1" applyAlignment="1">
      <alignment horizontal="center"/>
    </xf>
    <xf numFmtId="0" fontId="53" fillId="24" borderId="17" xfId="0" applyFont="1" applyFill="1" applyBorder="1" applyAlignment="1">
      <alignment horizontal="center"/>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3" fillId="0" borderId="60" xfId="0" applyFont="1" applyBorder="1" applyAlignment="1" applyProtection="1">
      <alignment horizontal="center"/>
      <protection locked="0"/>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1" fillId="0" borderId="21" xfId="0" applyFont="1" applyBorder="1"/>
    <xf numFmtId="0" fontId="51" fillId="0" borderId="22" xfId="0" applyFont="1" applyBorder="1"/>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0" fontId="51" fillId="0" borderId="27" xfId="0" applyFont="1" applyBorder="1"/>
    <xf numFmtId="0" fontId="51" fillId="0" borderId="31" xfId="0" applyFont="1" applyBorder="1"/>
    <xf numFmtId="0" fontId="51" fillId="0" borderId="28" xfId="0" applyFont="1" applyBorder="1"/>
    <xf numFmtId="0" fontId="51" fillId="0" borderId="62" xfId="0" applyFont="1" applyBorder="1" applyAlignment="1">
      <alignment horizontal="center"/>
    </xf>
    <xf numFmtId="0" fontId="51" fillId="0" borderId="28" xfId="0" applyFont="1" applyBorder="1" applyAlignment="1">
      <alignment horizontal="center"/>
    </xf>
    <xf numFmtId="173" fontId="51" fillId="0" borderId="19" xfId="34" applyFont="1" applyBorder="1" applyAlignment="1">
      <alignment horizontal="center"/>
    </xf>
    <xf numFmtId="173" fontId="51" fillId="0" borderId="23" xfId="34" applyFont="1" applyBorder="1" applyAlignment="1">
      <alignment horizontal="center"/>
    </xf>
    <xf numFmtId="0" fontId="51" fillId="24" borderId="27" xfId="0" applyFont="1" applyFill="1" applyBorder="1" applyAlignment="1">
      <alignment horizontal="center" vertical="center"/>
    </xf>
    <xf numFmtId="0" fontId="51" fillId="24" borderId="70" xfId="0" applyFont="1" applyFill="1" applyBorder="1" applyAlignment="1">
      <alignment horizontal="center" vertical="center"/>
    </xf>
    <xf numFmtId="0" fontId="53" fillId="24" borderId="34" xfId="0" applyFont="1" applyFill="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3" fillId="0" borderId="60" xfId="0" applyFont="1" applyBorder="1" applyAlignment="1">
      <alignment horizontal="left" vertic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2" fillId="0" borderId="80" xfId="255" applyFont="1" applyBorder="1" applyAlignment="1" applyProtection="1">
      <alignment horizontal="center"/>
    </xf>
    <xf numFmtId="0" fontId="52" fillId="0" borderId="51" xfId="255" applyFont="1" applyBorder="1" applyAlignment="1" applyProtection="1">
      <alignment horizontal="center"/>
    </xf>
    <xf numFmtId="0" fontId="53" fillId="0" borderId="78" xfId="0" applyFont="1" applyBorder="1" applyAlignment="1">
      <alignment horizontal="center"/>
    </xf>
    <xf numFmtId="0" fontId="53" fillId="0" borderId="59" xfId="0" applyFont="1" applyBorder="1" applyAlignment="1">
      <alignment horizontal="center"/>
    </xf>
    <xf numFmtId="0" fontId="53" fillId="0" borderId="79" xfId="0" applyFont="1" applyBorder="1" applyAlignment="1">
      <alignment horizontal="center"/>
    </xf>
    <xf numFmtId="0" fontId="51"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1" fillId="0" borderId="76" xfId="254" applyFont="1" applyBorder="1" applyAlignment="1">
      <alignment horizontal="center" vertical="center"/>
    </xf>
    <xf numFmtId="0" fontId="51" fillId="0" borderId="50" xfId="254" applyFont="1" applyBorder="1" applyAlignment="1">
      <alignment horizontal="center" vertical="center"/>
    </xf>
    <xf numFmtId="0" fontId="51" fillId="0" borderId="78" xfId="254" applyFont="1" applyBorder="1" applyAlignment="1">
      <alignment horizontal="center" vertical="center"/>
    </xf>
    <xf numFmtId="0" fontId="51" fillId="0" borderId="59" xfId="254" applyFont="1" applyBorder="1" applyAlignment="1">
      <alignment horizontal="center" vertical="center"/>
    </xf>
    <xf numFmtId="0" fontId="51" fillId="0" borderId="58" xfId="254" applyFont="1" applyBorder="1" applyAlignment="1">
      <alignment horizontal="center" vertical="center"/>
    </xf>
    <xf numFmtId="0" fontId="51" fillId="0" borderId="68" xfId="254" applyFont="1" applyBorder="1" applyAlignment="1">
      <alignment horizontal="center" vertical="center"/>
    </xf>
    <xf numFmtId="0" fontId="51" fillId="0" borderId="56" xfId="254" applyFont="1" applyBorder="1" applyAlignment="1">
      <alignment horizontal="center" vertical="center"/>
    </xf>
    <xf numFmtId="0" fontId="51" fillId="0" borderId="72" xfId="254" applyFont="1" applyBorder="1" applyAlignment="1">
      <alignment horizontal="center" vertical="center"/>
    </xf>
    <xf numFmtId="0" fontId="51" fillId="0" borderId="66" xfId="254" applyFont="1" applyBorder="1" applyAlignment="1">
      <alignment horizontal="center" vertical="center"/>
    </xf>
    <xf numFmtId="0" fontId="51" fillId="0" borderId="55" xfId="254" applyFont="1" applyBorder="1" applyAlignment="1">
      <alignment horizontal="center" vertical="center"/>
    </xf>
    <xf numFmtId="0" fontId="51" fillId="0" borderId="74" xfId="254" applyFont="1" applyBorder="1" applyAlignment="1">
      <alignment horizontal="center" vertical="center"/>
    </xf>
    <xf numFmtId="0" fontId="51" fillId="0" borderId="68" xfId="0" applyFont="1" applyBorder="1" applyAlignment="1">
      <alignment horizontal="center" vertical="center"/>
    </xf>
    <xf numFmtId="0" fontId="51" fillId="0" borderId="56" xfId="0" applyFont="1" applyBorder="1" applyAlignment="1">
      <alignment horizontal="center" vertical="center"/>
    </xf>
    <xf numFmtId="0" fontId="51" fillId="0" borderId="72" xfId="0" applyFont="1" applyBorder="1" applyAlignment="1">
      <alignment horizontal="center" vertical="center"/>
    </xf>
    <xf numFmtId="0" fontId="53" fillId="24" borderId="16" xfId="0" applyFont="1" applyFill="1" applyBorder="1" applyAlignment="1">
      <alignment horizontal="center"/>
    </xf>
    <xf numFmtId="0" fontId="53" fillId="24" borderId="68" xfId="0" applyFont="1" applyFill="1" applyBorder="1" applyAlignment="1">
      <alignment horizontal="center"/>
    </xf>
    <xf numFmtId="0" fontId="53" fillId="24" borderId="67" xfId="0" applyFont="1" applyFill="1" applyBorder="1" applyAlignment="1">
      <alignment horizontal="center"/>
    </xf>
    <xf numFmtId="0" fontId="51" fillId="24" borderId="31" xfId="0" applyFont="1" applyFill="1" applyBorder="1" applyAlignment="1">
      <alignment horizontal="center" vertical="center"/>
    </xf>
    <xf numFmtId="0" fontId="51" fillId="0" borderId="62" xfId="0" applyFont="1" applyBorder="1"/>
    <xf numFmtId="2" fontId="51" fillId="0" borderId="62" xfId="0" applyNumberFormat="1" applyFont="1" applyBorder="1" applyAlignment="1">
      <alignment horizontal="center"/>
    </xf>
    <xf numFmtId="2" fontId="51" fillId="0" borderId="28" xfId="0" applyNumberFormat="1" applyFont="1" applyBorder="1" applyAlignment="1">
      <alignment horizontal="center"/>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1" fillId="0" borderId="0" xfId="0" applyFont="1" applyAlignment="1">
      <alignment horizontal="right"/>
    </xf>
    <xf numFmtId="0" fontId="51" fillId="0" borderId="12" xfId="0" applyFont="1" applyBorder="1" applyAlignment="1">
      <alignment horizontal="right"/>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7" xfId="0" applyFont="1" applyBorder="1" applyAlignment="1">
      <alignment horizontal="center"/>
    </xf>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2" xfId="34" applyNumberFormat="1" applyFont="1" applyBorder="1" applyAlignment="1">
      <alignment horizontal="center"/>
    </xf>
    <xf numFmtId="43" fontId="51" fillId="0" borderId="28" xfId="34" applyNumberFormat="1" applyFont="1" applyBorder="1" applyAlignment="1">
      <alignment horizontal="center"/>
    </xf>
    <xf numFmtId="0" fontId="1" fillId="0" borderId="0" xfId="264"/>
    <xf numFmtId="0" fontId="35" fillId="0" borderId="38" xfId="265" applyFont="1" applyBorder="1"/>
    <xf numFmtId="0" fontId="35" fillId="0" borderId="88" xfId="265" applyFont="1" applyBorder="1"/>
    <xf numFmtId="0" fontId="35" fillId="0" borderId="88" xfId="265" applyFont="1" applyBorder="1" applyAlignment="1">
      <alignment horizontal="center"/>
    </xf>
    <xf numFmtId="0" fontId="35" fillId="0" borderId="39" xfId="265" applyFont="1" applyBorder="1"/>
    <xf numFmtId="0" fontId="35" fillId="0" borderId="0" xfId="265" applyFont="1"/>
    <xf numFmtId="0" fontId="35" fillId="0" borderId="36" xfId="265" applyFont="1" applyBorder="1"/>
    <xf numFmtId="0" fontId="56" fillId="0" borderId="85" xfId="265" applyFont="1" applyBorder="1" applyAlignment="1">
      <alignment horizontal="center" wrapText="1"/>
    </xf>
    <xf numFmtId="0" fontId="35" fillId="0" borderId="37" xfId="265" applyFont="1" applyBorder="1"/>
    <xf numFmtId="0" fontId="10" fillId="0" borderId="86" xfId="264" applyFont="1" applyBorder="1" applyAlignment="1">
      <alignment horizontal="left" vertical="center"/>
    </xf>
    <xf numFmtId="0" fontId="9" fillId="0" borderId="86" xfId="264" applyFont="1" applyBorder="1" applyAlignment="1">
      <alignment horizontal="left" vertical="center"/>
    </xf>
    <xf numFmtId="0" fontId="53" fillId="0" borderId="0" xfId="265" applyFont="1" applyAlignment="1">
      <alignment horizontal="center" vertical="top"/>
    </xf>
    <xf numFmtId="0" fontId="53" fillId="0" borderId="14" xfId="265" applyFont="1" applyBorder="1" applyAlignment="1">
      <alignment horizontal="center"/>
    </xf>
    <xf numFmtId="0" fontId="35" fillId="25" borderId="87" xfId="265" applyFont="1" applyFill="1" applyBorder="1"/>
    <xf numFmtId="0" fontId="51" fillId="27" borderId="52" xfId="265" applyFont="1" applyFill="1" applyBorder="1" applyAlignment="1">
      <alignment horizontal="left" vertical="center" wrapText="1"/>
    </xf>
    <xf numFmtId="0" fontId="51" fillId="27" borderId="25" xfId="265" applyFont="1" applyFill="1" applyBorder="1" applyAlignment="1">
      <alignment horizontal="left" vertical="center" wrapText="1"/>
    </xf>
    <xf numFmtId="0" fontId="51" fillId="27" borderId="47" xfId="265" applyFont="1" applyFill="1" applyBorder="1" applyAlignment="1">
      <alignment horizontal="left" vertical="center" wrapText="1"/>
    </xf>
    <xf numFmtId="0" fontId="35" fillId="25" borderId="37" xfId="265" applyFont="1" applyFill="1" applyBorder="1"/>
    <xf numFmtId="0" fontId="35" fillId="25" borderId="0" xfId="265" applyFont="1" applyFill="1"/>
    <xf numFmtId="0" fontId="35" fillId="0" borderId="87" xfId="265" applyFont="1" applyBorder="1"/>
    <xf numFmtId="0" fontId="51" fillId="27" borderId="33" xfId="265" applyFont="1" applyFill="1" applyBorder="1" applyAlignment="1">
      <alignment horizontal="left" vertical="center" wrapText="1"/>
    </xf>
    <xf numFmtId="0" fontId="51" fillId="27" borderId="18" xfId="265" applyFont="1" applyFill="1" applyBorder="1" applyAlignment="1">
      <alignment horizontal="left" vertical="center" wrapText="1"/>
    </xf>
    <xf numFmtId="0" fontId="51" fillId="27" borderId="30" xfId="265" applyFont="1" applyFill="1" applyBorder="1" applyAlignment="1">
      <alignment horizontal="left" vertical="center" wrapText="1"/>
    </xf>
    <xf numFmtId="0" fontId="51" fillId="26" borderId="21" xfId="265" applyFont="1" applyFill="1" applyBorder="1" applyAlignment="1">
      <alignment horizontal="center" vertical="center" wrapText="1"/>
    </xf>
    <xf numFmtId="0" fontId="51" fillId="26" borderId="22" xfId="265" applyFont="1" applyFill="1" applyBorder="1" applyAlignment="1">
      <alignment horizontal="center" vertical="center" wrapText="1"/>
    </xf>
    <xf numFmtId="0" fontId="51" fillId="26" borderId="57" xfId="265" applyFont="1" applyFill="1" applyBorder="1" applyAlignment="1">
      <alignment horizontal="center" vertical="center" wrapText="1"/>
    </xf>
    <xf numFmtId="0" fontId="32" fillId="0" borderId="36" xfId="265" applyFont="1" applyBorder="1"/>
    <xf numFmtId="0" fontId="32" fillId="0" borderId="37" xfId="265" applyFont="1" applyBorder="1"/>
    <xf numFmtId="0" fontId="32" fillId="0" borderId="0" xfId="265" applyFont="1"/>
    <xf numFmtId="0" fontId="53" fillId="24" borderId="41" xfId="134" applyFont="1" applyFill="1" applyBorder="1" applyAlignment="1">
      <alignment vertical="center"/>
    </xf>
    <xf numFmtId="0" fontId="53" fillId="24" borderId="43" xfId="134" applyFont="1" applyFill="1" applyBorder="1" applyAlignment="1">
      <alignment vertical="center"/>
    </xf>
    <xf numFmtId="0" fontId="53" fillId="24" borderId="53" xfId="134" applyFont="1" applyFill="1" applyBorder="1" applyAlignment="1">
      <alignment vertical="center"/>
    </xf>
    <xf numFmtId="203" fontId="53" fillId="24" borderId="44" xfId="134" applyNumberFormat="1" applyFont="1" applyFill="1" applyBorder="1" applyAlignment="1">
      <alignment vertical="center"/>
    </xf>
    <xf numFmtId="49" fontId="51" fillId="0" borderId="18" xfId="134" applyNumberFormat="1" applyFont="1" applyBorder="1" applyAlignment="1">
      <alignment horizontal="center" vertical="center"/>
    </xf>
    <xf numFmtId="4" fontId="51" fillId="0" borderId="18" xfId="267" applyNumberFormat="1" applyFont="1" applyFill="1" applyBorder="1" applyAlignment="1">
      <alignment vertical="center" wrapText="1"/>
    </xf>
    <xf numFmtId="167" fontId="51" fillId="28" borderId="18" xfId="258" applyNumberFormat="1" applyFont="1" applyFill="1" applyBorder="1" applyAlignment="1">
      <alignment horizontal="right" vertical="center" wrapText="1"/>
    </xf>
    <xf numFmtId="167" fontId="51" fillId="0" borderId="18" xfId="258" applyNumberFormat="1" applyFont="1" applyBorder="1" applyAlignment="1">
      <alignment horizontal="right" vertical="center" wrapText="1"/>
    </xf>
    <xf numFmtId="0" fontId="53" fillId="0" borderId="11" xfId="134" applyFont="1" applyBorder="1" applyAlignment="1">
      <alignment horizontal="right" vertical="center"/>
    </xf>
    <xf numFmtId="0" fontId="53" fillId="0" borderId="0" xfId="134" applyFont="1" applyAlignment="1">
      <alignment horizontal="right" vertical="center"/>
    </xf>
    <xf numFmtId="0" fontId="53" fillId="0" borderId="45" xfId="134" applyFont="1" applyBorder="1" applyAlignment="1">
      <alignment horizontal="right" vertical="center"/>
    </xf>
    <xf numFmtId="203" fontId="53" fillId="0" borderId="12" xfId="134" applyNumberFormat="1" applyFont="1" applyBorder="1" applyAlignment="1">
      <alignment vertical="center"/>
    </xf>
    <xf numFmtId="44" fontId="0" fillId="0" borderId="0" xfId="268" applyFont="1"/>
    <xf numFmtId="0" fontId="60" fillId="0" borderId="0" xfId="269" applyAlignment="1"/>
    <xf numFmtId="179" fontId="51" fillId="0" borderId="35" xfId="128" applyNumberFormat="1" applyFont="1" applyBorder="1" applyAlignment="1">
      <alignment vertical="center"/>
    </xf>
    <xf numFmtId="44" fontId="35" fillId="0" borderId="0" xfId="268" applyFont="1"/>
    <xf numFmtId="179" fontId="51" fillId="0" borderId="30" xfId="128" applyNumberFormat="1" applyFont="1" applyBorder="1" applyAlignment="1">
      <alignment vertical="center"/>
    </xf>
    <xf numFmtId="179" fontId="53" fillId="0" borderId="30" xfId="128" applyNumberFormat="1" applyFont="1" applyBorder="1" applyAlignment="1">
      <alignment vertical="center"/>
    </xf>
    <xf numFmtId="180" fontId="35" fillId="0" borderId="0" xfId="127" applyNumberFormat="1" applyFont="1"/>
    <xf numFmtId="0" fontId="51" fillId="26" borderId="21" xfId="265" applyFont="1" applyFill="1" applyBorder="1" applyAlignment="1">
      <alignment vertical="center" wrapText="1"/>
    </xf>
    <xf numFmtId="0" fontId="51" fillId="26" borderId="22" xfId="265" applyFont="1" applyFill="1" applyBorder="1" applyAlignment="1">
      <alignment vertical="center" wrapText="1"/>
    </xf>
    <xf numFmtId="0" fontId="51" fillId="26" borderId="23" xfId="265" applyFont="1" applyFill="1" applyBorder="1" applyAlignment="1">
      <alignment vertical="center" wrapText="1"/>
    </xf>
    <xf numFmtId="3" fontId="53" fillId="26" borderId="19" xfId="265" applyNumberFormat="1" applyFont="1" applyFill="1" applyBorder="1" applyAlignment="1">
      <alignment horizontal="center" vertical="center" wrapText="1"/>
    </xf>
    <xf numFmtId="3" fontId="53" fillId="26" borderId="22" xfId="265" applyNumberFormat="1" applyFont="1" applyFill="1" applyBorder="1" applyAlignment="1">
      <alignment horizontal="center" vertical="center" wrapText="1"/>
    </xf>
    <xf numFmtId="3" fontId="53" fillId="26" borderId="23" xfId="265" applyNumberFormat="1" applyFont="1" applyFill="1" applyBorder="1" applyAlignment="1">
      <alignment horizontal="center" vertical="center" wrapText="1"/>
    </xf>
    <xf numFmtId="182" fontId="35" fillId="0" borderId="0" xfId="127" applyNumberFormat="1" applyFont="1"/>
    <xf numFmtId="3" fontId="53" fillId="26" borderId="19" xfId="265" applyNumberFormat="1" applyFont="1" applyFill="1" applyBorder="1" applyAlignment="1">
      <alignment horizontal="center" vertical="center"/>
    </xf>
    <xf numFmtId="3" fontId="53" fillId="26" borderId="23" xfId="265" applyNumberFormat="1" applyFont="1" applyFill="1" applyBorder="1" applyAlignment="1">
      <alignment horizontal="center" vertical="center"/>
    </xf>
    <xf numFmtId="204" fontId="51" fillId="27" borderId="30" xfId="240" applyNumberFormat="1" applyFont="1" applyFill="1" applyBorder="1" applyAlignment="1">
      <alignment horizontal="center" vertical="center"/>
    </xf>
    <xf numFmtId="0" fontId="53" fillId="26" borderId="19" xfId="265" applyFont="1" applyFill="1" applyBorder="1" applyAlignment="1">
      <alignment horizontal="center" vertical="center" wrapText="1"/>
    </xf>
    <xf numFmtId="0" fontId="53" fillId="26" borderId="23" xfId="265" applyFont="1" applyFill="1" applyBorder="1" applyAlignment="1">
      <alignment horizontal="center" vertical="center" wrapText="1"/>
    </xf>
    <xf numFmtId="0" fontId="51" fillId="26" borderId="33" xfId="270" applyFont="1" applyFill="1" applyBorder="1" applyAlignment="1">
      <alignment vertical="center" wrapText="1"/>
    </xf>
    <xf numFmtId="0" fontId="51" fillId="26" borderId="18" xfId="270" applyFont="1" applyFill="1" applyBorder="1" applyAlignment="1">
      <alignment vertical="center" wrapText="1"/>
    </xf>
    <xf numFmtId="0" fontId="53" fillId="26" borderId="33" xfId="270" applyFont="1" applyFill="1" applyBorder="1" applyAlignment="1">
      <alignment vertical="center" wrapText="1"/>
    </xf>
    <xf numFmtId="0" fontId="51" fillId="25" borderId="20" xfId="265" applyFont="1" applyFill="1" applyBorder="1" applyAlignment="1">
      <alignment horizontal="center" vertical="center" wrapText="1"/>
    </xf>
    <xf numFmtId="0" fontId="51" fillId="25" borderId="42" xfId="265" applyFont="1" applyFill="1" applyBorder="1" applyAlignment="1">
      <alignment horizontal="center" vertical="center" wrapText="1"/>
    </xf>
    <xf numFmtId="0" fontId="51" fillId="25" borderId="59" xfId="265" applyFont="1" applyFill="1" applyBorder="1" applyAlignment="1">
      <alignment horizontal="center" vertical="center" wrapText="1"/>
    </xf>
    <xf numFmtId="0" fontId="51" fillId="25" borderId="0" xfId="265" applyFont="1" applyFill="1" applyAlignment="1">
      <alignment horizontal="center" vertical="center" wrapText="1"/>
    </xf>
    <xf numFmtId="0" fontId="53" fillId="25" borderId="55" xfId="265" applyFont="1" applyFill="1" applyBorder="1" applyAlignment="1">
      <alignment horizontal="center" vertical="center" wrapText="1"/>
    </xf>
    <xf numFmtId="0" fontId="35" fillId="0" borderId="89" xfId="127" applyFont="1" applyBorder="1"/>
    <xf numFmtId="0" fontId="35" fillId="0" borderId="90" xfId="265" applyFont="1" applyBorder="1"/>
    <xf numFmtId="0" fontId="35" fillId="0" borderId="90" xfId="265" applyFont="1" applyBorder="1" applyAlignment="1">
      <alignment horizontal="center"/>
    </xf>
    <xf numFmtId="183" fontId="35" fillId="0" borderId="90" xfId="262" applyNumberFormat="1" applyFont="1" applyBorder="1"/>
    <xf numFmtId="0" fontId="35" fillId="0" borderId="91" xfId="265" applyFont="1" applyBorder="1"/>
    <xf numFmtId="0" fontId="35" fillId="0" borderId="0" xfId="265" applyFont="1" applyAlignment="1"/>
    <xf numFmtId="167" fontId="51" fillId="29" borderId="18" xfId="258" applyNumberFormat="1" applyFont="1" applyFill="1" applyBorder="1" applyAlignment="1">
      <alignment horizontal="right" vertical="center" wrapText="1"/>
    </xf>
  </cellXfs>
  <cellStyles count="271">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2 2" xfId="257" xr:uid="{4139DF4A-2722-440D-BAB7-0FEA1FD7E6E8}"/>
    <cellStyle name="Millares 2 2 2 2" xfId="267" xr:uid="{D0577435-DFC9-4290-BA5F-7FBF416BDF8A}"/>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 6" xfId="262" xr:uid="{097068EF-E6A1-430C-BA0C-1BEC64D78B6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60" xr:uid="{2B37EFC3-8EE6-461D-BC9A-AB16736A1930}"/>
    <cellStyle name="MILLONES" xfId="208" xr:uid="{00000000-0005-0000-0000-000088000000}"/>
    <cellStyle name="MILLONES 2" xfId="209" xr:uid="{00000000-0005-0000-0000-000089000000}"/>
    <cellStyle name="MILLONES_PRESUPUESTO FASE III ABR-2015 Rev3" xfId="210" xr:uid="{00000000-0005-0000-0000-00008A000000}"/>
    <cellStyle name="Moneda 10 2" xfId="60" xr:uid="{00000000-0005-0000-0000-00008B000000}"/>
    <cellStyle name="Moneda 2" xfId="61"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 6" xfId="258" xr:uid="{3AECEED5-E69F-49A8-BFE8-EC2CB9EE3F96}"/>
    <cellStyle name="Moneda 2 2_APU´S_NO_PREVISTOS (1)" xfId="214" xr:uid="{00000000-0005-0000-0000-000097000000}"/>
    <cellStyle name="Moneda 2 3" xfId="68"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69" xr:uid="{00000000-0005-0000-0000-0000A0000000}"/>
    <cellStyle name="Moneda 4" xfId="222" xr:uid="{00000000-0005-0000-0000-0000A1000000}"/>
    <cellStyle name="Moneda 5" xfId="259" xr:uid="{92046259-92F0-46E3-9833-CB5EA490B425}"/>
    <cellStyle name="Moneda 5 2" xfId="268" xr:uid="{B06CBEE1-F2C0-4621-9574-FD30C62F7F52}"/>
    <cellStyle name="Monetario0" xfId="223" xr:uid="{00000000-0005-0000-0000-0000A2000000}"/>
    <cellStyle name="Neutral" xfId="70" builtinId="28" customBuiltin="1"/>
    <cellStyle name="Neutral 2" xfId="71"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64" xr:uid="{5F7B923E-4DBE-472F-83F8-11C3A0F8BD02}"/>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7" xr:uid="{00000000-0005-0000-0000-0000B2000000}"/>
    <cellStyle name="Normal 2 2 3" xfId="228" xr:uid="{00000000-0005-0000-0000-0000B3000000}"/>
    <cellStyle name="Normal 2 3" xfId="79" xr:uid="{00000000-0005-0000-0000-0000B4000000}"/>
    <cellStyle name="Normal 2 3 2" xfId="229" xr:uid="{00000000-0005-0000-0000-0000B5000000}"/>
    <cellStyle name="Normal 2 3 3" xfId="261" xr:uid="{307AD2F3-6C79-4411-8106-751D4BE60097}"/>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56" xr:uid="{18592D49-EA0E-49F3-8B70-B2B59E25C66C}"/>
    <cellStyle name="Normal 3 11 2 2" xfId="269" xr:uid="{29384EF5-049C-44E3-BD95-D12F7740EC85}"/>
    <cellStyle name="Normal 3 11 3" xfId="265" xr:uid="{3C55A065-4CA6-49CF-86C4-BE2E5C6713F2}"/>
    <cellStyle name="Normal 3 11 3 2" xfId="263" xr:uid="{BDD7E61A-4527-4F26-84D0-553CA23EE7A1}"/>
    <cellStyle name="Normal 3 11 3 2 2" xfId="270" xr:uid="{F7D73FB6-5753-4737-B140-E2D685868449}"/>
    <cellStyle name="Normal 3 2" xfId="89" xr:uid="{00000000-0005-0000-0000-0000C0000000}"/>
    <cellStyle name="Normal 3 2 2" xfId="127" xr:uid="{00000000-0005-0000-0000-0000C1000000}"/>
    <cellStyle name="Normal 3 3" xfId="230" xr:uid="{00000000-0005-0000-0000-0000C2000000}"/>
    <cellStyle name="Normal 3_APU´S_NO_PREVISTOS (1)" xfId="231" xr:uid="{00000000-0005-0000-0000-0000C3000000}"/>
    <cellStyle name="Normal 4" xfId="90" xr:uid="{00000000-0005-0000-0000-0000C4000000}"/>
    <cellStyle name="Normal 4 2" xfId="91"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rmal_PTO OFICIAL PREPLIEGO (CORREGIDO) 2" xfId="130" xr:uid="{00000000-0005-0000-0000-0000CF000000}"/>
    <cellStyle name="Notas 2" xfId="92" xr:uid="{00000000-0005-0000-0000-0000D0000000}"/>
    <cellStyle name="Notas 3" xfId="238" xr:uid="{00000000-0005-0000-0000-0000D1000000}"/>
    <cellStyle name="Percent" xfId="239" xr:uid="{00000000-0005-0000-0000-0000D2000000}"/>
    <cellStyle name="Porcentaje" xfId="94" builtinId="5"/>
    <cellStyle name="Porcentaje 2" xfId="240" xr:uid="{00000000-0005-0000-0000-0000D4000000}"/>
    <cellStyle name="Porcentaje 3" xfId="93"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aje 6" xfId="266" xr:uid="{EED8B851-C9DC-4F57-A77D-65DA5EEA57D8}"/>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4"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5" xr:uid="{00000000-0005-0000-0000-0000EF000000}"/>
    <cellStyle name="Salida 2" xfId="115" xr:uid="{00000000-0005-0000-0000-0000F0000000}"/>
    <cellStyle name="Salida 3" xfId="246" xr:uid="{00000000-0005-0000-0000-0000F1000000}"/>
    <cellStyle name="Texto de advertencia 2" xfId="116" xr:uid="{00000000-0005-0000-0000-0000F2000000}"/>
    <cellStyle name="Texto de advertencia 3" xfId="247" xr:uid="{00000000-0005-0000-0000-0000F3000000}"/>
    <cellStyle name="Texto explicativo 2" xfId="117" xr:uid="{00000000-0005-0000-0000-0000F4000000}"/>
    <cellStyle name="Texto explicativo 3" xfId="248" xr:uid="{00000000-0005-0000-0000-0000F5000000}"/>
    <cellStyle name="Título 1 2" xfId="118" xr:uid="{00000000-0005-0000-0000-0000F6000000}"/>
    <cellStyle name="Título 1 3" xfId="249" xr:uid="{00000000-0005-0000-0000-0000F7000000}"/>
    <cellStyle name="Título 2 2" xfId="119" xr:uid="{00000000-0005-0000-0000-0000F8000000}"/>
    <cellStyle name="Título 2 3" xfId="250" xr:uid="{00000000-0005-0000-0000-0000F9000000}"/>
    <cellStyle name="Título 3 2" xfId="120" xr:uid="{00000000-0005-0000-0000-0000FA000000}"/>
    <cellStyle name="Título 3 3" xfId="251" xr:uid="{00000000-0005-0000-0000-0000FB000000}"/>
    <cellStyle name="Título 4" xfId="121" xr:uid="{00000000-0005-0000-0000-0000FC000000}"/>
    <cellStyle name="Título 5" xfId="252" xr:uid="{00000000-0005-0000-0000-0000FD000000}"/>
    <cellStyle name="Total" xfId="122" builtinId="25" customBuiltin="1"/>
    <cellStyle name="Total 2" xfId="123"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33B4D-101C-462E-8DBD-60386ADA5F3B}">
  <sheetPr codeName="Hoja13">
    <tabColor rgb="FFFFFF00"/>
    <pageSetUpPr fitToPage="1"/>
  </sheetPr>
  <dimension ref="A1:Q183"/>
  <sheetViews>
    <sheetView view="pageBreakPreview" topLeftCell="G155" zoomScale="90" zoomScaleNormal="100" zoomScaleSheetLayoutView="90" workbookViewId="0">
      <selection activeCell="K171" sqref="K171"/>
    </sheetView>
  </sheetViews>
  <sheetFormatPr baseColWidth="10" defaultColWidth="11.44140625" defaultRowHeight="14.4"/>
  <cols>
    <col min="1" max="1" width="11.44140625" style="288"/>
    <col min="2" max="2" width="2.44140625" style="288" customWidth="1"/>
    <col min="3" max="3" width="11.44140625" style="288"/>
    <col min="4" max="4" width="14.33203125" style="288" customWidth="1"/>
    <col min="5" max="5" width="12.33203125" style="288" customWidth="1"/>
    <col min="6" max="6" width="15.6640625" style="288" customWidth="1"/>
    <col min="7" max="7" width="93" style="288" customWidth="1"/>
    <col min="8" max="8" width="11.44140625" style="288"/>
    <col min="9" max="9" width="15" style="288" customWidth="1"/>
    <col min="10" max="10" width="17.44140625" style="288" customWidth="1"/>
    <col min="11" max="11" width="22" style="288" bestFit="1" customWidth="1"/>
    <col min="12" max="13" width="2.6640625" style="288" customWidth="1"/>
    <col min="14" max="14" width="13.6640625" style="288" customWidth="1"/>
    <col min="15" max="15" width="18" style="288" bestFit="1" customWidth="1"/>
    <col min="16" max="16" width="19.33203125" style="288" bestFit="1" customWidth="1"/>
    <col min="17" max="17" width="18.6640625" style="288" bestFit="1" customWidth="1"/>
    <col min="18" max="16384" width="11.44140625" style="288"/>
  </cols>
  <sheetData>
    <row r="1" spans="1:17" ht="16.2" thickTop="1">
      <c r="B1" s="289"/>
      <c r="C1" s="290"/>
      <c r="D1" s="290"/>
      <c r="E1" s="291"/>
      <c r="F1" s="290"/>
      <c r="G1" s="290"/>
      <c r="H1" s="290"/>
      <c r="I1" s="290"/>
      <c r="J1" s="290"/>
      <c r="K1" s="290"/>
      <c r="L1" s="292"/>
      <c r="M1" s="293"/>
      <c r="N1" s="293"/>
    </row>
    <row r="2" spans="1:17" ht="27.9" customHeight="1">
      <c r="B2" s="294"/>
      <c r="C2" s="295" t="s">
        <v>0</v>
      </c>
      <c r="D2" s="295"/>
      <c r="E2" s="295"/>
      <c r="F2" s="295"/>
      <c r="G2" s="293"/>
      <c r="H2" s="293"/>
      <c r="I2" s="293"/>
      <c r="J2" s="293"/>
      <c r="K2" s="293"/>
      <c r="L2" s="296"/>
      <c r="M2" s="293"/>
      <c r="N2" s="293"/>
    </row>
    <row r="3" spans="1:17" ht="15.6">
      <c r="B3" s="294"/>
      <c r="C3" s="297" t="s">
        <v>1</v>
      </c>
      <c r="D3" s="298" t="s">
        <v>2</v>
      </c>
      <c r="E3" s="297" t="s">
        <v>3</v>
      </c>
      <c r="F3" s="298">
        <v>4</v>
      </c>
      <c r="G3" s="293"/>
      <c r="H3" s="293"/>
      <c r="I3" s="293"/>
      <c r="J3" s="293"/>
      <c r="K3" s="293"/>
      <c r="L3" s="296"/>
      <c r="M3" s="293"/>
      <c r="N3" s="293"/>
    </row>
    <row r="4" spans="1:17" ht="15.6">
      <c r="B4" s="294"/>
      <c r="C4" s="299" t="s">
        <v>4</v>
      </c>
      <c r="D4" s="299"/>
      <c r="E4" s="299"/>
      <c r="F4" s="299"/>
      <c r="G4" s="299"/>
      <c r="H4" s="299"/>
      <c r="I4" s="299"/>
      <c r="J4" s="299"/>
      <c r="K4" s="299"/>
      <c r="L4" s="296"/>
      <c r="M4" s="293"/>
      <c r="N4" s="361"/>
      <c r="O4" s="361"/>
      <c r="P4" s="361"/>
      <c r="Q4" s="361"/>
    </row>
    <row r="5" spans="1:17" ht="16.2" thickBot="1">
      <c r="B5" s="294"/>
      <c r="C5" s="300" t="s">
        <v>5</v>
      </c>
      <c r="D5" s="300"/>
      <c r="E5" s="300"/>
      <c r="F5" s="300"/>
      <c r="G5" s="300"/>
      <c r="H5" s="300"/>
      <c r="I5" s="300"/>
      <c r="J5" s="300"/>
      <c r="K5" s="300"/>
      <c r="L5" s="296"/>
      <c r="M5" s="293"/>
      <c r="N5" s="361"/>
      <c r="O5" s="361"/>
      <c r="P5" s="361"/>
      <c r="Q5" s="361"/>
    </row>
    <row r="6" spans="1:17" ht="30.15" customHeight="1">
      <c r="B6" s="301"/>
      <c r="C6" s="302" t="s">
        <v>6</v>
      </c>
      <c r="D6" s="303"/>
      <c r="E6" s="303"/>
      <c r="F6" s="303"/>
      <c r="G6" s="303"/>
      <c r="H6" s="303"/>
      <c r="I6" s="303"/>
      <c r="J6" s="303"/>
      <c r="K6" s="304"/>
      <c r="L6" s="305"/>
      <c r="M6" s="306"/>
      <c r="N6" s="361"/>
      <c r="O6" s="361"/>
      <c r="P6" s="361"/>
      <c r="Q6" s="361"/>
    </row>
    <row r="7" spans="1:17" ht="30.15" customHeight="1">
      <c r="B7" s="307"/>
      <c r="C7" s="308"/>
      <c r="D7" s="309"/>
      <c r="E7" s="309"/>
      <c r="F7" s="309"/>
      <c r="G7" s="309"/>
      <c r="H7" s="309"/>
      <c r="I7" s="309"/>
      <c r="J7" s="309"/>
      <c r="K7" s="310"/>
      <c r="L7" s="296"/>
      <c r="M7" s="293"/>
      <c r="N7" s="361"/>
      <c r="O7" s="361"/>
      <c r="P7" s="361"/>
      <c r="Q7" s="361"/>
    </row>
    <row r="8" spans="1:17" ht="49.2" customHeight="1">
      <c r="B8" s="307"/>
      <c r="C8" s="311" t="s">
        <v>7</v>
      </c>
      <c r="D8" s="312"/>
      <c r="E8" s="312"/>
      <c r="F8" s="312"/>
      <c r="G8" s="312"/>
      <c r="H8" s="312"/>
      <c r="I8" s="312"/>
      <c r="J8" s="312"/>
      <c r="K8" s="313"/>
      <c r="L8" s="296"/>
      <c r="M8" s="293"/>
      <c r="N8" s="361"/>
      <c r="O8" s="361"/>
      <c r="P8" s="361"/>
      <c r="Q8" s="361"/>
    </row>
    <row r="9" spans="1:17" ht="16.2" thickBot="1">
      <c r="B9" s="294"/>
      <c r="C9" s="159"/>
      <c r="D9" s="160"/>
      <c r="E9" s="160"/>
      <c r="F9" s="160"/>
      <c r="G9" s="160"/>
      <c r="H9" s="160"/>
      <c r="I9" s="160"/>
      <c r="J9" s="160"/>
      <c r="K9" s="161"/>
      <c r="L9" s="296"/>
      <c r="M9" s="293"/>
      <c r="N9" s="361"/>
      <c r="O9" s="361"/>
      <c r="P9" s="361"/>
      <c r="Q9" s="361"/>
    </row>
    <row r="10" spans="1:17" ht="40.200000000000003" customHeight="1">
      <c r="B10" s="294"/>
      <c r="C10" s="151" t="s">
        <v>8</v>
      </c>
      <c r="D10" s="149" t="s">
        <v>9</v>
      </c>
      <c r="E10" s="153" t="s">
        <v>10</v>
      </c>
      <c r="F10" s="153"/>
      <c r="G10" s="151" t="s">
        <v>11</v>
      </c>
      <c r="H10" s="149" t="s">
        <v>12</v>
      </c>
      <c r="I10" s="149" t="s">
        <v>13</v>
      </c>
      <c r="J10" s="154" t="s">
        <v>14</v>
      </c>
      <c r="K10" s="147" t="s">
        <v>15</v>
      </c>
      <c r="L10" s="296"/>
      <c r="M10" s="293"/>
      <c r="N10" s="361"/>
      <c r="O10" s="361"/>
      <c r="P10" s="361"/>
      <c r="Q10" s="361"/>
    </row>
    <row r="11" spans="1:17" ht="16.2" customHeight="1" thickBot="1">
      <c r="B11" s="294"/>
      <c r="C11" s="152"/>
      <c r="D11" s="150"/>
      <c r="E11" s="129" t="s">
        <v>16</v>
      </c>
      <c r="F11" s="129" t="s">
        <v>17</v>
      </c>
      <c r="G11" s="152"/>
      <c r="H11" s="150"/>
      <c r="I11" s="150"/>
      <c r="J11" s="155"/>
      <c r="K11" s="148"/>
      <c r="L11" s="296"/>
      <c r="M11" s="293"/>
      <c r="N11" s="361"/>
      <c r="O11" s="361"/>
      <c r="P11" s="361"/>
      <c r="Q11" s="361"/>
    </row>
    <row r="12" spans="1:17" ht="27.6">
      <c r="A12" s="288">
        <f>IF(I12=0,A11,A11+1)</f>
        <v>1</v>
      </c>
      <c r="B12" s="294"/>
      <c r="C12" s="116">
        <v>1</v>
      </c>
      <c r="D12" s="114" t="s">
        <v>150</v>
      </c>
      <c r="E12" s="130" t="s">
        <v>87</v>
      </c>
      <c r="F12" s="130"/>
      <c r="G12" s="115" t="s">
        <v>96</v>
      </c>
      <c r="H12" s="114" t="s">
        <v>97</v>
      </c>
      <c r="I12" s="131">
        <v>294.64</v>
      </c>
      <c r="J12" s="132">
        <v>55337</v>
      </c>
      <c r="K12" s="133">
        <v>16304494</v>
      </c>
      <c r="L12" s="296"/>
      <c r="M12" s="293"/>
      <c r="N12" s="361"/>
      <c r="O12" s="361"/>
      <c r="P12" s="361"/>
      <c r="Q12" s="361"/>
    </row>
    <row r="13" spans="1:17" ht="27.6">
      <c r="A13" s="288">
        <f>IF(I13=0,A12,A12+1)</f>
        <v>2</v>
      </c>
      <c r="B13" s="294"/>
      <c r="C13" s="116">
        <v>2</v>
      </c>
      <c r="D13" s="114" t="s">
        <v>151</v>
      </c>
      <c r="E13" s="130" t="s">
        <v>87</v>
      </c>
      <c r="F13" s="130"/>
      <c r="G13" s="115" t="s">
        <v>98</v>
      </c>
      <c r="H13" s="114" t="s">
        <v>99</v>
      </c>
      <c r="I13" s="131">
        <v>2538.38</v>
      </c>
      <c r="J13" s="132">
        <v>10184</v>
      </c>
      <c r="K13" s="133">
        <v>25850862</v>
      </c>
      <c r="L13" s="296"/>
      <c r="M13" s="293"/>
      <c r="N13" s="361"/>
      <c r="O13" s="361"/>
      <c r="P13" s="361"/>
      <c r="Q13" s="361"/>
    </row>
    <row r="14" spans="1:17" ht="27.6" customHeight="1">
      <c r="A14" s="288">
        <f t="shared" ref="A14:A77" si="0">IF(I14=0,A13,A13+1)</f>
        <v>3</v>
      </c>
      <c r="B14" s="294"/>
      <c r="C14" s="116">
        <v>3</v>
      </c>
      <c r="D14" s="114" t="s">
        <v>152</v>
      </c>
      <c r="E14" s="130" t="s">
        <v>87</v>
      </c>
      <c r="F14" s="130"/>
      <c r="G14" s="115" t="s">
        <v>101</v>
      </c>
      <c r="H14" s="114" t="s">
        <v>97</v>
      </c>
      <c r="I14" s="131">
        <v>251.63</v>
      </c>
      <c r="J14" s="132">
        <v>82197</v>
      </c>
      <c r="K14" s="133">
        <v>20683231</v>
      </c>
      <c r="L14" s="296"/>
      <c r="M14" s="293"/>
      <c r="N14" s="361"/>
      <c r="O14" s="361"/>
      <c r="P14" s="361"/>
      <c r="Q14" s="361"/>
    </row>
    <row r="15" spans="1:17" ht="27.6" customHeight="1">
      <c r="A15" s="288">
        <f t="shared" si="0"/>
        <v>4</v>
      </c>
      <c r="B15" s="294"/>
      <c r="C15" s="116">
        <v>4</v>
      </c>
      <c r="D15" s="114" t="s">
        <v>282</v>
      </c>
      <c r="E15" s="130" t="s">
        <v>87</v>
      </c>
      <c r="F15" s="130"/>
      <c r="G15" s="115" t="s">
        <v>281</v>
      </c>
      <c r="H15" s="114" t="s">
        <v>99</v>
      </c>
      <c r="I15" s="131">
        <v>126</v>
      </c>
      <c r="J15" s="132">
        <v>17117</v>
      </c>
      <c r="K15" s="133">
        <v>2156742</v>
      </c>
      <c r="L15" s="296"/>
      <c r="M15" s="293"/>
      <c r="N15" s="361"/>
      <c r="O15" s="361"/>
      <c r="P15" s="361"/>
      <c r="Q15" s="361"/>
    </row>
    <row r="16" spans="1:17" ht="27.6">
      <c r="A16" s="288">
        <f t="shared" si="0"/>
        <v>5</v>
      </c>
      <c r="B16" s="294"/>
      <c r="C16" s="116">
        <v>5</v>
      </c>
      <c r="D16" s="114" t="s">
        <v>270</v>
      </c>
      <c r="E16" s="130" t="s">
        <v>87</v>
      </c>
      <c r="F16" s="130"/>
      <c r="G16" s="115" t="s">
        <v>309</v>
      </c>
      <c r="H16" s="114" t="s">
        <v>97</v>
      </c>
      <c r="I16" s="131">
        <v>2.5</v>
      </c>
      <c r="J16" s="132">
        <v>453650</v>
      </c>
      <c r="K16" s="133">
        <v>1134125</v>
      </c>
      <c r="L16" s="296"/>
      <c r="M16" s="293"/>
      <c r="N16" s="361"/>
      <c r="O16" s="361"/>
      <c r="P16" s="361"/>
      <c r="Q16" s="361"/>
    </row>
    <row r="17" spans="1:17" ht="27.6" customHeight="1">
      <c r="A17" s="288">
        <f t="shared" si="0"/>
        <v>6</v>
      </c>
      <c r="B17" s="314"/>
      <c r="C17" s="116">
        <v>6</v>
      </c>
      <c r="D17" s="114" t="s">
        <v>153</v>
      </c>
      <c r="E17" s="130" t="s">
        <v>87</v>
      </c>
      <c r="F17" s="130"/>
      <c r="G17" s="115" t="s">
        <v>141</v>
      </c>
      <c r="H17" s="114" t="s">
        <v>97</v>
      </c>
      <c r="I17" s="131">
        <v>1997.7800000000002</v>
      </c>
      <c r="J17" s="132">
        <v>172903</v>
      </c>
      <c r="K17" s="133">
        <v>345422155</v>
      </c>
      <c r="L17" s="315"/>
      <c r="M17" s="316"/>
      <c r="N17" s="361"/>
      <c r="O17" s="361"/>
      <c r="P17" s="361"/>
      <c r="Q17" s="361"/>
    </row>
    <row r="18" spans="1:17" ht="27.6" customHeight="1">
      <c r="A18" s="288">
        <f t="shared" si="0"/>
        <v>7</v>
      </c>
      <c r="B18" s="294"/>
      <c r="C18" s="116">
        <v>7</v>
      </c>
      <c r="D18" s="114" t="s">
        <v>154</v>
      </c>
      <c r="E18" s="130" t="s">
        <v>87</v>
      </c>
      <c r="F18" s="130"/>
      <c r="G18" s="115" t="s">
        <v>142</v>
      </c>
      <c r="H18" s="114" t="s">
        <v>97</v>
      </c>
      <c r="I18" s="131">
        <v>1997.7800000000002</v>
      </c>
      <c r="J18" s="132">
        <v>171736</v>
      </c>
      <c r="K18" s="133">
        <v>343090746</v>
      </c>
      <c r="L18" s="296"/>
      <c r="M18" s="293"/>
      <c r="N18" s="361"/>
      <c r="O18" s="361"/>
      <c r="P18" s="361"/>
      <c r="Q18" s="361"/>
    </row>
    <row r="19" spans="1:17" ht="27.6" customHeight="1">
      <c r="A19" s="288">
        <f t="shared" si="0"/>
        <v>8</v>
      </c>
      <c r="B19" s="294"/>
      <c r="C19" s="116">
        <v>8</v>
      </c>
      <c r="D19" s="114" t="s">
        <v>155</v>
      </c>
      <c r="E19" s="130" t="s">
        <v>87</v>
      </c>
      <c r="F19" s="130"/>
      <c r="G19" s="115" t="s">
        <v>143</v>
      </c>
      <c r="H19" s="114" t="s">
        <v>97</v>
      </c>
      <c r="I19" s="131">
        <v>11.969999999999999</v>
      </c>
      <c r="J19" s="132">
        <v>520727</v>
      </c>
      <c r="K19" s="133">
        <v>6233102</v>
      </c>
      <c r="L19" s="296"/>
      <c r="M19" s="293"/>
      <c r="N19" s="361"/>
      <c r="O19" s="361"/>
      <c r="P19" s="361"/>
      <c r="Q19" s="361"/>
    </row>
    <row r="20" spans="1:17" ht="15.6" customHeight="1">
      <c r="A20" s="288">
        <f t="shared" si="0"/>
        <v>9</v>
      </c>
      <c r="B20" s="294"/>
      <c r="C20" s="116">
        <v>9</v>
      </c>
      <c r="D20" s="114" t="s">
        <v>156</v>
      </c>
      <c r="E20" s="130" t="s">
        <v>87</v>
      </c>
      <c r="F20" s="130"/>
      <c r="G20" s="115" t="s">
        <v>103</v>
      </c>
      <c r="H20" s="114" t="s">
        <v>100</v>
      </c>
      <c r="I20" s="131">
        <v>11036.26</v>
      </c>
      <c r="J20" s="132">
        <v>1374</v>
      </c>
      <c r="K20" s="133">
        <v>15163821</v>
      </c>
      <c r="L20" s="296"/>
      <c r="M20" s="293"/>
      <c r="N20" s="361"/>
      <c r="O20" s="361"/>
      <c r="P20" s="361"/>
      <c r="Q20" s="361"/>
    </row>
    <row r="21" spans="1:17" ht="27.6" customHeight="1">
      <c r="A21" s="288">
        <f t="shared" si="0"/>
        <v>10</v>
      </c>
      <c r="B21" s="294"/>
      <c r="C21" s="116">
        <v>10</v>
      </c>
      <c r="D21" s="114" t="s">
        <v>157</v>
      </c>
      <c r="E21" s="130" t="s">
        <v>87</v>
      </c>
      <c r="F21" s="130"/>
      <c r="G21" s="115" t="s">
        <v>104</v>
      </c>
      <c r="H21" s="114" t="s">
        <v>97</v>
      </c>
      <c r="I21" s="131">
        <v>249.67000000000002</v>
      </c>
      <c r="J21" s="132">
        <v>72680</v>
      </c>
      <c r="K21" s="133">
        <v>18146016</v>
      </c>
      <c r="L21" s="296"/>
      <c r="M21" s="293"/>
      <c r="N21" s="361"/>
      <c r="O21" s="361"/>
      <c r="P21" s="361"/>
      <c r="Q21" s="361"/>
    </row>
    <row r="22" spans="1:17" ht="27.6" customHeight="1">
      <c r="A22" s="288">
        <f t="shared" si="0"/>
        <v>11</v>
      </c>
      <c r="B22" s="294"/>
      <c r="C22" s="116">
        <v>11</v>
      </c>
      <c r="D22" s="114" t="s">
        <v>158</v>
      </c>
      <c r="E22" s="130" t="s">
        <v>87</v>
      </c>
      <c r="F22" s="130"/>
      <c r="G22" s="115" t="s">
        <v>105</v>
      </c>
      <c r="H22" s="114" t="s">
        <v>97</v>
      </c>
      <c r="I22" s="131">
        <v>449.70000000000005</v>
      </c>
      <c r="J22" s="132">
        <v>72680</v>
      </c>
      <c r="K22" s="133">
        <v>32684196</v>
      </c>
      <c r="L22" s="296"/>
      <c r="M22" s="293"/>
      <c r="N22" s="361"/>
      <c r="O22" s="361"/>
      <c r="P22" s="361"/>
      <c r="Q22" s="361"/>
    </row>
    <row r="23" spans="1:17" ht="27.6" customHeight="1">
      <c r="A23" s="288">
        <f t="shared" si="0"/>
        <v>12</v>
      </c>
      <c r="B23" s="314"/>
      <c r="C23" s="116">
        <v>12</v>
      </c>
      <c r="D23" s="114" t="s">
        <v>159</v>
      </c>
      <c r="E23" s="130" t="s">
        <v>87</v>
      </c>
      <c r="F23" s="130"/>
      <c r="G23" s="115" t="s">
        <v>106</v>
      </c>
      <c r="H23" s="114" t="s">
        <v>97</v>
      </c>
      <c r="I23" s="131">
        <v>705.38</v>
      </c>
      <c r="J23" s="132">
        <v>7759</v>
      </c>
      <c r="K23" s="133">
        <v>5473043</v>
      </c>
      <c r="L23" s="315"/>
      <c r="M23" s="316"/>
      <c r="N23" s="361"/>
      <c r="O23" s="361"/>
      <c r="P23" s="361"/>
      <c r="Q23" s="361"/>
    </row>
    <row r="24" spans="1:17" ht="27.6" customHeight="1">
      <c r="A24" s="288">
        <f t="shared" si="0"/>
        <v>13</v>
      </c>
      <c r="B24" s="294"/>
      <c r="C24" s="116">
        <v>13</v>
      </c>
      <c r="D24" s="114" t="s">
        <v>310</v>
      </c>
      <c r="E24" s="130" t="s">
        <v>87</v>
      </c>
      <c r="F24" s="130"/>
      <c r="G24" s="115" t="s">
        <v>311</v>
      </c>
      <c r="H24" s="114" t="s">
        <v>97</v>
      </c>
      <c r="I24" s="131">
        <v>105.16000000000001</v>
      </c>
      <c r="J24" s="132">
        <v>94405</v>
      </c>
      <c r="K24" s="133">
        <v>9927630</v>
      </c>
      <c r="L24" s="296"/>
      <c r="M24" s="293"/>
      <c r="N24" s="361"/>
      <c r="O24" s="361"/>
      <c r="P24" s="361"/>
      <c r="Q24" s="361"/>
    </row>
    <row r="25" spans="1:17" ht="27.6" customHeight="1">
      <c r="A25" s="288">
        <f t="shared" si="0"/>
        <v>14</v>
      </c>
      <c r="B25" s="294"/>
      <c r="C25" s="116">
        <v>14</v>
      </c>
      <c r="D25" s="114" t="s">
        <v>312</v>
      </c>
      <c r="E25" s="130" t="s">
        <v>87</v>
      </c>
      <c r="F25" s="130"/>
      <c r="G25" s="115" t="s">
        <v>313</v>
      </c>
      <c r="H25" s="114" t="s">
        <v>100</v>
      </c>
      <c r="I25" s="131">
        <v>110</v>
      </c>
      <c r="J25" s="132">
        <v>95047</v>
      </c>
      <c r="K25" s="133">
        <v>10455170</v>
      </c>
      <c r="L25" s="296"/>
      <c r="M25" s="293"/>
      <c r="N25" s="361"/>
      <c r="O25" s="361"/>
      <c r="P25" s="361"/>
      <c r="Q25" s="361"/>
    </row>
    <row r="26" spans="1:17" ht="27.6" customHeight="1">
      <c r="A26" s="288">
        <f t="shared" si="0"/>
        <v>15</v>
      </c>
      <c r="B26" s="294"/>
      <c r="C26" s="116">
        <v>15</v>
      </c>
      <c r="D26" s="114" t="s">
        <v>160</v>
      </c>
      <c r="E26" s="130" t="s">
        <v>87</v>
      </c>
      <c r="F26" s="130"/>
      <c r="G26" s="115" t="s">
        <v>107</v>
      </c>
      <c r="H26" s="114" t="s">
        <v>97</v>
      </c>
      <c r="I26" s="131">
        <v>2000.41</v>
      </c>
      <c r="J26" s="132">
        <v>59509</v>
      </c>
      <c r="K26" s="133">
        <v>119042399</v>
      </c>
      <c r="L26" s="296"/>
      <c r="M26" s="293"/>
      <c r="N26" s="361"/>
      <c r="O26" s="361"/>
      <c r="P26" s="361"/>
      <c r="Q26" s="361"/>
    </row>
    <row r="27" spans="1:17" ht="27.6" customHeight="1">
      <c r="A27" s="288">
        <f t="shared" si="0"/>
        <v>16</v>
      </c>
      <c r="B27" s="294"/>
      <c r="C27" s="116">
        <v>16</v>
      </c>
      <c r="D27" s="114" t="s">
        <v>161</v>
      </c>
      <c r="E27" s="130" t="s">
        <v>87</v>
      </c>
      <c r="F27" s="130"/>
      <c r="G27" s="115" t="s">
        <v>162</v>
      </c>
      <c r="H27" s="114" t="s">
        <v>97</v>
      </c>
      <c r="I27" s="131">
        <v>82.960000000000008</v>
      </c>
      <c r="J27" s="132">
        <v>75904</v>
      </c>
      <c r="K27" s="133">
        <v>6296996</v>
      </c>
      <c r="L27" s="296"/>
      <c r="M27" s="293"/>
      <c r="N27" s="361"/>
      <c r="O27" s="361"/>
      <c r="P27" s="361"/>
      <c r="Q27" s="361"/>
    </row>
    <row r="28" spans="1:17" ht="27.6" customHeight="1">
      <c r="A28" s="288">
        <f t="shared" si="0"/>
        <v>17</v>
      </c>
      <c r="B28" s="294"/>
      <c r="C28" s="116">
        <v>17</v>
      </c>
      <c r="D28" s="114" t="s">
        <v>163</v>
      </c>
      <c r="E28" s="130" t="s">
        <v>87</v>
      </c>
      <c r="F28" s="130"/>
      <c r="G28" s="115" t="s">
        <v>149</v>
      </c>
      <c r="H28" s="114" t="s">
        <v>100</v>
      </c>
      <c r="I28" s="131">
        <v>1499.48</v>
      </c>
      <c r="J28" s="132">
        <v>19946</v>
      </c>
      <c r="K28" s="133">
        <v>29908628</v>
      </c>
      <c r="L28" s="296"/>
      <c r="M28" s="293"/>
      <c r="N28" s="361"/>
      <c r="O28" s="361"/>
      <c r="P28" s="361"/>
      <c r="Q28" s="361"/>
    </row>
    <row r="29" spans="1:17" ht="27.6" customHeight="1">
      <c r="A29" s="288">
        <f t="shared" si="0"/>
        <v>18</v>
      </c>
      <c r="B29" s="294"/>
      <c r="C29" s="116">
        <v>18</v>
      </c>
      <c r="D29" s="114" t="s">
        <v>302</v>
      </c>
      <c r="E29" s="130" t="s">
        <v>87</v>
      </c>
      <c r="F29" s="130"/>
      <c r="G29" s="115" t="s">
        <v>301</v>
      </c>
      <c r="H29" s="114" t="s">
        <v>100</v>
      </c>
      <c r="I29" s="131">
        <v>699.26</v>
      </c>
      <c r="J29" s="132">
        <v>32655</v>
      </c>
      <c r="K29" s="133">
        <v>22834335</v>
      </c>
      <c r="L29" s="296"/>
      <c r="M29" s="293"/>
      <c r="N29" s="361"/>
      <c r="O29" s="361"/>
      <c r="P29" s="361"/>
      <c r="Q29" s="361"/>
    </row>
    <row r="30" spans="1:17" ht="41.4" customHeight="1">
      <c r="A30" s="288">
        <f t="shared" si="0"/>
        <v>19</v>
      </c>
      <c r="B30" s="294"/>
      <c r="C30" s="116">
        <v>19</v>
      </c>
      <c r="D30" s="114" t="s">
        <v>164</v>
      </c>
      <c r="E30" s="130" t="s">
        <v>87</v>
      </c>
      <c r="F30" s="130"/>
      <c r="G30" s="115" t="s">
        <v>108</v>
      </c>
      <c r="H30" s="114" t="s">
        <v>99</v>
      </c>
      <c r="I30" s="131">
        <v>202.5</v>
      </c>
      <c r="J30" s="132">
        <v>184579</v>
      </c>
      <c r="K30" s="133">
        <v>37377248</v>
      </c>
      <c r="L30" s="296"/>
      <c r="M30" s="293"/>
      <c r="N30" s="361"/>
      <c r="O30" s="361"/>
      <c r="P30" s="361"/>
      <c r="Q30" s="361"/>
    </row>
    <row r="31" spans="1:17" ht="41.4" customHeight="1">
      <c r="A31" s="288">
        <f t="shared" si="0"/>
        <v>20</v>
      </c>
      <c r="B31" s="294"/>
      <c r="C31" s="116">
        <v>20</v>
      </c>
      <c r="D31" s="114" t="s">
        <v>307</v>
      </c>
      <c r="E31" s="130" t="s">
        <v>87</v>
      </c>
      <c r="F31" s="130"/>
      <c r="G31" s="115" t="s">
        <v>308</v>
      </c>
      <c r="H31" s="114" t="s">
        <v>100</v>
      </c>
      <c r="I31" s="131">
        <v>699.26</v>
      </c>
      <c r="J31" s="132">
        <v>96768</v>
      </c>
      <c r="K31" s="133">
        <v>67665992</v>
      </c>
      <c r="L31" s="296"/>
      <c r="M31" s="293"/>
      <c r="N31" s="361"/>
      <c r="O31" s="361"/>
      <c r="P31" s="361"/>
      <c r="Q31" s="361"/>
    </row>
    <row r="32" spans="1:17" ht="27.6" customHeight="1">
      <c r="A32" s="288">
        <f t="shared" si="0"/>
        <v>21</v>
      </c>
      <c r="B32" s="294"/>
      <c r="C32" s="116">
        <v>21</v>
      </c>
      <c r="D32" s="114" t="s">
        <v>165</v>
      </c>
      <c r="E32" s="130" t="s">
        <v>87</v>
      </c>
      <c r="F32" s="130"/>
      <c r="G32" s="115" t="s">
        <v>109</v>
      </c>
      <c r="H32" s="114" t="s">
        <v>97</v>
      </c>
      <c r="I32" s="131">
        <v>166.7</v>
      </c>
      <c r="J32" s="132">
        <v>60356</v>
      </c>
      <c r="K32" s="133">
        <v>10061345</v>
      </c>
      <c r="L32" s="296"/>
      <c r="M32" s="293"/>
      <c r="N32" s="361"/>
      <c r="O32" s="361"/>
      <c r="P32" s="361"/>
      <c r="Q32" s="361"/>
    </row>
    <row r="33" spans="1:17" ht="27.6" customHeight="1">
      <c r="A33" s="288">
        <f t="shared" si="0"/>
        <v>22</v>
      </c>
      <c r="B33" s="294"/>
      <c r="C33" s="116">
        <v>22</v>
      </c>
      <c r="D33" s="114" t="s">
        <v>166</v>
      </c>
      <c r="E33" s="130" t="s">
        <v>87</v>
      </c>
      <c r="F33" s="130"/>
      <c r="G33" s="115" t="s">
        <v>110</v>
      </c>
      <c r="H33" s="114" t="s">
        <v>97</v>
      </c>
      <c r="I33" s="131">
        <v>390.07</v>
      </c>
      <c r="J33" s="132">
        <v>172162</v>
      </c>
      <c r="K33" s="133">
        <v>67155231</v>
      </c>
      <c r="L33" s="296"/>
      <c r="M33" s="293"/>
      <c r="N33" s="361"/>
      <c r="O33" s="361"/>
      <c r="P33" s="361"/>
      <c r="Q33" s="361"/>
    </row>
    <row r="34" spans="1:17" ht="41.4" customHeight="1">
      <c r="A34" s="288">
        <f t="shared" si="0"/>
        <v>23</v>
      </c>
      <c r="B34" s="314"/>
      <c r="C34" s="116">
        <v>23</v>
      </c>
      <c r="D34" s="114" t="s">
        <v>167</v>
      </c>
      <c r="E34" s="130" t="s">
        <v>87</v>
      </c>
      <c r="F34" s="130"/>
      <c r="G34" s="115" t="s">
        <v>111</v>
      </c>
      <c r="H34" s="114" t="s">
        <v>97</v>
      </c>
      <c r="I34" s="131">
        <v>206.94</v>
      </c>
      <c r="J34" s="132">
        <v>213388</v>
      </c>
      <c r="K34" s="133">
        <v>44158513</v>
      </c>
      <c r="L34" s="315"/>
      <c r="M34" s="316"/>
      <c r="N34" s="361"/>
      <c r="O34" s="361"/>
      <c r="P34" s="361"/>
      <c r="Q34" s="361"/>
    </row>
    <row r="35" spans="1:17" ht="41.4" customHeight="1">
      <c r="A35" s="288">
        <f t="shared" si="0"/>
        <v>24</v>
      </c>
      <c r="B35" s="294"/>
      <c r="C35" s="116">
        <v>24</v>
      </c>
      <c r="D35" s="114" t="s">
        <v>306</v>
      </c>
      <c r="E35" s="130" t="s">
        <v>87</v>
      </c>
      <c r="F35" s="130"/>
      <c r="G35" s="115" t="s">
        <v>305</v>
      </c>
      <c r="H35" s="114" t="s">
        <v>100</v>
      </c>
      <c r="I35" s="131">
        <v>699.26</v>
      </c>
      <c r="J35" s="132">
        <v>2489</v>
      </c>
      <c r="K35" s="133">
        <v>1740458</v>
      </c>
      <c r="L35" s="296"/>
      <c r="M35" s="293"/>
      <c r="N35" s="361"/>
      <c r="O35" s="361"/>
      <c r="P35" s="361"/>
      <c r="Q35" s="361"/>
    </row>
    <row r="36" spans="1:17" ht="41.4" customHeight="1">
      <c r="A36" s="288">
        <f t="shared" si="0"/>
        <v>25</v>
      </c>
      <c r="B36" s="294"/>
      <c r="C36" s="116">
        <v>25</v>
      </c>
      <c r="D36" s="114" t="s">
        <v>168</v>
      </c>
      <c r="E36" s="130" t="s">
        <v>87</v>
      </c>
      <c r="F36" s="130"/>
      <c r="G36" s="115" t="s">
        <v>144</v>
      </c>
      <c r="H36" s="114" t="s">
        <v>97</v>
      </c>
      <c r="I36" s="131">
        <v>185.4</v>
      </c>
      <c r="J36" s="132">
        <v>191213</v>
      </c>
      <c r="K36" s="133">
        <v>35450890</v>
      </c>
      <c r="L36" s="296"/>
      <c r="M36" s="293"/>
      <c r="N36" s="361"/>
      <c r="O36" s="361"/>
      <c r="P36" s="361"/>
      <c r="Q36" s="361"/>
    </row>
    <row r="37" spans="1:17" ht="41.4" customHeight="1">
      <c r="A37" s="288">
        <f t="shared" si="0"/>
        <v>26</v>
      </c>
      <c r="B37" s="294"/>
      <c r="C37" s="116">
        <v>26</v>
      </c>
      <c r="D37" s="114" t="s">
        <v>169</v>
      </c>
      <c r="E37" s="130" t="s">
        <v>87</v>
      </c>
      <c r="F37" s="130"/>
      <c r="G37" s="115" t="s">
        <v>112</v>
      </c>
      <c r="H37" s="114" t="s">
        <v>97</v>
      </c>
      <c r="I37" s="131">
        <v>60.75</v>
      </c>
      <c r="J37" s="132">
        <v>271731</v>
      </c>
      <c r="K37" s="133">
        <v>16507658</v>
      </c>
      <c r="L37" s="296"/>
      <c r="M37" s="293"/>
      <c r="N37" s="361"/>
      <c r="O37" s="361"/>
      <c r="P37" s="361"/>
      <c r="Q37" s="361"/>
    </row>
    <row r="38" spans="1:17" ht="27.6">
      <c r="A38" s="288">
        <f t="shared" si="0"/>
        <v>27</v>
      </c>
      <c r="B38" s="294"/>
      <c r="C38" s="116">
        <v>27</v>
      </c>
      <c r="D38" s="114" t="s">
        <v>170</v>
      </c>
      <c r="E38" s="130" t="s">
        <v>87</v>
      </c>
      <c r="F38" s="130"/>
      <c r="G38" s="115" t="s">
        <v>113</v>
      </c>
      <c r="H38" s="114" t="s">
        <v>97</v>
      </c>
      <c r="I38" s="131">
        <v>61.8</v>
      </c>
      <c r="J38" s="132">
        <v>208823</v>
      </c>
      <c r="K38" s="133">
        <v>12905261</v>
      </c>
      <c r="L38" s="296"/>
      <c r="M38" s="293"/>
      <c r="N38" s="361"/>
      <c r="O38" s="361"/>
      <c r="P38" s="361"/>
      <c r="Q38" s="361"/>
    </row>
    <row r="39" spans="1:17" ht="27.6">
      <c r="A39" s="288">
        <f t="shared" si="0"/>
        <v>28</v>
      </c>
      <c r="B39" s="294"/>
      <c r="C39" s="116">
        <v>28</v>
      </c>
      <c r="D39" s="114" t="s">
        <v>171</v>
      </c>
      <c r="E39" s="130" t="s">
        <v>87</v>
      </c>
      <c r="F39" s="130"/>
      <c r="G39" s="115" t="s">
        <v>114</v>
      </c>
      <c r="H39" s="114" t="s">
        <v>97</v>
      </c>
      <c r="I39" s="131">
        <v>185.4</v>
      </c>
      <c r="J39" s="132">
        <v>225894</v>
      </c>
      <c r="K39" s="133">
        <v>41880748</v>
      </c>
      <c r="L39" s="296"/>
      <c r="M39" s="293"/>
      <c r="N39" s="361"/>
      <c r="O39" s="361"/>
      <c r="P39" s="361"/>
      <c r="Q39" s="361"/>
    </row>
    <row r="40" spans="1:17" ht="27.6">
      <c r="A40" s="288">
        <f t="shared" si="0"/>
        <v>29</v>
      </c>
      <c r="B40" s="294"/>
      <c r="C40" s="116">
        <v>29</v>
      </c>
      <c r="D40" s="114" t="s">
        <v>172</v>
      </c>
      <c r="E40" s="130" t="s">
        <v>87</v>
      </c>
      <c r="F40" s="130"/>
      <c r="G40" s="115" t="s">
        <v>115</v>
      </c>
      <c r="H40" s="114" t="s">
        <v>97</v>
      </c>
      <c r="I40" s="131">
        <v>40.5</v>
      </c>
      <c r="J40" s="132">
        <v>299911</v>
      </c>
      <c r="K40" s="133">
        <v>12146396</v>
      </c>
      <c r="L40" s="296"/>
      <c r="M40" s="293"/>
      <c r="N40" s="361"/>
      <c r="O40" s="361"/>
      <c r="P40" s="361"/>
      <c r="Q40" s="361"/>
    </row>
    <row r="41" spans="1:17" ht="27.6">
      <c r="A41" s="288">
        <f t="shared" si="0"/>
        <v>30</v>
      </c>
      <c r="B41" s="294"/>
      <c r="C41" s="116">
        <v>30</v>
      </c>
      <c r="D41" s="114" t="s">
        <v>261</v>
      </c>
      <c r="E41" s="130" t="s">
        <v>87</v>
      </c>
      <c r="F41" s="130"/>
      <c r="G41" s="115" t="s">
        <v>263</v>
      </c>
      <c r="H41" s="114" t="s">
        <v>97</v>
      </c>
      <c r="I41" s="131">
        <v>149.15</v>
      </c>
      <c r="J41" s="132">
        <v>266327</v>
      </c>
      <c r="K41" s="133">
        <v>39722672</v>
      </c>
      <c r="L41" s="296"/>
      <c r="M41" s="293"/>
      <c r="N41" s="361"/>
      <c r="O41" s="361"/>
      <c r="P41" s="361"/>
      <c r="Q41" s="361"/>
    </row>
    <row r="42" spans="1:17" ht="27.6">
      <c r="A42" s="288">
        <f t="shared" si="0"/>
        <v>31</v>
      </c>
      <c r="B42" s="294"/>
      <c r="C42" s="116">
        <v>31</v>
      </c>
      <c r="D42" s="114" t="s">
        <v>258</v>
      </c>
      <c r="E42" s="130" t="s">
        <v>87</v>
      </c>
      <c r="F42" s="130"/>
      <c r="G42" s="115" t="s">
        <v>259</v>
      </c>
      <c r="H42" s="114" t="s">
        <v>97</v>
      </c>
      <c r="I42" s="131">
        <v>55.940000000000005</v>
      </c>
      <c r="J42" s="132">
        <v>2157859</v>
      </c>
      <c r="K42" s="133">
        <v>120710632</v>
      </c>
      <c r="L42" s="296"/>
      <c r="M42" s="293"/>
      <c r="N42" s="361"/>
      <c r="O42" s="361"/>
      <c r="P42" s="361"/>
      <c r="Q42" s="361"/>
    </row>
    <row r="43" spans="1:17" ht="15.6" customHeight="1">
      <c r="A43" s="288">
        <f t="shared" si="0"/>
        <v>32</v>
      </c>
      <c r="B43" s="294"/>
      <c r="C43" s="116">
        <v>32</v>
      </c>
      <c r="D43" s="114" t="s">
        <v>173</v>
      </c>
      <c r="E43" s="130" t="s">
        <v>87</v>
      </c>
      <c r="F43" s="130"/>
      <c r="G43" s="115" t="s">
        <v>145</v>
      </c>
      <c r="H43" s="114" t="s">
        <v>97</v>
      </c>
      <c r="I43" s="131">
        <v>10.86</v>
      </c>
      <c r="J43" s="132">
        <v>35382</v>
      </c>
      <c r="K43" s="133">
        <v>384249</v>
      </c>
      <c r="L43" s="296"/>
      <c r="M43" s="293"/>
      <c r="N43" s="361"/>
      <c r="O43" s="361"/>
      <c r="P43" s="361"/>
      <c r="Q43" s="361"/>
    </row>
    <row r="44" spans="1:17" ht="55.2">
      <c r="A44" s="288">
        <f t="shared" si="0"/>
        <v>33</v>
      </c>
      <c r="B44" s="294"/>
      <c r="C44" s="116">
        <v>33</v>
      </c>
      <c r="D44" s="114" t="s">
        <v>174</v>
      </c>
      <c r="E44" s="130" t="s">
        <v>87</v>
      </c>
      <c r="F44" s="130"/>
      <c r="G44" s="115" t="s">
        <v>146</v>
      </c>
      <c r="H44" s="114" t="s">
        <v>97</v>
      </c>
      <c r="I44" s="131">
        <v>107.2</v>
      </c>
      <c r="J44" s="132">
        <v>1959836</v>
      </c>
      <c r="K44" s="133">
        <v>210094419</v>
      </c>
      <c r="L44" s="296"/>
      <c r="M44" s="293"/>
      <c r="N44" s="361"/>
      <c r="O44" s="361"/>
      <c r="P44" s="361"/>
      <c r="Q44" s="361"/>
    </row>
    <row r="45" spans="1:17" ht="27.6">
      <c r="A45" s="288">
        <f t="shared" si="0"/>
        <v>34</v>
      </c>
      <c r="B45" s="294"/>
      <c r="C45" s="116">
        <v>34</v>
      </c>
      <c r="D45" s="114" t="s">
        <v>175</v>
      </c>
      <c r="E45" s="130" t="s">
        <v>87</v>
      </c>
      <c r="F45" s="130"/>
      <c r="G45" s="115" t="s">
        <v>116</v>
      </c>
      <c r="H45" s="114" t="s">
        <v>100</v>
      </c>
      <c r="I45" s="131">
        <v>901.76</v>
      </c>
      <c r="J45" s="132">
        <v>4837</v>
      </c>
      <c r="K45" s="133">
        <v>4361813</v>
      </c>
      <c r="L45" s="296"/>
      <c r="M45" s="293"/>
      <c r="N45" s="361"/>
      <c r="O45" s="361"/>
      <c r="P45" s="361"/>
      <c r="Q45" s="361"/>
    </row>
    <row r="46" spans="1:17" ht="27.6">
      <c r="A46" s="288">
        <f t="shared" si="0"/>
        <v>35</v>
      </c>
      <c r="B46" s="294"/>
      <c r="C46" s="116">
        <v>35</v>
      </c>
      <c r="D46" s="114" t="s">
        <v>176</v>
      </c>
      <c r="E46" s="130" t="s">
        <v>87</v>
      </c>
      <c r="F46" s="130"/>
      <c r="G46" s="115" t="s">
        <v>117</v>
      </c>
      <c r="H46" s="114" t="s">
        <v>97</v>
      </c>
      <c r="I46" s="131">
        <v>10.86</v>
      </c>
      <c r="J46" s="132">
        <v>506378</v>
      </c>
      <c r="K46" s="133">
        <v>5499265</v>
      </c>
      <c r="L46" s="296"/>
      <c r="M46" s="293"/>
      <c r="N46" s="361"/>
      <c r="O46" s="361"/>
      <c r="P46" s="361"/>
      <c r="Q46" s="361"/>
    </row>
    <row r="47" spans="1:17" ht="27.6" customHeight="1">
      <c r="A47" s="288">
        <f t="shared" si="0"/>
        <v>36</v>
      </c>
      <c r="B47" s="294"/>
      <c r="C47" s="116">
        <v>36</v>
      </c>
      <c r="D47" s="114" t="s">
        <v>177</v>
      </c>
      <c r="E47" s="130" t="s">
        <v>87</v>
      </c>
      <c r="F47" s="130"/>
      <c r="G47" s="115" t="s">
        <v>118</v>
      </c>
      <c r="H47" s="114" t="s">
        <v>97</v>
      </c>
      <c r="I47" s="131">
        <v>10.86</v>
      </c>
      <c r="J47" s="132">
        <v>510981</v>
      </c>
      <c r="K47" s="133">
        <v>5549254</v>
      </c>
      <c r="L47" s="296"/>
      <c r="M47" s="293"/>
      <c r="N47" s="361"/>
      <c r="O47" s="361"/>
      <c r="P47" s="361"/>
      <c r="Q47" s="361"/>
    </row>
    <row r="48" spans="1:17" ht="27.6" customHeight="1">
      <c r="A48" s="288">
        <f t="shared" si="0"/>
        <v>37</v>
      </c>
      <c r="B48" s="294"/>
      <c r="C48" s="116">
        <v>37</v>
      </c>
      <c r="D48" s="114" t="s">
        <v>260</v>
      </c>
      <c r="E48" s="130" t="s">
        <v>87</v>
      </c>
      <c r="F48" s="130"/>
      <c r="G48" s="115" t="s">
        <v>262</v>
      </c>
      <c r="H48" s="114" t="s">
        <v>97</v>
      </c>
      <c r="I48" s="131">
        <v>48.94</v>
      </c>
      <c r="J48" s="132">
        <v>1743651</v>
      </c>
      <c r="K48" s="133">
        <v>85334280</v>
      </c>
      <c r="L48" s="296"/>
      <c r="M48" s="293"/>
      <c r="N48" s="361"/>
      <c r="O48" s="361"/>
      <c r="P48" s="361"/>
      <c r="Q48" s="361"/>
    </row>
    <row r="49" spans="1:17" ht="41.4">
      <c r="A49" s="288">
        <f t="shared" si="0"/>
        <v>38</v>
      </c>
      <c r="B49" s="294"/>
      <c r="C49" s="116">
        <v>38</v>
      </c>
      <c r="D49" s="114" t="s">
        <v>178</v>
      </c>
      <c r="E49" s="130" t="s">
        <v>87</v>
      </c>
      <c r="F49" s="130"/>
      <c r="G49" s="115" t="s">
        <v>119</v>
      </c>
      <c r="H49" s="114" t="s">
        <v>97</v>
      </c>
      <c r="I49" s="131">
        <v>275.95000000000005</v>
      </c>
      <c r="J49" s="132">
        <v>1791568</v>
      </c>
      <c r="K49" s="133">
        <v>494383190</v>
      </c>
      <c r="L49" s="296"/>
      <c r="M49" s="293"/>
      <c r="N49" s="361"/>
      <c r="O49" s="361"/>
      <c r="P49" s="361"/>
      <c r="Q49" s="361"/>
    </row>
    <row r="50" spans="1:17" ht="15.6" customHeight="1">
      <c r="A50" s="288">
        <f t="shared" si="0"/>
        <v>39</v>
      </c>
      <c r="B50" s="294"/>
      <c r="C50" s="116">
        <v>39</v>
      </c>
      <c r="D50" s="114" t="s">
        <v>179</v>
      </c>
      <c r="E50" s="130" t="s">
        <v>87</v>
      </c>
      <c r="F50" s="130"/>
      <c r="G50" s="115" t="s">
        <v>120</v>
      </c>
      <c r="H50" s="114" t="s">
        <v>97</v>
      </c>
      <c r="I50" s="131">
        <v>24.3</v>
      </c>
      <c r="J50" s="132">
        <v>1740682</v>
      </c>
      <c r="K50" s="133">
        <v>42298573</v>
      </c>
      <c r="L50" s="296"/>
      <c r="M50" s="293"/>
      <c r="N50" s="361"/>
      <c r="O50" s="361"/>
      <c r="P50" s="361"/>
      <c r="Q50" s="361"/>
    </row>
    <row r="51" spans="1:17" ht="15.6" customHeight="1">
      <c r="A51" s="288">
        <f t="shared" si="0"/>
        <v>40</v>
      </c>
      <c r="B51" s="294"/>
      <c r="C51" s="116">
        <v>40</v>
      </c>
      <c r="D51" s="114" t="s">
        <v>180</v>
      </c>
      <c r="E51" s="130" t="s">
        <v>87</v>
      </c>
      <c r="F51" s="130"/>
      <c r="G51" s="115" t="s">
        <v>181</v>
      </c>
      <c r="H51" s="114" t="s">
        <v>99</v>
      </c>
      <c r="I51" s="131">
        <v>1786.4000000000003</v>
      </c>
      <c r="J51" s="132">
        <v>116568</v>
      </c>
      <c r="K51" s="133">
        <v>208237075</v>
      </c>
      <c r="L51" s="296"/>
      <c r="M51" s="293"/>
      <c r="N51" s="361"/>
      <c r="O51" s="361"/>
      <c r="P51" s="361"/>
      <c r="Q51" s="361"/>
    </row>
    <row r="52" spans="1:17" ht="15.6" customHeight="1">
      <c r="A52" s="288">
        <f t="shared" si="0"/>
        <v>41</v>
      </c>
      <c r="B52" s="294"/>
      <c r="C52" s="116">
        <v>41</v>
      </c>
      <c r="D52" s="114" t="s">
        <v>182</v>
      </c>
      <c r="E52" s="130" t="s">
        <v>87</v>
      </c>
      <c r="F52" s="130"/>
      <c r="G52" s="115" t="s">
        <v>183</v>
      </c>
      <c r="H52" s="114" t="s">
        <v>102</v>
      </c>
      <c r="I52" s="131">
        <v>2</v>
      </c>
      <c r="J52" s="132">
        <v>89701</v>
      </c>
      <c r="K52" s="133">
        <v>179402</v>
      </c>
      <c r="L52" s="296"/>
      <c r="M52" s="293"/>
      <c r="N52" s="361"/>
      <c r="O52" s="361"/>
      <c r="P52" s="361"/>
      <c r="Q52" s="361"/>
    </row>
    <row r="53" spans="1:17" ht="27.6">
      <c r="A53" s="288">
        <f t="shared" si="0"/>
        <v>42</v>
      </c>
      <c r="B53" s="294"/>
      <c r="C53" s="116">
        <v>42</v>
      </c>
      <c r="D53" s="114" t="s">
        <v>184</v>
      </c>
      <c r="E53" s="130" t="s">
        <v>87</v>
      </c>
      <c r="F53" s="130"/>
      <c r="G53" s="115" t="s">
        <v>121</v>
      </c>
      <c r="H53" s="114" t="s">
        <v>99</v>
      </c>
      <c r="I53" s="131">
        <v>224.4</v>
      </c>
      <c r="J53" s="132">
        <v>106386</v>
      </c>
      <c r="K53" s="133">
        <v>23873018</v>
      </c>
      <c r="L53" s="296"/>
      <c r="M53" s="293"/>
      <c r="N53" s="361"/>
      <c r="O53" s="361"/>
      <c r="P53" s="361"/>
      <c r="Q53" s="361"/>
    </row>
    <row r="54" spans="1:17" ht="27.6">
      <c r="A54" s="288">
        <f t="shared" si="0"/>
        <v>43</v>
      </c>
      <c r="B54" s="294"/>
      <c r="C54" s="116">
        <v>43</v>
      </c>
      <c r="D54" s="114" t="s">
        <v>185</v>
      </c>
      <c r="E54" s="130" t="s">
        <v>87</v>
      </c>
      <c r="F54" s="130"/>
      <c r="G54" s="115" t="s">
        <v>122</v>
      </c>
      <c r="H54" s="114" t="s">
        <v>100</v>
      </c>
      <c r="I54" s="131">
        <v>1220</v>
      </c>
      <c r="J54" s="132">
        <v>118798</v>
      </c>
      <c r="K54" s="133">
        <v>144933560</v>
      </c>
      <c r="L54" s="296"/>
      <c r="M54" s="293"/>
      <c r="N54" s="361"/>
      <c r="O54" s="361"/>
      <c r="P54" s="361"/>
      <c r="Q54" s="361"/>
    </row>
    <row r="55" spans="1:17" ht="27.6" customHeight="1">
      <c r="A55" s="288">
        <f t="shared" si="0"/>
        <v>44</v>
      </c>
      <c r="B55" s="294"/>
      <c r="C55" s="116">
        <v>44</v>
      </c>
      <c r="D55" s="114" t="s">
        <v>186</v>
      </c>
      <c r="E55" s="130" t="s">
        <v>87</v>
      </c>
      <c r="F55" s="130"/>
      <c r="G55" s="115" t="s">
        <v>187</v>
      </c>
      <c r="H55" s="114" t="s">
        <v>99</v>
      </c>
      <c r="I55" s="131">
        <v>446.60000000000008</v>
      </c>
      <c r="J55" s="132">
        <v>67290</v>
      </c>
      <c r="K55" s="133">
        <v>30051714</v>
      </c>
      <c r="L55" s="296"/>
      <c r="M55" s="293"/>
      <c r="N55" s="361"/>
      <c r="O55" s="361"/>
      <c r="P55" s="361"/>
      <c r="Q55" s="361"/>
    </row>
    <row r="56" spans="1:17" ht="15.6" customHeight="1">
      <c r="A56" s="288">
        <f t="shared" si="0"/>
        <v>45</v>
      </c>
      <c r="B56" s="294"/>
      <c r="C56" s="116">
        <v>45</v>
      </c>
      <c r="D56" s="114" t="s">
        <v>188</v>
      </c>
      <c r="E56" s="130" t="s">
        <v>87</v>
      </c>
      <c r="F56" s="130"/>
      <c r="G56" s="115" t="s">
        <v>123</v>
      </c>
      <c r="H56" s="114" t="s">
        <v>100</v>
      </c>
      <c r="I56" s="131">
        <v>16</v>
      </c>
      <c r="J56" s="132">
        <v>147702</v>
      </c>
      <c r="K56" s="133">
        <v>2363232</v>
      </c>
      <c r="L56" s="296"/>
      <c r="M56" s="293"/>
      <c r="N56" s="361"/>
      <c r="O56" s="361"/>
      <c r="P56" s="361"/>
      <c r="Q56" s="361"/>
    </row>
    <row r="57" spans="1:17" ht="27.6" customHeight="1">
      <c r="A57" s="288">
        <f t="shared" si="0"/>
        <v>46</v>
      </c>
      <c r="B57" s="294"/>
      <c r="C57" s="116">
        <v>46</v>
      </c>
      <c r="D57" s="114" t="s">
        <v>189</v>
      </c>
      <c r="E57" s="130" t="s">
        <v>87</v>
      </c>
      <c r="F57" s="130"/>
      <c r="G57" s="115" t="s">
        <v>124</v>
      </c>
      <c r="H57" s="114" t="s">
        <v>99</v>
      </c>
      <c r="I57" s="131">
        <v>15</v>
      </c>
      <c r="J57" s="132">
        <v>11037</v>
      </c>
      <c r="K57" s="133">
        <v>165555</v>
      </c>
      <c r="L57" s="296"/>
      <c r="M57" s="293"/>
      <c r="N57" s="361"/>
      <c r="O57" s="361"/>
      <c r="P57" s="361"/>
      <c r="Q57" s="361"/>
    </row>
    <row r="58" spans="1:17" ht="27.6" customHeight="1">
      <c r="A58" s="288">
        <f t="shared" si="0"/>
        <v>47</v>
      </c>
      <c r="B58" s="294"/>
      <c r="C58" s="116">
        <v>47</v>
      </c>
      <c r="D58" s="114" t="s">
        <v>190</v>
      </c>
      <c r="E58" s="130" t="s">
        <v>87</v>
      </c>
      <c r="F58" s="130"/>
      <c r="G58" s="115" t="s">
        <v>191</v>
      </c>
      <c r="H58" s="114" t="s">
        <v>102</v>
      </c>
      <c r="I58" s="131">
        <v>97</v>
      </c>
      <c r="J58" s="132">
        <v>91404</v>
      </c>
      <c r="K58" s="133">
        <v>8866188</v>
      </c>
      <c r="L58" s="296"/>
      <c r="M58" s="293"/>
      <c r="N58" s="361"/>
      <c r="O58" s="361"/>
      <c r="P58" s="361"/>
      <c r="Q58" s="361"/>
    </row>
    <row r="59" spans="1:17" ht="27.6" customHeight="1">
      <c r="A59" s="288">
        <f t="shared" si="0"/>
        <v>48</v>
      </c>
      <c r="B59" s="294"/>
      <c r="C59" s="116">
        <v>48</v>
      </c>
      <c r="D59" s="114" t="s">
        <v>303</v>
      </c>
      <c r="E59" s="130" t="s">
        <v>87</v>
      </c>
      <c r="F59" s="130"/>
      <c r="G59" s="115" t="s">
        <v>304</v>
      </c>
      <c r="H59" s="114" t="s">
        <v>99</v>
      </c>
      <c r="I59" s="131">
        <v>144.38</v>
      </c>
      <c r="J59" s="132">
        <v>119379</v>
      </c>
      <c r="K59" s="133">
        <v>17235940</v>
      </c>
      <c r="L59" s="296"/>
      <c r="M59" s="293"/>
      <c r="N59" s="361"/>
      <c r="O59" s="361"/>
      <c r="P59" s="361"/>
      <c r="Q59" s="361"/>
    </row>
    <row r="60" spans="1:17" ht="27.6" customHeight="1">
      <c r="A60" s="288">
        <f t="shared" si="0"/>
        <v>49</v>
      </c>
      <c r="B60" s="294"/>
      <c r="C60" s="116">
        <v>49</v>
      </c>
      <c r="D60" s="114" t="s">
        <v>192</v>
      </c>
      <c r="E60" s="130" t="s">
        <v>87</v>
      </c>
      <c r="F60" s="130"/>
      <c r="G60" s="115" t="s">
        <v>193</v>
      </c>
      <c r="H60" s="114" t="s">
        <v>99</v>
      </c>
      <c r="I60" s="131">
        <v>33</v>
      </c>
      <c r="J60" s="132">
        <v>95539</v>
      </c>
      <c r="K60" s="133">
        <v>3152787</v>
      </c>
      <c r="L60" s="296"/>
      <c r="M60" s="293"/>
      <c r="N60" s="361"/>
      <c r="O60" s="361"/>
      <c r="P60" s="361"/>
      <c r="Q60" s="361"/>
    </row>
    <row r="61" spans="1:17" ht="27.6" customHeight="1">
      <c r="A61" s="288">
        <f t="shared" si="0"/>
        <v>50</v>
      </c>
      <c r="B61" s="294"/>
      <c r="C61" s="116">
        <v>50</v>
      </c>
      <c r="D61" s="114" t="s">
        <v>194</v>
      </c>
      <c r="E61" s="130" t="s">
        <v>87</v>
      </c>
      <c r="F61" s="130"/>
      <c r="G61" s="115" t="s">
        <v>195</v>
      </c>
      <c r="H61" s="114" t="s">
        <v>99</v>
      </c>
      <c r="I61" s="131">
        <v>3</v>
      </c>
      <c r="J61" s="132">
        <v>88147</v>
      </c>
      <c r="K61" s="133">
        <v>264441</v>
      </c>
      <c r="L61" s="296"/>
      <c r="M61" s="293"/>
      <c r="N61" s="361"/>
      <c r="O61" s="361"/>
      <c r="P61" s="361"/>
      <c r="Q61" s="361"/>
    </row>
    <row r="62" spans="1:17" ht="41.4" customHeight="1">
      <c r="A62" s="288">
        <f t="shared" si="0"/>
        <v>51</v>
      </c>
      <c r="B62" s="294"/>
      <c r="C62" s="116">
        <v>51</v>
      </c>
      <c r="D62" s="114" t="s">
        <v>196</v>
      </c>
      <c r="E62" s="130" t="s">
        <v>87</v>
      </c>
      <c r="F62" s="130"/>
      <c r="G62" s="115" t="s">
        <v>125</v>
      </c>
      <c r="H62" s="114" t="s">
        <v>100</v>
      </c>
      <c r="I62" s="131">
        <v>664.8</v>
      </c>
      <c r="J62" s="132">
        <v>4523</v>
      </c>
      <c r="K62" s="133">
        <v>3006890</v>
      </c>
      <c r="L62" s="296"/>
      <c r="M62" s="293"/>
      <c r="N62" s="361"/>
      <c r="O62" s="361"/>
      <c r="P62" s="361"/>
      <c r="Q62" s="361"/>
    </row>
    <row r="63" spans="1:17" ht="41.4" customHeight="1">
      <c r="A63" s="288">
        <f t="shared" si="0"/>
        <v>52</v>
      </c>
      <c r="B63" s="294"/>
      <c r="C63" s="116">
        <v>52</v>
      </c>
      <c r="D63" s="114" t="s">
        <v>197</v>
      </c>
      <c r="E63" s="130" t="s">
        <v>87</v>
      </c>
      <c r="F63" s="130"/>
      <c r="G63" s="115" t="s">
        <v>126</v>
      </c>
      <c r="H63" s="114" t="s">
        <v>100</v>
      </c>
      <c r="I63" s="131">
        <v>162.19999999999999</v>
      </c>
      <c r="J63" s="132">
        <v>3724</v>
      </c>
      <c r="K63" s="133">
        <v>604033</v>
      </c>
      <c r="L63" s="296"/>
      <c r="M63" s="293"/>
      <c r="N63" s="361"/>
      <c r="O63" s="361"/>
      <c r="P63" s="361"/>
      <c r="Q63" s="361"/>
    </row>
    <row r="64" spans="1:17" ht="41.4" customHeight="1">
      <c r="A64" s="288">
        <f t="shared" si="0"/>
        <v>53</v>
      </c>
      <c r="B64" s="294"/>
      <c r="C64" s="116">
        <v>53</v>
      </c>
      <c r="D64" s="114" t="s">
        <v>198</v>
      </c>
      <c r="E64" s="130" t="s">
        <v>87</v>
      </c>
      <c r="F64" s="130"/>
      <c r="G64" s="115" t="s">
        <v>199</v>
      </c>
      <c r="H64" s="114" t="s">
        <v>100</v>
      </c>
      <c r="I64" s="131">
        <v>35.900000000000006</v>
      </c>
      <c r="J64" s="132">
        <v>174202</v>
      </c>
      <c r="K64" s="133">
        <v>6253852</v>
      </c>
      <c r="L64" s="296"/>
      <c r="M64" s="293"/>
      <c r="N64" s="361"/>
      <c r="O64" s="361"/>
      <c r="P64" s="361"/>
      <c r="Q64" s="361"/>
    </row>
    <row r="65" spans="1:17" ht="41.4" customHeight="1">
      <c r="A65" s="288">
        <f t="shared" si="0"/>
        <v>54</v>
      </c>
      <c r="B65" s="294"/>
      <c r="C65" s="116">
        <v>54</v>
      </c>
      <c r="D65" s="114" t="s">
        <v>200</v>
      </c>
      <c r="E65" s="130" t="s">
        <v>87</v>
      </c>
      <c r="F65" s="130"/>
      <c r="G65" s="115" t="s">
        <v>127</v>
      </c>
      <c r="H65" s="114" t="s">
        <v>102</v>
      </c>
      <c r="I65" s="131">
        <v>5</v>
      </c>
      <c r="J65" s="132">
        <v>1840395</v>
      </c>
      <c r="K65" s="133">
        <v>9201975</v>
      </c>
      <c r="L65" s="296"/>
      <c r="M65" s="293"/>
      <c r="N65" s="361"/>
      <c r="O65" s="361"/>
      <c r="P65" s="361"/>
      <c r="Q65" s="361"/>
    </row>
    <row r="66" spans="1:17" ht="41.4">
      <c r="A66" s="288">
        <f t="shared" si="0"/>
        <v>55</v>
      </c>
      <c r="B66" s="294"/>
      <c r="C66" s="116">
        <v>55</v>
      </c>
      <c r="D66" s="114" t="s">
        <v>201</v>
      </c>
      <c r="E66" s="130" t="s">
        <v>87</v>
      </c>
      <c r="F66" s="130"/>
      <c r="G66" s="115" t="s">
        <v>202</v>
      </c>
      <c r="H66" s="114" t="s">
        <v>99</v>
      </c>
      <c r="I66" s="131">
        <v>20</v>
      </c>
      <c r="J66" s="132">
        <v>32906</v>
      </c>
      <c r="K66" s="133">
        <v>658120</v>
      </c>
      <c r="L66" s="296"/>
      <c r="M66" s="293"/>
      <c r="N66" s="361"/>
      <c r="O66" s="361"/>
      <c r="P66" s="361"/>
      <c r="Q66" s="361"/>
    </row>
    <row r="67" spans="1:17" ht="41.4" customHeight="1">
      <c r="A67" s="288">
        <f t="shared" si="0"/>
        <v>56</v>
      </c>
      <c r="B67" s="294"/>
      <c r="C67" s="116">
        <v>56</v>
      </c>
      <c r="D67" s="114" t="s">
        <v>203</v>
      </c>
      <c r="E67" s="130" t="s">
        <v>87</v>
      </c>
      <c r="F67" s="130"/>
      <c r="G67" s="115" t="s">
        <v>204</v>
      </c>
      <c r="H67" s="114" t="s">
        <v>100</v>
      </c>
      <c r="I67" s="131">
        <v>15</v>
      </c>
      <c r="J67" s="132">
        <v>178694</v>
      </c>
      <c r="K67" s="133">
        <v>2680410</v>
      </c>
      <c r="L67" s="296"/>
      <c r="M67" s="293"/>
      <c r="N67" s="361"/>
      <c r="O67" s="361"/>
      <c r="P67" s="361"/>
      <c r="Q67" s="361"/>
    </row>
    <row r="68" spans="1:17" ht="27.6" customHeight="1">
      <c r="A68" s="288">
        <f t="shared" si="0"/>
        <v>57</v>
      </c>
      <c r="B68" s="294"/>
      <c r="C68" s="116">
        <v>57</v>
      </c>
      <c r="D68" s="114" t="s">
        <v>296</v>
      </c>
      <c r="E68" s="130" t="s">
        <v>87</v>
      </c>
      <c r="F68" s="130"/>
      <c r="G68" s="115" t="s">
        <v>297</v>
      </c>
      <c r="H68" s="114" t="s">
        <v>99</v>
      </c>
      <c r="I68" s="131">
        <v>116</v>
      </c>
      <c r="J68" s="132">
        <v>85337</v>
      </c>
      <c r="K68" s="133">
        <v>9899092</v>
      </c>
      <c r="L68" s="296"/>
      <c r="M68" s="293"/>
      <c r="N68" s="361"/>
      <c r="O68" s="361"/>
      <c r="P68" s="361"/>
      <c r="Q68" s="361"/>
    </row>
    <row r="69" spans="1:17" ht="27.6" customHeight="1">
      <c r="A69" s="288">
        <f t="shared" si="0"/>
        <v>58</v>
      </c>
      <c r="B69" s="294"/>
      <c r="C69" s="116">
        <v>58</v>
      </c>
      <c r="D69" s="114" t="s">
        <v>205</v>
      </c>
      <c r="E69" s="130" t="s">
        <v>87</v>
      </c>
      <c r="F69" s="130"/>
      <c r="G69" s="115" t="s">
        <v>128</v>
      </c>
      <c r="H69" s="114" t="s">
        <v>99</v>
      </c>
      <c r="I69" s="131">
        <v>18.71</v>
      </c>
      <c r="J69" s="132">
        <v>1125663</v>
      </c>
      <c r="K69" s="133">
        <v>21061155</v>
      </c>
      <c r="L69" s="296"/>
      <c r="M69" s="293"/>
      <c r="N69" s="361"/>
      <c r="O69" s="361"/>
      <c r="P69" s="361"/>
      <c r="Q69" s="361"/>
    </row>
    <row r="70" spans="1:17" ht="27.6">
      <c r="A70" s="288">
        <f t="shared" si="0"/>
        <v>59</v>
      </c>
      <c r="B70" s="294"/>
      <c r="C70" s="116">
        <v>59</v>
      </c>
      <c r="D70" s="114" t="s">
        <v>206</v>
      </c>
      <c r="E70" s="130" t="s">
        <v>87</v>
      </c>
      <c r="F70" s="130"/>
      <c r="G70" s="115" t="s">
        <v>129</v>
      </c>
      <c r="H70" s="114" t="s">
        <v>102</v>
      </c>
      <c r="I70" s="131">
        <v>13</v>
      </c>
      <c r="J70" s="132">
        <v>1187283</v>
      </c>
      <c r="K70" s="133">
        <v>15434679</v>
      </c>
      <c r="L70" s="296"/>
      <c r="M70" s="293"/>
      <c r="N70" s="361"/>
      <c r="O70" s="361"/>
      <c r="P70" s="361"/>
      <c r="Q70" s="361"/>
    </row>
    <row r="71" spans="1:17" ht="41.4" customHeight="1">
      <c r="A71" s="288">
        <f t="shared" si="0"/>
        <v>60</v>
      </c>
      <c r="B71" s="294"/>
      <c r="C71" s="116">
        <v>60</v>
      </c>
      <c r="D71" s="114" t="s">
        <v>207</v>
      </c>
      <c r="E71" s="130" t="s">
        <v>87</v>
      </c>
      <c r="F71" s="130"/>
      <c r="G71" s="115" t="s">
        <v>130</v>
      </c>
      <c r="H71" s="114" t="s">
        <v>102</v>
      </c>
      <c r="I71" s="131">
        <v>8</v>
      </c>
      <c r="J71" s="132">
        <v>402319</v>
      </c>
      <c r="K71" s="133">
        <v>3218552</v>
      </c>
      <c r="L71" s="296"/>
      <c r="M71" s="293"/>
      <c r="N71" s="361"/>
      <c r="O71" s="361"/>
      <c r="P71" s="361"/>
      <c r="Q71" s="361"/>
    </row>
    <row r="72" spans="1:17" ht="41.4" customHeight="1">
      <c r="A72" s="288">
        <f t="shared" si="0"/>
        <v>61</v>
      </c>
      <c r="B72" s="294"/>
      <c r="C72" s="116">
        <v>61</v>
      </c>
      <c r="D72" s="114" t="s">
        <v>208</v>
      </c>
      <c r="E72" s="130" t="s">
        <v>87</v>
      </c>
      <c r="F72" s="130"/>
      <c r="G72" s="115" t="s">
        <v>131</v>
      </c>
      <c r="H72" s="114" t="s">
        <v>102</v>
      </c>
      <c r="I72" s="131">
        <v>7</v>
      </c>
      <c r="J72" s="132">
        <v>515893</v>
      </c>
      <c r="K72" s="133">
        <v>3611251</v>
      </c>
      <c r="L72" s="296"/>
      <c r="M72" s="293"/>
      <c r="N72" s="361"/>
      <c r="O72" s="361"/>
      <c r="P72" s="361"/>
      <c r="Q72" s="361"/>
    </row>
    <row r="73" spans="1:17" ht="27.6" customHeight="1">
      <c r="A73" s="288">
        <f t="shared" si="0"/>
        <v>62</v>
      </c>
      <c r="B73" s="294"/>
      <c r="C73" s="116">
        <v>62</v>
      </c>
      <c r="D73" s="114" t="s">
        <v>209</v>
      </c>
      <c r="E73" s="130" t="s">
        <v>87</v>
      </c>
      <c r="F73" s="130"/>
      <c r="G73" s="115" t="s">
        <v>132</v>
      </c>
      <c r="H73" s="114" t="s">
        <v>102</v>
      </c>
      <c r="I73" s="131">
        <v>16</v>
      </c>
      <c r="J73" s="132">
        <v>793261</v>
      </c>
      <c r="K73" s="133">
        <v>12692176</v>
      </c>
      <c r="L73" s="296"/>
      <c r="M73" s="293"/>
      <c r="N73" s="361"/>
      <c r="O73" s="361"/>
      <c r="P73" s="361"/>
      <c r="Q73" s="361"/>
    </row>
    <row r="74" spans="1:17" ht="41.4" customHeight="1">
      <c r="A74" s="288">
        <f t="shared" si="0"/>
        <v>63</v>
      </c>
      <c r="B74" s="294"/>
      <c r="C74" s="116">
        <v>63</v>
      </c>
      <c r="D74" s="114" t="s">
        <v>210</v>
      </c>
      <c r="E74" s="130" t="s">
        <v>87</v>
      </c>
      <c r="F74" s="130"/>
      <c r="G74" s="115" t="s">
        <v>133</v>
      </c>
      <c r="H74" s="114" t="s">
        <v>102</v>
      </c>
      <c r="I74" s="131">
        <v>16</v>
      </c>
      <c r="J74" s="132">
        <v>2635577</v>
      </c>
      <c r="K74" s="133">
        <v>42169232</v>
      </c>
      <c r="L74" s="296"/>
      <c r="M74" s="293"/>
      <c r="N74" s="361"/>
      <c r="O74" s="361"/>
      <c r="P74" s="361"/>
      <c r="Q74" s="361"/>
    </row>
    <row r="75" spans="1:17" ht="27.6" customHeight="1">
      <c r="A75" s="288">
        <f t="shared" si="0"/>
        <v>64</v>
      </c>
      <c r="B75" s="294"/>
      <c r="C75" s="116">
        <v>64</v>
      </c>
      <c r="D75" s="114" t="s">
        <v>211</v>
      </c>
      <c r="E75" s="130" t="s">
        <v>87</v>
      </c>
      <c r="F75" s="130"/>
      <c r="G75" s="115" t="s">
        <v>134</v>
      </c>
      <c r="H75" s="114" t="s">
        <v>99</v>
      </c>
      <c r="I75" s="131">
        <v>81.93</v>
      </c>
      <c r="J75" s="132">
        <v>271784</v>
      </c>
      <c r="K75" s="133">
        <v>22267263</v>
      </c>
      <c r="L75" s="296"/>
      <c r="M75" s="293"/>
      <c r="N75" s="361"/>
      <c r="O75" s="361"/>
      <c r="P75" s="361"/>
      <c r="Q75" s="361"/>
    </row>
    <row r="76" spans="1:17" ht="27.6" customHeight="1">
      <c r="A76" s="288">
        <f t="shared" si="0"/>
        <v>65</v>
      </c>
      <c r="B76" s="294"/>
      <c r="C76" s="116">
        <v>65</v>
      </c>
      <c r="D76" s="114" t="s">
        <v>212</v>
      </c>
      <c r="E76" s="130" t="s">
        <v>87</v>
      </c>
      <c r="F76" s="130"/>
      <c r="G76" s="115" t="s">
        <v>135</v>
      </c>
      <c r="H76" s="114" t="s">
        <v>99</v>
      </c>
      <c r="I76" s="131">
        <v>125.74000000000001</v>
      </c>
      <c r="J76" s="132">
        <v>200361</v>
      </c>
      <c r="K76" s="133">
        <v>25193392</v>
      </c>
      <c r="L76" s="296"/>
      <c r="M76" s="293"/>
      <c r="N76" s="361"/>
      <c r="O76" s="361"/>
      <c r="P76" s="361"/>
      <c r="Q76" s="361"/>
    </row>
    <row r="77" spans="1:17" ht="15.6" customHeight="1">
      <c r="A77" s="288">
        <f t="shared" si="0"/>
        <v>66</v>
      </c>
      <c r="B77" s="294"/>
      <c r="C77" s="116">
        <v>66</v>
      </c>
      <c r="D77" s="114" t="s">
        <v>213</v>
      </c>
      <c r="E77" s="130" t="s">
        <v>87</v>
      </c>
      <c r="F77" s="130"/>
      <c r="G77" s="115" t="s">
        <v>136</v>
      </c>
      <c r="H77" s="114" t="s">
        <v>102</v>
      </c>
      <c r="I77" s="131">
        <v>16</v>
      </c>
      <c r="J77" s="132">
        <v>10368857</v>
      </c>
      <c r="K77" s="133">
        <v>165901712</v>
      </c>
      <c r="L77" s="296"/>
      <c r="M77" s="293"/>
      <c r="N77" s="361"/>
      <c r="O77" s="361"/>
      <c r="P77" s="361"/>
      <c r="Q77" s="361"/>
    </row>
    <row r="78" spans="1:17" ht="27.6" customHeight="1">
      <c r="A78" s="288">
        <f t="shared" ref="A78:A112" si="1">IF(I78=0,A77,A77+1)</f>
        <v>67</v>
      </c>
      <c r="B78" s="294"/>
      <c r="C78" s="116">
        <v>67</v>
      </c>
      <c r="D78" s="114" t="s">
        <v>214</v>
      </c>
      <c r="E78" s="130" t="s">
        <v>87</v>
      </c>
      <c r="F78" s="130"/>
      <c r="G78" s="115" t="s">
        <v>215</v>
      </c>
      <c r="H78" s="114" t="s">
        <v>102</v>
      </c>
      <c r="I78" s="131">
        <v>27</v>
      </c>
      <c r="J78" s="132">
        <v>188336</v>
      </c>
      <c r="K78" s="133">
        <v>5085072</v>
      </c>
      <c r="L78" s="296"/>
      <c r="M78" s="293"/>
      <c r="N78" s="361"/>
      <c r="O78" s="361"/>
      <c r="P78" s="361"/>
      <c r="Q78" s="361"/>
    </row>
    <row r="79" spans="1:17" ht="55.2">
      <c r="A79" s="288">
        <f t="shared" si="1"/>
        <v>68</v>
      </c>
      <c r="B79" s="294"/>
      <c r="C79" s="116">
        <v>68</v>
      </c>
      <c r="D79" s="114" t="s">
        <v>216</v>
      </c>
      <c r="E79" s="130" t="s">
        <v>87</v>
      </c>
      <c r="F79" s="130"/>
      <c r="G79" s="115" t="s">
        <v>217</v>
      </c>
      <c r="H79" s="114" t="s">
        <v>102</v>
      </c>
      <c r="I79" s="131">
        <v>15</v>
      </c>
      <c r="J79" s="132">
        <v>1861138</v>
      </c>
      <c r="K79" s="133">
        <v>27917070</v>
      </c>
      <c r="L79" s="296"/>
      <c r="M79" s="293"/>
      <c r="N79" s="361"/>
      <c r="O79" s="361"/>
      <c r="P79" s="361"/>
      <c r="Q79" s="361"/>
    </row>
    <row r="80" spans="1:17" ht="27.6">
      <c r="A80" s="288">
        <f t="shared" si="1"/>
        <v>69</v>
      </c>
      <c r="B80" s="294"/>
      <c r="C80" s="116">
        <v>69</v>
      </c>
      <c r="D80" s="114" t="s">
        <v>298</v>
      </c>
      <c r="E80" s="130" t="s">
        <v>87</v>
      </c>
      <c r="F80" s="130"/>
      <c r="G80" s="115" t="s">
        <v>300</v>
      </c>
      <c r="H80" s="114" t="s">
        <v>99</v>
      </c>
      <c r="I80" s="131">
        <v>40</v>
      </c>
      <c r="J80" s="132">
        <v>166567</v>
      </c>
      <c r="K80" s="133">
        <v>6662680</v>
      </c>
      <c r="L80" s="296"/>
      <c r="M80" s="293"/>
      <c r="N80" s="361"/>
      <c r="O80" s="361"/>
      <c r="P80" s="361"/>
      <c r="Q80" s="361"/>
    </row>
    <row r="81" spans="1:17" ht="27.6" customHeight="1">
      <c r="A81" s="288">
        <f t="shared" si="1"/>
        <v>70</v>
      </c>
      <c r="B81" s="294"/>
      <c r="C81" s="116">
        <v>70</v>
      </c>
      <c r="D81" s="114" t="s">
        <v>293</v>
      </c>
      <c r="E81" s="130" t="s">
        <v>87</v>
      </c>
      <c r="F81" s="130"/>
      <c r="G81" s="115" t="s">
        <v>294</v>
      </c>
      <c r="H81" s="114" t="s">
        <v>99</v>
      </c>
      <c r="I81" s="131">
        <v>12</v>
      </c>
      <c r="J81" s="132">
        <v>232709</v>
      </c>
      <c r="K81" s="133">
        <v>2792508</v>
      </c>
      <c r="L81" s="296"/>
      <c r="M81" s="293"/>
      <c r="N81" s="361"/>
      <c r="O81" s="361"/>
      <c r="P81" s="361"/>
      <c r="Q81" s="361"/>
    </row>
    <row r="82" spans="1:17" ht="27.6">
      <c r="A82" s="288">
        <f t="shared" si="1"/>
        <v>71</v>
      </c>
      <c r="B82" s="294"/>
      <c r="C82" s="116">
        <v>71</v>
      </c>
      <c r="D82" s="114" t="s">
        <v>299</v>
      </c>
      <c r="E82" s="130" t="s">
        <v>87</v>
      </c>
      <c r="F82" s="130"/>
      <c r="G82" s="115" t="s">
        <v>291</v>
      </c>
      <c r="H82" s="114" t="s">
        <v>99</v>
      </c>
      <c r="I82" s="131">
        <v>76</v>
      </c>
      <c r="J82" s="132">
        <v>411750</v>
      </c>
      <c r="K82" s="133">
        <v>31293000</v>
      </c>
      <c r="L82" s="296"/>
      <c r="M82" s="293"/>
      <c r="N82" s="361"/>
      <c r="O82" s="361"/>
      <c r="P82" s="361"/>
      <c r="Q82" s="361"/>
    </row>
    <row r="83" spans="1:17" ht="15.6" customHeight="1">
      <c r="A83" s="288">
        <f t="shared" si="1"/>
        <v>72</v>
      </c>
      <c r="B83" s="294"/>
      <c r="C83" s="116">
        <v>72</v>
      </c>
      <c r="D83" s="114" t="s">
        <v>295</v>
      </c>
      <c r="E83" s="130" t="s">
        <v>87</v>
      </c>
      <c r="F83" s="130"/>
      <c r="G83" s="115" t="s">
        <v>292</v>
      </c>
      <c r="H83" s="114" t="s">
        <v>102</v>
      </c>
      <c r="I83" s="131">
        <v>1</v>
      </c>
      <c r="J83" s="132">
        <v>488254</v>
      </c>
      <c r="K83" s="133">
        <v>488254</v>
      </c>
      <c r="L83" s="296"/>
      <c r="M83" s="293"/>
      <c r="N83" s="361"/>
      <c r="O83" s="361"/>
      <c r="P83" s="361"/>
      <c r="Q83" s="361"/>
    </row>
    <row r="84" spans="1:17" ht="27.6" customHeight="1">
      <c r="A84" s="288">
        <f t="shared" si="1"/>
        <v>73</v>
      </c>
      <c r="B84" s="294"/>
      <c r="C84" s="116">
        <v>73</v>
      </c>
      <c r="D84" s="114" t="s">
        <v>284</v>
      </c>
      <c r="E84" s="130" t="s">
        <v>87</v>
      </c>
      <c r="F84" s="130"/>
      <c r="G84" s="115" t="s">
        <v>283</v>
      </c>
      <c r="H84" s="114" t="s">
        <v>102</v>
      </c>
      <c r="I84" s="131">
        <v>20</v>
      </c>
      <c r="J84" s="132">
        <v>252605</v>
      </c>
      <c r="K84" s="133">
        <v>5052100</v>
      </c>
      <c r="L84" s="296"/>
      <c r="M84" s="293"/>
      <c r="N84" s="361"/>
      <c r="O84" s="361"/>
      <c r="P84" s="361"/>
      <c r="Q84" s="361"/>
    </row>
    <row r="85" spans="1:17" ht="27.6">
      <c r="A85" s="288">
        <f t="shared" si="1"/>
        <v>74</v>
      </c>
      <c r="B85" s="294"/>
      <c r="C85" s="116">
        <v>74</v>
      </c>
      <c r="D85" s="114" t="s">
        <v>285</v>
      </c>
      <c r="E85" s="130" t="s">
        <v>87</v>
      </c>
      <c r="F85" s="130"/>
      <c r="G85" s="115" t="s">
        <v>286</v>
      </c>
      <c r="H85" s="114" t="s">
        <v>102</v>
      </c>
      <c r="I85" s="131">
        <v>15</v>
      </c>
      <c r="J85" s="132">
        <v>216924</v>
      </c>
      <c r="K85" s="133">
        <v>3253860</v>
      </c>
      <c r="L85" s="296"/>
      <c r="M85" s="293"/>
      <c r="N85" s="361"/>
      <c r="O85" s="361"/>
      <c r="P85" s="361"/>
      <c r="Q85" s="361"/>
    </row>
    <row r="86" spans="1:17" ht="27.6" customHeight="1">
      <c r="A86" s="288">
        <f t="shared" si="1"/>
        <v>75</v>
      </c>
      <c r="B86" s="294"/>
      <c r="C86" s="116">
        <v>75</v>
      </c>
      <c r="D86" s="114" t="s">
        <v>287</v>
      </c>
      <c r="E86" s="130" t="s">
        <v>87</v>
      </c>
      <c r="F86" s="130"/>
      <c r="G86" s="115" t="s">
        <v>290</v>
      </c>
      <c r="H86" s="114" t="s">
        <v>102</v>
      </c>
      <c r="I86" s="131">
        <v>1</v>
      </c>
      <c r="J86" s="132">
        <v>1554929</v>
      </c>
      <c r="K86" s="133">
        <v>1554929</v>
      </c>
      <c r="L86" s="296"/>
      <c r="M86" s="293"/>
      <c r="N86" s="361"/>
      <c r="O86" s="361"/>
      <c r="P86" s="361"/>
      <c r="Q86" s="361"/>
    </row>
    <row r="87" spans="1:17" ht="27.6" customHeight="1">
      <c r="A87" s="288">
        <f t="shared" si="1"/>
        <v>76</v>
      </c>
      <c r="B87" s="294"/>
      <c r="C87" s="116">
        <v>76</v>
      </c>
      <c r="D87" s="114" t="s">
        <v>289</v>
      </c>
      <c r="E87" s="130" t="s">
        <v>87</v>
      </c>
      <c r="F87" s="130"/>
      <c r="G87" s="115" t="s">
        <v>288</v>
      </c>
      <c r="H87" s="114" t="s">
        <v>100</v>
      </c>
      <c r="I87" s="131">
        <v>42.99</v>
      </c>
      <c r="J87" s="132">
        <v>67733</v>
      </c>
      <c r="K87" s="133">
        <v>2911842</v>
      </c>
      <c r="L87" s="296"/>
      <c r="M87" s="293"/>
      <c r="N87" s="361"/>
      <c r="O87" s="361"/>
      <c r="P87" s="361"/>
      <c r="Q87" s="361"/>
    </row>
    <row r="88" spans="1:17" ht="27.6" customHeight="1">
      <c r="A88" s="288">
        <f t="shared" si="1"/>
        <v>77</v>
      </c>
      <c r="B88" s="294"/>
      <c r="C88" s="116">
        <v>77</v>
      </c>
      <c r="D88" s="114" t="s">
        <v>218</v>
      </c>
      <c r="E88" s="130" t="s">
        <v>87</v>
      </c>
      <c r="F88" s="130"/>
      <c r="G88" s="115" t="s">
        <v>219</v>
      </c>
      <c r="H88" s="114" t="s">
        <v>102</v>
      </c>
      <c r="I88" s="131">
        <v>3</v>
      </c>
      <c r="J88" s="132">
        <v>605366</v>
      </c>
      <c r="K88" s="133">
        <v>1816098</v>
      </c>
      <c r="L88" s="296"/>
      <c r="M88" s="293"/>
      <c r="N88" s="361"/>
      <c r="O88" s="361"/>
      <c r="P88" s="361"/>
      <c r="Q88" s="361"/>
    </row>
    <row r="89" spans="1:17" ht="27.6" customHeight="1">
      <c r="A89" s="288">
        <f t="shared" si="1"/>
        <v>78</v>
      </c>
      <c r="B89" s="294"/>
      <c r="C89" s="116">
        <v>78</v>
      </c>
      <c r="D89" s="114" t="s">
        <v>220</v>
      </c>
      <c r="E89" s="130" t="s">
        <v>87</v>
      </c>
      <c r="F89" s="130"/>
      <c r="G89" s="115" t="s">
        <v>221</v>
      </c>
      <c r="H89" s="114" t="s">
        <v>102</v>
      </c>
      <c r="I89" s="131">
        <v>3</v>
      </c>
      <c r="J89" s="132">
        <v>712484</v>
      </c>
      <c r="K89" s="133">
        <v>2137452</v>
      </c>
      <c r="L89" s="296"/>
      <c r="M89" s="293"/>
      <c r="N89" s="361"/>
      <c r="O89" s="361"/>
      <c r="P89" s="361"/>
      <c r="Q89" s="361"/>
    </row>
    <row r="90" spans="1:17" ht="27.6" customHeight="1">
      <c r="A90" s="288">
        <f t="shared" si="1"/>
        <v>79</v>
      </c>
      <c r="B90" s="294"/>
      <c r="C90" s="116">
        <v>79</v>
      </c>
      <c r="D90" s="114" t="s">
        <v>222</v>
      </c>
      <c r="E90" s="130" t="s">
        <v>87</v>
      </c>
      <c r="F90" s="130"/>
      <c r="G90" s="115" t="s">
        <v>223</v>
      </c>
      <c r="H90" s="114" t="s">
        <v>102</v>
      </c>
      <c r="I90" s="131">
        <v>5</v>
      </c>
      <c r="J90" s="132">
        <v>1262878</v>
      </c>
      <c r="K90" s="133">
        <v>6314390</v>
      </c>
      <c r="L90" s="296"/>
      <c r="M90" s="293"/>
      <c r="N90" s="361"/>
      <c r="O90" s="361"/>
      <c r="P90" s="361"/>
      <c r="Q90" s="361"/>
    </row>
    <row r="91" spans="1:17" ht="27.6">
      <c r="A91" s="288">
        <f t="shared" si="1"/>
        <v>80</v>
      </c>
      <c r="B91" s="294"/>
      <c r="C91" s="116">
        <v>80</v>
      </c>
      <c r="D91" s="114" t="s">
        <v>224</v>
      </c>
      <c r="E91" s="130" t="s">
        <v>87</v>
      </c>
      <c r="F91" s="130"/>
      <c r="G91" s="115" t="s">
        <v>225</v>
      </c>
      <c r="H91" s="114" t="s">
        <v>102</v>
      </c>
      <c r="I91" s="131">
        <v>5</v>
      </c>
      <c r="J91" s="132">
        <v>370478</v>
      </c>
      <c r="K91" s="133">
        <v>1852390</v>
      </c>
      <c r="L91" s="296"/>
      <c r="M91" s="293"/>
      <c r="N91" s="361"/>
      <c r="O91" s="361"/>
      <c r="P91" s="361"/>
      <c r="Q91" s="361"/>
    </row>
    <row r="92" spans="1:17" ht="27.6">
      <c r="A92" s="288">
        <f t="shared" si="1"/>
        <v>81</v>
      </c>
      <c r="B92" s="294"/>
      <c r="C92" s="116">
        <v>81</v>
      </c>
      <c r="D92" s="114" t="s">
        <v>226</v>
      </c>
      <c r="E92" s="130" t="s">
        <v>87</v>
      </c>
      <c r="F92" s="130"/>
      <c r="G92" s="115" t="s">
        <v>227</v>
      </c>
      <c r="H92" s="114" t="s">
        <v>100</v>
      </c>
      <c r="I92" s="131">
        <v>390</v>
      </c>
      <c r="J92" s="132">
        <v>53118</v>
      </c>
      <c r="K92" s="133">
        <v>20716020</v>
      </c>
      <c r="L92" s="296"/>
      <c r="M92" s="293"/>
      <c r="N92" s="361"/>
      <c r="O92" s="361"/>
      <c r="P92" s="361"/>
      <c r="Q92" s="361"/>
    </row>
    <row r="93" spans="1:17" ht="27.6" customHeight="1">
      <c r="A93" s="288">
        <f t="shared" si="1"/>
        <v>82</v>
      </c>
      <c r="B93" s="294"/>
      <c r="C93" s="116">
        <v>82</v>
      </c>
      <c r="D93" s="114" t="s">
        <v>228</v>
      </c>
      <c r="E93" s="130" t="s">
        <v>87</v>
      </c>
      <c r="F93" s="130"/>
      <c r="G93" s="115" t="s">
        <v>229</v>
      </c>
      <c r="H93" s="114" t="s">
        <v>102</v>
      </c>
      <c r="I93" s="131">
        <v>26</v>
      </c>
      <c r="J93" s="132">
        <v>620269</v>
      </c>
      <c r="K93" s="133">
        <v>16126994</v>
      </c>
      <c r="L93" s="296"/>
      <c r="M93" s="293"/>
      <c r="N93" s="361"/>
      <c r="O93" s="361"/>
      <c r="P93" s="361"/>
      <c r="Q93" s="361"/>
    </row>
    <row r="94" spans="1:17" ht="27.6" customHeight="1">
      <c r="A94" s="288">
        <f t="shared" si="1"/>
        <v>83</v>
      </c>
      <c r="B94" s="294"/>
      <c r="C94" s="116">
        <v>83</v>
      </c>
      <c r="D94" s="114" t="s">
        <v>230</v>
      </c>
      <c r="E94" s="130" t="s">
        <v>87</v>
      </c>
      <c r="F94" s="130"/>
      <c r="G94" s="115" t="s">
        <v>231</v>
      </c>
      <c r="H94" s="114" t="s">
        <v>102</v>
      </c>
      <c r="I94" s="131">
        <v>390</v>
      </c>
      <c r="J94" s="132">
        <v>12213</v>
      </c>
      <c r="K94" s="133">
        <v>4763070</v>
      </c>
      <c r="L94" s="296"/>
      <c r="M94" s="293"/>
      <c r="N94" s="361"/>
      <c r="O94" s="361"/>
      <c r="P94" s="361"/>
      <c r="Q94" s="361"/>
    </row>
    <row r="95" spans="1:17" ht="27.6" customHeight="1">
      <c r="A95" s="288">
        <f t="shared" si="1"/>
        <v>84</v>
      </c>
      <c r="B95" s="294"/>
      <c r="C95" s="116">
        <v>84</v>
      </c>
      <c r="D95" s="114" t="s">
        <v>232</v>
      </c>
      <c r="E95" s="130" t="s">
        <v>87</v>
      </c>
      <c r="F95" s="130"/>
      <c r="G95" s="115" t="s">
        <v>233</v>
      </c>
      <c r="H95" s="114" t="s">
        <v>99</v>
      </c>
      <c r="I95" s="131">
        <v>1288.1999999999998</v>
      </c>
      <c r="J95" s="132">
        <v>3371</v>
      </c>
      <c r="K95" s="133">
        <v>4342522</v>
      </c>
      <c r="L95" s="296"/>
      <c r="M95" s="293"/>
      <c r="N95" s="361"/>
      <c r="O95" s="361"/>
      <c r="P95" s="361"/>
      <c r="Q95" s="361"/>
    </row>
    <row r="96" spans="1:17" ht="27.6" customHeight="1">
      <c r="A96" s="288">
        <f t="shared" si="1"/>
        <v>85</v>
      </c>
      <c r="B96" s="294"/>
      <c r="C96" s="116">
        <v>85</v>
      </c>
      <c r="D96" s="114" t="s">
        <v>234</v>
      </c>
      <c r="E96" s="130" t="s">
        <v>87</v>
      </c>
      <c r="F96" s="130"/>
      <c r="G96" s="115" t="s">
        <v>235</v>
      </c>
      <c r="H96" s="114" t="s">
        <v>99</v>
      </c>
      <c r="I96" s="131">
        <v>1288.1999999999998</v>
      </c>
      <c r="J96" s="132">
        <v>23915</v>
      </c>
      <c r="K96" s="133">
        <v>30807303</v>
      </c>
      <c r="L96" s="296"/>
      <c r="M96" s="293"/>
      <c r="N96" s="361"/>
      <c r="O96" s="361"/>
      <c r="P96" s="361"/>
      <c r="Q96" s="361"/>
    </row>
    <row r="97" spans="1:17" ht="27.6" customHeight="1">
      <c r="A97" s="288">
        <f t="shared" si="1"/>
        <v>86</v>
      </c>
      <c r="B97" s="314"/>
      <c r="C97" s="116">
        <v>86</v>
      </c>
      <c r="D97" s="114" t="s">
        <v>236</v>
      </c>
      <c r="E97" s="130" t="s">
        <v>87</v>
      </c>
      <c r="F97" s="130"/>
      <c r="G97" s="115" t="s">
        <v>237</v>
      </c>
      <c r="H97" s="114" t="s">
        <v>99</v>
      </c>
      <c r="I97" s="131">
        <v>1288.1999999999998</v>
      </c>
      <c r="J97" s="132">
        <v>23915</v>
      </c>
      <c r="K97" s="133">
        <v>30807303</v>
      </c>
      <c r="L97" s="315"/>
      <c r="M97" s="316"/>
      <c r="N97" s="361"/>
      <c r="O97" s="361"/>
      <c r="P97" s="361"/>
      <c r="Q97" s="361"/>
    </row>
    <row r="98" spans="1:17" ht="27.6" customHeight="1">
      <c r="A98" s="288">
        <f t="shared" si="1"/>
        <v>87</v>
      </c>
      <c r="B98" s="294"/>
      <c r="C98" s="116">
        <v>87</v>
      </c>
      <c r="D98" s="114" t="s">
        <v>238</v>
      </c>
      <c r="E98" s="130" t="s">
        <v>87</v>
      </c>
      <c r="F98" s="130"/>
      <c r="G98" s="115" t="s">
        <v>137</v>
      </c>
      <c r="H98" s="114" t="s">
        <v>99</v>
      </c>
      <c r="I98" s="131">
        <v>1288.1999999999998</v>
      </c>
      <c r="J98" s="132">
        <v>29892</v>
      </c>
      <c r="K98" s="133">
        <v>38506874</v>
      </c>
      <c r="L98" s="296"/>
      <c r="M98" s="293"/>
      <c r="N98" s="361"/>
      <c r="O98" s="361"/>
      <c r="P98" s="361"/>
      <c r="Q98" s="361"/>
    </row>
    <row r="99" spans="1:17" ht="41.4">
      <c r="A99" s="288">
        <f t="shared" si="1"/>
        <v>88</v>
      </c>
      <c r="B99" s="294"/>
      <c r="C99" s="116">
        <v>88</v>
      </c>
      <c r="D99" s="114" t="s">
        <v>239</v>
      </c>
      <c r="E99" s="130" t="s">
        <v>87</v>
      </c>
      <c r="F99" s="130"/>
      <c r="G99" s="115" t="s">
        <v>240</v>
      </c>
      <c r="H99" s="114" t="s">
        <v>102</v>
      </c>
      <c r="I99" s="131">
        <v>104</v>
      </c>
      <c r="J99" s="132">
        <v>434434</v>
      </c>
      <c r="K99" s="133">
        <v>45181136</v>
      </c>
      <c r="L99" s="296"/>
      <c r="M99" s="293"/>
      <c r="N99" s="361"/>
      <c r="O99" s="361"/>
      <c r="P99" s="361"/>
      <c r="Q99" s="361"/>
    </row>
    <row r="100" spans="1:17" ht="41.4" customHeight="1">
      <c r="A100" s="288">
        <f t="shared" si="1"/>
        <v>89</v>
      </c>
      <c r="B100" s="294"/>
      <c r="C100" s="116">
        <v>89</v>
      </c>
      <c r="D100" s="114" t="s">
        <v>271</v>
      </c>
      <c r="E100" s="130" t="s">
        <v>87</v>
      </c>
      <c r="F100" s="130"/>
      <c r="G100" s="115" t="s">
        <v>272</v>
      </c>
      <c r="H100" s="114" t="s">
        <v>99</v>
      </c>
      <c r="I100" s="131">
        <v>348.76</v>
      </c>
      <c r="J100" s="132">
        <v>5996</v>
      </c>
      <c r="K100" s="133">
        <v>2091165</v>
      </c>
      <c r="L100" s="296"/>
      <c r="M100" s="293"/>
      <c r="N100" s="361"/>
      <c r="O100" s="361"/>
      <c r="P100" s="361"/>
      <c r="Q100" s="361"/>
    </row>
    <row r="101" spans="1:17" ht="41.4" customHeight="1">
      <c r="A101" s="288">
        <f t="shared" si="1"/>
        <v>90</v>
      </c>
      <c r="B101" s="294"/>
      <c r="C101" s="116">
        <v>90</v>
      </c>
      <c r="D101" s="114" t="s">
        <v>241</v>
      </c>
      <c r="E101" s="130" t="s">
        <v>87</v>
      </c>
      <c r="F101" s="130"/>
      <c r="G101" s="115" t="s">
        <v>242</v>
      </c>
      <c r="H101" s="114" t="s">
        <v>99</v>
      </c>
      <c r="I101" s="131">
        <v>257.64000000000004</v>
      </c>
      <c r="J101" s="132">
        <v>12973</v>
      </c>
      <c r="K101" s="133">
        <v>3342364</v>
      </c>
      <c r="L101" s="296"/>
      <c r="M101" s="293"/>
      <c r="N101" s="361"/>
      <c r="O101" s="361"/>
      <c r="P101" s="361"/>
      <c r="Q101" s="361"/>
    </row>
    <row r="102" spans="1:17" ht="27.6" customHeight="1">
      <c r="A102" s="288">
        <f t="shared" si="1"/>
        <v>91</v>
      </c>
      <c r="B102" s="294"/>
      <c r="C102" s="116">
        <v>91</v>
      </c>
      <c r="D102" s="114" t="s">
        <v>243</v>
      </c>
      <c r="E102" s="130" t="s">
        <v>87</v>
      </c>
      <c r="F102" s="130"/>
      <c r="G102" s="115" t="s">
        <v>244</v>
      </c>
      <c r="H102" s="114" t="s">
        <v>102</v>
      </c>
      <c r="I102" s="131">
        <v>130</v>
      </c>
      <c r="J102" s="132">
        <v>25656</v>
      </c>
      <c r="K102" s="133">
        <v>3335280</v>
      </c>
      <c r="L102" s="296"/>
      <c r="M102" s="293"/>
      <c r="N102" s="361"/>
      <c r="O102" s="361"/>
      <c r="P102" s="361"/>
      <c r="Q102" s="361"/>
    </row>
    <row r="103" spans="1:17" ht="27.6" customHeight="1">
      <c r="A103" s="288">
        <f t="shared" si="1"/>
        <v>92</v>
      </c>
      <c r="B103" s="294"/>
      <c r="C103" s="116">
        <v>92</v>
      </c>
      <c r="D103" s="114" t="s">
        <v>278</v>
      </c>
      <c r="E103" s="130" t="s">
        <v>87</v>
      </c>
      <c r="F103" s="130"/>
      <c r="G103" s="115" t="s">
        <v>279</v>
      </c>
      <c r="H103" s="114" t="s">
        <v>100</v>
      </c>
      <c r="I103" s="131">
        <v>34.96</v>
      </c>
      <c r="J103" s="132">
        <v>185502</v>
      </c>
      <c r="K103" s="133">
        <v>6485150</v>
      </c>
      <c r="L103" s="296"/>
      <c r="M103" s="293"/>
      <c r="N103" s="361"/>
      <c r="O103" s="361"/>
      <c r="P103" s="361"/>
      <c r="Q103" s="361"/>
    </row>
    <row r="104" spans="1:17" ht="41.4" customHeight="1">
      <c r="A104" s="288">
        <f t="shared" si="1"/>
        <v>93</v>
      </c>
      <c r="B104" s="294"/>
      <c r="C104" s="116">
        <v>93</v>
      </c>
      <c r="D104" s="114" t="s">
        <v>273</v>
      </c>
      <c r="E104" s="130" t="s">
        <v>87</v>
      </c>
      <c r="F104" s="130"/>
      <c r="G104" s="115" t="s">
        <v>274</v>
      </c>
      <c r="H104" s="114" t="s">
        <v>99</v>
      </c>
      <c r="I104" s="131">
        <v>348.76</v>
      </c>
      <c r="J104" s="132">
        <v>24870</v>
      </c>
      <c r="K104" s="133">
        <v>8673661</v>
      </c>
      <c r="L104" s="296"/>
      <c r="M104" s="293"/>
      <c r="N104" s="361"/>
      <c r="O104" s="361"/>
      <c r="P104" s="361"/>
      <c r="Q104" s="361"/>
    </row>
    <row r="105" spans="1:17" ht="27.6" customHeight="1">
      <c r="A105" s="288">
        <f t="shared" si="1"/>
        <v>94</v>
      </c>
      <c r="B105" s="294"/>
      <c r="C105" s="116">
        <v>94</v>
      </c>
      <c r="D105" s="114" t="s">
        <v>276</v>
      </c>
      <c r="E105" s="130" t="s">
        <v>87</v>
      </c>
      <c r="F105" s="130"/>
      <c r="G105" s="115" t="s">
        <v>277</v>
      </c>
      <c r="H105" s="114" t="s">
        <v>100</v>
      </c>
      <c r="I105" s="131">
        <v>34.96</v>
      </c>
      <c r="J105" s="132">
        <v>34594</v>
      </c>
      <c r="K105" s="133">
        <v>1209406</v>
      </c>
      <c r="L105" s="296"/>
      <c r="M105" s="293"/>
      <c r="N105" s="361"/>
      <c r="O105" s="361"/>
      <c r="P105" s="361"/>
      <c r="Q105" s="361"/>
    </row>
    <row r="106" spans="1:17" ht="27.6" customHeight="1">
      <c r="A106" s="288">
        <f t="shared" si="1"/>
        <v>95</v>
      </c>
      <c r="B106" s="294"/>
      <c r="C106" s="116">
        <v>95</v>
      </c>
      <c r="D106" s="114" t="s">
        <v>245</v>
      </c>
      <c r="E106" s="130" t="s">
        <v>87</v>
      </c>
      <c r="F106" s="130"/>
      <c r="G106" s="115" t="s">
        <v>246</v>
      </c>
      <c r="H106" s="114" t="s">
        <v>99</v>
      </c>
      <c r="I106" s="131">
        <v>40.61</v>
      </c>
      <c r="J106" s="132">
        <v>2255458</v>
      </c>
      <c r="K106" s="133">
        <v>91594149</v>
      </c>
      <c r="L106" s="296"/>
      <c r="M106" s="293"/>
      <c r="N106" s="361"/>
      <c r="O106" s="361"/>
      <c r="P106" s="361"/>
      <c r="Q106" s="361"/>
    </row>
    <row r="107" spans="1:17" ht="55.2">
      <c r="A107" s="288">
        <f t="shared" si="1"/>
        <v>96</v>
      </c>
      <c r="B107" s="294"/>
      <c r="C107" s="116">
        <v>96</v>
      </c>
      <c r="D107" s="114" t="s">
        <v>247</v>
      </c>
      <c r="E107" s="130" t="s">
        <v>87</v>
      </c>
      <c r="F107" s="130"/>
      <c r="G107" s="115" t="s">
        <v>138</v>
      </c>
      <c r="H107" s="114" t="s">
        <v>100</v>
      </c>
      <c r="I107" s="131">
        <v>88.990000000000009</v>
      </c>
      <c r="J107" s="132">
        <v>376204</v>
      </c>
      <c r="K107" s="133">
        <v>33478394</v>
      </c>
      <c r="L107" s="296"/>
      <c r="M107" s="293"/>
      <c r="N107" s="361"/>
      <c r="O107" s="361"/>
      <c r="P107" s="361"/>
      <c r="Q107" s="361"/>
    </row>
    <row r="108" spans="1:17" ht="14.4" customHeight="1">
      <c r="A108" s="288">
        <f t="shared" si="1"/>
        <v>97</v>
      </c>
      <c r="B108" s="314"/>
      <c r="C108" s="116">
        <v>97</v>
      </c>
      <c r="D108" s="114" t="s">
        <v>248</v>
      </c>
      <c r="E108" s="130" t="s">
        <v>87</v>
      </c>
      <c r="F108" s="130"/>
      <c r="G108" s="115" t="s">
        <v>139</v>
      </c>
      <c r="H108" s="114" t="s">
        <v>99</v>
      </c>
      <c r="I108" s="131">
        <v>128.82000000000002</v>
      </c>
      <c r="J108" s="132">
        <v>13348</v>
      </c>
      <c r="K108" s="133">
        <v>1719489</v>
      </c>
      <c r="L108" s="315"/>
      <c r="M108" s="316"/>
      <c r="N108" s="361"/>
      <c r="O108" s="361"/>
      <c r="P108" s="361"/>
      <c r="Q108" s="361"/>
    </row>
    <row r="109" spans="1:17" ht="27.6">
      <c r="A109" s="288">
        <f t="shared" si="1"/>
        <v>98</v>
      </c>
      <c r="B109" s="294"/>
      <c r="C109" s="116">
        <v>98</v>
      </c>
      <c r="D109" s="114" t="s">
        <v>249</v>
      </c>
      <c r="E109" s="130" t="s">
        <v>87</v>
      </c>
      <c r="F109" s="130"/>
      <c r="G109" s="115" t="s">
        <v>140</v>
      </c>
      <c r="H109" s="114" t="s">
        <v>97</v>
      </c>
      <c r="I109" s="131">
        <v>40.5</v>
      </c>
      <c r="J109" s="132">
        <v>167126</v>
      </c>
      <c r="K109" s="133">
        <v>6768603</v>
      </c>
      <c r="L109" s="296"/>
      <c r="M109" s="293"/>
      <c r="N109" s="361"/>
      <c r="O109" s="361"/>
      <c r="P109" s="361"/>
      <c r="Q109" s="361"/>
    </row>
    <row r="110" spans="1:17" ht="27.6" customHeight="1">
      <c r="A110" s="288">
        <f t="shared" si="1"/>
        <v>99</v>
      </c>
      <c r="B110" s="294"/>
      <c r="C110" s="116">
        <v>99</v>
      </c>
      <c r="D110" s="114" t="s">
        <v>264</v>
      </c>
      <c r="E110" s="130" t="s">
        <v>87</v>
      </c>
      <c r="F110" s="130"/>
      <c r="G110" s="115" t="s">
        <v>265</v>
      </c>
      <c r="H110" s="114" t="s">
        <v>97</v>
      </c>
      <c r="I110" s="131">
        <v>195.79</v>
      </c>
      <c r="J110" s="132">
        <v>372415</v>
      </c>
      <c r="K110" s="133">
        <v>72915133</v>
      </c>
      <c r="L110" s="296"/>
      <c r="M110" s="293"/>
      <c r="N110" s="361"/>
      <c r="O110" s="361"/>
      <c r="P110" s="361"/>
      <c r="Q110" s="361"/>
    </row>
    <row r="111" spans="1:17" ht="27.6" customHeight="1">
      <c r="A111" s="288">
        <f t="shared" si="1"/>
        <v>100</v>
      </c>
      <c r="B111" s="294"/>
      <c r="C111" s="116">
        <v>100</v>
      </c>
      <c r="D111" s="114" t="s">
        <v>266</v>
      </c>
      <c r="E111" s="130" t="s">
        <v>87</v>
      </c>
      <c r="F111" s="130"/>
      <c r="G111" s="115" t="s">
        <v>267</v>
      </c>
      <c r="H111" s="114" t="s">
        <v>102</v>
      </c>
      <c r="I111" s="131">
        <v>4</v>
      </c>
      <c r="J111" s="132">
        <v>16326035</v>
      </c>
      <c r="K111" s="133">
        <v>65304140</v>
      </c>
      <c r="L111" s="296"/>
      <c r="M111" s="293"/>
      <c r="N111" s="361"/>
      <c r="O111" s="361"/>
      <c r="P111" s="361"/>
      <c r="Q111" s="361"/>
    </row>
    <row r="112" spans="1:17" ht="27.6" customHeight="1" thickBot="1">
      <c r="A112" s="288">
        <f t="shared" si="1"/>
        <v>101</v>
      </c>
      <c r="B112" s="294"/>
      <c r="C112" s="116">
        <v>101</v>
      </c>
      <c r="D112" s="114" t="s">
        <v>268</v>
      </c>
      <c r="E112" s="130" t="s">
        <v>87</v>
      </c>
      <c r="F112" s="130"/>
      <c r="G112" s="115" t="s">
        <v>269</v>
      </c>
      <c r="H112" s="114" t="s">
        <v>102</v>
      </c>
      <c r="I112" s="131">
        <v>19</v>
      </c>
      <c r="J112" s="132">
        <v>798433</v>
      </c>
      <c r="K112" s="133">
        <v>15170227</v>
      </c>
      <c r="L112" s="296"/>
      <c r="M112" s="293"/>
      <c r="N112" s="361"/>
      <c r="O112" s="361"/>
      <c r="P112" s="361"/>
      <c r="Q112" s="361"/>
    </row>
    <row r="113" spans="1:17" ht="16.2" thickBot="1">
      <c r="A113" s="288" t="e">
        <f>IF(I113=0,#REF!,#REF!+1)</f>
        <v>#REF!</v>
      </c>
      <c r="B113" s="134"/>
      <c r="C113" s="317" t="s">
        <v>250</v>
      </c>
      <c r="D113" s="318"/>
      <c r="E113" s="318"/>
      <c r="F113" s="318"/>
      <c r="G113" s="318"/>
      <c r="H113" s="318"/>
      <c r="I113" s="318"/>
      <c r="J113" s="319"/>
      <c r="K113" s="320">
        <f>SUM(K12:K112)</f>
        <v>3771842502</v>
      </c>
      <c r="L113" s="135"/>
      <c r="M113" s="136"/>
      <c r="N113" s="361"/>
      <c r="O113" s="361"/>
      <c r="P113" s="361"/>
      <c r="Q113" s="361"/>
    </row>
    <row r="114" spans="1:17" ht="15.6">
      <c r="A114" s="288" t="e">
        <f>IF(I114=0,A113,A113+1)</f>
        <v>#REF!</v>
      </c>
      <c r="B114" s="134"/>
      <c r="C114" s="117"/>
      <c r="D114" s="117"/>
      <c r="E114" s="117"/>
      <c r="F114" s="117"/>
      <c r="G114" s="117"/>
      <c r="H114" s="117"/>
      <c r="I114" s="117"/>
      <c r="J114" s="117"/>
      <c r="K114" s="118"/>
      <c r="L114" s="135"/>
      <c r="M114" s="136"/>
      <c r="N114" s="136"/>
      <c r="O114" s="136"/>
    </row>
    <row r="115" spans="1:17" ht="16.2" thickBot="1">
      <c r="A115" s="288" t="e">
        <f t="shared" ref="A115:A117" si="2">IF(I115=0,A114,A114+1)</f>
        <v>#REF!</v>
      </c>
      <c r="B115" s="134"/>
      <c r="C115" s="159" t="s">
        <v>251</v>
      </c>
      <c r="D115" s="160"/>
      <c r="E115" s="160"/>
      <c r="F115" s="160"/>
      <c r="G115" s="160"/>
      <c r="H115" s="160"/>
      <c r="I115" s="160"/>
      <c r="J115" s="160"/>
      <c r="K115" s="161"/>
      <c r="L115" s="135"/>
      <c r="M115" s="136"/>
      <c r="N115" s="136"/>
      <c r="O115" s="136"/>
    </row>
    <row r="116" spans="1:17" ht="15.6">
      <c r="A116" s="288" t="e">
        <f t="shared" si="2"/>
        <v>#REF!</v>
      </c>
      <c r="B116" s="134"/>
      <c r="C116" s="114">
        <f>C112+1</f>
        <v>102</v>
      </c>
      <c r="D116" s="321" t="s">
        <v>314</v>
      </c>
      <c r="E116" s="130"/>
      <c r="F116" s="130"/>
      <c r="G116" s="115" t="s">
        <v>315</v>
      </c>
      <c r="H116" s="115" t="s">
        <v>102</v>
      </c>
      <c r="I116" s="322">
        <v>1</v>
      </c>
      <c r="J116" s="323">
        <v>1433399</v>
      </c>
      <c r="K116" s="324">
        <f t="shared" ref="K116:K155" si="3">ROUND(I116*J116,0)</f>
        <v>1433399</v>
      </c>
      <c r="L116" s="135"/>
      <c r="M116" s="136"/>
      <c r="N116" s="136"/>
      <c r="O116" s="136"/>
    </row>
    <row r="117" spans="1:17" ht="27.6">
      <c r="A117" s="288" t="e">
        <f t="shared" si="2"/>
        <v>#REF!</v>
      </c>
      <c r="B117" s="134"/>
      <c r="C117" s="114">
        <f t="shared" ref="C117:C154" si="4">C116+1</f>
        <v>103</v>
      </c>
      <c r="D117" s="321" t="s">
        <v>316</v>
      </c>
      <c r="E117" s="130"/>
      <c r="F117" s="130"/>
      <c r="G117" s="115" t="s">
        <v>317</v>
      </c>
      <c r="H117" s="115" t="s">
        <v>318</v>
      </c>
      <c r="I117" s="322">
        <v>20</v>
      </c>
      <c r="J117" s="323">
        <v>932370</v>
      </c>
      <c r="K117" s="324">
        <f t="shared" si="3"/>
        <v>18647400</v>
      </c>
      <c r="L117" s="135"/>
      <c r="M117" s="136"/>
      <c r="N117" s="136"/>
      <c r="O117" s="136"/>
    </row>
    <row r="118" spans="1:17" ht="41.4">
      <c r="A118" s="288" t="e">
        <f>IF(I118=0,A117,A117+1)</f>
        <v>#REF!</v>
      </c>
      <c r="B118" s="134"/>
      <c r="C118" s="114">
        <f t="shared" si="4"/>
        <v>104</v>
      </c>
      <c r="D118" s="321" t="s">
        <v>319</v>
      </c>
      <c r="E118" s="130"/>
      <c r="F118" s="130"/>
      <c r="G118" s="115" t="s">
        <v>320</v>
      </c>
      <c r="H118" s="115" t="s">
        <v>321</v>
      </c>
      <c r="I118" s="322">
        <v>320</v>
      </c>
      <c r="J118" s="323">
        <v>13872</v>
      </c>
      <c r="K118" s="324">
        <f t="shared" si="3"/>
        <v>4439040</v>
      </c>
      <c r="L118" s="135"/>
      <c r="M118" s="136"/>
      <c r="N118" s="136"/>
      <c r="O118" s="136"/>
    </row>
    <row r="119" spans="1:17" ht="55.2">
      <c r="A119" s="288" t="e">
        <f>IF(I119=0,A118,A118+1)</f>
        <v>#REF!</v>
      </c>
      <c r="B119" s="134"/>
      <c r="C119" s="116">
        <f t="shared" si="4"/>
        <v>105</v>
      </c>
      <c r="D119" s="321" t="s">
        <v>322</v>
      </c>
      <c r="E119" s="130"/>
      <c r="F119" s="130"/>
      <c r="G119" s="115" t="s">
        <v>323</v>
      </c>
      <c r="H119" s="115" t="s">
        <v>321</v>
      </c>
      <c r="I119" s="322">
        <v>190</v>
      </c>
      <c r="J119" s="323">
        <v>37454</v>
      </c>
      <c r="K119" s="133">
        <f t="shared" si="3"/>
        <v>7116260</v>
      </c>
      <c r="L119" s="135"/>
      <c r="M119" s="136"/>
      <c r="N119" s="136"/>
      <c r="O119" s="136"/>
    </row>
    <row r="120" spans="1:17" ht="41.4">
      <c r="A120" s="288" t="e">
        <f t="shared" ref="A120:A154" si="5">IF(I120=0,A119,A119+1)</f>
        <v>#REF!</v>
      </c>
      <c r="B120" s="134"/>
      <c r="C120" s="116">
        <f t="shared" si="4"/>
        <v>106</v>
      </c>
      <c r="D120" s="321" t="s">
        <v>324</v>
      </c>
      <c r="E120" s="130"/>
      <c r="F120" s="130"/>
      <c r="G120" s="115" t="s">
        <v>325</v>
      </c>
      <c r="H120" s="115" t="s">
        <v>326</v>
      </c>
      <c r="I120" s="322">
        <v>315</v>
      </c>
      <c r="J120" s="323">
        <v>7127</v>
      </c>
      <c r="K120" s="133">
        <f t="shared" si="3"/>
        <v>2245005</v>
      </c>
      <c r="L120" s="135"/>
      <c r="M120" s="136"/>
      <c r="N120" s="136"/>
      <c r="O120" s="136"/>
    </row>
    <row r="121" spans="1:17" ht="41.4">
      <c r="A121" s="288" t="e">
        <f t="shared" si="5"/>
        <v>#REF!</v>
      </c>
      <c r="B121" s="134"/>
      <c r="C121" s="116">
        <f t="shared" si="4"/>
        <v>107</v>
      </c>
      <c r="D121" s="321" t="s">
        <v>327</v>
      </c>
      <c r="E121" s="130"/>
      <c r="F121" s="130"/>
      <c r="G121" s="115" t="s">
        <v>328</v>
      </c>
      <c r="H121" s="115" t="s">
        <v>318</v>
      </c>
      <c r="I121" s="322">
        <v>15.5</v>
      </c>
      <c r="J121" s="323">
        <v>863561</v>
      </c>
      <c r="K121" s="133">
        <f t="shared" si="3"/>
        <v>13385196</v>
      </c>
      <c r="L121" s="135"/>
      <c r="M121" s="136"/>
      <c r="N121" s="136"/>
      <c r="O121" s="136"/>
    </row>
    <row r="122" spans="1:17" ht="15.6">
      <c r="A122" s="288" t="e">
        <f t="shared" si="5"/>
        <v>#REF!</v>
      </c>
      <c r="B122" s="134"/>
      <c r="C122" s="116">
        <f t="shared" si="4"/>
        <v>108</v>
      </c>
      <c r="D122" s="321" t="s">
        <v>329</v>
      </c>
      <c r="E122" s="130"/>
      <c r="F122" s="130"/>
      <c r="G122" s="115" t="s">
        <v>330</v>
      </c>
      <c r="H122" s="115" t="s">
        <v>102</v>
      </c>
      <c r="I122" s="322">
        <v>9</v>
      </c>
      <c r="J122" s="323">
        <v>967408</v>
      </c>
      <c r="K122" s="133">
        <f t="shared" si="3"/>
        <v>8706672</v>
      </c>
      <c r="L122" s="135"/>
      <c r="M122" s="136"/>
      <c r="N122" s="136"/>
      <c r="O122" s="136"/>
    </row>
    <row r="123" spans="1:17" ht="15.6">
      <c r="A123" s="288" t="e">
        <f t="shared" si="5"/>
        <v>#REF!</v>
      </c>
      <c r="B123" s="134"/>
      <c r="C123" s="116">
        <f t="shared" si="4"/>
        <v>109</v>
      </c>
      <c r="D123" s="321" t="s">
        <v>331</v>
      </c>
      <c r="E123" s="130"/>
      <c r="F123" s="130"/>
      <c r="G123" s="115" t="s">
        <v>332</v>
      </c>
      <c r="H123" s="115" t="s">
        <v>100</v>
      </c>
      <c r="I123" s="322">
        <v>130</v>
      </c>
      <c r="J123" s="323">
        <v>41046</v>
      </c>
      <c r="K123" s="133">
        <f t="shared" si="3"/>
        <v>5335980</v>
      </c>
      <c r="L123" s="135"/>
      <c r="M123" s="136"/>
      <c r="N123" s="136"/>
      <c r="O123" s="136"/>
    </row>
    <row r="124" spans="1:17" ht="15.6">
      <c r="A124" s="288" t="e">
        <f t="shared" si="5"/>
        <v>#REF!</v>
      </c>
      <c r="B124" s="134"/>
      <c r="C124" s="116">
        <f t="shared" si="4"/>
        <v>110</v>
      </c>
      <c r="D124" s="321" t="s">
        <v>333</v>
      </c>
      <c r="E124" s="130"/>
      <c r="F124" s="130"/>
      <c r="G124" s="115" t="s">
        <v>334</v>
      </c>
      <c r="H124" s="115" t="s">
        <v>102</v>
      </c>
      <c r="I124" s="322">
        <v>9</v>
      </c>
      <c r="J124" s="323">
        <v>834642</v>
      </c>
      <c r="K124" s="133">
        <f t="shared" si="3"/>
        <v>7511778</v>
      </c>
      <c r="L124" s="135"/>
      <c r="M124" s="136"/>
      <c r="N124" s="136"/>
      <c r="O124" s="136"/>
    </row>
    <row r="125" spans="1:17" ht="15.6">
      <c r="A125" s="288" t="e">
        <f t="shared" si="5"/>
        <v>#REF!</v>
      </c>
      <c r="B125" s="134"/>
      <c r="C125" s="116">
        <f t="shared" si="4"/>
        <v>111</v>
      </c>
      <c r="D125" s="321" t="s">
        <v>335</v>
      </c>
      <c r="E125" s="130"/>
      <c r="F125" s="130"/>
      <c r="G125" s="115" t="s">
        <v>336</v>
      </c>
      <c r="H125" s="115" t="s">
        <v>102</v>
      </c>
      <c r="I125" s="322">
        <v>9</v>
      </c>
      <c r="J125" s="323">
        <v>145659</v>
      </c>
      <c r="K125" s="133">
        <f t="shared" si="3"/>
        <v>1310931</v>
      </c>
      <c r="L125" s="135"/>
      <c r="M125" s="136"/>
      <c r="N125" s="136"/>
      <c r="O125" s="136"/>
    </row>
    <row r="126" spans="1:17" ht="27.6">
      <c r="A126" s="288" t="e">
        <f t="shared" si="5"/>
        <v>#REF!</v>
      </c>
      <c r="B126" s="134"/>
      <c r="C126" s="116">
        <f t="shared" si="4"/>
        <v>112</v>
      </c>
      <c r="D126" s="321" t="s">
        <v>337</v>
      </c>
      <c r="E126" s="130"/>
      <c r="F126" s="130"/>
      <c r="G126" s="115" t="s">
        <v>338</v>
      </c>
      <c r="H126" s="115" t="s">
        <v>318</v>
      </c>
      <c r="I126" s="322">
        <v>91</v>
      </c>
      <c r="J126" s="323">
        <v>6512</v>
      </c>
      <c r="K126" s="133">
        <f t="shared" si="3"/>
        <v>592592</v>
      </c>
      <c r="L126" s="135"/>
      <c r="M126" s="136"/>
      <c r="N126" s="136"/>
      <c r="O126" s="136"/>
    </row>
    <row r="127" spans="1:17" ht="41.4">
      <c r="A127" s="288" t="e">
        <f t="shared" si="5"/>
        <v>#REF!</v>
      </c>
      <c r="B127" s="134"/>
      <c r="C127" s="116">
        <f t="shared" si="4"/>
        <v>113</v>
      </c>
      <c r="D127" s="321" t="s">
        <v>339</v>
      </c>
      <c r="E127" s="130"/>
      <c r="F127" s="130"/>
      <c r="G127" s="115" t="s">
        <v>340</v>
      </c>
      <c r="H127" s="115" t="s">
        <v>102</v>
      </c>
      <c r="I127" s="322">
        <v>5</v>
      </c>
      <c r="J127" s="323">
        <v>37731</v>
      </c>
      <c r="K127" s="133">
        <f t="shared" si="3"/>
        <v>188655</v>
      </c>
      <c r="L127" s="135"/>
      <c r="M127" s="136"/>
      <c r="N127" s="136"/>
      <c r="O127" s="136"/>
    </row>
    <row r="128" spans="1:17" ht="27.6">
      <c r="A128" s="288" t="e">
        <f t="shared" si="5"/>
        <v>#REF!</v>
      </c>
      <c r="B128" s="134"/>
      <c r="C128" s="116">
        <f t="shared" si="4"/>
        <v>114</v>
      </c>
      <c r="D128" s="321" t="s">
        <v>341</v>
      </c>
      <c r="E128" s="130"/>
      <c r="F128" s="130"/>
      <c r="G128" s="115" t="s">
        <v>342</v>
      </c>
      <c r="H128" s="115" t="s">
        <v>102</v>
      </c>
      <c r="I128" s="322">
        <v>1</v>
      </c>
      <c r="J128" s="323">
        <v>123620</v>
      </c>
      <c r="K128" s="133">
        <f t="shared" si="3"/>
        <v>123620</v>
      </c>
      <c r="L128" s="135"/>
      <c r="M128" s="136"/>
      <c r="N128" s="136"/>
      <c r="O128" s="136"/>
    </row>
    <row r="129" spans="1:15" ht="27.6">
      <c r="A129" s="288" t="e">
        <f t="shared" si="5"/>
        <v>#REF!</v>
      </c>
      <c r="B129" s="134"/>
      <c r="C129" s="116">
        <f t="shared" si="4"/>
        <v>115</v>
      </c>
      <c r="D129" s="321" t="s">
        <v>343</v>
      </c>
      <c r="E129" s="130"/>
      <c r="F129" s="130"/>
      <c r="G129" s="115" t="s">
        <v>344</v>
      </c>
      <c r="H129" s="115" t="s">
        <v>318</v>
      </c>
      <c r="I129" s="322">
        <v>12</v>
      </c>
      <c r="J129" s="323">
        <v>36419</v>
      </c>
      <c r="K129" s="133">
        <f t="shared" si="3"/>
        <v>437028</v>
      </c>
      <c r="L129" s="135"/>
      <c r="M129" s="136"/>
      <c r="N129" s="136"/>
      <c r="O129" s="136"/>
    </row>
    <row r="130" spans="1:15" ht="28.2" thickBot="1">
      <c r="A130" s="288" t="e">
        <f t="shared" si="5"/>
        <v>#REF!</v>
      </c>
      <c r="B130" s="134"/>
      <c r="C130" s="116">
        <f t="shared" si="4"/>
        <v>116</v>
      </c>
      <c r="D130" s="321" t="s">
        <v>345</v>
      </c>
      <c r="E130" s="130"/>
      <c r="F130" s="130"/>
      <c r="G130" s="115" t="s">
        <v>346</v>
      </c>
      <c r="H130" s="115" t="s">
        <v>102</v>
      </c>
      <c r="I130" s="322">
        <v>1</v>
      </c>
      <c r="J130" s="323">
        <v>77006</v>
      </c>
      <c r="K130" s="133">
        <f t="shared" si="3"/>
        <v>77006</v>
      </c>
      <c r="L130" s="135"/>
      <c r="M130" s="136"/>
      <c r="N130" s="136"/>
      <c r="O130" s="136"/>
    </row>
    <row r="131" spans="1:15" ht="16.2" thickBot="1">
      <c r="A131" s="288" t="e">
        <f t="shared" si="5"/>
        <v>#REF!</v>
      </c>
      <c r="B131" s="134"/>
      <c r="C131" s="167" t="s">
        <v>252</v>
      </c>
      <c r="D131" s="168"/>
      <c r="E131" s="168"/>
      <c r="F131" s="168"/>
      <c r="G131" s="168"/>
      <c r="H131" s="168"/>
      <c r="I131" s="168"/>
      <c r="J131" s="169"/>
      <c r="K131" s="320">
        <f>SUM(K116:K130)</f>
        <v>71550562</v>
      </c>
      <c r="L131" s="135"/>
      <c r="M131" s="136"/>
      <c r="N131" s="136"/>
      <c r="O131" s="136"/>
    </row>
    <row r="132" spans="1:15" ht="15.6">
      <c r="A132" s="288" t="e">
        <f t="shared" si="5"/>
        <v>#REF!</v>
      </c>
      <c r="B132" s="134"/>
      <c r="C132" s="325"/>
      <c r="D132" s="326"/>
      <c r="E132" s="326"/>
      <c r="F132" s="326"/>
      <c r="G132" s="326"/>
      <c r="H132" s="326"/>
      <c r="I132" s="326"/>
      <c r="J132" s="327"/>
      <c r="K132" s="328"/>
      <c r="L132" s="135"/>
      <c r="M132" s="136"/>
      <c r="N132" s="136"/>
      <c r="O132" s="136"/>
    </row>
    <row r="133" spans="1:15" ht="16.2" thickBot="1">
      <c r="A133" s="288" t="e">
        <f t="shared" si="5"/>
        <v>#REF!</v>
      </c>
      <c r="B133" s="134"/>
      <c r="C133" s="159" t="s">
        <v>253</v>
      </c>
      <c r="D133" s="160"/>
      <c r="E133" s="160"/>
      <c r="F133" s="160"/>
      <c r="G133" s="160"/>
      <c r="H133" s="160"/>
      <c r="I133" s="160"/>
      <c r="J133" s="160"/>
      <c r="K133" s="161"/>
      <c r="L133" s="135"/>
      <c r="M133" s="136"/>
      <c r="N133" s="136"/>
      <c r="O133" s="136"/>
    </row>
    <row r="134" spans="1:15" ht="27.6">
      <c r="A134" s="288" t="e">
        <f t="shared" si="5"/>
        <v>#REF!</v>
      </c>
      <c r="B134" s="134"/>
      <c r="C134" s="116">
        <f>C130+1</f>
        <v>117</v>
      </c>
      <c r="D134" s="321" t="s">
        <v>347</v>
      </c>
      <c r="E134" s="130"/>
      <c r="F134" s="130"/>
      <c r="G134" s="115" t="s">
        <v>348</v>
      </c>
      <c r="H134" s="115" t="s">
        <v>102</v>
      </c>
      <c r="I134" s="322">
        <v>22</v>
      </c>
      <c r="J134" s="323">
        <v>178746</v>
      </c>
      <c r="K134" s="133">
        <f t="shared" si="3"/>
        <v>3932412</v>
      </c>
      <c r="L134" s="135"/>
      <c r="M134" s="136"/>
      <c r="N134" s="136"/>
      <c r="O134" s="136"/>
    </row>
    <row r="135" spans="1:15" ht="27.6">
      <c r="A135" s="288" t="e">
        <f t="shared" si="5"/>
        <v>#REF!</v>
      </c>
      <c r="B135" s="134"/>
      <c r="C135" s="116">
        <f t="shared" si="4"/>
        <v>118</v>
      </c>
      <c r="D135" s="321" t="s">
        <v>349</v>
      </c>
      <c r="E135" s="130"/>
      <c r="F135" s="130"/>
      <c r="G135" s="115" t="s">
        <v>350</v>
      </c>
      <c r="H135" s="115" t="s">
        <v>102</v>
      </c>
      <c r="I135" s="322">
        <v>1</v>
      </c>
      <c r="J135" s="323">
        <v>1272</v>
      </c>
      <c r="K135" s="133">
        <f t="shared" si="3"/>
        <v>1272</v>
      </c>
      <c r="L135" s="135"/>
      <c r="M135" s="136"/>
      <c r="N135" s="136"/>
      <c r="O135" s="136"/>
    </row>
    <row r="136" spans="1:15" ht="15.6">
      <c r="A136" s="288" t="e">
        <f t="shared" si="5"/>
        <v>#REF!</v>
      </c>
      <c r="B136" s="134"/>
      <c r="C136" s="116">
        <f t="shared" si="4"/>
        <v>119</v>
      </c>
      <c r="D136" s="321" t="s">
        <v>351</v>
      </c>
      <c r="E136" s="130"/>
      <c r="F136" s="130"/>
      <c r="G136" s="115" t="s">
        <v>352</v>
      </c>
      <c r="H136" s="115" t="s">
        <v>102</v>
      </c>
      <c r="I136" s="322">
        <v>105</v>
      </c>
      <c r="J136" s="323">
        <v>1464</v>
      </c>
      <c r="K136" s="133">
        <f t="shared" si="3"/>
        <v>153720</v>
      </c>
      <c r="L136" s="135"/>
      <c r="M136" s="136"/>
      <c r="N136" s="136"/>
      <c r="O136" s="136"/>
    </row>
    <row r="137" spans="1:15" ht="27.6">
      <c r="A137" s="288" t="e">
        <f t="shared" si="5"/>
        <v>#REF!</v>
      </c>
      <c r="B137" s="134"/>
      <c r="C137" s="116">
        <f t="shared" si="4"/>
        <v>120</v>
      </c>
      <c r="D137" s="321" t="s">
        <v>353</v>
      </c>
      <c r="E137" s="130"/>
      <c r="F137" s="130"/>
      <c r="G137" s="115" t="s">
        <v>354</v>
      </c>
      <c r="H137" s="115" t="s">
        <v>355</v>
      </c>
      <c r="I137" s="322">
        <v>545</v>
      </c>
      <c r="J137" s="323">
        <v>51390</v>
      </c>
      <c r="K137" s="133">
        <f t="shared" si="3"/>
        <v>28007550</v>
      </c>
      <c r="L137" s="135"/>
      <c r="M137" s="136"/>
      <c r="N137" s="136"/>
      <c r="O137" s="136"/>
    </row>
    <row r="138" spans="1:15" ht="41.4">
      <c r="A138" s="288" t="e">
        <f t="shared" si="5"/>
        <v>#REF!</v>
      </c>
      <c r="B138" s="134"/>
      <c r="C138" s="116">
        <f t="shared" si="4"/>
        <v>121</v>
      </c>
      <c r="D138" s="321" t="s">
        <v>356</v>
      </c>
      <c r="E138" s="130"/>
      <c r="F138" s="130"/>
      <c r="G138" s="115" t="s">
        <v>357</v>
      </c>
      <c r="H138" s="115" t="s">
        <v>102</v>
      </c>
      <c r="I138" s="322">
        <v>11</v>
      </c>
      <c r="J138" s="323">
        <v>932370</v>
      </c>
      <c r="K138" s="133">
        <f t="shared" si="3"/>
        <v>10256070</v>
      </c>
      <c r="L138" s="135"/>
      <c r="M138" s="136"/>
      <c r="N138" s="136"/>
      <c r="O138" s="136"/>
    </row>
    <row r="139" spans="1:15" ht="15.6">
      <c r="A139" s="288" t="e">
        <f t="shared" si="5"/>
        <v>#REF!</v>
      </c>
      <c r="B139" s="134"/>
      <c r="C139" s="116">
        <f t="shared" si="4"/>
        <v>122</v>
      </c>
      <c r="D139" s="321" t="s">
        <v>358</v>
      </c>
      <c r="E139" s="130"/>
      <c r="F139" s="130"/>
      <c r="G139" s="115" t="s">
        <v>359</v>
      </c>
      <c r="H139" s="115" t="s">
        <v>102</v>
      </c>
      <c r="I139" s="322">
        <v>1080</v>
      </c>
      <c r="J139" s="323">
        <v>14724</v>
      </c>
      <c r="K139" s="133">
        <f t="shared" si="3"/>
        <v>15901920</v>
      </c>
      <c r="L139" s="135"/>
      <c r="M139" s="136"/>
      <c r="N139" s="136"/>
      <c r="O139" s="136"/>
    </row>
    <row r="140" spans="1:15" ht="28.2" thickBot="1">
      <c r="A140" s="288" t="e">
        <f t="shared" si="5"/>
        <v>#REF!</v>
      </c>
      <c r="B140" s="134"/>
      <c r="C140" s="116">
        <f t="shared" si="4"/>
        <v>123</v>
      </c>
      <c r="D140" s="321" t="s">
        <v>360</v>
      </c>
      <c r="E140" s="130"/>
      <c r="F140" s="130"/>
      <c r="G140" s="115" t="s">
        <v>361</v>
      </c>
      <c r="H140" s="115" t="s">
        <v>318</v>
      </c>
      <c r="I140" s="322">
        <v>1</v>
      </c>
      <c r="J140" s="323">
        <v>1375603</v>
      </c>
      <c r="K140" s="133">
        <f t="shared" si="3"/>
        <v>1375603</v>
      </c>
      <c r="L140" s="135"/>
      <c r="M140" s="136"/>
      <c r="N140" s="136"/>
      <c r="O140" s="136"/>
    </row>
    <row r="141" spans="1:15" ht="16.2" thickBot="1">
      <c r="A141" s="288" t="e">
        <f t="shared" si="5"/>
        <v>#REF!</v>
      </c>
      <c r="B141" s="134"/>
      <c r="C141" s="167" t="s">
        <v>254</v>
      </c>
      <c r="D141" s="168"/>
      <c r="E141" s="168"/>
      <c r="F141" s="168"/>
      <c r="G141" s="168"/>
      <c r="H141" s="168"/>
      <c r="I141" s="168"/>
      <c r="J141" s="169"/>
      <c r="K141" s="320">
        <f>SUM(K134:K140)</f>
        <v>59628547</v>
      </c>
      <c r="L141" s="135"/>
      <c r="M141" s="136"/>
      <c r="N141" s="136"/>
      <c r="O141" s="136"/>
    </row>
    <row r="142" spans="1:15" ht="15.6">
      <c r="A142" s="288" t="e">
        <f t="shared" si="5"/>
        <v>#REF!</v>
      </c>
      <c r="B142" s="134"/>
      <c r="C142" s="325"/>
      <c r="D142" s="326"/>
      <c r="E142" s="326"/>
      <c r="F142" s="326"/>
      <c r="G142" s="326"/>
      <c r="H142" s="326"/>
      <c r="I142" s="326"/>
      <c r="J142" s="327"/>
      <c r="K142" s="328"/>
      <c r="L142" s="135"/>
      <c r="M142" s="136"/>
      <c r="N142" s="136"/>
      <c r="O142" s="136"/>
    </row>
    <row r="143" spans="1:15" ht="16.2" thickBot="1">
      <c r="A143" s="288" t="e">
        <f t="shared" si="5"/>
        <v>#REF!</v>
      </c>
      <c r="B143" s="134"/>
      <c r="C143" s="159" t="s">
        <v>255</v>
      </c>
      <c r="D143" s="160"/>
      <c r="E143" s="160"/>
      <c r="F143" s="160"/>
      <c r="G143" s="160"/>
      <c r="H143" s="160"/>
      <c r="I143" s="160"/>
      <c r="J143" s="160"/>
      <c r="K143" s="161"/>
      <c r="L143" s="135"/>
      <c r="M143" s="136"/>
      <c r="N143" s="136"/>
      <c r="O143" s="136"/>
    </row>
    <row r="144" spans="1:15" ht="27.6">
      <c r="A144" s="288" t="e">
        <f t="shared" si="5"/>
        <v>#REF!</v>
      </c>
      <c r="B144" s="134"/>
      <c r="C144" s="116">
        <f>C140+1</f>
        <v>124</v>
      </c>
      <c r="D144" s="321" t="s">
        <v>362</v>
      </c>
      <c r="E144" s="130"/>
      <c r="F144" s="130"/>
      <c r="G144" s="115" t="s">
        <v>363</v>
      </c>
      <c r="H144" s="115" t="s">
        <v>102</v>
      </c>
      <c r="I144" s="322">
        <v>16</v>
      </c>
      <c r="J144" s="323">
        <v>104461</v>
      </c>
      <c r="K144" s="133">
        <f t="shared" si="3"/>
        <v>1671376</v>
      </c>
      <c r="L144" s="135"/>
      <c r="M144" s="136"/>
      <c r="N144" s="136"/>
      <c r="O144" s="136"/>
    </row>
    <row r="145" spans="1:16" ht="15.6">
      <c r="A145" s="288" t="e">
        <f t="shared" si="5"/>
        <v>#REF!</v>
      </c>
      <c r="B145" s="134"/>
      <c r="C145" s="116">
        <f t="shared" si="4"/>
        <v>125</v>
      </c>
      <c r="D145" s="321" t="s">
        <v>364</v>
      </c>
      <c r="E145" s="130"/>
      <c r="F145" s="130"/>
      <c r="G145" s="115" t="s">
        <v>280</v>
      </c>
      <c r="H145" s="115" t="s">
        <v>102</v>
      </c>
      <c r="I145" s="322">
        <v>43</v>
      </c>
      <c r="J145" s="323">
        <v>7133</v>
      </c>
      <c r="K145" s="133">
        <f t="shared" si="3"/>
        <v>306719</v>
      </c>
      <c r="L145" s="135"/>
      <c r="M145" s="136"/>
      <c r="N145" s="136"/>
      <c r="O145" s="136"/>
    </row>
    <row r="146" spans="1:16" ht="15.6">
      <c r="A146" s="288" t="e">
        <f t="shared" si="5"/>
        <v>#REF!</v>
      </c>
      <c r="B146" s="134"/>
      <c r="C146" s="116">
        <f t="shared" si="4"/>
        <v>126</v>
      </c>
      <c r="D146" s="321" t="s">
        <v>365</v>
      </c>
      <c r="E146" s="130"/>
      <c r="F146" s="130"/>
      <c r="G146" s="115" t="s">
        <v>275</v>
      </c>
      <c r="H146" s="115" t="s">
        <v>102</v>
      </c>
      <c r="I146" s="322">
        <v>35</v>
      </c>
      <c r="J146" s="323">
        <v>75523</v>
      </c>
      <c r="K146" s="133">
        <f t="shared" si="3"/>
        <v>2643305</v>
      </c>
      <c r="L146" s="135"/>
      <c r="M146" s="136"/>
      <c r="N146" s="136"/>
      <c r="O146" s="136"/>
    </row>
    <row r="147" spans="1:16" ht="27.6">
      <c r="A147" s="288" t="e">
        <f t="shared" si="5"/>
        <v>#REF!</v>
      </c>
      <c r="B147" s="134"/>
      <c r="C147" s="116">
        <f t="shared" si="4"/>
        <v>127</v>
      </c>
      <c r="D147" s="321" t="s">
        <v>366</v>
      </c>
      <c r="E147" s="130"/>
      <c r="F147" s="130"/>
      <c r="G147" s="115" t="s">
        <v>367</v>
      </c>
      <c r="H147" s="115" t="s">
        <v>318</v>
      </c>
      <c r="I147" s="322">
        <v>4</v>
      </c>
      <c r="J147" s="323">
        <v>5715763</v>
      </c>
      <c r="K147" s="133">
        <f t="shared" si="3"/>
        <v>22863052</v>
      </c>
      <c r="L147" s="135"/>
      <c r="M147" s="136"/>
      <c r="N147" s="136"/>
      <c r="O147" s="136"/>
    </row>
    <row r="148" spans="1:16" ht="15.6">
      <c r="A148" s="288" t="e">
        <f t="shared" si="5"/>
        <v>#REF!</v>
      </c>
      <c r="B148" s="134"/>
      <c r="C148" s="116">
        <f t="shared" si="4"/>
        <v>128</v>
      </c>
      <c r="D148" s="321" t="s">
        <v>368</v>
      </c>
      <c r="E148" s="130"/>
      <c r="F148" s="130"/>
      <c r="G148" s="115" t="s">
        <v>369</v>
      </c>
      <c r="H148" s="115" t="s">
        <v>318</v>
      </c>
      <c r="I148" s="322">
        <v>10</v>
      </c>
      <c r="J148" s="323">
        <v>21430</v>
      </c>
      <c r="K148" s="133">
        <f t="shared" si="3"/>
        <v>214300</v>
      </c>
      <c r="L148" s="135"/>
      <c r="M148" s="136"/>
      <c r="N148" s="136"/>
      <c r="O148" s="136"/>
    </row>
    <row r="149" spans="1:16" ht="27.6">
      <c r="A149" s="288" t="e">
        <f t="shared" si="5"/>
        <v>#REF!</v>
      </c>
      <c r="B149" s="134"/>
      <c r="C149" s="116">
        <f t="shared" si="4"/>
        <v>129</v>
      </c>
      <c r="D149" s="321" t="s">
        <v>370</v>
      </c>
      <c r="E149" s="130"/>
      <c r="F149" s="130"/>
      <c r="G149" s="115" t="s">
        <v>371</v>
      </c>
      <c r="H149" s="115" t="s">
        <v>318</v>
      </c>
      <c r="I149" s="322">
        <v>8</v>
      </c>
      <c r="J149" s="323">
        <v>256067</v>
      </c>
      <c r="K149" s="133">
        <f t="shared" si="3"/>
        <v>2048536</v>
      </c>
      <c r="L149" s="135"/>
      <c r="M149" s="136"/>
      <c r="N149" s="136"/>
      <c r="O149" s="136"/>
    </row>
    <row r="150" spans="1:16" ht="41.4">
      <c r="A150" s="288" t="e">
        <f t="shared" si="5"/>
        <v>#REF!</v>
      </c>
      <c r="B150" s="134"/>
      <c r="C150" s="116">
        <f t="shared" si="4"/>
        <v>130</v>
      </c>
      <c r="D150" s="321" t="s">
        <v>372</v>
      </c>
      <c r="E150" s="130"/>
      <c r="F150" s="130"/>
      <c r="G150" s="115" t="s">
        <v>373</v>
      </c>
      <c r="H150" s="115" t="s">
        <v>318</v>
      </c>
      <c r="I150" s="322">
        <v>14</v>
      </c>
      <c r="J150" s="323">
        <v>62253</v>
      </c>
      <c r="K150" s="133">
        <f t="shared" si="3"/>
        <v>871542</v>
      </c>
      <c r="L150" s="135"/>
      <c r="M150" s="136"/>
      <c r="N150" s="136"/>
      <c r="O150" s="136"/>
    </row>
    <row r="151" spans="1:16" ht="27.6">
      <c r="A151" s="288" t="e">
        <f t="shared" si="5"/>
        <v>#REF!</v>
      </c>
      <c r="B151" s="134"/>
      <c r="C151" s="116">
        <f t="shared" si="4"/>
        <v>131</v>
      </c>
      <c r="D151" s="321" t="s">
        <v>374</v>
      </c>
      <c r="E151" s="130"/>
      <c r="F151" s="130"/>
      <c r="G151" s="115" t="s">
        <v>375</v>
      </c>
      <c r="H151" s="115" t="s">
        <v>318</v>
      </c>
      <c r="I151" s="322">
        <v>9</v>
      </c>
      <c r="J151" s="323">
        <v>230201</v>
      </c>
      <c r="K151" s="133">
        <f t="shared" si="3"/>
        <v>2071809</v>
      </c>
      <c r="L151" s="135"/>
      <c r="M151" s="136"/>
      <c r="N151" s="136"/>
      <c r="O151" s="136"/>
    </row>
    <row r="152" spans="1:16" ht="41.4">
      <c r="A152" s="288" t="e">
        <f t="shared" si="5"/>
        <v>#REF!</v>
      </c>
      <c r="B152" s="134"/>
      <c r="C152" s="116">
        <f t="shared" si="4"/>
        <v>132</v>
      </c>
      <c r="D152" s="321" t="s">
        <v>376</v>
      </c>
      <c r="E152" s="130"/>
      <c r="F152" s="130"/>
      <c r="G152" s="115" t="s">
        <v>377</v>
      </c>
      <c r="H152" s="115" t="s">
        <v>321</v>
      </c>
      <c r="I152" s="322">
        <v>852.35</v>
      </c>
      <c r="J152" s="323">
        <v>13872</v>
      </c>
      <c r="K152" s="133">
        <f t="shared" si="3"/>
        <v>11823799</v>
      </c>
      <c r="L152" s="135"/>
      <c r="M152" s="136"/>
      <c r="N152" s="136"/>
      <c r="O152" s="136"/>
    </row>
    <row r="153" spans="1:16" ht="41.4">
      <c r="A153" s="288" t="e">
        <f t="shared" si="5"/>
        <v>#REF!</v>
      </c>
      <c r="B153" s="134"/>
      <c r="C153" s="116">
        <f t="shared" si="4"/>
        <v>133</v>
      </c>
      <c r="D153" s="321" t="s">
        <v>378</v>
      </c>
      <c r="E153" s="130"/>
      <c r="F153" s="130"/>
      <c r="G153" s="115" t="s">
        <v>379</v>
      </c>
      <c r="H153" s="115" t="s">
        <v>321</v>
      </c>
      <c r="I153" s="322">
        <v>101.875</v>
      </c>
      <c r="J153" s="323">
        <v>37454</v>
      </c>
      <c r="K153" s="133">
        <f t="shared" si="3"/>
        <v>3815626</v>
      </c>
      <c r="L153" s="135"/>
      <c r="M153" s="136"/>
      <c r="N153" s="136"/>
      <c r="O153" s="136"/>
    </row>
    <row r="154" spans="1:16" ht="42" thickBot="1">
      <c r="A154" s="288" t="e">
        <f t="shared" si="5"/>
        <v>#REF!</v>
      </c>
      <c r="B154" s="134"/>
      <c r="C154" s="116">
        <f t="shared" si="4"/>
        <v>134</v>
      </c>
      <c r="D154" s="321" t="s">
        <v>380</v>
      </c>
      <c r="E154" s="130"/>
      <c r="F154" s="130"/>
      <c r="G154" s="115" t="s">
        <v>381</v>
      </c>
      <c r="H154" s="115" t="s">
        <v>326</v>
      </c>
      <c r="I154" s="322">
        <v>777.7</v>
      </c>
      <c r="J154" s="323">
        <v>7127</v>
      </c>
      <c r="K154" s="133">
        <f t="shared" si="3"/>
        <v>5542668</v>
      </c>
      <c r="L154" s="135"/>
      <c r="M154" s="136"/>
      <c r="N154" s="136"/>
      <c r="O154" s="136"/>
    </row>
    <row r="155" spans="1:16" ht="16.2" thickBot="1">
      <c r="B155" s="134"/>
      <c r="C155" s="167" t="s">
        <v>256</v>
      </c>
      <c r="D155" s="168"/>
      <c r="E155" s="168"/>
      <c r="F155" s="168"/>
      <c r="G155" s="168"/>
      <c r="H155" s="168"/>
      <c r="I155" s="168"/>
      <c r="J155" s="169"/>
      <c r="K155" s="320">
        <f>SUM(K144:K154)</f>
        <v>53872732</v>
      </c>
      <c r="L155" s="135"/>
      <c r="M155" s="136"/>
      <c r="N155" s="136"/>
      <c r="O155" s="136"/>
    </row>
    <row r="156" spans="1:16" s="330" customFormat="1" ht="16.8" thickBot="1">
      <c r="B156" s="134"/>
      <c r="C156" s="117"/>
      <c r="D156" s="117"/>
      <c r="E156" s="117"/>
      <c r="F156" s="117"/>
      <c r="G156" s="117"/>
      <c r="H156" s="117"/>
      <c r="I156" s="117"/>
      <c r="J156" s="117"/>
      <c r="K156" s="118"/>
      <c r="L156" s="135"/>
      <c r="M156" s="136"/>
      <c r="N156" s="329"/>
    </row>
    <row r="157" spans="1:16" s="330" customFormat="1" ht="16.8" thickBot="1">
      <c r="B157" s="134"/>
      <c r="C157" s="167" t="s">
        <v>257</v>
      </c>
      <c r="D157" s="168"/>
      <c r="E157" s="168"/>
      <c r="F157" s="168"/>
      <c r="G157" s="168"/>
      <c r="H157" s="168"/>
      <c r="I157" s="168"/>
      <c r="J157" s="169"/>
      <c r="K157" s="320">
        <f>K113+K131+K141+K155</f>
        <v>3956894343</v>
      </c>
      <c r="L157" s="135"/>
      <c r="M157" s="134"/>
      <c r="N157" s="136"/>
    </row>
    <row r="158" spans="1:16" ht="16.2" thickBot="1">
      <c r="B158" s="134"/>
      <c r="C158" s="117"/>
      <c r="D158" s="117"/>
      <c r="E158" s="117"/>
      <c r="F158" s="117"/>
      <c r="G158" s="117"/>
      <c r="H158" s="117"/>
      <c r="I158" s="117"/>
      <c r="J158" s="117"/>
      <c r="K158" s="118"/>
      <c r="L158" s="135"/>
      <c r="M158" s="136"/>
      <c r="N158" s="136"/>
      <c r="O158" s="136"/>
    </row>
    <row r="159" spans="1:16" ht="15.6">
      <c r="B159" s="134"/>
      <c r="C159" s="119"/>
      <c r="D159" s="120"/>
      <c r="E159" s="119"/>
      <c r="F159" s="119"/>
      <c r="G159" s="170" t="s">
        <v>88</v>
      </c>
      <c r="H159" s="171"/>
      <c r="I159" s="171"/>
      <c r="J159" s="172"/>
      <c r="K159" s="331">
        <f>K113</f>
        <v>3771842502</v>
      </c>
      <c r="L159" s="135"/>
      <c r="M159" s="136"/>
      <c r="N159" s="136"/>
      <c r="O159" s="332"/>
      <c r="P159" s="329"/>
    </row>
    <row r="160" spans="1:16" ht="15.6">
      <c r="B160" s="134"/>
      <c r="C160" s="119"/>
      <c r="D160" s="120"/>
      <c r="E160" s="119"/>
      <c r="F160" s="119"/>
      <c r="G160" s="173"/>
      <c r="H160" s="174"/>
      <c r="I160" s="174"/>
      <c r="J160" s="175"/>
      <c r="K160" s="333"/>
      <c r="L160" s="135"/>
      <c r="M160" s="136"/>
      <c r="N160" s="136"/>
      <c r="O160" s="332"/>
      <c r="P160" s="329"/>
    </row>
    <row r="161" spans="2:16" ht="30.75" customHeight="1">
      <c r="B161" s="134"/>
      <c r="C161" s="119"/>
      <c r="D161" s="120"/>
      <c r="E161" s="119"/>
      <c r="F161" s="119"/>
      <c r="G161" s="164" t="s">
        <v>148</v>
      </c>
      <c r="H161" s="165"/>
      <c r="I161" s="165"/>
      <c r="J161" s="166"/>
      <c r="K161" s="333">
        <f>'PRESUPUESTO OFICIAL (Entidad)'!$K$113-K113</f>
        <v>0</v>
      </c>
      <c r="L161" s="135"/>
      <c r="M161" s="136"/>
      <c r="N161" s="136"/>
      <c r="O161" s="332"/>
      <c r="P161" s="329"/>
    </row>
    <row r="162" spans="2:16" ht="15.6">
      <c r="B162" s="134"/>
      <c r="C162" s="119"/>
      <c r="D162" s="120"/>
      <c r="E162" s="119"/>
      <c r="F162" s="119"/>
      <c r="G162" s="156"/>
      <c r="H162" s="157"/>
      <c r="I162" s="157"/>
      <c r="J162" s="158"/>
      <c r="K162" s="333"/>
      <c r="L162" s="135"/>
      <c r="M162" s="136"/>
      <c r="N162" s="136"/>
      <c r="O162" s="332"/>
      <c r="P162" s="329"/>
    </row>
    <row r="163" spans="2:16" ht="15.6">
      <c r="B163" s="134"/>
      <c r="C163" s="119"/>
      <c r="D163" s="121"/>
      <c r="E163" s="121"/>
      <c r="F163" s="121"/>
      <c r="G163" s="162" t="s">
        <v>89</v>
      </c>
      <c r="H163" s="163"/>
      <c r="I163" s="137" t="s">
        <v>90</v>
      </c>
      <c r="J163" s="138">
        <v>1</v>
      </c>
      <c r="K163" s="333">
        <v>373530675</v>
      </c>
      <c r="L163" s="135"/>
      <c r="M163" s="136"/>
      <c r="N163" s="136"/>
      <c r="O163" s="332"/>
      <c r="P163" s="329"/>
    </row>
    <row r="164" spans="2:16" ht="15.6">
      <c r="B164" s="134"/>
      <c r="C164" s="119"/>
      <c r="D164" s="121"/>
      <c r="E164" s="121"/>
      <c r="F164" s="121"/>
      <c r="G164" s="162" t="s">
        <v>91</v>
      </c>
      <c r="H164" s="163"/>
      <c r="I164" s="137" t="s">
        <v>90</v>
      </c>
      <c r="J164" s="138">
        <v>1</v>
      </c>
      <c r="K164" s="333">
        <v>182206978</v>
      </c>
      <c r="L164" s="135"/>
      <c r="M164" s="136"/>
      <c r="N164" s="136"/>
      <c r="O164" s="332"/>
      <c r="P164" s="329"/>
    </row>
    <row r="165" spans="2:16" ht="15.6">
      <c r="B165" s="134"/>
      <c r="C165" s="119"/>
      <c r="D165" s="120"/>
      <c r="E165" s="119"/>
      <c r="F165" s="119"/>
      <c r="G165" s="162" t="s">
        <v>92</v>
      </c>
      <c r="H165" s="163"/>
      <c r="I165" s="137" t="s">
        <v>90</v>
      </c>
      <c r="J165" s="138">
        <v>1</v>
      </c>
      <c r="K165" s="333">
        <v>331873478</v>
      </c>
      <c r="L165" s="135"/>
      <c r="M165" s="136"/>
      <c r="N165" s="136"/>
      <c r="O165" s="332"/>
      <c r="P165" s="329"/>
    </row>
    <row r="166" spans="2:16" ht="15.6">
      <c r="B166" s="134"/>
      <c r="C166" s="119"/>
      <c r="D166" s="120"/>
      <c r="E166" s="119"/>
      <c r="F166" s="119"/>
      <c r="G166" s="176"/>
      <c r="H166" s="177"/>
      <c r="I166" s="177"/>
      <c r="J166" s="178"/>
      <c r="K166" s="333"/>
      <c r="L166" s="135"/>
      <c r="M166" s="136"/>
      <c r="N166" s="136"/>
      <c r="O166" s="332"/>
      <c r="P166" s="329"/>
    </row>
    <row r="167" spans="2:16" ht="15.6">
      <c r="B167" s="134"/>
      <c r="C167" s="119"/>
      <c r="D167" s="120"/>
      <c r="E167" s="119"/>
      <c r="F167" s="119"/>
      <c r="G167" s="162" t="s">
        <v>93</v>
      </c>
      <c r="H167" s="163"/>
      <c r="I167" s="137" t="s">
        <v>90</v>
      </c>
      <c r="J167" s="138">
        <v>1</v>
      </c>
      <c r="K167" s="333">
        <v>177917093</v>
      </c>
      <c r="L167" s="135"/>
      <c r="M167" s="136"/>
      <c r="N167" s="136"/>
      <c r="O167" s="332"/>
      <c r="P167" s="329"/>
    </row>
    <row r="168" spans="2:16" ht="15.6">
      <c r="B168" s="134"/>
      <c r="C168" s="119"/>
      <c r="D168" s="120"/>
      <c r="E168" s="119"/>
      <c r="F168" s="119"/>
      <c r="G168" s="176"/>
      <c r="H168" s="177"/>
      <c r="I168" s="177"/>
      <c r="J168" s="178"/>
      <c r="K168" s="333"/>
      <c r="L168" s="135"/>
      <c r="M168" s="136"/>
      <c r="N168" s="136"/>
      <c r="O168" s="332"/>
      <c r="P168" s="329"/>
    </row>
    <row r="169" spans="2:16" ht="15.6">
      <c r="B169" s="134"/>
      <c r="C169" s="119"/>
      <c r="D169" s="120"/>
      <c r="E169" s="119"/>
      <c r="F169" s="119"/>
      <c r="G169" s="162" t="s">
        <v>94</v>
      </c>
      <c r="H169" s="163"/>
      <c r="I169" s="137" t="s">
        <v>90</v>
      </c>
      <c r="J169" s="138">
        <v>1</v>
      </c>
      <c r="K169" s="333">
        <v>50357735</v>
      </c>
      <c r="L169" s="135"/>
      <c r="M169" s="136"/>
      <c r="N169" s="136"/>
      <c r="O169" s="332"/>
      <c r="P169" s="329"/>
    </row>
    <row r="170" spans="2:16" ht="16.2" thickBot="1">
      <c r="B170" s="134"/>
      <c r="C170" s="119"/>
      <c r="D170" s="120"/>
      <c r="E170" s="119"/>
      <c r="F170" s="122"/>
      <c r="G170" s="176"/>
      <c r="H170" s="177"/>
      <c r="I170" s="177"/>
      <c r="J170" s="178"/>
      <c r="K170" s="334"/>
      <c r="L170" s="135"/>
      <c r="M170" s="136"/>
      <c r="N170" s="136"/>
      <c r="O170" s="332"/>
      <c r="P170" s="329"/>
    </row>
    <row r="171" spans="2:16" ht="16.2" thickBot="1">
      <c r="B171" s="134"/>
      <c r="C171" s="119"/>
      <c r="D171" s="120"/>
      <c r="E171" s="119"/>
      <c r="F171" s="119"/>
      <c r="G171" s="179" t="s">
        <v>95</v>
      </c>
      <c r="H171" s="180"/>
      <c r="I171" s="180"/>
      <c r="J171" s="181"/>
      <c r="K171" s="320">
        <f>K159+K161+K163+K164+K165+K167+K169</f>
        <v>4887728461</v>
      </c>
      <c r="L171" s="135"/>
      <c r="M171" s="136"/>
      <c r="N171" s="136"/>
      <c r="O171" s="332"/>
      <c r="P171" s="329"/>
    </row>
    <row r="172" spans="2:16" ht="16.2" thickBot="1">
      <c r="B172" s="134"/>
      <c r="C172" s="119"/>
      <c r="D172" s="120"/>
      <c r="E172" s="120"/>
      <c r="F172" s="120"/>
      <c r="G172" s="119"/>
      <c r="H172" s="119"/>
      <c r="I172" s="123"/>
      <c r="J172" s="124"/>
      <c r="K172" s="125"/>
      <c r="L172" s="135"/>
      <c r="M172" s="136"/>
      <c r="N172" s="136"/>
      <c r="O172" s="136"/>
    </row>
    <row r="173" spans="2:16" ht="15.6">
      <c r="B173" s="134"/>
      <c r="C173" s="139"/>
      <c r="D173" s="182"/>
      <c r="E173" s="182"/>
      <c r="F173" s="182"/>
      <c r="G173" s="182"/>
      <c r="H173" s="182"/>
      <c r="I173" s="182"/>
      <c r="J173" s="182"/>
      <c r="K173" s="183"/>
      <c r="L173" s="140"/>
      <c r="M173" s="335"/>
      <c r="N173" s="335"/>
      <c r="O173" s="136"/>
    </row>
    <row r="174" spans="2:16" ht="36" customHeight="1">
      <c r="B174" s="134"/>
      <c r="C174" s="336" t="s">
        <v>18</v>
      </c>
      <c r="D174" s="337"/>
      <c r="E174" s="337"/>
      <c r="F174" s="337"/>
      <c r="G174" s="338"/>
      <c r="H174" s="339" t="s">
        <v>19</v>
      </c>
      <c r="I174" s="340"/>
      <c r="J174" s="341"/>
      <c r="K174" s="141" t="s">
        <v>20</v>
      </c>
      <c r="L174" s="142"/>
      <c r="M174" s="342"/>
      <c r="N174" s="342"/>
      <c r="O174" s="136"/>
    </row>
    <row r="175" spans="2:16" ht="36" customHeight="1">
      <c r="B175" s="134"/>
      <c r="C175" s="336" t="s">
        <v>21</v>
      </c>
      <c r="D175" s="337"/>
      <c r="E175" s="337"/>
      <c r="F175" s="337"/>
      <c r="G175" s="338"/>
      <c r="H175" s="343" t="s">
        <v>22</v>
      </c>
      <c r="I175" s="344"/>
      <c r="J175" s="143" t="s">
        <v>23</v>
      </c>
      <c r="K175" s="345">
        <v>0.2412</v>
      </c>
      <c r="L175" s="142"/>
      <c r="M175" s="342"/>
      <c r="N175" s="342"/>
      <c r="O175" s="136"/>
    </row>
    <row r="176" spans="2:16" ht="36" customHeight="1">
      <c r="B176" s="134"/>
      <c r="C176" s="336" t="s">
        <v>24</v>
      </c>
      <c r="D176" s="337"/>
      <c r="E176" s="337"/>
      <c r="F176" s="337"/>
      <c r="G176" s="338"/>
      <c r="H176" s="346" t="s">
        <v>25</v>
      </c>
      <c r="I176" s="347"/>
      <c r="J176" s="143" t="s">
        <v>26</v>
      </c>
      <c r="K176" s="345">
        <v>0.01</v>
      </c>
      <c r="L176" s="142"/>
      <c r="M176" s="342"/>
      <c r="N176" s="342"/>
      <c r="O176" s="136"/>
    </row>
    <row r="177" spans="1:15" ht="57" customHeight="1">
      <c r="B177" s="134"/>
      <c r="C177" s="348" t="s">
        <v>147</v>
      </c>
      <c r="D177" s="349"/>
      <c r="E177" s="349"/>
      <c r="F177" s="349"/>
      <c r="G177" s="349"/>
      <c r="H177" s="339" t="s">
        <v>27</v>
      </c>
      <c r="I177" s="341"/>
      <c r="J177" s="143" t="s">
        <v>28</v>
      </c>
      <c r="K177" s="345">
        <v>0.05</v>
      </c>
      <c r="L177" s="135"/>
      <c r="M177" s="136"/>
      <c r="N177" s="136"/>
      <c r="O177" s="136"/>
    </row>
    <row r="178" spans="1:15" ht="47.4" customHeight="1">
      <c r="B178" s="134"/>
      <c r="C178" s="350"/>
      <c r="D178" s="349"/>
      <c r="E178" s="349"/>
      <c r="F178" s="349"/>
      <c r="G178" s="349"/>
      <c r="H178" s="343" t="s">
        <v>29</v>
      </c>
      <c r="I178" s="344"/>
      <c r="J178" s="143" t="s">
        <v>30</v>
      </c>
      <c r="K178" s="345">
        <f>SUM(K175:K177)</f>
        <v>0.30119999999999997</v>
      </c>
      <c r="L178" s="135"/>
      <c r="M178" s="136"/>
      <c r="N178" s="136"/>
      <c r="O178" s="136"/>
    </row>
    <row r="179" spans="1:15" ht="16.2" thickBot="1">
      <c r="B179" s="294"/>
      <c r="C179" s="144"/>
      <c r="D179" s="145"/>
      <c r="E179" s="145"/>
      <c r="F179" s="145"/>
      <c r="G179" s="146"/>
      <c r="H179" s="351"/>
      <c r="I179" s="351"/>
      <c r="J179" s="351"/>
      <c r="K179" s="352"/>
      <c r="L179" s="296"/>
      <c r="M179" s="293"/>
      <c r="N179" s="293"/>
      <c r="O179" s="293"/>
    </row>
    <row r="180" spans="1:15" s="316" customFormat="1" ht="47.25" customHeight="1">
      <c r="A180" s="293"/>
      <c r="B180" s="294"/>
      <c r="C180" s="353"/>
      <c r="D180" s="354"/>
      <c r="E180" s="354"/>
      <c r="F180" s="353"/>
      <c r="G180" s="354"/>
      <c r="H180" s="353"/>
      <c r="I180" s="353"/>
      <c r="J180" s="353"/>
      <c r="K180" s="353"/>
      <c r="L180" s="296"/>
      <c r="M180" s="293"/>
      <c r="N180" s="293"/>
      <c r="O180" s="293"/>
    </row>
    <row r="181" spans="1:15" s="316" customFormat="1" ht="47.25" customHeight="1">
      <c r="A181" s="293"/>
      <c r="B181" s="294"/>
      <c r="C181" s="354"/>
      <c r="D181" s="354"/>
      <c r="E181" s="354"/>
      <c r="F181" s="354"/>
      <c r="G181" s="355" t="s">
        <v>31</v>
      </c>
      <c r="H181" s="354"/>
      <c r="I181" s="354"/>
      <c r="J181" s="354"/>
      <c r="K181" s="354"/>
      <c r="L181" s="296"/>
      <c r="M181" s="293"/>
      <c r="N181" s="293"/>
      <c r="O181" s="293"/>
    </row>
    <row r="182" spans="1:15" s="316" customFormat="1" ht="16.2" thickBot="1">
      <c r="A182" s="293"/>
      <c r="B182" s="356"/>
      <c r="C182" s="357"/>
      <c r="D182" s="357"/>
      <c r="E182" s="358"/>
      <c r="F182" s="357"/>
      <c r="G182" s="359"/>
      <c r="H182" s="357"/>
      <c r="I182" s="357"/>
      <c r="J182" s="357"/>
      <c r="K182" s="357"/>
      <c r="L182" s="360"/>
      <c r="M182" s="293"/>
      <c r="N182" s="293"/>
      <c r="O182" s="293"/>
    </row>
    <row r="183" spans="1:15" ht="16.8" thickTop="1" thickBot="1">
      <c r="B183" s="356"/>
      <c r="C183" s="357"/>
      <c r="D183" s="357"/>
      <c r="E183" s="358"/>
      <c r="F183" s="357"/>
      <c r="G183" s="359"/>
      <c r="H183" s="357"/>
      <c r="I183" s="357"/>
      <c r="J183" s="357"/>
      <c r="K183" s="357"/>
      <c r="L183" s="360"/>
      <c r="M183" s="293"/>
      <c r="N183" s="293"/>
      <c r="O183" s="293"/>
    </row>
  </sheetData>
  <autoFilter ref="A10:O154" xr:uid="{00000000-0001-0000-0600-000000000000}">
    <filterColumn colId="4" showButton="0"/>
  </autoFilter>
  <mergeCells count="37">
    <mergeCell ref="H179:K179"/>
    <mergeCell ref="C176:G176"/>
    <mergeCell ref="H176:I176"/>
    <mergeCell ref="C177:G177"/>
    <mergeCell ref="H177:I177"/>
    <mergeCell ref="C178:G178"/>
    <mergeCell ref="H178:I178"/>
    <mergeCell ref="G171:J171"/>
    <mergeCell ref="D173:K173"/>
    <mergeCell ref="C174:G174"/>
    <mergeCell ref="H174:J174"/>
    <mergeCell ref="C175:G175"/>
    <mergeCell ref="H175:I175"/>
    <mergeCell ref="G165:H165"/>
    <mergeCell ref="G166:J166"/>
    <mergeCell ref="G167:H167"/>
    <mergeCell ref="G168:J168"/>
    <mergeCell ref="G169:H169"/>
    <mergeCell ref="G170:J170"/>
    <mergeCell ref="C157:J157"/>
    <mergeCell ref="G159:J159"/>
    <mergeCell ref="G160:J160"/>
    <mergeCell ref="G161:J161"/>
    <mergeCell ref="G163:H163"/>
    <mergeCell ref="G164:H164"/>
    <mergeCell ref="C115:K115"/>
    <mergeCell ref="C131:J131"/>
    <mergeCell ref="C133:K133"/>
    <mergeCell ref="C141:J141"/>
    <mergeCell ref="C143:K143"/>
    <mergeCell ref="C155:J155"/>
    <mergeCell ref="C2:F2"/>
    <mergeCell ref="C4:K4"/>
    <mergeCell ref="C5:K5"/>
    <mergeCell ref="C6:K7"/>
    <mergeCell ref="C8:K8"/>
    <mergeCell ref="C9:K9"/>
  </mergeCells>
  <pageMargins left="0.7" right="0.7" top="0.75" bottom="0.75" header="0.3" footer="0.3"/>
  <pageSetup paperSize="122" scale="41" fitToHeight="0" orientation="portrait" r:id="rId1"/>
  <rowBreaks count="1" manualBreakCount="1">
    <brk id="113" min="1" max="11" man="1"/>
  </rowBreaks>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ACCD2-313E-49A4-915B-B5704B743B16}">
  <sheetPr codeName="Hoja14">
    <tabColor rgb="FFFFFF00"/>
    <pageSetUpPr fitToPage="1"/>
  </sheetPr>
  <dimension ref="A1:Q184"/>
  <sheetViews>
    <sheetView tabSelected="1" view="pageBreakPreview" topLeftCell="C1" zoomScale="90" zoomScaleNormal="100" zoomScaleSheetLayoutView="90" workbookViewId="0">
      <selection activeCell="G163" sqref="G163:H163"/>
    </sheetView>
  </sheetViews>
  <sheetFormatPr baseColWidth="10" defaultColWidth="11.44140625" defaultRowHeight="14.4"/>
  <cols>
    <col min="1" max="1" width="11.44140625" style="288"/>
    <col min="2" max="2" width="2.44140625" style="288" customWidth="1"/>
    <col min="3" max="3" width="11.44140625" style="288"/>
    <col min="4" max="4" width="14.33203125" style="288" customWidth="1"/>
    <col min="5" max="5" width="12.33203125" style="288" customWidth="1"/>
    <col min="6" max="6" width="15.6640625" style="288" customWidth="1"/>
    <col min="7" max="7" width="93" style="288" customWidth="1"/>
    <col min="8" max="8" width="11.44140625" style="288"/>
    <col min="9" max="9" width="15" style="288" customWidth="1"/>
    <col min="10" max="10" width="17.44140625" style="288" customWidth="1"/>
    <col min="11" max="11" width="22" style="288" bestFit="1" customWidth="1"/>
    <col min="12" max="13" width="2.6640625" style="288" customWidth="1"/>
    <col min="14" max="14" width="13.6640625" style="288" customWidth="1"/>
    <col min="15" max="15" width="18" style="288" bestFit="1" customWidth="1"/>
    <col min="16" max="16" width="19.33203125" style="288" bestFit="1" customWidth="1"/>
    <col min="17" max="17" width="18.6640625" style="288" bestFit="1" customWidth="1"/>
    <col min="18" max="16384" width="11.44140625" style="288"/>
  </cols>
  <sheetData>
    <row r="1" spans="1:17" ht="16.2" thickTop="1">
      <c r="B1" s="289"/>
      <c r="C1" s="290"/>
      <c r="D1" s="290"/>
      <c r="E1" s="291"/>
      <c r="F1" s="290"/>
      <c r="G1" s="290"/>
      <c r="H1" s="290"/>
      <c r="I1" s="290"/>
      <c r="J1" s="290"/>
      <c r="K1" s="290"/>
      <c r="L1" s="292"/>
      <c r="M1" s="293"/>
      <c r="N1" s="293"/>
    </row>
    <row r="2" spans="1:17" ht="27.9" customHeight="1">
      <c r="B2" s="294"/>
      <c r="C2" s="295" t="s">
        <v>0</v>
      </c>
      <c r="D2" s="295"/>
      <c r="E2" s="295"/>
      <c r="F2" s="295"/>
      <c r="G2" s="293"/>
      <c r="H2" s="293"/>
      <c r="I2" s="293"/>
      <c r="J2" s="293"/>
      <c r="K2" s="293"/>
      <c r="L2" s="296"/>
      <c r="M2" s="293"/>
      <c r="N2" s="293"/>
    </row>
    <row r="3" spans="1:17" ht="15.6">
      <c r="B3" s="294"/>
      <c r="C3" s="297" t="s">
        <v>1</v>
      </c>
      <c r="D3" s="298" t="s">
        <v>2</v>
      </c>
      <c r="E3" s="297" t="s">
        <v>3</v>
      </c>
      <c r="F3" s="298">
        <v>4</v>
      </c>
      <c r="G3" s="293"/>
      <c r="H3" s="293"/>
      <c r="I3" s="293"/>
      <c r="J3" s="293"/>
      <c r="K3" s="293"/>
      <c r="L3" s="296"/>
      <c r="M3" s="293"/>
      <c r="N3" s="293"/>
    </row>
    <row r="4" spans="1:17" ht="15.6">
      <c r="B4" s="294"/>
      <c r="C4" s="299" t="s">
        <v>4</v>
      </c>
      <c r="D4" s="299"/>
      <c r="E4" s="299"/>
      <c r="F4" s="299"/>
      <c r="G4" s="299"/>
      <c r="H4" s="299"/>
      <c r="I4" s="299"/>
      <c r="J4" s="299"/>
      <c r="K4" s="299"/>
      <c r="L4" s="296"/>
      <c r="M4" s="293"/>
      <c r="N4" s="361"/>
      <c r="O4" s="361"/>
      <c r="P4" s="361"/>
      <c r="Q4" s="361"/>
    </row>
    <row r="5" spans="1:17" ht="16.2" thickBot="1">
      <c r="B5" s="294"/>
      <c r="C5" s="300" t="s">
        <v>5</v>
      </c>
      <c r="D5" s="300"/>
      <c r="E5" s="300"/>
      <c r="F5" s="300"/>
      <c r="G5" s="300"/>
      <c r="H5" s="300"/>
      <c r="I5" s="300"/>
      <c r="J5" s="300"/>
      <c r="K5" s="300"/>
      <c r="L5" s="296"/>
      <c r="M5" s="293"/>
      <c r="N5" s="361"/>
      <c r="O5" s="361"/>
      <c r="P5" s="361"/>
      <c r="Q5" s="361"/>
    </row>
    <row r="6" spans="1:17" ht="30.15" customHeight="1">
      <c r="B6" s="301"/>
      <c r="C6" s="302" t="s">
        <v>6</v>
      </c>
      <c r="D6" s="303"/>
      <c r="E6" s="303"/>
      <c r="F6" s="303"/>
      <c r="G6" s="303"/>
      <c r="H6" s="303"/>
      <c r="I6" s="303"/>
      <c r="J6" s="303"/>
      <c r="K6" s="304"/>
      <c r="L6" s="305"/>
      <c r="M6" s="306"/>
      <c r="N6" s="361"/>
      <c r="O6" s="361"/>
      <c r="P6" s="361"/>
      <c r="Q6" s="361"/>
    </row>
    <row r="7" spans="1:17" ht="30.15" customHeight="1">
      <c r="B7" s="307"/>
      <c r="C7" s="308"/>
      <c r="D7" s="309"/>
      <c r="E7" s="309"/>
      <c r="F7" s="309"/>
      <c r="G7" s="309"/>
      <c r="H7" s="309"/>
      <c r="I7" s="309"/>
      <c r="J7" s="309"/>
      <c r="K7" s="310"/>
      <c r="L7" s="296"/>
      <c r="M7" s="293"/>
      <c r="N7" s="361"/>
      <c r="O7" s="361"/>
      <c r="P7" s="361"/>
      <c r="Q7" s="361"/>
    </row>
    <row r="8" spans="1:17" ht="49.2" customHeight="1">
      <c r="B8" s="307"/>
      <c r="C8" s="311" t="s">
        <v>7</v>
      </c>
      <c r="D8" s="312"/>
      <c r="E8" s="312"/>
      <c r="F8" s="312"/>
      <c r="G8" s="312"/>
      <c r="H8" s="312"/>
      <c r="I8" s="312"/>
      <c r="J8" s="312"/>
      <c r="K8" s="313"/>
      <c r="L8" s="296"/>
      <c r="M8" s="293"/>
      <c r="N8" s="361"/>
      <c r="O8" s="361"/>
      <c r="P8" s="361"/>
      <c r="Q8" s="361"/>
    </row>
    <row r="9" spans="1:17" ht="16.2" thickBot="1">
      <c r="B9" s="294"/>
      <c r="C9" s="159"/>
      <c r="D9" s="160"/>
      <c r="E9" s="160"/>
      <c r="F9" s="160"/>
      <c r="G9" s="160"/>
      <c r="H9" s="160"/>
      <c r="I9" s="160"/>
      <c r="J9" s="160"/>
      <c r="K9" s="161"/>
      <c r="L9" s="296"/>
      <c r="M9" s="293"/>
      <c r="N9" s="361"/>
      <c r="O9" s="361"/>
      <c r="P9" s="361"/>
      <c r="Q9" s="361"/>
    </row>
    <row r="10" spans="1:17" ht="40.200000000000003" customHeight="1">
      <c r="B10" s="294"/>
      <c r="C10" s="151" t="s">
        <v>8</v>
      </c>
      <c r="D10" s="149" t="s">
        <v>9</v>
      </c>
      <c r="E10" s="153" t="s">
        <v>10</v>
      </c>
      <c r="F10" s="153"/>
      <c r="G10" s="151" t="s">
        <v>11</v>
      </c>
      <c r="H10" s="149" t="s">
        <v>12</v>
      </c>
      <c r="I10" s="149" t="s">
        <v>13</v>
      </c>
      <c r="J10" s="154" t="s">
        <v>14</v>
      </c>
      <c r="K10" s="147" t="s">
        <v>15</v>
      </c>
      <c r="L10" s="296"/>
      <c r="M10" s="293"/>
      <c r="N10" s="361"/>
      <c r="O10" s="361"/>
      <c r="P10" s="361"/>
      <c r="Q10" s="361"/>
    </row>
    <row r="11" spans="1:17" ht="16.2" customHeight="1" thickBot="1">
      <c r="B11" s="294"/>
      <c r="C11" s="152"/>
      <c r="D11" s="150"/>
      <c r="E11" s="129" t="s">
        <v>16</v>
      </c>
      <c r="F11" s="129" t="s">
        <v>17</v>
      </c>
      <c r="G11" s="152"/>
      <c r="H11" s="150"/>
      <c r="I11" s="150"/>
      <c r="J11" s="155"/>
      <c r="K11" s="148"/>
      <c r="L11" s="296"/>
      <c r="M11" s="293"/>
      <c r="N11" s="361"/>
      <c r="O11" s="361"/>
      <c r="P11" s="361"/>
      <c r="Q11" s="361"/>
    </row>
    <row r="12" spans="1:17" ht="27.6">
      <c r="A12" s="288">
        <f>IF(I12=0,A11,A11+1)</f>
        <v>1</v>
      </c>
      <c r="B12" s="294"/>
      <c r="C12" s="116">
        <v>1</v>
      </c>
      <c r="D12" s="114" t="s">
        <v>150</v>
      </c>
      <c r="E12" s="130" t="s">
        <v>87</v>
      </c>
      <c r="F12" s="130"/>
      <c r="G12" s="115" t="s">
        <v>96</v>
      </c>
      <c r="H12" s="114" t="s">
        <v>97</v>
      </c>
      <c r="I12" s="131">
        <v>294.64</v>
      </c>
      <c r="J12" s="362"/>
      <c r="K12" s="133">
        <f>ROUND(I12*J12,0)</f>
        <v>0</v>
      </c>
      <c r="L12" s="296"/>
      <c r="M12" s="293"/>
      <c r="N12" s="361"/>
      <c r="O12" s="361"/>
      <c r="P12" s="361"/>
      <c r="Q12" s="361"/>
    </row>
    <row r="13" spans="1:17" ht="27.6">
      <c r="A13" s="288">
        <f>IF(I13=0,A12,A12+1)</f>
        <v>2</v>
      </c>
      <c r="B13" s="294"/>
      <c r="C13" s="116">
        <v>2</v>
      </c>
      <c r="D13" s="114" t="s">
        <v>151</v>
      </c>
      <c r="E13" s="130" t="s">
        <v>87</v>
      </c>
      <c r="F13" s="130"/>
      <c r="G13" s="115" t="s">
        <v>98</v>
      </c>
      <c r="H13" s="114" t="s">
        <v>99</v>
      </c>
      <c r="I13" s="131">
        <v>2538.38</v>
      </c>
      <c r="J13" s="362"/>
      <c r="K13" s="133">
        <f t="shared" ref="K13:K76" si="0">ROUND(I13*J13,0)</f>
        <v>0</v>
      </c>
      <c r="L13" s="296"/>
      <c r="M13" s="293"/>
      <c r="N13" s="361"/>
      <c r="O13" s="361"/>
      <c r="P13" s="361"/>
      <c r="Q13" s="361"/>
    </row>
    <row r="14" spans="1:17" ht="27.6" customHeight="1">
      <c r="A14" s="288">
        <f t="shared" ref="A14:A77" si="1">IF(I14=0,A13,A13+1)</f>
        <v>3</v>
      </c>
      <c r="B14" s="294"/>
      <c r="C14" s="116">
        <v>3</v>
      </c>
      <c r="D14" s="114" t="s">
        <v>152</v>
      </c>
      <c r="E14" s="130" t="s">
        <v>87</v>
      </c>
      <c r="F14" s="130"/>
      <c r="G14" s="115" t="s">
        <v>101</v>
      </c>
      <c r="H14" s="114" t="s">
        <v>97</v>
      </c>
      <c r="I14" s="131">
        <v>251.63</v>
      </c>
      <c r="J14" s="362"/>
      <c r="K14" s="133">
        <f t="shared" si="0"/>
        <v>0</v>
      </c>
      <c r="L14" s="296"/>
      <c r="M14" s="293"/>
      <c r="N14" s="361"/>
      <c r="O14" s="361"/>
      <c r="P14" s="361"/>
      <c r="Q14" s="361"/>
    </row>
    <row r="15" spans="1:17" ht="27.6" customHeight="1">
      <c r="A15" s="288">
        <f t="shared" si="1"/>
        <v>4</v>
      </c>
      <c r="B15" s="294"/>
      <c r="C15" s="116">
        <v>4</v>
      </c>
      <c r="D15" s="114" t="s">
        <v>282</v>
      </c>
      <c r="E15" s="130" t="s">
        <v>87</v>
      </c>
      <c r="F15" s="130"/>
      <c r="G15" s="115" t="s">
        <v>281</v>
      </c>
      <c r="H15" s="114" t="s">
        <v>99</v>
      </c>
      <c r="I15" s="131">
        <v>126</v>
      </c>
      <c r="J15" s="362"/>
      <c r="K15" s="133">
        <f t="shared" si="0"/>
        <v>0</v>
      </c>
      <c r="L15" s="296"/>
      <c r="M15" s="293"/>
      <c r="N15" s="361"/>
      <c r="O15" s="361"/>
      <c r="P15" s="361"/>
      <c r="Q15" s="361"/>
    </row>
    <row r="16" spans="1:17" ht="27.6">
      <c r="A16" s="288">
        <f t="shared" si="1"/>
        <v>5</v>
      </c>
      <c r="B16" s="294"/>
      <c r="C16" s="116">
        <v>5</v>
      </c>
      <c r="D16" s="114" t="s">
        <v>270</v>
      </c>
      <c r="E16" s="130" t="s">
        <v>87</v>
      </c>
      <c r="F16" s="130"/>
      <c r="G16" s="115" t="s">
        <v>309</v>
      </c>
      <c r="H16" s="114" t="s">
        <v>97</v>
      </c>
      <c r="I16" s="131">
        <v>2.5</v>
      </c>
      <c r="J16" s="362"/>
      <c r="K16" s="133">
        <f t="shared" si="0"/>
        <v>0</v>
      </c>
      <c r="L16" s="296"/>
      <c r="M16" s="293"/>
      <c r="N16" s="361"/>
      <c r="O16" s="361"/>
      <c r="P16" s="361"/>
      <c r="Q16" s="361"/>
    </row>
    <row r="17" spans="1:17" ht="27.6" customHeight="1">
      <c r="A17" s="288">
        <f t="shared" si="1"/>
        <v>6</v>
      </c>
      <c r="B17" s="314"/>
      <c r="C17" s="116">
        <v>6</v>
      </c>
      <c r="D17" s="114" t="s">
        <v>153</v>
      </c>
      <c r="E17" s="130" t="s">
        <v>87</v>
      </c>
      <c r="F17" s="130"/>
      <c r="G17" s="115" t="s">
        <v>141</v>
      </c>
      <c r="H17" s="114" t="s">
        <v>97</v>
      </c>
      <c r="I17" s="131">
        <v>1997.7800000000002</v>
      </c>
      <c r="J17" s="362"/>
      <c r="K17" s="133">
        <f t="shared" si="0"/>
        <v>0</v>
      </c>
      <c r="L17" s="315"/>
      <c r="M17" s="316"/>
      <c r="N17" s="361"/>
      <c r="O17" s="361"/>
      <c r="P17" s="361"/>
      <c r="Q17" s="361"/>
    </row>
    <row r="18" spans="1:17" ht="27.6" customHeight="1">
      <c r="A18" s="288">
        <f t="shared" si="1"/>
        <v>7</v>
      </c>
      <c r="B18" s="294"/>
      <c r="C18" s="116">
        <v>7</v>
      </c>
      <c r="D18" s="114" t="s">
        <v>154</v>
      </c>
      <c r="E18" s="130" t="s">
        <v>87</v>
      </c>
      <c r="F18" s="130"/>
      <c r="G18" s="115" t="s">
        <v>142</v>
      </c>
      <c r="H18" s="114" t="s">
        <v>97</v>
      </c>
      <c r="I18" s="131">
        <v>1997.7800000000002</v>
      </c>
      <c r="J18" s="362"/>
      <c r="K18" s="133">
        <f t="shared" si="0"/>
        <v>0</v>
      </c>
      <c r="L18" s="296"/>
      <c r="M18" s="293"/>
      <c r="N18" s="361"/>
      <c r="O18" s="361"/>
      <c r="P18" s="361"/>
      <c r="Q18" s="361"/>
    </row>
    <row r="19" spans="1:17" ht="27.6" customHeight="1">
      <c r="A19" s="288">
        <f t="shared" si="1"/>
        <v>8</v>
      </c>
      <c r="B19" s="294"/>
      <c r="C19" s="116">
        <v>8</v>
      </c>
      <c r="D19" s="114" t="s">
        <v>155</v>
      </c>
      <c r="E19" s="130" t="s">
        <v>87</v>
      </c>
      <c r="F19" s="130"/>
      <c r="G19" s="115" t="s">
        <v>143</v>
      </c>
      <c r="H19" s="114" t="s">
        <v>97</v>
      </c>
      <c r="I19" s="131">
        <v>11.969999999999999</v>
      </c>
      <c r="J19" s="362"/>
      <c r="K19" s="133">
        <f t="shared" si="0"/>
        <v>0</v>
      </c>
      <c r="L19" s="296"/>
      <c r="M19" s="293"/>
      <c r="N19" s="361"/>
      <c r="O19" s="361"/>
      <c r="P19" s="361"/>
      <c r="Q19" s="361"/>
    </row>
    <row r="20" spans="1:17" ht="15.6" customHeight="1">
      <c r="A20" s="288">
        <f t="shared" si="1"/>
        <v>9</v>
      </c>
      <c r="B20" s="294"/>
      <c r="C20" s="116">
        <v>9</v>
      </c>
      <c r="D20" s="114" t="s">
        <v>156</v>
      </c>
      <c r="E20" s="130" t="s">
        <v>87</v>
      </c>
      <c r="F20" s="130"/>
      <c r="G20" s="115" t="s">
        <v>103</v>
      </c>
      <c r="H20" s="114" t="s">
        <v>100</v>
      </c>
      <c r="I20" s="131">
        <v>11036.26</v>
      </c>
      <c r="J20" s="362"/>
      <c r="K20" s="133">
        <f t="shared" si="0"/>
        <v>0</v>
      </c>
      <c r="L20" s="296"/>
      <c r="M20" s="293"/>
      <c r="N20" s="361"/>
      <c r="O20" s="361"/>
      <c r="P20" s="361"/>
      <c r="Q20" s="361"/>
    </row>
    <row r="21" spans="1:17" ht="27.6" customHeight="1">
      <c r="A21" s="288">
        <f t="shared" si="1"/>
        <v>10</v>
      </c>
      <c r="B21" s="294"/>
      <c r="C21" s="116">
        <v>10</v>
      </c>
      <c r="D21" s="114" t="s">
        <v>157</v>
      </c>
      <c r="E21" s="130" t="s">
        <v>87</v>
      </c>
      <c r="F21" s="130"/>
      <c r="G21" s="115" t="s">
        <v>104</v>
      </c>
      <c r="H21" s="114" t="s">
        <v>97</v>
      </c>
      <c r="I21" s="131">
        <v>249.67000000000002</v>
      </c>
      <c r="J21" s="362"/>
      <c r="K21" s="133">
        <f t="shared" si="0"/>
        <v>0</v>
      </c>
      <c r="L21" s="296"/>
      <c r="M21" s="293"/>
      <c r="N21" s="361"/>
      <c r="O21" s="361"/>
      <c r="P21" s="361"/>
      <c r="Q21" s="361"/>
    </row>
    <row r="22" spans="1:17" ht="27.6" customHeight="1">
      <c r="A22" s="288">
        <f t="shared" si="1"/>
        <v>11</v>
      </c>
      <c r="B22" s="294"/>
      <c r="C22" s="116">
        <v>11</v>
      </c>
      <c r="D22" s="114" t="s">
        <v>158</v>
      </c>
      <c r="E22" s="130" t="s">
        <v>87</v>
      </c>
      <c r="F22" s="130"/>
      <c r="G22" s="115" t="s">
        <v>105</v>
      </c>
      <c r="H22" s="114" t="s">
        <v>97</v>
      </c>
      <c r="I22" s="131">
        <v>449.70000000000005</v>
      </c>
      <c r="J22" s="362"/>
      <c r="K22" s="133">
        <f t="shared" si="0"/>
        <v>0</v>
      </c>
      <c r="L22" s="296"/>
      <c r="M22" s="293"/>
      <c r="N22" s="361"/>
      <c r="O22" s="361"/>
      <c r="P22" s="361"/>
      <c r="Q22" s="361"/>
    </row>
    <row r="23" spans="1:17" ht="27.6" customHeight="1">
      <c r="A23" s="288">
        <f t="shared" si="1"/>
        <v>12</v>
      </c>
      <c r="B23" s="314"/>
      <c r="C23" s="116">
        <v>12</v>
      </c>
      <c r="D23" s="114" t="s">
        <v>159</v>
      </c>
      <c r="E23" s="130" t="s">
        <v>87</v>
      </c>
      <c r="F23" s="130"/>
      <c r="G23" s="115" t="s">
        <v>106</v>
      </c>
      <c r="H23" s="114" t="s">
        <v>97</v>
      </c>
      <c r="I23" s="131">
        <v>705.38</v>
      </c>
      <c r="J23" s="362"/>
      <c r="K23" s="133">
        <f t="shared" si="0"/>
        <v>0</v>
      </c>
      <c r="L23" s="315"/>
      <c r="M23" s="316"/>
      <c r="N23" s="361"/>
      <c r="O23" s="361"/>
      <c r="P23" s="361"/>
      <c r="Q23" s="361"/>
    </row>
    <row r="24" spans="1:17" ht="27.6" customHeight="1">
      <c r="A24" s="288">
        <f t="shared" si="1"/>
        <v>13</v>
      </c>
      <c r="B24" s="294"/>
      <c r="C24" s="116">
        <v>13</v>
      </c>
      <c r="D24" s="114" t="s">
        <v>310</v>
      </c>
      <c r="E24" s="130" t="s">
        <v>87</v>
      </c>
      <c r="F24" s="130"/>
      <c r="G24" s="115" t="s">
        <v>311</v>
      </c>
      <c r="H24" s="114" t="s">
        <v>97</v>
      </c>
      <c r="I24" s="131">
        <v>105.16000000000001</v>
      </c>
      <c r="J24" s="362"/>
      <c r="K24" s="133">
        <f t="shared" si="0"/>
        <v>0</v>
      </c>
      <c r="L24" s="296"/>
      <c r="M24" s="293"/>
      <c r="N24" s="361"/>
      <c r="O24" s="361"/>
      <c r="P24" s="361"/>
      <c r="Q24" s="361"/>
    </row>
    <row r="25" spans="1:17" ht="27.6" customHeight="1">
      <c r="A25" s="288">
        <f t="shared" si="1"/>
        <v>14</v>
      </c>
      <c r="B25" s="294"/>
      <c r="C25" s="116">
        <v>14</v>
      </c>
      <c r="D25" s="114" t="s">
        <v>312</v>
      </c>
      <c r="E25" s="130" t="s">
        <v>87</v>
      </c>
      <c r="F25" s="130"/>
      <c r="G25" s="115" t="s">
        <v>313</v>
      </c>
      <c r="H25" s="114" t="s">
        <v>100</v>
      </c>
      <c r="I25" s="131">
        <v>110</v>
      </c>
      <c r="J25" s="362"/>
      <c r="K25" s="133">
        <f t="shared" si="0"/>
        <v>0</v>
      </c>
      <c r="L25" s="296"/>
      <c r="M25" s="293"/>
      <c r="N25" s="361"/>
      <c r="O25" s="361"/>
      <c r="P25" s="361"/>
      <c r="Q25" s="361"/>
    </row>
    <row r="26" spans="1:17" ht="27.6" customHeight="1">
      <c r="A26" s="288">
        <f t="shared" si="1"/>
        <v>15</v>
      </c>
      <c r="B26" s="294"/>
      <c r="C26" s="116">
        <v>15</v>
      </c>
      <c r="D26" s="114" t="s">
        <v>160</v>
      </c>
      <c r="E26" s="130" t="s">
        <v>87</v>
      </c>
      <c r="F26" s="130"/>
      <c r="G26" s="115" t="s">
        <v>107</v>
      </c>
      <c r="H26" s="114" t="s">
        <v>97</v>
      </c>
      <c r="I26" s="131">
        <v>2000.41</v>
      </c>
      <c r="J26" s="362"/>
      <c r="K26" s="133">
        <f t="shared" si="0"/>
        <v>0</v>
      </c>
      <c r="L26" s="296"/>
      <c r="M26" s="293"/>
      <c r="N26" s="361"/>
      <c r="O26" s="361"/>
      <c r="P26" s="361"/>
      <c r="Q26" s="361"/>
    </row>
    <row r="27" spans="1:17" ht="27.6" customHeight="1">
      <c r="A27" s="288">
        <f t="shared" si="1"/>
        <v>16</v>
      </c>
      <c r="B27" s="294"/>
      <c r="C27" s="116">
        <v>16</v>
      </c>
      <c r="D27" s="114" t="s">
        <v>161</v>
      </c>
      <c r="E27" s="130" t="s">
        <v>87</v>
      </c>
      <c r="F27" s="130"/>
      <c r="G27" s="115" t="s">
        <v>162</v>
      </c>
      <c r="H27" s="114" t="s">
        <v>97</v>
      </c>
      <c r="I27" s="131">
        <v>82.960000000000008</v>
      </c>
      <c r="J27" s="362"/>
      <c r="K27" s="133">
        <f t="shared" si="0"/>
        <v>0</v>
      </c>
      <c r="L27" s="296"/>
      <c r="M27" s="293"/>
      <c r="N27" s="361"/>
      <c r="O27" s="361"/>
      <c r="P27" s="361"/>
      <c r="Q27" s="361"/>
    </row>
    <row r="28" spans="1:17" ht="27.6" customHeight="1">
      <c r="A28" s="288">
        <f t="shared" si="1"/>
        <v>17</v>
      </c>
      <c r="B28" s="294"/>
      <c r="C28" s="116">
        <v>17</v>
      </c>
      <c r="D28" s="114" t="s">
        <v>163</v>
      </c>
      <c r="E28" s="130" t="s">
        <v>87</v>
      </c>
      <c r="F28" s="130"/>
      <c r="G28" s="115" t="s">
        <v>149</v>
      </c>
      <c r="H28" s="114" t="s">
        <v>100</v>
      </c>
      <c r="I28" s="131">
        <v>1499.48</v>
      </c>
      <c r="J28" s="362"/>
      <c r="K28" s="133">
        <f t="shared" si="0"/>
        <v>0</v>
      </c>
      <c r="L28" s="296"/>
      <c r="M28" s="293"/>
      <c r="N28" s="361"/>
      <c r="O28" s="361"/>
      <c r="P28" s="361"/>
      <c r="Q28" s="361"/>
    </row>
    <row r="29" spans="1:17" ht="27.6" customHeight="1">
      <c r="A29" s="288">
        <f t="shared" si="1"/>
        <v>18</v>
      </c>
      <c r="B29" s="294"/>
      <c r="C29" s="116">
        <v>18</v>
      </c>
      <c r="D29" s="114" t="s">
        <v>302</v>
      </c>
      <c r="E29" s="130" t="s">
        <v>87</v>
      </c>
      <c r="F29" s="130"/>
      <c r="G29" s="115" t="s">
        <v>301</v>
      </c>
      <c r="H29" s="114" t="s">
        <v>100</v>
      </c>
      <c r="I29" s="131">
        <v>699.26</v>
      </c>
      <c r="J29" s="362"/>
      <c r="K29" s="133">
        <f t="shared" si="0"/>
        <v>0</v>
      </c>
      <c r="L29" s="296"/>
      <c r="M29" s="293"/>
      <c r="N29" s="361"/>
      <c r="O29" s="361"/>
      <c r="P29" s="361"/>
      <c r="Q29" s="361"/>
    </row>
    <row r="30" spans="1:17" ht="41.4" customHeight="1">
      <c r="A30" s="288">
        <f t="shared" si="1"/>
        <v>19</v>
      </c>
      <c r="B30" s="294"/>
      <c r="C30" s="116">
        <v>19</v>
      </c>
      <c r="D30" s="114" t="s">
        <v>164</v>
      </c>
      <c r="E30" s="130" t="s">
        <v>87</v>
      </c>
      <c r="F30" s="130"/>
      <c r="G30" s="115" t="s">
        <v>108</v>
      </c>
      <c r="H30" s="114" t="s">
        <v>99</v>
      </c>
      <c r="I30" s="131">
        <v>202.5</v>
      </c>
      <c r="J30" s="362"/>
      <c r="K30" s="133">
        <f t="shared" si="0"/>
        <v>0</v>
      </c>
      <c r="L30" s="296"/>
      <c r="M30" s="293"/>
      <c r="N30" s="361"/>
      <c r="O30" s="361"/>
      <c r="P30" s="361"/>
      <c r="Q30" s="361"/>
    </row>
    <row r="31" spans="1:17" ht="41.4" customHeight="1">
      <c r="A31" s="288">
        <f t="shared" si="1"/>
        <v>20</v>
      </c>
      <c r="B31" s="294"/>
      <c r="C31" s="116">
        <v>20</v>
      </c>
      <c r="D31" s="114" t="s">
        <v>307</v>
      </c>
      <c r="E31" s="130" t="s">
        <v>87</v>
      </c>
      <c r="F31" s="130"/>
      <c r="G31" s="115" t="s">
        <v>308</v>
      </c>
      <c r="H31" s="114" t="s">
        <v>100</v>
      </c>
      <c r="I31" s="131">
        <v>699.26</v>
      </c>
      <c r="J31" s="362"/>
      <c r="K31" s="133">
        <f t="shared" si="0"/>
        <v>0</v>
      </c>
      <c r="L31" s="296"/>
      <c r="M31" s="293"/>
      <c r="N31" s="361"/>
      <c r="O31" s="361"/>
      <c r="P31" s="361"/>
      <c r="Q31" s="361"/>
    </row>
    <row r="32" spans="1:17" ht="27.6" customHeight="1">
      <c r="A32" s="288">
        <f t="shared" si="1"/>
        <v>21</v>
      </c>
      <c r="B32" s="294"/>
      <c r="C32" s="116">
        <v>21</v>
      </c>
      <c r="D32" s="114" t="s">
        <v>165</v>
      </c>
      <c r="E32" s="130" t="s">
        <v>87</v>
      </c>
      <c r="F32" s="130"/>
      <c r="G32" s="115" t="s">
        <v>109</v>
      </c>
      <c r="H32" s="114" t="s">
        <v>97</v>
      </c>
      <c r="I32" s="131">
        <v>166.7</v>
      </c>
      <c r="J32" s="362"/>
      <c r="K32" s="133">
        <f t="shared" si="0"/>
        <v>0</v>
      </c>
      <c r="L32" s="296"/>
      <c r="M32" s="293"/>
      <c r="N32" s="361"/>
      <c r="O32" s="361"/>
      <c r="P32" s="361"/>
      <c r="Q32" s="361"/>
    </row>
    <row r="33" spans="1:17" ht="27.6" customHeight="1">
      <c r="A33" s="288">
        <f t="shared" si="1"/>
        <v>22</v>
      </c>
      <c r="B33" s="294"/>
      <c r="C33" s="116">
        <v>22</v>
      </c>
      <c r="D33" s="114" t="s">
        <v>166</v>
      </c>
      <c r="E33" s="130" t="s">
        <v>87</v>
      </c>
      <c r="F33" s="130"/>
      <c r="G33" s="115" t="s">
        <v>110</v>
      </c>
      <c r="H33" s="114" t="s">
        <v>97</v>
      </c>
      <c r="I33" s="131">
        <v>390.07</v>
      </c>
      <c r="J33" s="362"/>
      <c r="K33" s="133">
        <f t="shared" si="0"/>
        <v>0</v>
      </c>
      <c r="L33" s="296"/>
      <c r="M33" s="293"/>
      <c r="N33" s="361"/>
      <c r="O33" s="361"/>
      <c r="P33" s="361"/>
      <c r="Q33" s="361"/>
    </row>
    <row r="34" spans="1:17" ht="41.4" customHeight="1">
      <c r="A34" s="288">
        <f t="shared" si="1"/>
        <v>23</v>
      </c>
      <c r="B34" s="314"/>
      <c r="C34" s="116">
        <v>23</v>
      </c>
      <c r="D34" s="114" t="s">
        <v>167</v>
      </c>
      <c r="E34" s="130" t="s">
        <v>87</v>
      </c>
      <c r="F34" s="130"/>
      <c r="G34" s="115" t="s">
        <v>111</v>
      </c>
      <c r="H34" s="114" t="s">
        <v>97</v>
      </c>
      <c r="I34" s="131">
        <v>206.94</v>
      </c>
      <c r="J34" s="362"/>
      <c r="K34" s="133">
        <f t="shared" si="0"/>
        <v>0</v>
      </c>
      <c r="L34" s="315"/>
      <c r="M34" s="316"/>
      <c r="N34" s="361"/>
      <c r="O34" s="361"/>
      <c r="P34" s="361"/>
      <c r="Q34" s="361"/>
    </row>
    <row r="35" spans="1:17" ht="41.4" customHeight="1">
      <c r="A35" s="288">
        <f t="shared" si="1"/>
        <v>24</v>
      </c>
      <c r="B35" s="294"/>
      <c r="C35" s="116">
        <v>24</v>
      </c>
      <c r="D35" s="114" t="s">
        <v>306</v>
      </c>
      <c r="E35" s="130" t="s">
        <v>87</v>
      </c>
      <c r="F35" s="130"/>
      <c r="G35" s="115" t="s">
        <v>305</v>
      </c>
      <c r="H35" s="114" t="s">
        <v>100</v>
      </c>
      <c r="I35" s="131">
        <v>699.26</v>
      </c>
      <c r="J35" s="362"/>
      <c r="K35" s="133">
        <f t="shared" si="0"/>
        <v>0</v>
      </c>
      <c r="L35" s="296"/>
      <c r="M35" s="293"/>
      <c r="N35" s="361"/>
      <c r="O35" s="361"/>
      <c r="P35" s="361"/>
      <c r="Q35" s="361"/>
    </row>
    <row r="36" spans="1:17" ht="41.4" customHeight="1">
      <c r="A36" s="288">
        <f t="shared" si="1"/>
        <v>25</v>
      </c>
      <c r="B36" s="294"/>
      <c r="C36" s="116">
        <v>25</v>
      </c>
      <c r="D36" s="114" t="s">
        <v>168</v>
      </c>
      <c r="E36" s="130" t="s">
        <v>87</v>
      </c>
      <c r="F36" s="130"/>
      <c r="G36" s="115" t="s">
        <v>144</v>
      </c>
      <c r="H36" s="114" t="s">
        <v>97</v>
      </c>
      <c r="I36" s="131">
        <v>185.4</v>
      </c>
      <c r="J36" s="362"/>
      <c r="K36" s="133">
        <f t="shared" si="0"/>
        <v>0</v>
      </c>
      <c r="L36" s="296"/>
      <c r="M36" s="293"/>
      <c r="N36" s="361"/>
      <c r="O36" s="361"/>
      <c r="P36" s="361"/>
      <c r="Q36" s="361"/>
    </row>
    <row r="37" spans="1:17" ht="41.4" customHeight="1">
      <c r="A37" s="288">
        <f t="shared" si="1"/>
        <v>26</v>
      </c>
      <c r="B37" s="294"/>
      <c r="C37" s="116">
        <v>26</v>
      </c>
      <c r="D37" s="114" t="s">
        <v>169</v>
      </c>
      <c r="E37" s="130" t="s">
        <v>87</v>
      </c>
      <c r="F37" s="130"/>
      <c r="G37" s="115" t="s">
        <v>112</v>
      </c>
      <c r="H37" s="114" t="s">
        <v>97</v>
      </c>
      <c r="I37" s="131">
        <v>60.75</v>
      </c>
      <c r="J37" s="362"/>
      <c r="K37" s="133">
        <f t="shared" si="0"/>
        <v>0</v>
      </c>
      <c r="L37" s="296"/>
      <c r="M37" s="293"/>
      <c r="N37" s="361"/>
      <c r="O37" s="361"/>
      <c r="P37" s="361"/>
      <c r="Q37" s="361"/>
    </row>
    <row r="38" spans="1:17" ht="27.6">
      <c r="A38" s="288">
        <f t="shared" si="1"/>
        <v>27</v>
      </c>
      <c r="B38" s="294"/>
      <c r="C38" s="116">
        <v>27</v>
      </c>
      <c r="D38" s="114" t="s">
        <v>170</v>
      </c>
      <c r="E38" s="130" t="s">
        <v>87</v>
      </c>
      <c r="F38" s="130"/>
      <c r="G38" s="115" t="s">
        <v>113</v>
      </c>
      <c r="H38" s="114" t="s">
        <v>97</v>
      </c>
      <c r="I38" s="131">
        <v>61.8</v>
      </c>
      <c r="J38" s="362"/>
      <c r="K38" s="133">
        <f t="shared" si="0"/>
        <v>0</v>
      </c>
      <c r="L38" s="296"/>
      <c r="M38" s="293"/>
      <c r="N38" s="361"/>
      <c r="O38" s="361"/>
      <c r="P38" s="361"/>
      <c r="Q38" s="361"/>
    </row>
    <row r="39" spans="1:17" ht="27.6">
      <c r="A39" s="288">
        <f t="shared" si="1"/>
        <v>28</v>
      </c>
      <c r="B39" s="294"/>
      <c r="C39" s="116">
        <v>28</v>
      </c>
      <c r="D39" s="114" t="s">
        <v>171</v>
      </c>
      <c r="E39" s="130" t="s">
        <v>87</v>
      </c>
      <c r="F39" s="130"/>
      <c r="G39" s="115" t="s">
        <v>114</v>
      </c>
      <c r="H39" s="114" t="s">
        <v>97</v>
      </c>
      <c r="I39" s="131">
        <v>185.4</v>
      </c>
      <c r="J39" s="362"/>
      <c r="K39" s="133">
        <f t="shared" si="0"/>
        <v>0</v>
      </c>
      <c r="L39" s="296"/>
      <c r="M39" s="293"/>
      <c r="N39" s="361"/>
      <c r="O39" s="361"/>
      <c r="P39" s="361"/>
      <c r="Q39" s="361"/>
    </row>
    <row r="40" spans="1:17" ht="27.6">
      <c r="A40" s="288">
        <f t="shared" si="1"/>
        <v>29</v>
      </c>
      <c r="B40" s="294"/>
      <c r="C40" s="116">
        <v>29</v>
      </c>
      <c r="D40" s="114" t="s">
        <v>172</v>
      </c>
      <c r="E40" s="130" t="s">
        <v>87</v>
      </c>
      <c r="F40" s="130"/>
      <c r="G40" s="115" t="s">
        <v>115</v>
      </c>
      <c r="H40" s="114" t="s">
        <v>97</v>
      </c>
      <c r="I40" s="131">
        <v>40.5</v>
      </c>
      <c r="J40" s="362"/>
      <c r="K40" s="133">
        <f t="shared" si="0"/>
        <v>0</v>
      </c>
      <c r="L40" s="296"/>
      <c r="M40" s="293"/>
      <c r="N40" s="361"/>
      <c r="O40" s="361"/>
      <c r="P40" s="361"/>
      <c r="Q40" s="361"/>
    </row>
    <row r="41" spans="1:17" ht="27.6">
      <c r="A41" s="288">
        <f t="shared" si="1"/>
        <v>30</v>
      </c>
      <c r="B41" s="294"/>
      <c r="C41" s="116">
        <v>30</v>
      </c>
      <c r="D41" s="114" t="s">
        <v>261</v>
      </c>
      <c r="E41" s="130" t="s">
        <v>87</v>
      </c>
      <c r="F41" s="130"/>
      <c r="G41" s="115" t="s">
        <v>263</v>
      </c>
      <c r="H41" s="114" t="s">
        <v>97</v>
      </c>
      <c r="I41" s="131">
        <v>149.15</v>
      </c>
      <c r="J41" s="362"/>
      <c r="K41" s="133">
        <f t="shared" si="0"/>
        <v>0</v>
      </c>
      <c r="L41" s="296"/>
      <c r="M41" s="293"/>
      <c r="N41" s="361"/>
      <c r="O41" s="361"/>
      <c r="P41" s="361"/>
      <c r="Q41" s="361"/>
    </row>
    <row r="42" spans="1:17" ht="27.6">
      <c r="A42" s="288">
        <f t="shared" si="1"/>
        <v>31</v>
      </c>
      <c r="B42" s="294"/>
      <c r="C42" s="116">
        <v>31</v>
      </c>
      <c r="D42" s="114" t="s">
        <v>258</v>
      </c>
      <c r="E42" s="130" t="s">
        <v>87</v>
      </c>
      <c r="F42" s="130"/>
      <c r="G42" s="115" t="s">
        <v>259</v>
      </c>
      <c r="H42" s="114" t="s">
        <v>97</v>
      </c>
      <c r="I42" s="131">
        <v>55.940000000000005</v>
      </c>
      <c r="J42" s="362"/>
      <c r="K42" s="133">
        <f t="shared" si="0"/>
        <v>0</v>
      </c>
      <c r="L42" s="296"/>
      <c r="M42" s="293"/>
      <c r="N42" s="361"/>
      <c r="O42" s="361"/>
      <c r="P42" s="361"/>
      <c r="Q42" s="361"/>
    </row>
    <row r="43" spans="1:17" ht="15.6" customHeight="1">
      <c r="A43" s="288">
        <f t="shared" si="1"/>
        <v>32</v>
      </c>
      <c r="B43" s="294"/>
      <c r="C43" s="116">
        <v>32</v>
      </c>
      <c r="D43" s="114" t="s">
        <v>173</v>
      </c>
      <c r="E43" s="130" t="s">
        <v>87</v>
      </c>
      <c r="F43" s="130"/>
      <c r="G43" s="115" t="s">
        <v>145</v>
      </c>
      <c r="H43" s="114" t="s">
        <v>97</v>
      </c>
      <c r="I43" s="131">
        <v>10.86</v>
      </c>
      <c r="J43" s="362"/>
      <c r="K43" s="133">
        <f t="shared" si="0"/>
        <v>0</v>
      </c>
      <c r="L43" s="296"/>
      <c r="M43" s="293"/>
      <c r="N43" s="361"/>
      <c r="O43" s="361"/>
      <c r="P43" s="361"/>
      <c r="Q43" s="361"/>
    </row>
    <row r="44" spans="1:17" ht="55.2">
      <c r="A44" s="288">
        <f t="shared" si="1"/>
        <v>33</v>
      </c>
      <c r="B44" s="294"/>
      <c r="C44" s="116">
        <v>33</v>
      </c>
      <c r="D44" s="114" t="s">
        <v>174</v>
      </c>
      <c r="E44" s="130" t="s">
        <v>87</v>
      </c>
      <c r="F44" s="130"/>
      <c r="G44" s="115" t="s">
        <v>146</v>
      </c>
      <c r="H44" s="114" t="s">
        <v>97</v>
      </c>
      <c r="I44" s="131">
        <v>107.2</v>
      </c>
      <c r="J44" s="362"/>
      <c r="K44" s="133">
        <f t="shared" si="0"/>
        <v>0</v>
      </c>
      <c r="L44" s="296"/>
      <c r="M44" s="293"/>
      <c r="N44" s="361"/>
      <c r="O44" s="361"/>
      <c r="P44" s="361"/>
      <c r="Q44" s="361"/>
    </row>
    <row r="45" spans="1:17" ht="27.6">
      <c r="A45" s="288">
        <f t="shared" si="1"/>
        <v>34</v>
      </c>
      <c r="B45" s="294"/>
      <c r="C45" s="116">
        <v>34</v>
      </c>
      <c r="D45" s="114" t="s">
        <v>175</v>
      </c>
      <c r="E45" s="130" t="s">
        <v>87</v>
      </c>
      <c r="F45" s="130"/>
      <c r="G45" s="115" t="s">
        <v>116</v>
      </c>
      <c r="H45" s="114" t="s">
        <v>100</v>
      </c>
      <c r="I45" s="131">
        <v>901.76</v>
      </c>
      <c r="J45" s="362"/>
      <c r="K45" s="133">
        <f t="shared" si="0"/>
        <v>0</v>
      </c>
      <c r="L45" s="296"/>
      <c r="M45" s="293"/>
      <c r="N45" s="361"/>
      <c r="O45" s="361"/>
      <c r="P45" s="361"/>
      <c r="Q45" s="361"/>
    </row>
    <row r="46" spans="1:17" ht="27.6">
      <c r="A46" s="288">
        <f t="shared" si="1"/>
        <v>35</v>
      </c>
      <c r="B46" s="294"/>
      <c r="C46" s="116">
        <v>35</v>
      </c>
      <c r="D46" s="114" t="s">
        <v>176</v>
      </c>
      <c r="E46" s="130" t="s">
        <v>87</v>
      </c>
      <c r="F46" s="130"/>
      <c r="G46" s="115" t="s">
        <v>117</v>
      </c>
      <c r="H46" s="114" t="s">
        <v>97</v>
      </c>
      <c r="I46" s="131">
        <v>10.86</v>
      </c>
      <c r="J46" s="362"/>
      <c r="K46" s="133">
        <f t="shared" si="0"/>
        <v>0</v>
      </c>
      <c r="L46" s="296"/>
      <c r="M46" s="293"/>
      <c r="N46" s="361"/>
      <c r="O46" s="361"/>
      <c r="P46" s="361"/>
      <c r="Q46" s="361"/>
    </row>
    <row r="47" spans="1:17" ht="27.6" customHeight="1">
      <c r="A47" s="288">
        <f t="shared" si="1"/>
        <v>36</v>
      </c>
      <c r="B47" s="294"/>
      <c r="C47" s="116">
        <v>36</v>
      </c>
      <c r="D47" s="114" t="s">
        <v>177</v>
      </c>
      <c r="E47" s="130" t="s">
        <v>87</v>
      </c>
      <c r="F47" s="130"/>
      <c r="G47" s="115" t="s">
        <v>118</v>
      </c>
      <c r="H47" s="114" t="s">
        <v>97</v>
      </c>
      <c r="I47" s="131">
        <v>10.86</v>
      </c>
      <c r="J47" s="362"/>
      <c r="K47" s="133">
        <f t="shared" si="0"/>
        <v>0</v>
      </c>
      <c r="L47" s="296"/>
      <c r="M47" s="293"/>
      <c r="N47" s="361"/>
      <c r="O47" s="361"/>
      <c r="P47" s="361"/>
      <c r="Q47" s="361"/>
    </row>
    <row r="48" spans="1:17" ht="27.6" customHeight="1">
      <c r="A48" s="288">
        <f t="shared" si="1"/>
        <v>37</v>
      </c>
      <c r="B48" s="294"/>
      <c r="C48" s="116">
        <v>37</v>
      </c>
      <c r="D48" s="114" t="s">
        <v>260</v>
      </c>
      <c r="E48" s="130" t="s">
        <v>87</v>
      </c>
      <c r="F48" s="130"/>
      <c r="G48" s="115" t="s">
        <v>262</v>
      </c>
      <c r="H48" s="114" t="s">
        <v>97</v>
      </c>
      <c r="I48" s="131">
        <v>48.94</v>
      </c>
      <c r="J48" s="362"/>
      <c r="K48" s="133">
        <f t="shared" si="0"/>
        <v>0</v>
      </c>
      <c r="L48" s="296"/>
      <c r="M48" s="293"/>
      <c r="N48" s="361"/>
      <c r="O48" s="361"/>
      <c r="P48" s="361"/>
      <c r="Q48" s="361"/>
    </row>
    <row r="49" spans="1:17" ht="41.4">
      <c r="A49" s="288">
        <f t="shared" si="1"/>
        <v>38</v>
      </c>
      <c r="B49" s="294"/>
      <c r="C49" s="116">
        <v>38</v>
      </c>
      <c r="D49" s="114" t="s">
        <v>178</v>
      </c>
      <c r="E49" s="130" t="s">
        <v>87</v>
      </c>
      <c r="F49" s="130"/>
      <c r="G49" s="115" t="s">
        <v>119</v>
      </c>
      <c r="H49" s="114" t="s">
        <v>97</v>
      </c>
      <c r="I49" s="131">
        <v>275.95000000000005</v>
      </c>
      <c r="J49" s="362"/>
      <c r="K49" s="133">
        <f t="shared" si="0"/>
        <v>0</v>
      </c>
      <c r="L49" s="296"/>
      <c r="M49" s="293"/>
      <c r="N49" s="361"/>
      <c r="O49" s="361"/>
      <c r="P49" s="361"/>
      <c r="Q49" s="361"/>
    </row>
    <row r="50" spans="1:17" ht="15.6" customHeight="1">
      <c r="A50" s="288">
        <f t="shared" si="1"/>
        <v>39</v>
      </c>
      <c r="B50" s="294"/>
      <c r="C50" s="116">
        <v>39</v>
      </c>
      <c r="D50" s="114" t="s">
        <v>179</v>
      </c>
      <c r="E50" s="130" t="s">
        <v>87</v>
      </c>
      <c r="F50" s="130"/>
      <c r="G50" s="115" t="s">
        <v>120</v>
      </c>
      <c r="H50" s="114" t="s">
        <v>97</v>
      </c>
      <c r="I50" s="131">
        <v>24.3</v>
      </c>
      <c r="J50" s="362"/>
      <c r="K50" s="133">
        <f t="shared" si="0"/>
        <v>0</v>
      </c>
      <c r="L50" s="296"/>
      <c r="M50" s="293"/>
      <c r="N50" s="361"/>
      <c r="O50" s="361"/>
      <c r="P50" s="361"/>
      <c r="Q50" s="361"/>
    </row>
    <row r="51" spans="1:17" ht="15.6" customHeight="1">
      <c r="A51" s="288">
        <f t="shared" si="1"/>
        <v>40</v>
      </c>
      <c r="B51" s="294"/>
      <c r="C51" s="116">
        <v>40</v>
      </c>
      <c r="D51" s="114" t="s">
        <v>180</v>
      </c>
      <c r="E51" s="130" t="s">
        <v>87</v>
      </c>
      <c r="F51" s="130"/>
      <c r="G51" s="115" t="s">
        <v>181</v>
      </c>
      <c r="H51" s="114" t="s">
        <v>99</v>
      </c>
      <c r="I51" s="131">
        <v>1786.4000000000003</v>
      </c>
      <c r="J51" s="362"/>
      <c r="K51" s="133">
        <f t="shared" si="0"/>
        <v>0</v>
      </c>
      <c r="L51" s="296"/>
      <c r="M51" s="293"/>
      <c r="N51" s="361"/>
      <c r="O51" s="361"/>
      <c r="P51" s="361"/>
      <c r="Q51" s="361"/>
    </row>
    <row r="52" spans="1:17" ht="15.6" customHeight="1">
      <c r="A52" s="288">
        <f t="shared" si="1"/>
        <v>41</v>
      </c>
      <c r="B52" s="294"/>
      <c r="C52" s="116">
        <v>41</v>
      </c>
      <c r="D52" s="114" t="s">
        <v>182</v>
      </c>
      <c r="E52" s="130" t="s">
        <v>87</v>
      </c>
      <c r="F52" s="130"/>
      <c r="G52" s="115" t="s">
        <v>183</v>
      </c>
      <c r="H52" s="114" t="s">
        <v>102</v>
      </c>
      <c r="I52" s="131">
        <v>2</v>
      </c>
      <c r="J52" s="362"/>
      <c r="K52" s="133">
        <f t="shared" si="0"/>
        <v>0</v>
      </c>
      <c r="L52" s="296"/>
      <c r="M52" s="293"/>
      <c r="N52" s="361"/>
      <c r="O52" s="361"/>
      <c r="P52" s="361"/>
      <c r="Q52" s="361"/>
    </row>
    <row r="53" spans="1:17" ht="27.6">
      <c r="A53" s="288">
        <f t="shared" si="1"/>
        <v>42</v>
      </c>
      <c r="B53" s="294"/>
      <c r="C53" s="116">
        <v>42</v>
      </c>
      <c r="D53" s="114" t="s">
        <v>184</v>
      </c>
      <c r="E53" s="130" t="s">
        <v>87</v>
      </c>
      <c r="F53" s="130"/>
      <c r="G53" s="115" t="s">
        <v>121</v>
      </c>
      <c r="H53" s="114" t="s">
        <v>99</v>
      </c>
      <c r="I53" s="131">
        <v>224.4</v>
      </c>
      <c r="J53" s="362"/>
      <c r="K53" s="133">
        <f t="shared" si="0"/>
        <v>0</v>
      </c>
      <c r="L53" s="296"/>
      <c r="M53" s="293"/>
      <c r="N53" s="361"/>
      <c r="O53" s="361"/>
      <c r="P53" s="361"/>
      <c r="Q53" s="361"/>
    </row>
    <row r="54" spans="1:17" ht="27.6">
      <c r="A54" s="288">
        <f t="shared" si="1"/>
        <v>43</v>
      </c>
      <c r="B54" s="294"/>
      <c r="C54" s="116">
        <v>43</v>
      </c>
      <c r="D54" s="114" t="s">
        <v>185</v>
      </c>
      <c r="E54" s="130" t="s">
        <v>87</v>
      </c>
      <c r="F54" s="130"/>
      <c r="G54" s="115" t="s">
        <v>122</v>
      </c>
      <c r="H54" s="114" t="s">
        <v>100</v>
      </c>
      <c r="I54" s="131">
        <v>1220</v>
      </c>
      <c r="J54" s="362"/>
      <c r="K54" s="133">
        <f t="shared" si="0"/>
        <v>0</v>
      </c>
      <c r="L54" s="296"/>
      <c r="M54" s="293"/>
      <c r="N54" s="361"/>
      <c r="O54" s="361"/>
      <c r="P54" s="361"/>
      <c r="Q54" s="361"/>
    </row>
    <row r="55" spans="1:17" ht="27.6" customHeight="1">
      <c r="A55" s="288">
        <f t="shared" si="1"/>
        <v>44</v>
      </c>
      <c r="B55" s="294"/>
      <c r="C55" s="116">
        <v>44</v>
      </c>
      <c r="D55" s="114" t="s">
        <v>186</v>
      </c>
      <c r="E55" s="130" t="s">
        <v>87</v>
      </c>
      <c r="F55" s="130"/>
      <c r="G55" s="115" t="s">
        <v>187</v>
      </c>
      <c r="H55" s="114" t="s">
        <v>99</v>
      </c>
      <c r="I55" s="131">
        <v>446.60000000000008</v>
      </c>
      <c r="J55" s="362"/>
      <c r="K55" s="133">
        <f t="shared" si="0"/>
        <v>0</v>
      </c>
      <c r="L55" s="296"/>
      <c r="M55" s="293"/>
      <c r="N55" s="361"/>
      <c r="O55" s="361"/>
      <c r="P55" s="361"/>
      <c r="Q55" s="361"/>
    </row>
    <row r="56" spans="1:17" ht="15.6" customHeight="1">
      <c r="A56" s="288">
        <f t="shared" si="1"/>
        <v>45</v>
      </c>
      <c r="B56" s="294"/>
      <c r="C56" s="116">
        <v>45</v>
      </c>
      <c r="D56" s="114" t="s">
        <v>188</v>
      </c>
      <c r="E56" s="130" t="s">
        <v>87</v>
      </c>
      <c r="F56" s="130"/>
      <c r="G56" s="115" t="s">
        <v>123</v>
      </c>
      <c r="H56" s="114" t="s">
        <v>100</v>
      </c>
      <c r="I56" s="131">
        <v>16</v>
      </c>
      <c r="J56" s="362"/>
      <c r="K56" s="133">
        <f t="shared" si="0"/>
        <v>0</v>
      </c>
      <c r="L56" s="296"/>
      <c r="M56" s="293"/>
      <c r="N56" s="361"/>
      <c r="O56" s="361"/>
      <c r="P56" s="361"/>
      <c r="Q56" s="361"/>
    </row>
    <row r="57" spans="1:17" ht="27.6" customHeight="1">
      <c r="A57" s="288">
        <f t="shared" si="1"/>
        <v>46</v>
      </c>
      <c r="B57" s="294"/>
      <c r="C57" s="116">
        <v>46</v>
      </c>
      <c r="D57" s="114" t="s">
        <v>189</v>
      </c>
      <c r="E57" s="130" t="s">
        <v>87</v>
      </c>
      <c r="F57" s="130"/>
      <c r="G57" s="115" t="s">
        <v>124</v>
      </c>
      <c r="H57" s="114" t="s">
        <v>99</v>
      </c>
      <c r="I57" s="131">
        <v>15</v>
      </c>
      <c r="J57" s="362"/>
      <c r="K57" s="133">
        <f t="shared" si="0"/>
        <v>0</v>
      </c>
      <c r="L57" s="296"/>
      <c r="M57" s="293"/>
      <c r="N57" s="361"/>
      <c r="O57" s="361"/>
      <c r="P57" s="361"/>
      <c r="Q57" s="361"/>
    </row>
    <row r="58" spans="1:17" ht="27.6" customHeight="1">
      <c r="A58" s="288">
        <f t="shared" si="1"/>
        <v>47</v>
      </c>
      <c r="B58" s="294"/>
      <c r="C58" s="116">
        <v>47</v>
      </c>
      <c r="D58" s="114" t="s">
        <v>190</v>
      </c>
      <c r="E58" s="130" t="s">
        <v>87</v>
      </c>
      <c r="F58" s="130"/>
      <c r="G58" s="115" t="s">
        <v>191</v>
      </c>
      <c r="H58" s="114" t="s">
        <v>102</v>
      </c>
      <c r="I58" s="131">
        <v>97</v>
      </c>
      <c r="J58" s="362"/>
      <c r="K58" s="133">
        <f t="shared" si="0"/>
        <v>0</v>
      </c>
      <c r="L58" s="296"/>
      <c r="M58" s="293"/>
      <c r="N58" s="361"/>
      <c r="O58" s="361"/>
      <c r="P58" s="361"/>
      <c r="Q58" s="361"/>
    </row>
    <row r="59" spans="1:17" ht="27.6" customHeight="1">
      <c r="A59" s="288">
        <f t="shared" si="1"/>
        <v>48</v>
      </c>
      <c r="B59" s="294"/>
      <c r="C59" s="116">
        <v>48</v>
      </c>
      <c r="D59" s="114" t="s">
        <v>303</v>
      </c>
      <c r="E59" s="130" t="s">
        <v>87</v>
      </c>
      <c r="F59" s="130"/>
      <c r="G59" s="115" t="s">
        <v>304</v>
      </c>
      <c r="H59" s="114" t="s">
        <v>99</v>
      </c>
      <c r="I59" s="131">
        <v>144.38</v>
      </c>
      <c r="J59" s="362"/>
      <c r="K59" s="133">
        <f t="shared" si="0"/>
        <v>0</v>
      </c>
      <c r="L59" s="296"/>
      <c r="M59" s="293"/>
      <c r="N59" s="361"/>
      <c r="O59" s="361"/>
      <c r="P59" s="361"/>
      <c r="Q59" s="361"/>
    </row>
    <row r="60" spans="1:17" ht="27.6" customHeight="1">
      <c r="A60" s="288">
        <f t="shared" si="1"/>
        <v>49</v>
      </c>
      <c r="B60" s="294"/>
      <c r="C60" s="116">
        <v>49</v>
      </c>
      <c r="D60" s="114" t="s">
        <v>192</v>
      </c>
      <c r="E60" s="130" t="s">
        <v>87</v>
      </c>
      <c r="F60" s="130"/>
      <c r="G60" s="115" t="s">
        <v>193</v>
      </c>
      <c r="H60" s="114" t="s">
        <v>99</v>
      </c>
      <c r="I60" s="131">
        <v>33</v>
      </c>
      <c r="J60" s="362"/>
      <c r="K60" s="133">
        <f t="shared" si="0"/>
        <v>0</v>
      </c>
      <c r="L60" s="296"/>
      <c r="M60" s="293"/>
      <c r="N60" s="361"/>
      <c r="O60" s="361"/>
      <c r="P60" s="361"/>
      <c r="Q60" s="361"/>
    </row>
    <row r="61" spans="1:17" ht="27.6" customHeight="1">
      <c r="A61" s="288">
        <f t="shared" si="1"/>
        <v>50</v>
      </c>
      <c r="B61" s="294"/>
      <c r="C61" s="116">
        <v>50</v>
      </c>
      <c r="D61" s="114" t="s">
        <v>194</v>
      </c>
      <c r="E61" s="130" t="s">
        <v>87</v>
      </c>
      <c r="F61" s="130"/>
      <c r="G61" s="115" t="s">
        <v>195</v>
      </c>
      <c r="H61" s="114" t="s">
        <v>99</v>
      </c>
      <c r="I61" s="131">
        <v>3</v>
      </c>
      <c r="J61" s="362"/>
      <c r="K61" s="133">
        <f t="shared" si="0"/>
        <v>0</v>
      </c>
      <c r="L61" s="296"/>
      <c r="M61" s="293"/>
      <c r="N61" s="361"/>
      <c r="O61" s="361"/>
      <c r="P61" s="361"/>
      <c r="Q61" s="361"/>
    </row>
    <row r="62" spans="1:17" ht="41.4" customHeight="1">
      <c r="A62" s="288">
        <f t="shared" si="1"/>
        <v>51</v>
      </c>
      <c r="B62" s="294"/>
      <c r="C62" s="116">
        <v>51</v>
      </c>
      <c r="D62" s="114" t="s">
        <v>196</v>
      </c>
      <c r="E62" s="130" t="s">
        <v>87</v>
      </c>
      <c r="F62" s="130"/>
      <c r="G62" s="115" t="s">
        <v>125</v>
      </c>
      <c r="H62" s="114" t="s">
        <v>100</v>
      </c>
      <c r="I62" s="131">
        <v>664.8</v>
      </c>
      <c r="J62" s="362"/>
      <c r="K62" s="133">
        <f t="shared" si="0"/>
        <v>0</v>
      </c>
      <c r="L62" s="296"/>
      <c r="M62" s="293"/>
      <c r="N62" s="361"/>
      <c r="O62" s="361"/>
      <c r="P62" s="361"/>
      <c r="Q62" s="361"/>
    </row>
    <row r="63" spans="1:17" ht="41.4" customHeight="1">
      <c r="A63" s="288">
        <f t="shared" si="1"/>
        <v>52</v>
      </c>
      <c r="B63" s="294"/>
      <c r="C63" s="116">
        <v>52</v>
      </c>
      <c r="D63" s="114" t="s">
        <v>197</v>
      </c>
      <c r="E63" s="130" t="s">
        <v>87</v>
      </c>
      <c r="F63" s="130"/>
      <c r="G63" s="115" t="s">
        <v>126</v>
      </c>
      <c r="H63" s="114" t="s">
        <v>100</v>
      </c>
      <c r="I63" s="131">
        <v>162.19999999999999</v>
      </c>
      <c r="J63" s="362"/>
      <c r="K63" s="133">
        <f t="shared" si="0"/>
        <v>0</v>
      </c>
      <c r="L63" s="296"/>
      <c r="M63" s="293"/>
      <c r="N63" s="361"/>
      <c r="O63" s="361"/>
      <c r="P63" s="361"/>
      <c r="Q63" s="361"/>
    </row>
    <row r="64" spans="1:17" ht="41.4" customHeight="1">
      <c r="A64" s="288">
        <f t="shared" si="1"/>
        <v>53</v>
      </c>
      <c r="B64" s="294"/>
      <c r="C64" s="116">
        <v>53</v>
      </c>
      <c r="D64" s="114" t="s">
        <v>198</v>
      </c>
      <c r="E64" s="130" t="s">
        <v>87</v>
      </c>
      <c r="F64" s="130"/>
      <c r="G64" s="115" t="s">
        <v>199</v>
      </c>
      <c r="H64" s="114" t="s">
        <v>100</v>
      </c>
      <c r="I64" s="131">
        <v>35.900000000000006</v>
      </c>
      <c r="J64" s="362"/>
      <c r="K64" s="133">
        <f t="shared" si="0"/>
        <v>0</v>
      </c>
      <c r="L64" s="296"/>
      <c r="M64" s="293"/>
      <c r="N64" s="361"/>
      <c r="O64" s="361"/>
      <c r="P64" s="361"/>
      <c r="Q64" s="361"/>
    </row>
    <row r="65" spans="1:17" ht="41.4" customHeight="1">
      <c r="A65" s="288">
        <f t="shared" si="1"/>
        <v>54</v>
      </c>
      <c r="B65" s="294"/>
      <c r="C65" s="116">
        <v>54</v>
      </c>
      <c r="D65" s="114" t="s">
        <v>200</v>
      </c>
      <c r="E65" s="130" t="s">
        <v>87</v>
      </c>
      <c r="F65" s="130"/>
      <c r="G65" s="115" t="s">
        <v>127</v>
      </c>
      <c r="H65" s="114" t="s">
        <v>102</v>
      </c>
      <c r="I65" s="131">
        <v>5</v>
      </c>
      <c r="J65" s="362"/>
      <c r="K65" s="133">
        <f t="shared" si="0"/>
        <v>0</v>
      </c>
      <c r="L65" s="296"/>
      <c r="M65" s="293"/>
      <c r="N65" s="361"/>
      <c r="O65" s="361"/>
      <c r="P65" s="361"/>
      <c r="Q65" s="361"/>
    </row>
    <row r="66" spans="1:17" ht="41.4">
      <c r="A66" s="288">
        <f t="shared" si="1"/>
        <v>55</v>
      </c>
      <c r="B66" s="294"/>
      <c r="C66" s="116">
        <v>55</v>
      </c>
      <c r="D66" s="114" t="s">
        <v>201</v>
      </c>
      <c r="E66" s="130" t="s">
        <v>87</v>
      </c>
      <c r="F66" s="130"/>
      <c r="G66" s="115" t="s">
        <v>202</v>
      </c>
      <c r="H66" s="114" t="s">
        <v>99</v>
      </c>
      <c r="I66" s="131">
        <v>20</v>
      </c>
      <c r="J66" s="362"/>
      <c r="K66" s="133">
        <f t="shared" si="0"/>
        <v>0</v>
      </c>
      <c r="L66" s="296"/>
      <c r="M66" s="293"/>
      <c r="N66" s="361"/>
      <c r="O66" s="361"/>
      <c r="P66" s="361"/>
      <c r="Q66" s="361"/>
    </row>
    <row r="67" spans="1:17" ht="41.4" customHeight="1">
      <c r="A67" s="288">
        <f t="shared" si="1"/>
        <v>56</v>
      </c>
      <c r="B67" s="294"/>
      <c r="C67" s="116">
        <v>56</v>
      </c>
      <c r="D67" s="114" t="s">
        <v>203</v>
      </c>
      <c r="E67" s="130" t="s">
        <v>87</v>
      </c>
      <c r="F67" s="130"/>
      <c r="G67" s="115" t="s">
        <v>204</v>
      </c>
      <c r="H67" s="114" t="s">
        <v>100</v>
      </c>
      <c r="I67" s="131">
        <v>15</v>
      </c>
      <c r="J67" s="362"/>
      <c r="K67" s="133">
        <f t="shared" si="0"/>
        <v>0</v>
      </c>
      <c r="L67" s="296"/>
      <c r="M67" s="293"/>
      <c r="N67" s="361"/>
      <c r="O67" s="361"/>
      <c r="P67" s="361"/>
      <c r="Q67" s="361"/>
    </row>
    <row r="68" spans="1:17" ht="27.6" customHeight="1">
      <c r="A68" s="288">
        <f t="shared" si="1"/>
        <v>57</v>
      </c>
      <c r="B68" s="294"/>
      <c r="C68" s="116">
        <v>57</v>
      </c>
      <c r="D68" s="114" t="s">
        <v>296</v>
      </c>
      <c r="E68" s="130" t="s">
        <v>87</v>
      </c>
      <c r="F68" s="130"/>
      <c r="G68" s="115" t="s">
        <v>297</v>
      </c>
      <c r="H68" s="114" t="s">
        <v>99</v>
      </c>
      <c r="I68" s="131">
        <v>116</v>
      </c>
      <c r="J68" s="362"/>
      <c r="K68" s="133">
        <f t="shared" si="0"/>
        <v>0</v>
      </c>
      <c r="L68" s="296"/>
      <c r="M68" s="293"/>
      <c r="N68" s="361"/>
      <c r="O68" s="361"/>
      <c r="P68" s="361"/>
      <c r="Q68" s="361"/>
    </row>
    <row r="69" spans="1:17" ht="27.6" customHeight="1">
      <c r="A69" s="288">
        <f t="shared" si="1"/>
        <v>58</v>
      </c>
      <c r="B69" s="294"/>
      <c r="C69" s="116">
        <v>58</v>
      </c>
      <c r="D69" s="114" t="s">
        <v>205</v>
      </c>
      <c r="E69" s="130" t="s">
        <v>87</v>
      </c>
      <c r="F69" s="130"/>
      <c r="G69" s="115" t="s">
        <v>128</v>
      </c>
      <c r="H69" s="114" t="s">
        <v>99</v>
      </c>
      <c r="I69" s="131">
        <v>18.71</v>
      </c>
      <c r="J69" s="362"/>
      <c r="K69" s="133">
        <f t="shared" si="0"/>
        <v>0</v>
      </c>
      <c r="L69" s="296"/>
      <c r="M69" s="293"/>
      <c r="N69" s="361"/>
      <c r="O69" s="361"/>
      <c r="P69" s="361"/>
      <c r="Q69" s="361"/>
    </row>
    <row r="70" spans="1:17" ht="27.6">
      <c r="A70" s="288">
        <f t="shared" si="1"/>
        <v>59</v>
      </c>
      <c r="B70" s="294"/>
      <c r="C70" s="116">
        <v>59</v>
      </c>
      <c r="D70" s="114" t="s">
        <v>206</v>
      </c>
      <c r="E70" s="130" t="s">
        <v>87</v>
      </c>
      <c r="F70" s="130"/>
      <c r="G70" s="115" t="s">
        <v>129</v>
      </c>
      <c r="H70" s="114" t="s">
        <v>102</v>
      </c>
      <c r="I70" s="131">
        <v>13</v>
      </c>
      <c r="J70" s="362"/>
      <c r="K70" s="133">
        <f t="shared" si="0"/>
        <v>0</v>
      </c>
      <c r="L70" s="296"/>
      <c r="M70" s="293"/>
      <c r="N70" s="361"/>
      <c r="O70" s="361"/>
      <c r="P70" s="361"/>
      <c r="Q70" s="361"/>
    </row>
    <row r="71" spans="1:17" ht="41.4" customHeight="1">
      <c r="A71" s="288">
        <f t="shared" si="1"/>
        <v>60</v>
      </c>
      <c r="B71" s="294"/>
      <c r="C71" s="116">
        <v>60</v>
      </c>
      <c r="D71" s="114" t="s">
        <v>207</v>
      </c>
      <c r="E71" s="130" t="s">
        <v>87</v>
      </c>
      <c r="F71" s="130"/>
      <c r="G71" s="115" t="s">
        <v>130</v>
      </c>
      <c r="H71" s="114" t="s">
        <v>102</v>
      </c>
      <c r="I71" s="131">
        <v>8</v>
      </c>
      <c r="J71" s="362"/>
      <c r="K71" s="133">
        <f t="shared" si="0"/>
        <v>0</v>
      </c>
      <c r="L71" s="296"/>
      <c r="M71" s="293"/>
      <c r="N71" s="361"/>
      <c r="O71" s="361"/>
      <c r="P71" s="361"/>
      <c r="Q71" s="361"/>
    </row>
    <row r="72" spans="1:17" ht="41.4" customHeight="1">
      <c r="A72" s="288">
        <f t="shared" si="1"/>
        <v>61</v>
      </c>
      <c r="B72" s="294"/>
      <c r="C72" s="116">
        <v>61</v>
      </c>
      <c r="D72" s="114" t="s">
        <v>208</v>
      </c>
      <c r="E72" s="130" t="s">
        <v>87</v>
      </c>
      <c r="F72" s="130"/>
      <c r="G72" s="115" t="s">
        <v>131</v>
      </c>
      <c r="H72" s="114" t="s">
        <v>102</v>
      </c>
      <c r="I72" s="131">
        <v>7</v>
      </c>
      <c r="J72" s="362"/>
      <c r="K72" s="133">
        <f t="shared" si="0"/>
        <v>0</v>
      </c>
      <c r="L72" s="296"/>
      <c r="M72" s="293"/>
      <c r="N72" s="361"/>
      <c r="O72" s="361"/>
      <c r="P72" s="361"/>
      <c r="Q72" s="361"/>
    </row>
    <row r="73" spans="1:17" ht="27.6" customHeight="1">
      <c r="A73" s="288">
        <f t="shared" si="1"/>
        <v>62</v>
      </c>
      <c r="B73" s="294"/>
      <c r="C73" s="116">
        <v>62</v>
      </c>
      <c r="D73" s="114" t="s">
        <v>209</v>
      </c>
      <c r="E73" s="130" t="s">
        <v>87</v>
      </c>
      <c r="F73" s="130"/>
      <c r="G73" s="115" t="s">
        <v>132</v>
      </c>
      <c r="H73" s="114" t="s">
        <v>102</v>
      </c>
      <c r="I73" s="131">
        <v>16</v>
      </c>
      <c r="J73" s="362"/>
      <c r="K73" s="133">
        <f t="shared" si="0"/>
        <v>0</v>
      </c>
      <c r="L73" s="296"/>
      <c r="M73" s="293"/>
      <c r="N73" s="361"/>
      <c r="O73" s="361"/>
      <c r="P73" s="361"/>
      <c r="Q73" s="361"/>
    </row>
    <row r="74" spans="1:17" ht="41.4" customHeight="1">
      <c r="A74" s="288">
        <f t="shared" si="1"/>
        <v>63</v>
      </c>
      <c r="B74" s="294"/>
      <c r="C74" s="116">
        <v>63</v>
      </c>
      <c r="D74" s="114" t="s">
        <v>210</v>
      </c>
      <c r="E74" s="130" t="s">
        <v>87</v>
      </c>
      <c r="F74" s="130"/>
      <c r="G74" s="115" t="s">
        <v>133</v>
      </c>
      <c r="H74" s="114" t="s">
        <v>102</v>
      </c>
      <c r="I74" s="131">
        <v>16</v>
      </c>
      <c r="J74" s="362"/>
      <c r="K74" s="133">
        <f t="shared" si="0"/>
        <v>0</v>
      </c>
      <c r="L74" s="296"/>
      <c r="M74" s="293"/>
      <c r="N74" s="361"/>
      <c r="O74" s="361"/>
      <c r="P74" s="361"/>
      <c r="Q74" s="361"/>
    </row>
    <row r="75" spans="1:17" ht="27.6" customHeight="1">
      <c r="A75" s="288">
        <f t="shared" si="1"/>
        <v>64</v>
      </c>
      <c r="B75" s="294"/>
      <c r="C75" s="116">
        <v>64</v>
      </c>
      <c r="D75" s="114" t="s">
        <v>211</v>
      </c>
      <c r="E75" s="130" t="s">
        <v>87</v>
      </c>
      <c r="F75" s="130"/>
      <c r="G75" s="115" t="s">
        <v>134</v>
      </c>
      <c r="H75" s="114" t="s">
        <v>99</v>
      </c>
      <c r="I75" s="131">
        <v>81.93</v>
      </c>
      <c r="J75" s="362"/>
      <c r="K75" s="133">
        <f t="shared" si="0"/>
        <v>0</v>
      </c>
      <c r="L75" s="296"/>
      <c r="M75" s="293"/>
      <c r="N75" s="361"/>
      <c r="O75" s="361"/>
      <c r="P75" s="361"/>
      <c r="Q75" s="361"/>
    </row>
    <row r="76" spans="1:17" ht="27.6" customHeight="1">
      <c r="A76" s="288">
        <f t="shared" si="1"/>
        <v>65</v>
      </c>
      <c r="B76" s="294"/>
      <c r="C76" s="116">
        <v>65</v>
      </c>
      <c r="D76" s="114" t="s">
        <v>212</v>
      </c>
      <c r="E76" s="130" t="s">
        <v>87</v>
      </c>
      <c r="F76" s="130"/>
      <c r="G76" s="115" t="s">
        <v>135</v>
      </c>
      <c r="H76" s="114" t="s">
        <v>99</v>
      </c>
      <c r="I76" s="131">
        <v>125.74000000000001</v>
      </c>
      <c r="J76" s="362"/>
      <c r="K76" s="133">
        <f t="shared" si="0"/>
        <v>0</v>
      </c>
      <c r="L76" s="296"/>
      <c r="M76" s="293"/>
      <c r="N76" s="361"/>
      <c r="O76" s="361"/>
      <c r="P76" s="361"/>
      <c r="Q76" s="361"/>
    </row>
    <row r="77" spans="1:17" ht="15.6" customHeight="1">
      <c r="A77" s="288">
        <f t="shared" si="1"/>
        <v>66</v>
      </c>
      <c r="B77" s="294"/>
      <c r="C77" s="116">
        <v>66</v>
      </c>
      <c r="D77" s="114" t="s">
        <v>213</v>
      </c>
      <c r="E77" s="130" t="s">
        <v>87</v>
      </c>
      <c r="F77" s="130"/>
      <c r="G77" s="115" t="s">
        <v>136</v>
      </c>
      <c r="H77" s="114" t="s">
        <v>102</v>
      </c>
      <c r="I77" s="131">
        <v>16</v>
      </c>
      <c r="J77" s="362"/>
      <c r="K77" s="133">
        <f t="shared" ref="K77:K112" si="2">ROUND(I77*J77,0)</f>
        <v>0</v>
      </c>
      <c r="L77" s="296"/>
      <c r="M77" s="293"/>
      <c r="N77" s="361"/>
      <c r="O77" s="361"/>
      <c r="P77" s="361"/>
      <c r="Q77" s="361"/>
    </row>
    <row r="78" spans="1:17" ht="27.6" customHeight="1">
      <c r="A78" s="288">
        <f t="shared" ref="A78:A112" si="3">IF(I78=0,A77,A77+1)</f>
        <v>67</v>
      </c>
      <c r="B78" s="294"/>
      <c r="C78" s="116">
        <v>67</v>
      </c>
      <c r="D78" s="114" t="s">
        <v>214</v>
      </c>
      <c r="E78" s="130" t="s">
        <v>87</v>
      </c>
      <c r="F78" s="130"/>
      <c r="G78" s="115" t="s">
        <v>215</v>
      </c>
      <c r="H78" s="114" t="s">
        <v>102</v>
      </c>
      <c r="I78" s="131">
        <v>27</v>
      </c>
      <c r="J78" s="362"/>
      <c r="K78" s="133">
        <f t="shared" si="2"/>
        <v>0</v>
      </c>
      <c r="L78" s="296"/>
      <c r="M78" s="293"/>
      <c r="N78" s="361"/>
      <c r="O78" s="361"/>
      <c r="P78" s="361"/>
      <c r="Q78" s="361"/>
    </row>
    <row r="79" spans="1:17" ht="55.2">
      <c r="A79" s="288">
        <f t="shared" si="3"/>
        <v>68</v>
      </c>
      <c r="B79" s="294"/>
      <c r="C79" s="116">
        <v>68</v>
      </c>
      <c r="D79" s="114" t="s">
        <v>216</v>
      </c>
      <c r="E79" s="130" t="s">
        <v>87</v>
      </c>
      <c r="F79" s="130"/>
      <c r="G79" s="115" t="s">
        <v>217</v>
      </c>
      <c r="H79" s="114" t="s">
        <v>102</v>
      </c>
      <c r="I79" s="131">
        <v>15</v>
      </c>
      <c r="J79" s="362"/>
      <c r="K79" s="133">
        <f t="shared" si="2"/>
        <v>0</v>
      </c>
      <c r="L79" s="296"/>
      <c r="M79" s="293"/>
      <c r="N79" s="361"/>
      <c r="O79" s="361"/>
      <c r="P79" s="361"/>
      <c r="Q79" s="361"/>
    </row>
    <row r="80" spans="1:17" ht="27.6">
      <c r="A80" s="288">
        <f t="shared" si="3"/>
        <v>69</v>
      </c>
      <c r="B80" s="294"/>
      <c r="C80" s="116">
        <v>69</v>
      </c>
      <c r="D80" s="114" t="s">
        <v>298</v>
      </c>
      <c r="E80" s="130" t="s">
        <v>87</v>
      </c>
      <c r="F80" s="130"/>
      <c r="G80" s="115" t="s">
        <v>300</v>
      </c>
      <c r="H80" s="114" t="s">
        <v>99</v>
      </c>
      <c r="I80" s="131">
        <v>40</v>
      </c>
      <c r="J80" s="362"/>
      <c r="K80" s="133">
        <f t="shared" si="2"/>
        <v>0</v>
      </c>
      <c r="L80" s="296"/>
      <c r="M80" s="293"/>
      <c r="N80" s="361"/>
      <c r="O80" s="361"/>
      <c r="P80" s="361"/>
      <c r="Q80" s="361"/>
    </row>
    <row r="81" spans="1:17" ht="27.6" customHeight="1">
      <c r="A81" s="288">
        <f t="shared" si="3"/>
        <v>70</v>
      </c>
      <c r="B81" s="294"/>
      <c r="C81" s="116">
        <v>70</v>
      </c>
      <c r="D81" s="114" t="s">
        <v>293</v>
      </c>
      <c r="E81" s="130" t="s">
        <v>87</v>
      </c>
      <c r="F81" s="130"/>
      <c r="G81" s="115" t="s">
        <v>294</v>
      </c>
      <c r="H81" s="114" t="s">
        <v>99</v>
      </c>
      <c r="I81" s="131">
        <v>12</v>
      </c>
      <c r="J81" s="362"/>
      <c r="K81" s="133">
        <f t="shared" si="2"/>
        <v>0</v>
      </c>
      <c r="L81" s="296"/>
      <c r="M81" s="293"/>
      <c r="N81" s="361"/>
      <c r="O81" s="361"/>
      <c r="P81" s="361"/>
      <c r="Q81" s="361"/>
    </row>
    <row r="82" spans="1:17" ht="27.6">
      <c r="A82" s="288">
        <f t="shared" si="3"/>
        <v>71</v>
      </c>
      <c r="B82" s="294"/>
      <c r="C82" s="116">
        <v>71</v>
      </c>
      <c r="D82" s="114" t="s">
        <v>299</v>
      </c>
      <c r="E82" s="130" t="s">
        <v>87</v>
      </c>
      <c r="F82" s="130"/>
      <c r="G82" s="115" t="s">
        <v>291</v>
      </c>
      <c r="H82" s="114" t="s">
        <v>99</v>
      </c>
      <c r="I82" s="131">
        <v>76</v>
      </c>
      <c r="J82" s="362"/>
      <c r="K82" s="133">
        <f t="shared" si="2"/>
        <v>0</v>
      </c>
      <c r="L82" s="296"/>
      <c r="M82" s="293"/>
      <c r="N82" s="361"/>
      <c r="O82" s="361"/>
      <c r="P82" s="361"/>
      <c r="Q82" s="361"/>
    </row>
    <row r="83" spans="1:17" ht="15.6" customHeight="1">
      <c r="A83" s="288">
        <f t="shared" si="3"/>
        <v>72</v>
      </c>
      <c r="B83" s="294"/>
      <c r="C83" s="116">
        <v>72</v>
      </c>
      <c r="D83" s="114" t="s">
        <v>295</v>
      </c>
      <c r="E83" s="130" t="s">
        <v>87</v>
      </c>
      <c r="F83" s="130"/>
      <c r="G83" s="115" t="s">
        <v>292</v>
      </c>
      <c r="H83" s="114" t="s">
        <v>102</v>
      </c>
      <c r="I83" s="131">
        <v>1</v>
      </c>
      <c r="J83" s="362"/>
      <c r="K83" s="133">
        <f t="shared" si="2"/>
        <v>0</v>
      </c>
      <c r="L83" s="296"/>
      <c r="M83" s="293"/>
      <c r="N83" s="361"/>
      <c r="O83" s="361"/>
      <c r="P83" s="361"/>
      <c r="Q83" s="361"/>
    </row>
    <row r="84" spans="1:17" ht="27.6" customHeight="1">
      <c r="A84" s="288">
        <f t="shared" si="3"/>
        <v>73</v>
      </c>
      <c r="B84" s="294"/>
      <c r="C84" s="116">
        <v>73</v>
      </c>
      <c r="D84" s="114" t="s">
        <v>284</v>
      </c>
      <c r="E84" s="130" t="s">
        <v>87</v>
      </c>
      <c r="F84" s="130"/>
      <c r="G84" s="115" t="s">
        <v>283</v>
      </c>
      <c r="H84" s="114" t="s">
        <v>102</v>
      </c>
      <c r="I84" s="131">
        <v>20</v>
      </c>
      <c r="J84" s="362"/>
      <c r="K84" s="133">
        <f t="shared" si="2"/>
        <v>0</v>
      </c>
      <c r="L84" s="296"/>
      <c r="M84" s="293"/>
      <c r="N84" s="361"/>
      <c r="O84" s="361"/>
      <c r="P84" s="361"/>
      <c r="Q84" s="361"/>
    </row>
    <row r="85" spans="1:17" ht="27.6">
      <c r="A85" s="288">
        <f t="shared" si="3"/>
        <v>74</v>
      </c>
      <c r="B85" s="294"/>
      <c r="C85" s="116">
        <v>74</v>
      </c>
      <c r="D85" s="114" t="s">
        <v>285</v>
      </c>
      <c r="E85" s="130" t="s">
        <v>87</v>
      </c>
      <c r="F85" s="130"/>
      <c r="G85" s="115" t="s">
        <v>286</v>
      </c>
      <c r="H85" s="114" t="s">
        <v>102</v>
      </c>
      <c r="I85" s="131">
        <v>15</v>
      </c>
      <c r="J85" s="362"/>
      <c r="K85" s="133">
        <f t="shared" si="2"/>
        <v>0</v>
      </c>
      <c r="L85" s="296"/>
      <c r="M85" s="293"/>
      <c r="N85" s="361"/>
      <c r="O85" s="361"/>
      <c r="P85" s="361"/>
      <c r="Q85" s="361"/>
    </row>
    <row r="86" spans="1:17" ht="27.6" customHeight="1">
      <c r="A86" s="288">
        <f t="shared" si="3"/>
        <v>75</v>
      </c>
      <c r="B86" s="294"/>
      <c r="C86" s="116">
        <v>75</v>
      </c>
      <c r="D86" s="114" t="s">
        <v>287</v>
      </c>
      <c r="E86" s="130" t="s">
        <v>87</v>
      </c>
      <c r="F86" s="130"/>
      <c r="G86" s="115" t="s">
        <v>290</v>
      </c>
      <c r="H86" s="114" t="s">
        <v>102</v>
      </c>
      <c r="I86" s="131">
        <v>1</v>
      </c>
      <c r="J86" s="362"/>
      <c r="K86" s="133">
        <f t="shared" si="2"/>
        <v>0</v>
      </c>
      <c r="L86" s="296"/>
      <c r="M86" s="293"/>
      <c r="N86" s="361"/>
      <c r="O86" s="361"/>
      <c r="P86" s="361"/>
      <c r="Q86" s="361"/>
    </row>
    <row r="87" spans="1:17" ht="27.6" customHeight="1">
      <c r="A87" s="288">
        <f t="shared" si="3"/>
        <v>76</v>
      </c>
      <c r="B87" s="294"/>
      <c r="C87" s="116">
        <v>76</v>
      </c>
      <c r="D87" s="114" t="s">
        <v>289</v>
      </c>
      <c r="E87" s="130" t="s">
        <v>87</v>
      </c>
      <c r="F87" s="130"/>
      <c r="G87" s="115" t="s">
        <v>288</v>
      </c>
      <c r="H87" s="114" t="s">
        <v>100</v>
      </c>
      <c r="I87" s="131">
        <v>42.99</v>
      </c>
      <c r="J87" s="362"/>
      <c r="K87" s="133">
        <f t="shared" si="2"/>
        <v>0</v>
      </c>
      <c r="L87" s="296"/>
      <c r="M87" s="293"/>
      <c r="N87" s="361"/>
      <c r="O87" s="361"/>
      <c r="P87" s="361"/>
      <c r="Q87" s="361"/>
    </row>
    <row r="88" spans="1:17" ht="27.6" customHeight="1">
      <c r="A88" s="288">
        <f t="shared" si="3"/>
        <v>77</v>
      </c>
      <c r="B88" s="294"/>
      <c r="C88" s="116">
        <v>77</v>
      </c>
      <c r="D88" s="114" t="s">
        <v>218</v>
      </c>
      <c r="E88" s="130" t="s">
        <v>87</v>
      </c>
      <c r="F88" s="130"/>
      <c r="G88" s="115" t="s">
        <v>219</v>
      </c>
      <c r="H88" s="114" t="s">
        <v>102</v>
      </c>
      <c r="I88" s="131">
        <v>3</v>
      </c>
      <c r="J88" s="362"/>
      <c r="K88" s="133">
        <f t="shared" si="2"/>
        <v>0</v>
      </c>
      <c r="L88" s="296"/>
      <c r="M88" s="293"/>
      <c r="N88" s="361"/>
      <c r="O88" s="361"/>
      <c r="P88" s="361"/>
      <c r="Q88" s="361"/>
    </row>
    <row r="89" spans="1:17" ht="27.6" customHeight="1">
      <c r="A89" s="288">
        <f t="shared" si="3"/>
        <v>78</v>
      </c>
      <c r="B89" s="294"/>
      <c r="C89" s="116">
        <v>78</v>
      </c>
      <c r="D89" s="114" t="s">
        <v>220</v>
      </c>
      <c r="E89" s="130" t="s">
        <v>87</v>
      </c>
      <c r="F89" s="130"/>
      <c r="G89" s="115" t="s">
        <v>221</v>
      </c>
      <c r="H89" s="114" t="s">
        <v>102</v>
      </c>
      <c r="I89" s="131">
        <v>3</v>
      </c>
      <c r="J89" s="362"/>
      <c r="K89" s="133">
        <f t="shared" si="2"/>
        <v>0</v>
      </c>
      <c r="L89" s="296"/>
      <c r="M89" s="293"/>
      <c r="N89" s="361"/>
      <c r="O89" s="361"/>
      <c r="P89" s="361"/>
      <c r="Q89" s="361"/>
    </row>
    <row r="90" spans="1:17" ht="27.6" customHeight="1">
      <c r="A90" s="288">
        <f t="shared" si="3"/>
        <v>79</v>
      </c>
      <c r="B90" s="294"/>
      <c r="C90" s="116">
        <v>79</v>
      </c>
      <c r="D90" s="114" t="s">
        <v>222</v>
      </c>
      <c r="E90" s="130" t="s">
        <v>87</v>
      </c>
      <c r="F90" s="130"/>
      <c r="G90" s="115" t="s">
        <v>223</v>
      </c>
      <c r="H90" s="114" t="s">
        <v>102</v>
      </c>
      <c r="I90" s="131">
        <v>5</v>
      </c>
      <c r="J90" s="362"/>
      <c r="K90" s="133">
        <f t="shared" si="2"/>
        <v>0</v>
      </c>
      <c r="L90" s="296"/>
      <c r="M90" s="293"/>
      <c r="N90" s="361"/>
      <c r="O90" s="361"/>
      <c r="P90" s="361"/>
      <c r="Q90" s="361"/>
    </row>
    <row r="91" spans="1:17" ht="27.6">
      <c r="A91" s="288">
        <f t="shared" si="3"/>
        <v>80</v>
      </c>
      <c r="B91" s="294"/>
      <c r="C91" s="116">
        <v>80</v>
      </c>
      <c r="D91" s="114" t="s">
        <v>224</v>
      </c>
      <c r="E91" s="130" t="s">
        <v>87</v>
      </c>
      <c r="F91" s="130"/>
      <c r="G91" s="115" t="s">
        <v>225</v>
      </c>
      <c r="H91" s="114" t="s">
        <v>102</v>
      </c>
      <c r="I91" s="131">
        <v>5</v>
      </c>
      <c r="J91" s="362"/>
      <c r="K91" s="133">
        <f t="shared" si="2"/>
        <v>0</v>
      </c>
      <c r="L91" s="296"/>
      <c r="M91" s="293"/>
      <c r="N91" s="361"/>
      <c r="O91" s="361"/>
      <c r="P91" s="361"/>
      <c r="Q91" s="361"/>
    </row>
    <row r="92" spans="1:17" ht="27.6">
      <c r="A92" s="288">
        <f t="shared" si="3"/>
        <v>81</v>
      </c>
      <c r="B92" s="294"/>
      <c r="C92" s="116">
        <v>81</v>
      </c>
      <c r="D92" s="114" t="s">
        <v>226</v>
      </c>
      <c r="E92" s="130" t="s">
        <v>87</v>
      </c>
      <c r="F92" s="130"/>
      <c r="G92" s="115" t="s">
        <v>227</v>
      </c>
      <c r="H92" s="114" t="s">
        <v>100</v>
      </c>
      <c r="I92" s="131">
        <v>390</v>
      </c>
      <c r="J92" s="362"/>
      <c r="K92" s="133">
        <f t="shared" si="2"/>
        <v>0</v>
      </c>
      <c r="L92" s="296"/>
      <c r="M92" s="293"/>
      <c r="N92" s="361"/>
      <c r="O92" s="361"/>
      <c r="P92" s="361"/>
      <c r="Q92" s="361"/>
    </row>
    <row r="93" spans="1:17" ht="27.6" customHeight="1">
      <c r="A93" s="288">
        <f t="shared" si="3"/>
        <v>82</v>
      </c>
      <c r="B93" s="294"/>
      <c r="C93" s="116">
        <v>82</v>
      </c>
      <c r="D93" s="114" t="s">
        <v>228</v>
      </c>
      <c r="E93" s="130" t="s">
        <v>87</v>
      </c>
      <c r="F93" s="130"/>
      <c r="G93" s="115" t="s">
        <v>229</v>
      </c>
      <c r="H93" s="114" t="s">
        <v>102</v>
      </c>
      <c r="I93" s="131">
        <v>26</v>
      </c>
      <c r="J93" s="362"/>
      <c r="K93" s="133">
        <f t="shared" si="2"/>
        <v>0</v>
      </c>
      <c r="L93" s="296"/>
      <c r="M93" s="293"/>
      <c r="N93" s="361"/>
      <c r="O93" s="361"/>
      <c r="P93" s="361"/>
      <c r="Q93" s="361"/>
    </row>
    <row r="94" spans="1:17" ht="27.6" customHeight="1">
      <c r="A94" s="288">
        <f t="shared" si="3"/>
        <v>83</v>
      </c>
      <c r="B94" s="294"/>
      <c r="C94" s="116">
        <v>83</v>
      </c>
      <c r="D94" s="114" t="s">
        <v>230</v>
      </c>
      <c r="E94" s="130" t="s">
        <v>87</v>
      </c>
      <c r="F94" s="130"/>
      <c r="G94" s="115" t="s">
        <v>231</v>
      </c>
      <c r="H94" s="114" t="s">
        <v>102</v>
      </c>
      <c r="I94" s="131">
        <v>390</v>
      </c>
      <c r="J94" s="362"/>
      <c r="K94" s="133">
        <f t="shared" si="2"/>
        <v>0</v>
      </c>
      <c r="L94" s="296"/>
      <c r="M94" s="293"/>
      <c r="N94" s="361"/>
      <c r="O94" s="361"/>
      <c r="P94" s="361"/>
      <c r="Q94" s="361"/>
    </row>
    <row r="95" spans="1:17" ht="27.6" customHeight="1">
      <c r="A95" s="288">
        <f t="shared" si="3"/>
        <v>84</v>
      </c>
      <c r="B95" s="294"/>
      <c r="C95" s="116">
        <v>84</v>
      </c>
      <c r="D95" s="114" t="s">
        <v>232</v>
      </c>
      <c r="E95" s="130" t="s">
        <v>87</v>
      </c>
      <c r="F95" s="130"/>
      <c r="G95" s="115" t="s">
        <v>233</v>
      </c>
      <c r="H95" s="114" t="s">
        <v>99</v>
      </c>
      <c r="I95" s="131">
        <v>1288.1999999999998</v>
      </c>
      <c r="J95" s="362"/>
      <c r="K95" s="133">
        <f t="shared" si="2"/>
        <v>0</v>
      </c>
      <c r="L95" s="296"/>
      <c r="M95" s="293"/>
      <c r="N95" s="361"/>
      <c r="O95" s="361"/>
      <c r="P95" s="361"/>
      <c r="Q95" s="361"/>
    </row>
    <row r="96" spans="1:17" ht="27.6" customHeight="1">
      <c r="A96" s="288">
        <f t="shared" si="3"/>
        <v>85</v>
      </c>
      <c r="B96" s="294"/>
      <c r="C96" s="116">
        <v>85</v>
      </c>
      <c r="D96" s="114" t="s">
        <v>234</v>
      </c>
      <c r="E96" s="130" t="s">
        <v>87</v>
      </c>
      <c r="F96" s="130"/>
      <c r="G96" s="115" t="s">
        <v>235</v>
      </c>
      <c r="H96" s="114" t="s">
        <v>99</v>
      </c>
      <c r="I96" s="131">
        <v>1288.1999999999998</v>
      </c>
      <c r="J96" s="362"/>
      <c r="K96" s="133">
        <f t="shared" si="2"/>
        <v>0</v>
      </c>
      <c r="L96" s="296"/>
      <c r="M96" s="293"/>
      <c r="N96" s="361"/>
      <c r="O96" s="361"/>
      <c r="P96" s="361"/>
      <c r="Q96" s="361"/>
    </row>
    <row r="97" spans="1:17" ht="27.6" customHeight="1">
      <c r="A97" s="288">
        <f t="shared" si="3"/>
        <v>86</v>
      </c>
      <c r="B97" s="314"/>
      <c r="C97" s="116">
        <v>86</v>
      </c>
      <c r="D97" s="114" t="s">
        <v>236</v>
      </c>
      <c r="E97" s="130" t="s">
        <v>87</v>
      </c>
      <c r="F97" s="130"/>
      <c r="G97" s="115" t="s">
        <v>237</v>
      </c>
      <c r="H97" s="114" t="s">
        <v>99</v>
      </c>
      <c r="I97" s="131">
        <v>1288.1999999999998</v>
      </c>
      <c r="J97" s="362"/>
      <c r="K97" s="133">
        <f t="shared" si="2"/>
        <v>0</v>
      </c>
      <c r="L97" s="315"/>
      <c r="M97" s="316"/>
      <c r="N97" s="361"/>
      <c r="O97" s="361"/>
      <c r="P97" s="361"/>
      <c r="Q97" s="361"/>
    </row>
    <row r="98" spans="1:17" ht="27.6" customHeight="1">
      <c r="A98" s="288">
        <f t="shared" si="3"/>
        <v>87</v>
      </c>
      <c r="B98" s="294"/>
      <c r="C98" s="116">
        <v>87</v>
      </c>
      <c r="D98" s="114" t="s">
        <v>238</v>
      </c>
      <c r="E98" s="130" t="s">
        <v>87</v>
      </c>
      <c r="F98" s="130"/>
      <c r="G98" s="115" t="s">
        <v>137</v>
      </c>
      <c r="H98" s="114" t="s">
        <v>99</v>
      </c>
      <c r="I98" s="131">
        <v>1288.1999999999998</v>
      </c>
      <c r="J98" s="362"/>
      <c r="K98" s="133">
        <f t="shared" si="2"/>
        <v>0</v>
      </c>
      <c r="L98" s="296"/>
      <c r="M98" s="293"/>
      <c r="N98" s="361"/>
      <c r="O98" s="361"/>
      <c r="P98" s="361"/>
      <c r="Q98" s="361"/>
    </row>
    <row r="99" spans="1:17" ht="41.4">
      <c r="A99" s="288">
        <f t="shared" si="3"/>
        <v>88</v>
      </c>
      <c r="B99" s="294"/>
      <c r="C99" s="116">
        <v>88</v>
      </c>
      <c r="D99" s="114" t="s">
        <v>239</v>
      </c>
      <c r="E99" s="130" t="s">
        <v>87</v>
      </c>
      <c r="F99" s="130"/>
      <c r="G99" s="115" t="s">
        <v>240</v>
      </c>
      <c r="H99" s="114" t="s">
        <v>102</v>
      </c>
      <c r="I99" s="131">
        <v>104</v>
      </c>
      <c r="J99" s="362"/>
      <c r="K99" s="133">
        <f t="shared" si="2"/>
        <v>0</v>
      </c>
      <c r="L99" s="296"/>
      <c r="M99" s="293"/>
      <c r="N99" s="361"/>
      <c r="O99" s="361"/>
      <c r="P99" s="361"/>
      <c r="Q99" s="361"/>
    </row>
    <row r="100" spans="1:17" ht="41.4" customHeight="1">
      <c r="A100" s="288">
        <f t="shared" si="3"/>
        <v>89</v>
      </c>
      <c r="B100" s="294"/>
      <c r="C100" s="116">
        <v>89</v>
      </c>
      <c r="D100" s="114" t="s">
        <v>271</v>
      </c>
      <c r="E100" s="130" t="s">
        <v>87</v>
      </c>
      <c r="F100" s="130"/>
      <c r="G100" s="115" t="s">
        <v>272</v>
      </c>
      <c r="H100" s="114" t="s">
        <v>99</v>
      </c>
      <c r="I100" s="131">
        <v>348.76</v>
      </c>
      <c r="J100" s="362"/>
      <c r="K100" s="133">
        <f t="shared" si="2"/>
        <v>0</v>
      </c>
      <c r="L100" s="296"/>
      <c r="M100" s="293"/>
      <c r="N100" s="361"/>
      <c r="O100" s="361"/>
      <c r="P100" s="361"/>
      <c r="Q100" s="361"/>
    </row>
    <row r="101" spans="1:17" ht="41.4" customHeight="1">
      <c r="A101" s="288">
        <f t="shared" si="3"/>
        <v>90</v>
      </c>
      <c r="B101" s="294"/>
      <c r="C101" s="116">
        <v>90</v>
      </c>
      <c r="D101" s="114" t="s">
        <v>241</v>
      </c>
      <c r="E101" s="130" t="s">
        <v>87</v>
      </c>
      <c r="F101" s="130"/>
      <c r="G101" s="115" t="s">
        <v>242</v>
      </c>
      <c r="H101" s="114" t="s">
        <v>99</v>
      </c>
      <c r="I101" s="131">
        <v>257.64000000000004</v>
      </c>
      <c r="J101" s="362"/>
      <c r="K101" s="133">
        <f t="shared" si="2"/>
        <v>0</v>
      </c>
      <c r="L101" s="296"/>
      <c r="M101" s="293"/>
      <c r="N101" s="361"/>
      <c r="O101" s="361"/>
      <c r="P101" s="361"/>
      <c r="Q101" s="361"/>
    </row>
    <row r="102" spans="1:17" ht="27.6" customHeight="1">
      <c r="A102" s="288">
        <f t="shared" si="3"/>
        <v>91</v>
      </c>
      <c r="B102" s="294"/>
      <c r="C102" s="116">
        <v>91</v>
      </c>
      <c r="D102" s="114" t="s">
        <v>243</v>
      </c>
      <c r="E102" s="130" t="s">
        <v>87</v>
      </c>
      <c r="F102" s="130"/>
      <c r="G102" s="115" t="s">
        <v>244</v>
      </c>
      <c r="H102" s="114" t="s">
        <v>102</v>
      </c>
      <c r="I102" s="131">
        <v>130</v>
      </c>
      <c r="J102" s="362"/>
      <c r="K102" s="133">
        <f t="shared" si="2"/>
        <v>0</v>
      </c>
      <c r="L102" s="296"/>
      <c r="M102" s="293"/>
      <c r="N102" s="361"/>
      <c r="O102" s="361"/>
      <c r="P102" s="361"/>
      <c r="Q102" s="361"/>
    </row>
    <row r="103" spans="1:17" ht="27.6" customHeight="1">
      <c r="A103" s="288">
        <f t="shared" si="3"/>
        <v>92</v>
      </c>
      <c r="B103" s="294"/>
      <c r="C103" s="116">
        <v>92</v>
      </c>
      <c r="D103" s="114" t="s">
        <v>278</v>
      </c>
      <c r="E103" s="130" t="s">
        <v>87</v>
      </c>
      <c r="F103" s="130"/>
      <c r="G103" s="115" t="s">
        <v>279</v>
      </c>
      <c r="H103" s="114" t="s">
        <v>100</v>
      </c>
      <c r="I103" s="131">
        <v>34.96</v>
      </c>
      <c r="J103" s="362"/>
      <c r="K103" s="133">
        <f t="shared" si="2"/>
        <v>0</v>
      </c>
      <c r="L103" s="296"/>
      <c r="M103" s="293"/>
      <c r="N103" s="361"/>
      <c r="O103" s="361"/>
      <c r="P103" s="361"/>
      <c r="Q103" s="361"/>
    </row>
    <row r="104" spans="1:17" ht="41.4" customHeight="1">
      <c r="A104" s="288">
        <f t="shared" si="3"/>
        <v>93</v>
      </c>
      <c r="B104" s="294"/>
      <c r="C104" s="116">
        <v>93</v>
      </c>
      <c r="D104" s="114" t="s">
        <v>273</v>
      </c>
      <c r="E104" s="130" t="s">
        <v>87</v>
      </c>
      <c r="F104" s="130"/>
      <c r="G104" s="115" t="s">
        <v>274</v>
      </c>
      <c r="H104" s="114" t="s">
        <v>99</v>
      </c>
      <c r="I104" s="131">
        <v>348.76</v>
      </c>
      <c r="J104" s="362"/>
      <c r="K104" s="133">
        <f t="shared" si="2"/>
        <v>0</v>
      </c>
      <c r="L104" s="296"/>
      <c r="M104" s="293"/>
      <c r="N104" s="361"/>
      <c r="O104" s="361"/>
      <c r="P104" s="361"/>
      <c r="Q104" s="361"/>
    </row>
    <row r="105" spans="1:17" ht="27.6" customHeight="1">
      <c r="A105" s="288">
        <f t="shared" si="3"/>
        <v>94</v>
      </c>
      <c r="B105" s="294"/>
      <c r="C105" s="116">
        <v>94</v>
      </c>
      <c r="D105" s="114" t="s">
        <v>276</v>
      </c>
      <c r="E105" s="130" t="s">
        <v>87</v>
      </c>
      <c r="F105" s="130"/>
      <c r="G105" s="115" t="s">
        <v>277</v>
      </c>
      <c r="H105" s="114" t="s">
        <v>100</v>
      </c>
      <c r="I105" s="131">
        <v>34.96</v>
      </c>
      <c r="J105" s="362"/>
      <c r="K105" s="133">
        <f t="shared" si="2"/>
        <v>0</v>
      </c>
      <c r="L105" s="296"/>
      <c r="M105" s="293"/>
      <c r="N105" s="361"/>
      <c r="O105" s="361"/>
      <c r="P105" s="361"/>
      <c r="Q105" s="361"/>
    </row>
    <row r="106" spans="1:17" ht="27.6" customHeight="1">
      <c r="A106" s="288">
        <f t="shared" si="3"/>
        <v>95</v>
      </c>
      <c r="B106" s="294"/>
      <c r="C106" s="116">
        <v>95</v>
      </c>
      <c r="D106" s="114" t="s">
        <v>245</v>
      </c>
      <c r="E106" s="130" t="s">
        <v>87</v>
      </c>
      <c r="F106" s="130"/>
      <c r="G106" s="115" t="s">
        <v>246</v>
      </c>
      <c r="H106" s="114" t="s">
        <v>99</v>
      </c>
      <c r="I106" s="131">
        <v>40.61</v>
      </c>
      <c r="J106" s="362"/>
      <c r="K106" s="133">
        <f t="shared" si="2"/>
        <v>0</v>
      </c>
      <c r="L106" s="296"/>
      <c r="M106" s="293"/>
      <c r="N106" s="361"/>
      <c r="O106" s="361"/>
      <c r="P106" s="361"/>
      <c r="Q106" s="361"/>
    </row>
    <row r="107" spans="1:17" ht="55.2">
      <c r="A107" s="288">
        <f t="shared" si="3"/>
        <v>96</v>
      </c>
      <c r="B107" s="294"/>
      <c r="C107" s="116">
        <v>96</v>
      </c>
      <c r="D107" s="114" t="s">
        <v>247</v>
      </c>
      <c r="E107" s="130" t="s">
        <v>87</v>
      </c>
      <c r="F107" s="130"/>
      <c r="G107" s="115" t="s">
        <v>138</v>
      </c>
      <c r="H107" s="114" t="s">
        <v>100</v>
      </c>
      <c r="I107" s="131">
        <v>88.990000000000009</v>
      </c>
      <c r="J107" s="362"/>
      <c r="K107" s="133">
        <f t="shared" si="2"/>
        <v>0</v>
      </c>
      <c r="L107" s="296"/>
      <c r="M107" s="293"/>
      <c r="N107" s="361"/>
      <c r="O107" s="361"/>
      <c r="P107" s="361"/>
      <c r="Q107" s="361"/>
    </row>
    <row r="108" spans="1:17" ht="14.4" customHeight="1">
      <c r="A108" s="288">
        <f t="shared" si="3"/>
        <v>97</v>
      </c>
      <c r="B108" s="314"/>
      <c r="C108" s="116">
        <v>97</v>
      </c>
      <c r="D108" s="114" t="s">
        <v>248</v>
      </c>
      <c r="E108" s="130" t="s">
        <v>87</v>
      </c>
      <c r="F108" s="130"/>
      <c r="G108" s="115" t="s">
        <v>139</v>
      </c>
      <c r="H108" s="114" t="s">
        <v>99</v>
      </c>
      <c r="I108" s="131">
        <v>128.82000000000002</v>
      </c>
      <c r="J108" s="362"/>
      <c r="K108" s="133">
        <f t="shared" si="2"/>
        <v>0</v>
      </c>
      <c r="L108" s="315"/>
      <c r="M108" s="316"/>
      <c r="N108" s="361"/>
      <c r="O108" s="361"/>
      <c r="P108" s="361"/>
      <c r="Q108" s="361"/>
    </row>
    <row r="109" spans="1:17" ht="27.6">
      <c r="A109" s="288">
        <f t="shared" si="3"/>
        <v>98</v>
      </c>
      <c r="B109" s="294"/>
      <c r="C109" s="116">
        <v>98</v>
      </c>
      <c r="D109" s="114" t="s">
        <v>249</v>
      </c>
      <c r="E109" s="130" t="s">
        <v>87</v>
      </c>
      <c r="F109" s="130"/>
      <c r="G109" s="115" t="s">
        <v>140</v>
      </c>
      <c r="H109" s="114" t="s">
        <v>97</v>
      </c>
      <c r="I109" s="131">
        <v>40.5</v>
      </c>
      <c r="J109" s="362"/>
      <c r="K109" s="133">
        <f t="shared" si="2"/>
        <v>0</v>
      </c>
      <c r="L109" s="296"/>
      <c r="M109" s="293"/>
      <c r="N109" s="361"/>
      <c r="O109" s="361"/>
      <c r="P109" s="361"/>
      <c r="Q109" s="361"/>
    </row>
    <row r="110" spans="1:17" ht="27.6" customHeight="1">
      <c r="A110" s="288">
        <f t="shared" si="3"/>
        <v>99</v>
      </c>
      <c r="B110" s="294"/>
      <c r="C110" s="116">
        <v>99</v>
      </c>
      <c r="D110" s="114" t="s">
        <v>264</v>
      </c>
      <c r="E110" s="130" t="s">
        <v>87</v>
      </c>
      <c r="F110" s="130"/>
      <c r="G110" s="115" t="s">
        <v>265</v>
      </c>
      <c r="H110" s="114" t="s">
        <v>97</v>
      </c>
      <c r="I110" s="131">
        <v>195.79</v>
      </c>
      <c r="J110" s="362"/>
      <c r="K110" s="133">
        <f t="shared" si="2"/>
        <v>0</v>
      </c>
      <c r="L110" s="296"/>
      <c r="M110" s="293"/>
      <c r="N110" s="361"/>
      <c r="O110" s="361"/>
      <c r="P110" s="361"/>
      <c r="Q110" s="361"/>
    </row>
    <row r="111" spans="1:17" ht="27.6" customHeight="1">
      <c r="A111" s="288">
        <f t="shared" si="3"/>
        <v>100</v>
      </c>
      <c r="B111" s="294"/>
      <c r="C111" s="116">
        <v>100</v>
      </c>
      <c r="D111" s="114" t="s">
        <v>266</v>
      </c>
      <c r="E111" s="130" t="s">
        <v>87</v>
      </c>
      <c r="F111" s="130"/>
      <c r="G111" s="115" t="s">
        <v>267</v>
      </c>
      <c r="H111" s="114" t="s">
        <v>102</v>
      </c>
      <c r="I111" s="131">
        <v>4</v>
      </c>
      <c r="J111" s="362"/>
      <c r="K111" s="133">
        <f t="shared" si="2"/>
        <v>0</v>
      </c>
      <c r="L111" s="296"/>
      <c r="M111" s="293"/>
      <c r="N111" s="361"/>
      <c r="O111" s="361"/>
      <c r="P111" s="361"/>
      <c r="Q111" s="361"/>
    </row>
    <row r="112" spans="1:17" ht="27.6" customHeight="1" thickBot="1">
      <c r="A112" s="288">
        <f t="shared" si="3"/>
        <v>101</v>
      </c>
      <c r="B112" s="294"/>
      <c r="C112" s="116">
        <v>101</v>
      </c>
      <c r="D112" s="114" t="s">
        <v>268</v>
      </c>
      <c r="E112" s="130" t="s">
        <v>87</v>
      </c>
      <c r="F112" s="130"/>
      <c r="G112" s="115" t="s">
        <v>269</v>
      </c>
      <c r="H112" s="114" t="s">
        <v>102</v>
      </c>
      <c r="I112" s="131">
        <v>19</v>
      </c>
      <c r="J112" s="362"/>
      <c r="K112" s="133">
        <f t="shared" si="2"/>
        <v>0</v>
      </c>
      <c r="L112" s="296"/>
      <c r="M112" s="293"/>
      <c r="N112" s="361"/>
      <c r="O112" s="361"/>
      <c r="P112" s="361"/>
      <c r="Q112" s="361"/>
    </row>
    <row r="113" spans="1:17" ht="16.2" thickBot="1">
      <c r="A113" s="288" t="e">
        <f>IF(I113=0,#REF!,#REF!+1)</f>
        <v>#REF!</v>
      </c>
      <c r="B113" s="134"/>
      <c r="C113" s="317" t="s">
        <v>250</v>
      </c>
      <c r="D113" s="318"/>
      <c r="E113" s="318"/>
      <c r="F113" s="318"/>
      <c r="G113" s="318"/>
      <c r="H113" s="318"/>
      <c r="I113" s="318"/>
      <c r="J113" s="319"/>
      <c r="K113" s="320">
        <f>SUM(K12:K112)</f>
        <v>0</v>
      </c>
      <c r="L113" s="135"/>
      <c r="M113" s="136"/>
      <c r="N113" s="361"/>
      <c r="O113" s="361"/>
      <c r="P113" s="361"/>
      <c r="Q113" s="361"/>
    </row>
    <row r="114" spans="1:17" ht="15.6">
      <c r="A114" s="288" t="e">
        <f>IF(I114=0,A113,A113+1)</f>
        <v>#REF!</v>
      </c>
      <c r="B114" s="134"/>
      <c r="C114" s="117"/>
      <c r="D114" s="117"/>
      <c r="E114" s="117"/>
      <c r="F114" s="117"/>
      <c r="G114" s="117"/>
      <c r="H114" s="117"/>
      <c r="I114" s="117"/>
      <c r="J114" s="117"/>
      <c r="K114" s="118"/>
      <c r="L114" s="135"/>
      <c r="M114" s="136"/>
      <c r="N114" s="136"/>
      <c r="O114" s="136"/>
    </row>
    <row r="115" spans="1:17" ht="16.2" thickBot="1">
      <c r="A115" s="288" t="e">
        <f t="shared" ref="A115:A117" si="4">IF(I115=0,A114,A114+1)</f>
        <v>#REF!</v>
      </c>
      <c r="B115" s="134"/>
      <c r="C115" s="159" t="s">
        <v>251</v>
      </c>
      <c r="D115" s="160"/>
      <c r="E115" s="160"/>
      <c r="F115" s="160"/>
      <c r="G115" s="160"/>
      <c r="H115" s="160"/>
      <c r="I115" s="160"/>
      <c r="J115" s="160"/>
      <c r="K115" s="161"/>
      <c r="L115" s="135"/>
      <c r="M115" s="136"/>
      <c r="N115" s="136"/>
      <c r="O115" s="136"/>
    </row>
    <row r="116" spans="1:17" ht="15.6">
      <c r="A116" s="288" t="e">
        <f t="shared" si="4"/>
        <v>#REF!</v>
      </c>
      <c r="B116" s="134"/>
      <c r="C116" s="114">
        <f>C112+1</f>
        <v>102</v>
      </c>
      <c r="D116" s="321" t="s">
        <v>314</v>
      </c>
      <c r="E116" s="130"/>
      <c r="F116" s="130"/>
      <c r="G116" s="115" t="s">
        <v>315</v>
      </c>
      <c r="H116" s="115" t="s">
        <v>102</v>
      </c>
      <c r="I116" s="322">
        <v>1</v>
      </c>
      <c r="J116" s="362"/>
      <c r="K116" s="133">
        <f>ROUND(I116*J116,0)</f>
        <v>0</v>
      </c>
      <c r="L116" s="135"/>
      <c r="M116" s="136"/>
      <c r="N116" s="136"/>
      <c r="O116" s="136"/>
    </row>
    <row r="117" spans="1:17" ht="27.6">
      <c r="A117" s="288" t="e">
        <f t="shared" si="4"/>
        <v>#REF!</v>
      </c>
      <c r="B117" s="134"/>
      <c r="C117" s="114">
        <f t="shared" ref="C117:C154" si="5">C116+1</f>
        <v>103</v>
      </c>
      <c r="D117" s="321" t="s">
        <v>316</v>
      </c>
      <c r="E117" s="130"/>
      <c r="F117" s="130"/>
      <c r="G117" s="115" t="s">
        <v>317</v>
      </c>
      <c r="H117" s="115" t="s">
        <v>318</v>
      </c>
      <c r="I117" s="322">
        <v>20</v>
      </c>
      <c r="J117" s="362"/>
      <c r="K117" s="133">
        <f t="shared" ref="K117:K130" si="6">ROUND(I117*J117,0)</f>
        <v>0</v>
      </c>
      <c r="L117" s="135"/>
      <c r="M117" s="136"/>
      <c r="N117" s="136"/>
      <c r="O117" s="136"/>
    </row>
    <row r="118" spans="1:17" ht="41.4">
      <c r="A118" s="288" t="e">
        <f>IF(I118=0,A117,A117+1)</f>
        <v>#REF!</v>
      </c>
      <c r="B118" s="134"/>
      <c r="C118" s="114">
        <f t="shared" si="5"/>
        <v>104</v>
      </c>
      <c r="D118" s="321" t="s">
        <v>319</v>
      </c>
      <c r="E118" s="130"/>
      <c r="F118" s="130"/>
      <c r="G118" s="115" t="s">
        <v>320</v>
      </c>
      <c r="H118" s="115" t="s">
        <v>321</v>
      </c>
      <c r="I118" s="322">
        <v>320</v>
      </c>
      <c r="J118" s="362"/>
      <c r="K118" s="133">
        <f t="shared" si="6"/>
        <v>0</v>
      </c>
      <c r="L118" s="135"/>
      <c r="M118" s="136"/>
      <c r="N118" s="136"/>
      <c r="O118" s="136"/>
    </row>
    <row r="119" spans="1:17" ht="55.2">
      <c r="A119" s="288" t="e">
        <f>IF(I119=0,A118,A118+1)</f>
        <v>#REF!</v>
      </c>
      <c r="B119" s="134"/>
      <c r="C119" s="116">
        <f t="shared" si="5"/>
        <v>105</v>
      </c>
      <c r="D119" s="321" t="s">
        <v>322</v>
      </c>
      <c r="E119" s="130"/>
      <c r="F119" s="130"/>
      <c r="G119" s="115" t="s">
        <v>323</v>
      </c>
      <c r="H119" s="115" t="s">
        <v>321</v>
      </c>
      <c r="I119" s="322">
        <v>190</v>
      </c>
      <c r="J119" s="362"/>
      <c r="K119" s="133">
        <f t="shared" si="6"/>
        <v>0</v>
      </c>
      <c r="L119" s="135"/>
      <c r="M119" s="136"/>
      <c r="N119" s="136"/>
      <c r="O119" s="136"/>
    </row>
    <row r="120" spans="1:17" ht="41.4">
      <c r="A120" s="288" t="e">
        <f t="shared" ref="A120:A154" si="7">IF(I120=0,A119,A119+1)</f>
        <v>#REF!</v>
      </c>
      <c r="B120" s="134"/>
      <c r="C120" s="116">
        <f t="shared" si="5"/>
        <v>106</v>
      </c>
      <c r="D120" s="321" t="s">
        <v>324</v>
      </c>
      <c r="E120" s="130"/>
      <c r="F120" s="130"/>
      <c r="G120" s="115" t="s">
        <v>325</v>
      </c>
      <c r="H120" s="115" t="s">
        <v>326</v>
      </c>
      <c r="I120" s="322">
        <v>315</v>
      </c>
      <c r="J120" s="362"/>
      <c r="K120" s="133">
        <f t="shared" si="6"/>
        <v>0</v>
      </c>
      <c r="L120" s="135"/>
      <c r="M120" s="136"/>
      <c r="N120" s="136"/>
      <c r="O120" s="136"/>
    </row>
    <row r="121" spans="1:17" ht="41.4">
      <c r="A121" s="288" t="e">
        <f t="shared" si="7"/>
        <v>#REF!</v>
      </c>
      <c r="B121" s="134"/>
      <c r="C121" s="116">
        <f t="shared" si="5"/>
        <v>107</v>
      </c>
      <c r="D121" s="321" t="s">
        <v>327</v>
      </c>
      <c r="E121" s="130"/>
      <c r="F121" s="130"/>
      <c r="G121" s="115" t="s">
        <v>328</v>
      </c>
      <c r="H121" s="115" t="s">
        <v>318</v>
      </c>
      <c r="I121" s="322">
        <v>15.5</v>
      </c>
      <c r="J121" s="362"/>
      <c r="K121" s="133">
        <f t="shared" si="6"/>
        <v>0</v>
      </c>
      <c r="L121" s="135"/>
      <c r="M121" s="136"/>
      <c r="N121" s="136"/>
      <c r="O121" s="136"/>
    </row>
    <row r="122" spans="1:17" ht="15.6">
      <c r="A122" s="288" t="e">
        <f t="shared" si="7"/>
        <v>#REF!</v>
      </c>
      <c r="B122" s="134"/>
      <c r="C122" s="116">
        <f t="shared" si="5"/>
        <v>108</v>
      </c>
      <c r="D122" s="321" t="s">
        <v>329</v>
      </c>
      <c r="E122" s="130"/>
      <c r="F122" s="130"/>
      <c r="G122" s="115" t="s">
        <v>330</v>
      </c>
      <c r="H122" s="115" t="s">
        <v>102</v>
      </c>
      <c r="I122" s="322">
        <v>9</v>
      </c>
      <c r="J122" s="362"/>
      <c r="K122" s="133">
        <f t="shared" si="6"/>
        <v>0</v>
      </c>
      <c r="L122" s="135"/>
      <c r="M122" s="136"/>
      <c r="N122" s="136"/>
      <c r="O122" s="136"/>
    </row>
    <row r="123" spans="1:17" ht="15.6">
      <c r="A123" s="288" t="e">
        <f t="shared" si="7"/>
        <v>#REF!</v>
      </c>
      <c r="B123" s="134"/>
      <c r="C123" s="116">
        <f t="shared" si="5"/>
        <v>109</v>
      </c>
      <c r="D123" s="321" t="s">
        <v>331</v>
      </c>
      <c r="E123" s="130"/>
      <c r="F123" s="130"/>
      <c r="G123" s="115" t="s">
        <v>332</v>
      </c>
      <c r="H123" s="115" t="s">
        <v>100</v>
      </c>
      <c r="I123" s="322">
        <v>130</v>
      </c>
      <c r="J123" s="362"/>
      <c r="K123" s="133">
        <f t="shared" si="6"/>
        <v>0</v>
      </c>
      <c r="L123" s="135"/>
      <c r="M123" s="136"/>
      <c r="N123" s="136"/>
      <c r="O123" s="136"/>
    </row>
    <row r="124" spans="1:17" ht="15.6">
      <c r="A124" s="288" t="e">
        <f t="shared" si="7"/>
        <v>#REF!</v>
      </c>
      <c r="B124" s="134"/>
      <c r="C124" s="116">
        <f t="shared" si="5"/>
        <v>110</v>
      </c>
      <c r="D124" s="321" t="s">
        <v>333</v>
      </c>
      <c r="E124" s="130"/>
      <c r="F124" s="130"/>
      <c r="G124" s="115" t="s">
        <v>334</v>
      </c>
      <c r="H124" s="115" t="s">
        <v>102</v>
      </c>
      <c r="I124" s="322">
        <v>9</v>
      </c>
      <c r="J124" s="362"/>
      <c r="K124" s="133">
        <f t="shared" si="6"/>
        <v>0</v>
      </c>
      <c r="L124" s="135"/>
      <c r="M124" s="136"/>
      <c r="N124" s="136"/>
      <c r="O124" s="136"/>
    </row>
    <row r="125" spans="1:17" ht="15.6">
      <c r="A125" s="288" t="e">
        <f t="shared" si="7"/>
        <v>#REF!</v>
      </c>
      <c r="B125" s="134"/>
      <c r="C125" s="116">
        <f t="shared" si="5"/>
        <v>111</v>
      </c>
      <c r="D125" s="321" t="s">
        <v>335</v>
      </c>
      <c r="E125" s="130"/>
      <c r="F125" s="130"/>
      <c r="G125" s="115" t="s">
        <v>336</v>
      </c>
      <c r="H125" s="115" t="s">
        <v>102</v>
      </c>
      <c r="I125" s="322">
        <v>9</v>
      </c>
      <c r="J125" s="362"/>
      <c r="K125" s="133">
        <f t="shared" si="6"/>
        <v>0</v>
      </c>
      <c r="L125" s="135"/>
      <c r="M125" s="136"/>
      <c r="N125" s="136"/>
      <c r="O125" s="136"/>
    </row>
    <row r="126" spans="1:17" ht="27.6">
      <c r="A126" s="288" t="e">
        <f t="shared" si="7"/>
        <v>#REF!</v>
      </c>
      <c r="B126" s="134"/>
      <c r="C126" s="116">
        <f t="shared" si="5"/>
        <v>112</v>
      </c>
      <c r="D126" s="321" t="s">
        <v>337</v>
      </c>
      <c r="E126" s="130"/>
      <c r="F126" s="130"/>
      <c r="G126" s="115" t="s">
        <v>338</v>
      </c>
      <c r="H126" s="115" t="s">
        <v>318</v>
      </c>
      <c r="I126" s="322">
        <v>91</v>
      </c>
      <c r="J126" s="362"/>
      <c r="K126" s="133">
        <f t="shared" si="6"/>
        <v>0</v>
      </c>
      <c r="L126" s="135"/>
      <c r="M126" s="136"/>
      <c r="N126" s="136"/>
      <c r="O126" s="136"/>
    </row>
    <row r="127" spans="1:17" ht="41.4">
      <c r="A127" s="288" t="e">
        <f t="shared" si="7"/>
        <v>#REF!</v>
      </c>
      <c r="B127" s="134"/>
      <c r="C127" s="116">
        <f t="shared" si="5"/>
        <v>113</v>
      </c>
      <c r="D127" s="321" t="s">
        <v>339</v>
      </c>
      <c r="E127" s="130"/>
      <c r="F127" s="130"/>
      <c r="G127" s="115" t="s">
        <v>340</v>
      </c>
      <c r="H127" s="115" t="s">
        <v>102</v>
      </c>
      <c r="I127" s="322">
        <v>5</v>
      </c>
      <c r="J127" s="362"/>
      <c r="K127" s="133">
        <f t="shared" si="6"/>
        <v>0</v>
      </c>
      <c r="L127" s="135"/>
      <c r="M127" s="136"/>
      <c r="N127" s="136"/>
      <c r="O127" s="136"/>
    </row>
    <row r="128" spans="1:17" ht="27.6">
      <c r="A128" s="288" t="e">
        <f t="shared" si="7"/>
        <v>#REF!</v>
      </c>
      <c r="B128" s="134"/>
      <c r="C128" s="116">
        <f t="shared" si="5"/>
        <v>114</v>
      </c>
      <c r="D128" s="321" t="s">
        <v>341</v>
      </c>
      <c r="E128" s="130"/>
      <c r="F128" s="130"/>
      <c r="G128" s="115" t="s">
        <v>342</v>
      </c>
      <c r="H128" s="115" t="s">
        <v>102</v>
      </c>
      <c r="I128" s="322">
        <v>1</v>
      </c>
      <c r="J128" s="362"/>
      <c r="K128" s="133">
        <f t="shared" si="6"/>
        <v>0</v>
      </c>
      <c r="L128" s="135"/>
      <c r="M128" s="136"/>
      <c r="N128" s="136"/>
      <c r="O128" s="136"/>
    </row>
    <row r="129" spans="1:15" ht="27.6">
      <c r="A129" s="288" t="e">
        <f t="shared" si="7"/>
        <v>#REF!</v>
      </c>
      <c r="B129" s="134"/>
      <c r="C129" s="116">
        <f t="shared" si="5"/>
        <v>115</v>
      </c>
      <c r="D129" s="321" t="s">
        <v>343</v>
      </c>
      <c r="E129" s="130"/>
      <c r="F129" s="130"/>
      <c r="G129" s="115" t="s">
        <v>344</v>
      </c>
      <c r="H129" s="115" t="s">
        <v>318</v>
      </c>
      <c r="I129" s="322">
        <v>12</v>
      </c>
      <c r="J129" s="362"/>
      <c r="K129" s="133">
        <f t="shared" si="6"/>
        <v>0</v>
      </c>
      <c r="L129" s="135"/>
      <c r="M129" s="136"/>
      <c r="N129" s="136"/>
      <c r="O129" s="136"/>
    </row>
    <row r="130" spans="1:15" ht="28.2" thickBot="1">
      <c r="A130" s="288" t="e">
        <f t="shared" si="7"/>
        <v>#REF!</v>
      </c>
      <c r="B130" s="134"/>
      <c r="C130" s="116">
        <f t="shared" si="5"/>
        <v>116</v>
      </c>
      <c r="D130" s="321" t="s">
        <v>345</v>
      </c>
      <c r="E130" s="130"/>
      <c r="F130" s="130"/>
      <c r="G130" s="115" t="s">
        <v>346</v>
      </c>
      <c r="H130" s="115" t="s">
        <v>102</v>
      </c>
      <c r="I130" s="322">
        <v>1</v>
      </c>
      <c r="J130" s="362"/>
      <c r="K130" s="133">
        <f t="shared" si="6"/>
        <v>0</v>
      </c>
      <c r="L130" s="135"/>
      <c r="M130" s="136"/>
      <c r="N130" s="136"/>
      <c r="O130" s="136"/>
    </row>
    <row r="131" spans="1:15" ht="16.2" thickBot="1">
      <c r="A131" s="288" t="e">
        <f t="shared" si="7"/>
        <v>#REF!</v>
      </c>
      <c r="B131" s="134"/>
      <c r="C131" s="167" t="s">
        <v>252</v>
      </c>
      <c r="D131" s="168"/>
      <c r="E131" s="168"/>
      <c r="F131" s="168"/>
      <c r="G131" s="168"/>
      <c r="H131" s="168"/>
      <c r="I131" s="168"/>
      <c r="J131" s="169"/>
      <c r="K131" s="320">
        <f>SUM(K116:K130)</f>
        <v>0</v>
      </c>
      <c r="L131" s="135"/>
      <c r="M131" s="136"/>
      <c r="N131" s="136"/>
      <c r="O131" s="136"/>
    </row>
    <row r="132" spans="1:15" ht="15.6">
      <c r="A132" s="288" t="e">
        <f t="shared" si="7"/>
        <v>#REF!</v>
      </c>
      <c r="B132" s="134"/>
      <c r="C132" s="325"/>
      <c r="D132" s="326"/>
      <c r="E132" s="326"/>
      <c r="F132" s="326"/>
      <c r="G132" s="326"/>
      <c r="H132" s="326"/>
      <c r="I132" s="326"/>
      <c r="J132" s="327"/>
      <c r="K132" s="328"/>
      <c r="L132" s="135"/>
      <c r="M132" s="136"/>
      <c r="N132" s="136"/>
      <c r="O132" s="136"/>
    </row>
    <row r="133" spans="1:15" ht="16.2" thickBot="1">
      <c r="A133" s="288" t="e">
        <f t="shared" si="7"/>
        <v>#REF!</v>
      </c>
      <c r="B133" s="134"/>
      <c r="C133" s="159" t="s">
        <v>253</v>
      </c>
      <c r="D133" s="160"/>
      <c r="E133" s="160"/>
      <c r="F133" s="160"/>
      <c r="G133" s="160"/>
      <c r="H133" s="160"/>
      <c r="I133" s="160"/>
      <c r="J133" s="160"/>
      <c r="K133" s="161"/>
      <c r="L133" s="135"/>
      <c r="M133" s="136"/>
      <c r="N133" s="136"/>
      <c r="O133" s="136"/>
    </row>
    <row r="134" spans="1:15" ht="27.6">
      <c r="A134" s="288" t="e">
        <f t="shared" si="7"/>
        <v>#REF!</v>
      </c>
      <c r="B134" s="134"/>
      <c r="C134" s="116">
        <f>C130+1</f>
        <v>117</v>
      </c>
      <c r="D134" s="321" t="s">
        <v>347</v>
      </c>
      <c r="E134" s="130"/>
      <c r="F134" s="130"/>
      <c r="G134" s="115" t="s">
        <v>348</v>
      </c>
      <c r="H134" s="115" t="s">
        <v>102</v>
      </c>
      <c r="I134" s="322">
        <v>22</v>
      </c>
      <c r="J134" s="362"/>
      <c r="K134" s="133">
        <f>ROUND(I134*J134,0)</f>
        <v>0</v>
      </c>
      <c r="L134" s="135"/>
      <c r="M134" s="136"/>
      <c r="N134" s="136"/>
      <c r="O134" s="136"/>
    </row>
    <row r="135" spans="1:15" ht="27.6">
      <c r="A135" s="288" t="e">
        <f t="shared" si="7"/>
        <v>#REF!</v>
      </c>
      <c r="B135" s="134"/>
      <c r="C135" s="116">
        <f t="shared" si="5"/>
        <v>118</v>
      </c>
      <c r="D135" s="321" t="s">
        <v>349</v>
      </c>
      <c r="E135" s="130"/>
      <c r="F135" s="130"/>
      <c r="G135" s="115" t="s">
        <v>350</v>
      </c>
      <c r="H135" s="115" t="s">
        <v>102</v>
      </c>
      <c r="I135" s="322">
        <v>1</v>
      </c>
      <c r="J135" s="362"/>
      <c r="K135" s="133">
        <f t="shared" ref="K116:K155" si="8">ROUND(I135*J135,0)</f>
        <v>0</v>
      </c>
      <c r="L135" s="135"/>
      <c r="M135" s="136"/>
      <c r="N135" s="136"/>
      <c r="O135" s="136"/>
    </row>
    <row r="136" spans="1:15" ht="15.6">
      <c r="A136" s="288" t="e">
        <f t="shared" si="7"/>
        <v>#REF!</v>
      </c>
      <c r="B136" s="134"/>
      <c r="C136" s="116">
        <f t="shared" si="5"/>
        <v>119</v>
      </c>
      <c r="D136" s="321" t="s">
        <v>351</v>
      </c>
      <c r="E136" s="130"/>
      <c r="F136" s="130"/>
      <c r="G136" s="115" t="s">
        <v>352</v>
      </c>
      <c r="H136" s="115" t="s">
        <v>102</v>
      </c>
      <c r="I136" s="322">
        <v>105</v>
      </c>
      <c r="J136" s="362"/>
      <c r="K136" s="133">
        <f t="shared" si="8"/>
        <v>0</v>
      </c>
      <c r="L136" s="135"/>
      <c r="M136" s="136"/>
      <c r="N136" s="136"/>
      <c r="O136" s="136"/>
    </row>
    <row r="137" spans="1:15" ht="27.6">
      <c r="A137" s="288" t="e">
        <f t="shared" si="7"/>
        <v>#REF!</v>
      </c>
      <c r="B137" s="134"/>
      <c r="C137" s="116">
        <f t="shared" si="5"/>
        <v>120</v>
      </c>
      <c r="D137" s="321" t="s">
        <v>353</v>
      </c>
      <c r="E137" s="130"/>
      <c r="F137" s="130"/>
      <c r="G137" s="115" t="s">
        <v>354</v>
      </c>
      <c r="H137" s="115" t="s">
        <v>355</v>
      </c>
      <c r="I137" s="322">
        <v>545</v>
      </c>
      <c r="J137" s="362"/>
      <c r="K137" s="133">
        <f t="shared" si="8"/>
        <v>0</v>
      </c>
      <c r="L137" s="135"/>
      <c r="M137" s="136"/>
      <c r="N137" s="136"/>
      <c r="O137" s="136"/>
    </row>
    <row r="138" spans="1:15" ht="41.4">
      <c r="A138" s="288" t="e">
        <f t="shared" si="7"/>
        <v>#REF!</v>
      </c>
      <c r="B138" s="134"/>
      <c r="C138" s="116">
        <f t="shared" si="5"/>
        <v>121</v>
      </c>
      <c r="D138" s="321" t="s">
        <v>356</v>
      </c>
      <c r="E138" s="130"/>
      <c r="F138" s="130"/>
      <c r="G138" s="115" t="s">
        <v>357</v>
      </c>
      <c r="H138" s="115" t="s">
        <v>102</v>
      </c>
      <c r="I138" s="322">
        <v>11</v>
      </c>
      <c r="J138" s="362"/>
      <c r="K138" s="133">
        <f t="shared" si="8"/>
        <v>0</v>
      </c>
      <c r="L138" s="135"/>
      <c r="M138" s="136"/>
      <c r="N138" s="136"/>
      <c r="O138" s="136"/>
    </row>
    <row r="139" spans="1:15" ht="15.6">
      <c r="A139" s="288" t="e">
        <f t="shared" si="7"/>
        <v>#REF!</v>
      </c>
      <c r="B139" s="134"/>
      <c r="C139" s="116">
        <f t="shared" si="5"/>
        <v>122</v>
      </c>
      <c r="D139" s="321" t="s">
        <v>358</v>
      </c>
      <c r="E139" s="130"/>
      <c r="F139" s="130"/>
      <c r="G139" s="115" t="s">
        <v>359</v>
      </c>
      <c r="H139" s="115" t="s">
        <v>102</v>
      </c>
      <c r="I139" s="322">
        <v>1080</v>
      </c>
      <c r="J139" s="362"/>
      <c r="K139" s="133">
        <f t="shared" si="8"/>
        <v>0</v>
      </c>
      <c r="L139" s="135"/>
      <c r="M139" s="136"/>
      <c r="N139" s="136"/>
      <c r="O139" s="136"/>
    </row>
    <row r="140" spans="1:15" ht="28.2" thickBot="1">
      <c r="A140" s="288" t="e">
        <f t="shared" si="7"/>
        <v>#REF!</v>
      </c>
      <c r="B140" s="134"/>
      <c r="C140" s="116">
        <f t="shared" si="5"/>
        <v>123</v>
      </c>
      <c r="D140" s="321" t="s">
        <v>360</v>
      </c>
      <c r="E140" s="130"/>
      <c r="F140" s="130"/>
      <c r="G140" s="115" t="s">
        <v>361</v>
      </c>
      <c r="H140" s="115" t="s">
        <v>318</v>
      </c>
      <c r="I140" s="322">
        <v>1</v>
      </c>
      <c r="J140" s="362"/>
      <c r="K140" s="133">
        <f t="shared" si="8"/>
        <v>0</v>
      </c>
      <c r="L140" s="135"/>
      <c r="M140" s="136"/>
      <c r="N140" s="136"/>
      <c r="O140" s="136"/>
    </row>
    <row r="141" spans="1:15" ht="16.2" thickBot="1">
      <c r="A141" s="288" t="e">
        <f t="shared" si="7"/>
        <v>#REF!</v>
      </c>
      <c r="B141" s="134"/>
      <c r="C141" s="167" t="s">
        <v>254</v>
      </c>
      <c r="D141" s="168"/>
      <c r="E141" s="168"/>
      <c r="F141" s="168"/>
      <c r="G141" s="168"/>
      <c r="H141" s="168"/>
      <c r="I141" s="168"/>
      <c r="J141" s="169"/>
      <c r="K141" s="320">
        <f>SUM(K134:K140)</f>
        <v>0</v>
      </c>
      <c r="L141" s="135"/>
      <c r="M141" s="136"/>
      <c r="N141" s="136"/>
      <c r="O141" s="136"/>
    </row>
    <row r="142" spans="1:15" ht="15.6">
      <c r="A142" s="288" t="e">
        <f t="shared" si="7"/>
        <v>#REF!</v>
      </c>
      <c r="B142" s="134"/>
      <c r="C142" s="325"/>
      <c r="D142" s="326"/>
      <c r="E142" s="326"/>
      <c r="F142" s="326"/>
      <c r="G142" s="326"/>
      <c r="H142" s="326"/>
      <c r="I142" s="326"/>
      <c r="J142" s="327"/>
      <c r="K142" s="328"/>
      <c r="L142" s="135"/>
      <c r="M142" s="136"/>
      <c r="N142" s="136"/>
      <c r="O142" s="136"/>
    </row>
    <row r="143" spans="1:15" ht="16.2" thickBot="1">
      <c r="A143" s="288" t="e">
        <f t="shared" si="7"/>
        <v>#REF!</v>
      </c>
      <c r="B143" s="134"/>
      <c r="C143" s="159" t="s">
        <v>255</v>
      </c>
      <c r="D143" s="160"/>
      <c r="E143" s="160"/>
      <c r="F143" s="160"/>
      <c r="G143" s="160"/>
      <c r="H143" s="160"/>
      <c r="I143" s="160"/>
      <c r="J143" s="160"/>
      <c r="K143" s="161"/>
      <c r="L143" s="135"/>
      <c r="M143" s="136"/>
      <c r="N143" s="136"/>
      <c r="O143" s="136"/>
    </row>
    <row r="144" spans="1:15" ht="27.6">
      <c r="A144" s="288" t="e">
        <f t="shared" si="7"/>
        <v>#REF!</v>
      </c>
      <c r="B144" s="134"/>
      <c r="C144" s="116">
        <f>C140+1</f>
        <v>124</v>
      </c>
      <c r="D144" s="321" t="s">
        <v>362</v>
      </c>
      <c r="E144" s="130"/>
      <c r="F144" s="130"/>
      <c r="G144" s="115" t="s">
        <v>363</v>
      </c>
      <c r="H144" s="115" t="s">
        <v>102</v>
      </c>
      <c r="I144" s="322">
        <v>16</v>
      </c>
      <c r="J144" s="362"/>
      <c r="K144" s="133">
        <f t="shared" si="8"/>
        <v>0</v>
      </c>
      <c r="L144" s="135"/>
      <c r="M144" s="136"/>
      <c r="N144" s="136"/>
      <c r="O144" s="136"/>
    </row>
    <row r="145" spans="1:16" ht="15.6">
      <c r="A145" s="288" t="e">
        <f t="shared" si="7"/>
        <v>#REF!</v>
      </c>
      <c r="B145" s="134"/>
      <c r="C145" s="116">
        <f t="shared" si="5"/>
        <v>125</v>
      </c>
      <c r="D145" s="321" t="s">
        <v>364</v>
      </c>
      <c r="E145" s="130"/>
      <c r="F145" s="130"/>
      <c r="G145" s="115" t="s">
        <v>280</v>
      </c>
      <c r="H145" s="115" t="s">
        <v>102</v>
      </c>
      <c r="I145" s="322">
        <v>43</v>
      </c>
      <c r="J145" s="362"/>
      <c r="K145" s="133">
        <f t="shared" si="8"/>
        <v>0</v>
      </c>
      <c r="L145" s="135"/>
      <c r="M145" s="136"/>
      <c r="N145" s="136"/>
      <c r="O145" s="136"/>
    </row>
    <row r="146" spans="1:16" ht="15.6">
      <c r="A146" s="288" t="e">
        <f t="shared" si="7"/>
        <v>#REF!</v>
      </c>
      <c r="B146" s="134"/>
      <c r="C146" s="116">
        <f t="shared" si="5"/>
        <v>126</v>
      </c>
      <c r="D146" s="321" t="s">
        <v>365</v>
      </c>
      <c r="E146" s="130"/>
      <c r="F146" s="130"/>
      <c r="G146" s="115" t="s">
        <v>275</v>
      </c>
      <c r="H146" s="115" t="s">
        <v>102</v>
      </c>
      <c r="I146" s="322">
        <v>35</v>
      </c>
      <c r="J146" s="362"/>
      <c r="K146" s="133">
        <f t="shared" si="8"/>
        <v>0</v>
      </c>
      <c r="L146" s="135"/>
      <c r="M146" s="136"/>
      <c r="N146" s="136"/>
      <c r="O146" s="136"/>
    </row>
    <row r="147" spans="1:16" ht="27.6">
      <c r="A147" s="288" t="e">
        <f t="shared" si="7"/>
        <v>#REF!</v>
      </c>
      <c r="B147" s="134"/>
      <c r="C147" s="116">
        <f t="shared" si="5"/>
        <v>127</v>
      </c>
      <c r="D147" s="321" t="s">
        <v>366</v>
      </c>
      <c r="E147" s="130"/>
      <c r="F147" s="130"/>
      <c r="G147" s="115" t="s">
        <v>367</v>
      </c>
      <c r="H147" s="115" t="s">
        <v>318</v>
      </c>
      <c r="I147" s="322">
        <v>4</v>
      </c>
      <c r="J147" s="362"/>
      <c r="K147" s="133">
        <f t="shared" si="8"/>
        <v>0</v>
      </c>
      <c r="L147" s="135"/>
      <c r="M147" s="136"/>
      <c r="N147" s="136"/>
      <c r="O147" s="136"/>
    </row>
    <row r="148" spans="1:16" ht="15.6">
      <c r="A148" s="288" t="e">
        <f t="shared" si="7"/>
        <v>#REF!</v>
      </c>
      <c r="B148" s="134"/>
      <c r="C148" s="116">
        <f t="shared" si="5"/>
        <v>128</v>
      </c>
      <c r="D148" s="321" t="s">
        <v>368</v>
      </c>
      <c r="E148" s="130"/>
      <c r="F148" s="130"/>
      <c r="G148" s="115" t="s">
        <v>369</v>
      </c>
      <c r="H148" s="115" t="s">
        <v>318</v>
      </c>
      <c r="I148" s="322">
        <v>10</v>
      </c>
      <c r="J148" s="362"/>
      <c r="K148" s="133">
        <f t="shared" si="8"/>
        <v>0</v>
      </c>
      <c r="L148" s="135"/>
      <c r="M148" s="136"/>
      <c r="N148" s="136"/>
      <c r="O148" s="136"/>
    </row>
    <row r="149" spans="1:16" ht="27.6">
      <c r="A149" s="288" t="e">
        <f t="shared" si="7"/>
        <v>#REF!</v>
      </c>
      <c r="B149" s="134"/>
      <c r="C149" s="116">
        <f t="shared" si="5"/>
        <v>129</v>
      </c>
      <c r="D149" s="321" t="s">
        <v>370</v>
      </c>
      <c r="E149" s="130"/>
      <c r="F149" s="130"/>
      <c r="G149" s="115" t="s">
        <v>371</v>
      </c>
      <c r="H149" s="115" t="s">
        <v>318</v>
      </c>
      <c r="I149" s="322">
        <v>8</v>
      </c>
      <c r="J149" s="362"/>
      <c r="K149" s="133">
        <f t="shared" si="8"/>
        <v>0</v>
      </c>
      <c r="L149" s="135"/>
      <c r="M149" s="136"/>
      <c r="N149" s="136"/>
      <c r="O149" s="136"/>
    </row>
    <row r="150" spans="1:16" ht="41.4">
      <c r="A150" s="288" t="e">
        <f t="shared" si="7"/>
        <v>#REF!</v>
      </c>
      <c r="B150" s="134"/>
      <c r="C150" s="116">
        <f t="shared" si="5"/>
        <v>130</v>
      </c>
      <c r="D150" s="321" t="s">
        <v>372</v>
      </c>
      <c r="E150" s="130"/>
      <c r="F150" s="130"/>
      <c r="G150" s="115" t="s">
        <v>373</v>
      </c>
      <c r="H150" s="115" t="s">
        <v>318</v>
      </c>
      <c r="I150" s="322">
        <v>14</v>
      </c>
      <c r="J150" s="362"/>
      <c r="K150" s="133">
        <f t="shared" si="8"/>
        <v>0</v>
      </c>
      <c r="L150" s="135"/>
      <c r="M150" s="136"/>
      <c r="N150" s="136"/>
      <c r="O150" s="136"/>
    </row>
    <row r="151" spans="1:16" ht="27.6">
      <c r="A151" s="288" t="e">
        <f t="shared" si="7"/>
        <v>#REF!</v>
      </c>
      <c r="B151" s="134"/>
      <c r="C151" s="116">
        <f t="shared" si="5"/>
        <v>131</v>
      </c>
      <c r="D151" s="321" t="s">
        <v>374</v>
      </c>
      <c r="E151" s="130"/>
      <c r="F151" s="130"/>
      <c r="G151" s="115" t="s">
        <v>375</v>
      </c>
      <c r="H151" s="115" t="s">
        <v>318</v>
      </c>
      <c r="I151" s="322">
        <v>9</v>
      </c>
      <c r="J151" s="362"/>
      <c r="K151" s="133">
        <f t="shared" si="8"/>
        <v>0</v>
      </c>
      <c r="L151" s="135"/>
      <c r="M151" s="136"/>
      <c r="N151" s="136"/>
      <c r="O151" s="136"/>
    </row>
    <row r="152" spans="1:16" ht="41.4">
      <c r="A152" s="288" t="e">
        <f t="shared" si="7"/>
        <v>#REF!</v>
      </c>
      <c r="B152" s="134"/>
      <c r="C152" s="116">
        <f t="shared" si="5"/>
        <v>132</v>
      </c>
      <c r="D152" s="321" t="s">
        <v>376</v>
      </c>
      <c r="E152" s="130"/>
      <c r="F152" s="130"/>
      <c r="G152" s="115" t="s">
        <v>377</v>
      </c>
      <c r="H152" s="115" t="s">
        <v>321</v>
      </c>
      <c r="I152" s="322">
        <v>852.35</v>
      </c>
      <c r="J152" s="362"/>
      <c r="K152" s="133">
        <f t="shared" si="8"/>
        <v>0</v>
      </c>
      <c r="L152" s="135"/>
      <c r="M152" s="136"/>
      <c r="N152" s="136"/>
      <c r="O152" s="136"/>
    </row>
    <row r="153" spans="1:16" ht="41.4">
      <c r="A153" s="288" t="e">
        <f t="shared" si="7"/>
        <v>#REF!</v>
      </c>
      <c r="B153" s="134"/>
      <c r="C153" s="116">
        <f t="shared" si="5"/>
        <v>133</v>
      </c>
      <c r="D153" s="321" t="s">
        <v>378</v>
      </c>
      <c r="E153" s="130"/>
      <c r="F153" s="130"/>
      <c r="G153" s="115" t="s">
        <v>379</v>
      </c>
      <c r="H153" s="115" t="s">
        <v>321</v>
      </c>
      <c r="I153" s="322">
        <v>101.875</v>
      </c>
      <c r="J153" s="362"/>
      <c r="K153" s="133">
        <f t="shared" si="8"/>
        <v>0</v>
      </c>
      <c r="L153" s="135"/>
      <c r="M153" s="136"/>
      <c r="N153" s="136"/>
      <c r="O153" s="136"/>
    </row>
    <row r="154" spans="1:16" ht="42" thickBot="1">
      <c r="A154" s="288" t="e">
        <f t="shared" si="7"/>
        <v>#REF!</v>
      </c>
      <c r="B154" s="134"/>
      <c r="C154" s="116">
        <f t="shared" si="5"/>
        <v>134</v>
      </c>
      <c r="D154" s="321" t="s">
        <v>380</v>
      </c>
      <c r="E154" s="130"/>
      <c r="F154" s="130"/>
      <c r="G154" s="115" t="s">
        <v>381</v>
      </c>
      <c r="H154" s="115" t="s">
        <v>326</v>
      </c>
      <c r="I154" s="322">
        <v>777.7</v>
      </c>
      <c r="J154" s="362"/>
      <c r="K154" s="133">
        <f t="shared" si="8"/>
        <v>0</v>
      </c>
      <c r="L154" s="135"/>
      <c r="M154" s="136"/>
      <c r="N154" s="136"/>
      <c r="O154" s="136"/>
    </row>
    <row r="155" spans="1:16" ht="16.2" thickBot="1">
      <c r="B155" s="134"/>
      <c r="C155" s="167" t="s">
        <v>256</v>
      </c>
      <c r="D155" s="168"/>
      <c r="E155" s="168"/>
      <c r="F155" s="168"/>
      <c r="G155" s="168"/>
      <c r="H155" s="168"/>
      <c r="I155" s="168"/>
      <c r="J155" s="169"/>
      <c r="K155" s="320">
        <f>SUM(K144:K154)</f>
        <v>0</v>
      </c>
      <c r="L155" s="135"/>
      <c r="M155" s="136"/>
      <c r="N155" s="136"/>
      <c r="O155" s="136"/>
    </row>
    <row r="156" spans="1:16" s="330" customFormat="1" ht="16.8" thickBot="1">
      <c r="B156" s="134"/>
      <c r="C156" s="117"/>
      <c r="D156" s="117"/>
      <c r="E156" s="117"/>
      <c r="F156" s="117"/>
      <c r="G156" s="117"/>
      <c r="H156" s="117"/>
      <c r="I156" s="117"/>
      <c r="J156" s="117"/>
      <c r="K156" s="118"/>
      <c r="L156" s="135"/>
      <c r="M156" s="136"/>
      <c r="N156" s="329"/>
    </row>
    <row r="157" spans="1:16" s="330" customFormat="1" ht="16.8" thickBot="1">
      <c r="B157" s="134"/>
      <c r="C157" s="167" t="s">
        <v>257</v>
      </c>
      <c r="D157" s="168"/>
      <c r="E157" s="168"/>
      <c r="F157" s="168"/>
      <c r="G157" s="168"/>
      <c r="H157" s="168"/>
      <c r="I157" s="168"/>
      <c r="J157" s="169"/>
      <c r="K157" s="320">
        <f>K113+K131+K141+K155</f>
        <v>0</v>
      </c>
      <c r="L157" s="135"/>
      <c r="M157" s="134"/>
      <c r="N157" s="136"/>
    </row>
    <row r="158" spans="1:16" ht="16.2" thickBot="1">
      <c r="B158" s="134"/>
      <c r="C158" s="117"/>
      <c r="D158" s="117"/>
      <c r="E158" s="117"/>
      <c r="F158" s="117"/>
      <c r="G158" s="117"/>
      <c r="H158" s="117"/>
      <c r="I158" s="117"/>
      <c r="J158" s="117"/>
      <c r="K158" s="118"/>
      <c r="L158" s="135"/>
      <c r="M158" s="136"/>
      <c r="N158" s="136"/>
      <c r="O158" s="136"/>
    </row>
    <row r="159" spans="1:16" ht="15.6">
      <c r="B159" s="134"/>
      <c r="C159" s="119"/>
      <c r="D159" s="120"/>
      <c r="E159" s="119"/>
      <c r="F159" s="119"/>
      <c r="G159" s="170" t="s">
        <v>88</v>
      </c>
      <c r="H159" s="171"/>
      <c r="I159" s="171"/>
      <c r="J159" s="172"/>
      <c r="K159" s="331">
        <f>K113</f>
        <v>0</v>
      </c>
      <c r="L159" s="135"/>
      <c r="M159" s="136"/>
      <c r="N159" s="136"/>
      <c r="O159" s="332"/>
      <c r="P159" s="329"/>
    </row>
    <row r="160" spans="1:16" ht="15.6">
      <c r="B160" s="134"/>
      <c r="C160" s="119"/>
      <c r="D160" s="120"/>
      <c r="E160" s="119"/>
      <c r="F160" s="119"/>
      <c r="G160" s="173"/>
      <c r="H160" s="174"/>
      <c r="I160" s="174"/>
      <c r="J160" s="175"/>
      <c r="K160" s="333"/>
      <c r="L160" s="135"/>
      <c r="M160" s="136"/>
      <c r="N160" s="136"/>
      <c r="O160" s="332"/>
      <c r="P160" s="329"/>
    </row>
    <row r="161" spans="2:16" ht="30.75" customHeight="1">
      <c r="B161" s="134"/>
      <c r="C161" s="119"/>
      <c r="D161" s="120"/>
      <c r="E161" s="119"/>
      <c r="F161" s="119"/>
      <c r="G161" s="164" t="s">
        <v>148</v>
      </c>
      <c r="H161" s="165"/>
      <c r="I161" s="165"/>
      <c r="J161" s="166"/>
      <c r="K161" s="333">
        <f>'PRESUPUESTO OFICIAL (Entidad)'!$K$113-K113</f>
        <v>3771842502</v>
      </c>
      <c r="L161" s="135"/>
      <c r="M161" s="136"/>
      <c r="N161" s="136"/>
      <c r="O161" s="332"/>
      <c r="P161" s="329"/>
    </row>
    <row r="162" spans="2:16" ht="15.6">
      <c r="B162" s="134"/>
      <c r="C162" s="119"/>
      <c r="D162" s="120"/>
      <c r="E162" s="119"/>
      <c r="F162" s="119"/>
      <c r="G162" s="156"/>
      <c r="H162" s="157"/>
      <c r="I162" s="157"/>
      <c r="J162" s="158"/>
      <c r="K162" s="333"/>
      <c r="L162" s="135"/>
      <c r="M162" s="136"/>
      <c r="N162" s="136"/>
      <c r="O162" s="332"/>
      <c r="P162" s="329"/>
    </row>
    <row r="163" spans="2:16" ht="15.6">
      <c r="B163" s="134"/>
      <c r="C163" s="119"/>
      <c r="D163" s="121"/>
      <c r="E163" s="121"/>
      <c r="F163" s="121"/>
      <c r="G163" s="162" t="s">
        <v>89</v>
      </c>
      <c r="H163" s="163"/>
      <c r="I163" s="137" t="s">
        <v>90</v>
      </c>
      <c r="J163" s="138">
        <v>1</v>
      </c>
      <c r="K163" s="333">
        <f>'PRESUPUESTO OFICIAL (Entidad)'!K163</f>
        <v>373530675</v>
      </c>
      <c r="L163" s="135"/>
      <c r="M163" s="136"/>
      <c r="N163" s="136"/>
      <c r="O163" s="332"/>
      <c r="P163" s="329"/>
    </row>
    <row r="164" spans="2:16" ht="15.6">
      <c r="B164" s="134"/>
      <c r="C164" s="119"/>
      <c r="D164" s="121"/>
      <c r="E164" s="121"/>
      <c r="F164" s="121"/>
      <c r="G164" s="162" t="s">
        <v>91</v>
      </c>
      <c r="H164" s="163"/>
      <c r="I164" s="137" t="s">
        <v>90</v>
      </c>
      <c r="J164" s="138">
        <v>1</v>
      </c>
      <c r="K164" s="333">
        <f>'PRESUPUESTO OFICIAL (Entidad)'!K164</f>
        <v>182206978</v>
      </c>
      <c r="L164" s="135"/>
      <c r="M164" s="136"/>
      <c r="N164" s="136"/>
      <c r="O164" s="332"/>
      <c r="P164" s="329"/>
    </row>
    <row r="165" spans="2:16" ht="15.6">
      <c r="B165" s="134"/>
      <c r="C165" s="119"/>
      <c r="D165" s="120"/>
      <c r="E165" s="119"/>
      <c r="F165" s="119"/>
      <c r="G165" s="162" t="s">
        <v>92</v>
      </c>
      <c r="H165" s="163"/>
      <c r="I165" s="137" t="s">
        <v>90</v>
      </c>
      <c r="J165" s="138">
        <v>1</v>
      </c>
      <c r="K165" s="333">
        <f>'PRESUPUESTO OFICIAL (Entidad)'!K165</f>
        <v>331873478</v>
      </c>
      <c r="L165" s="135"/>
      <c r="M165" s="136"/>
      <c r="N165" s="136"/>
      <c r="O165" s="332"/>
      <c r="P165" s="329"/>
    </row>
    <row r="166" spans="2:16" ht="15.6">
      <c r="B166" s="134"/>
      <c r="C166" s="119"/>
      <c r="D166" s="120"/>
      <c r="E166" s="119"/>
      <c r="F166" s="119"/>
      <c r="G166" s="176"/>
      <c r="H166" s="177"/>
      <c r="I166" s="177"/>
      <c r="J166" s="178"/>
      <c r="K166" s="333"/>
      <c r="L166" s="135"/>
      <c r="M166" s="136"/>
      <c r="N166" s="136"/>
      <c r="O166" s="332"/>
      <c r="P166" s="329"/>
    </row>
    <row r="167" spans="2:16" ht="15.6">
      <c r="B167" s="134"/>
      <c r="C167" s="119"/>
      <c r="D167" s="120"/>
      <c r="E167" s="119"/>
      <c r="F167" s="119"/>
      <c r="G167" s="162" t="s">
        <v>93</v>
      </c>
      <c r="H167" s="163"/>
      <c r="I167" s="137" t="s">
        <v>90</v>
      </c>
      <c r="J167" s="138">
        <v>1</v>
      </c>
      <c r="K167" s="333">
        <f>'PRESUPUESTO OFICIAL (Entidad)'!K167</f>
        <v>177917093</v>
      </c>
      <c r="L167" s="135"/>
      <c r="M167" s="136"/>
      <c r="N167" s="136"/>
      <c r="O167" s="332"/>
      <c r="P167" s="329"/>
    </row>
    <row r="168" spans="2:16" ht="15.6">
      <c r="B168" s="134"/>
      <c r="C168" s="119"/>
      <c r="D168" s="120"/>
      <c r="E168" s="119"/>
      <c r="F168" s="119"/>
      <c r="G168" s="176"/>
      <c r="H168" s="177"/>
      <c r="I168" s="177"/>
      <c r="J168" s="178"/>
      <c r="K168" s="333"/>
      <c r="L168" s="135"/>
      <c r="M168" s="136"/>
      <c r="N168" s="136"/>
      <c r="O168" s="332"/>
      <c r="P168" s="329"/>
    </row>
    <row r="169" spans="2:16" ht="15.6">
      <c r="B169" s="134"/>
      <c r="C169" s="119"/>
      <c r="D169" s="120"/>
      <c r="E169" s="119"/>
      <c r="F169" s="119"/>
      <c r="G169" s="162" t="s">
        <v>94</v>
      </c>
      <c r="H169" s="163"/>
      <c r="I169" s="137" t="s">
        <v>90</v>
      </c>
      <c r="J169" s="138">
        <v>1</v>
      </c>
      <c r="K169" s="333">
        <f>'PRESUPUESTO OFICIAL (Entidad)'!K169</f>
        <v>50357735</v>
      </c>
      <c r="L169" s="135"/>
      <c r="M169" s="136"/>
      <c r="N169" s="136"/>
      <c r="O169" s="332"/>
      <c r="P169" s="329"/>
    </row>
    <row r="170" spans="2:16" ht="16.2" thickBot="1">
      <c r="B170" s="134"/>
      <c r="C170" s="119"/>
      <c r="D170" s="120"/>
      <c r="E170" s="119"/>
      <c r="F170" s="122"/>
      <c r="G170" s="176"/>
      <c r="H170" s="177"/>
      <c r="I170" s="177"/>
      <c r="J170" s="178"/>
      <c r="K170" s="334"/>
      <c r="L170" s="135"/>
      <c r="M170" s="136"/>
      <c r="N170" s="136"/>
      <c r="O170" s="332"/>
      <c r="P170" s="329"/>
    </row>
    <row r="171" spans="2:16" ht="16.2" thickBot="1">
      <c r="B171" s="134"/>
      <c r="C171" s="119"/>
      <c r="D171" s="120"/>
      <c r="E171" s="119"/>
      <c r="F171" s="119"/>
      <c r="G171" s="179" t="s">
        <v>95</v>
      </c>
      <c r="H171" s="180"/>
      <c r="I171" s="180"/>
      <c r="J171" s="181"/>
      <c r="K171" s="320">
        <f>K159+K161+K163+K164+K165+K167+K169</f>
        <v>4887728461</v>
      </c>
      <c r="L171" s="135"/>
      <c r="M171" s="136"/>
      <c r="N171" s="136"/>
      <c r="O171" s="332"/>
      <c r="P171" s="329"/>
    </row>
    <row r="172" spans="2:16" ht="16.2" thickBot="1">
      <c r="B172" s="134"/>
      <c r="C172" s="119"/>
      <c r="D172" s="120"/>
      <c r="E172" s="120"/>
      <c r="F172" s="120"/>
      <c r="G172" s="119"/>
      <c r="H172" s="119"/>
      <c r="I172" s="123"/>
      <c r="J172" s="124"/>
      <c r="K172" s="125"/>
      <c r="L172" s="135"/>
      <c r="M172" s="136"/>
      <c r="N172" s="136"/>
      <c r="O172" s="136"/>
    </row>
    <row r="173" spans="2:16" ht="15.6">
      <c r="B173" s="134"/>
      <c r="C173" s="139"/>
      <c r="D173" s="182"/>
      <c r="E173" s="182"/>
      <c r="F173" s="182"/>
      <c r="G173" s="182"/>
      <c r="H173" s="182"/>
      <c r="I173" s="182"/>
      <c r="J173" s="182"/>
      <c r="K173" s="183"/>
      <c r="L173" s="140"/>
      <c r="M173" s="335"/>
      <c r="N173" s="335"/>
      <c r="O173" s="136"/>
    </row>
    <row r="174" spans="2:16" ht="36" customHeight="1">
      <c r="B174" s="134"/>
      <c r="C174" s="336" t="s">
        <v>18</v>
      </c>
      <c r="D174" s="337"/>
      <c r="E174" s="337"/>
      <c r="F174" s="337"/>
      <c r="G174" s="338"/>
      <c r="H174" s="339" t="s">
        <v>19</v>
      </c>
      <c r="I174" s="340"/>
      <c r="J174" s="341"/>
      <c r="K174" s="141" t="s">
        <v>20</v>
      </c>
      <c r="L174" s="142"/>
      <c r="M174" s="342"/>
      <c r="N174" s="342"/>
      <c r="O174" s="136"/>
    </row>
    <row r="175" spans="2:16" ht="36" customHeight="1">
      <c r="B175" s="134"/>
      <c r="C175" s="336" t="s">
        <v>21</v>
      </c>
      <c r="D175" s="337"/>
      <c r="E175" s="337"/>
      <c r="F175" s="337"/>
      <c r="G175" s="338"/>
      <c r="H175" s="343" t="s">
        <v>22</v>
      </c>
      <c r="I175" s="344"/>
      <c r="J175" s="143" t="s">
        <v>23</v>
      </c>
      <c r="K175" s="345"/>
      <c r="L175" s="142"/>
      <c r="M175" s="342"/>
      <c r="N175" s="342"/>
      <c r="O175" s="136"/>
    </row>
    <row r="176" spans="2:16" ht="36" customHeight="1">
      <c r="B176" s="134"/>
      <c r="C176" s="336" t="s">
        <v>24</v>
      </c>
      <c r="D176" s="337"/>
      <c r="E176" s="337"/>
      <c r="F176" s="337"/>
      <c r="G176" s="338"/>
      <c r="H176" s="346" t="s">
        <v>25</v>
      </c>
      <c r="I176" s="347"/>
      <c r="J176" s="143" t="s">
        <v>26</v>
      </c>
      <c r="K176" s="345"/>
      <c r="L176" s="142"/>
      <c r="M176" s="342"/>
      <c r="N176" s="342"/>
      <c r="O176" s="136"/>
    </row>
    <row r="177" spans="1:15" ht="57" customHeight="1">
      <c r="B177" s="134"/>
      <c r="C177" s="348" t="s">
        <v>147</v>
      </c>
      <c r="D177" s="349"/>
      <c r="E177" s="349"/>
      <c r="F177" s="349"/>
      <c r="G177" s="349"/>
      <c r="H177" s="339" t="s">
        <v>27</v>
      </c>
      <c r="I177" s="341"/>
      <c r="J177" s="143" t="s">
        <v>28</v>
      </c>
      <c r="K177" s="345"/>
      <c r="L177" s="135"/>
      <c r="M177" s="136"/>
      <c r="N177" s="136"/>
      <c r="O177" s="136"/>
    </row>
    <row r="178" spans="1:15" ht="47.4" customHeight="1">
      <c r="B178" s="134"/>
      <c r="C178" s="350"/>
      <c r="D178" s="349"/>
      <c r="E178" s="349"/>
      <c r="F178" s="349"/>
      <c r="G178" s="349"/>
      <c r="H178" s="343" t="s">
        <v>29</v>
      </c>
      <c r="I178" s="344"/>
      <c r="J178" s="143" t="s">
        <v>30</v>
      </c>
      <c r="K178" s="345">
        <f>SUM(K175:K177)</f>
        <v>0</v>
      </c>
      <c r="L178" s="135"/>
      <c r="M178" s="136"/>
      <c r="N178" s="136"/>
      <c r="O178" s="136"/>
    </row>
    <row r="179" spans="1:15" ht="16.2" thickBot="1">
      <c r="B179" s="294"/>
      <c r="C179" s="144"/>
      <c r="D179" s="145"/>
      <c r="E179" s="145"/>
      <c r="F179" s="145"/>
      <c r="G179" s="146"/>
      <c r="H179" s="351"/>
      <c r="I179" s="351"/>
      <c r="J179" s="351"/>
      <c r="K179" s="352"/>
      <c r="L179" s="296"/>
      <c r="M179" s="293"/>
      <c r="N179" s="293"/>
      <c r="O179" s="293"/>
    </row>
    <row r="180" spans="1:15" s="316" customFormat="1" ht="47.25" customHeight="1">
      <c r="A180" s="293"/>
      <c r="B180" s="294"/>
      <c r="C180" s="353"/>
      <c r="D180" s="354"/>
      <c r="E180" s="354"/>
      <c r="F180" s="353"/>
      <c r="G180" s="354"/>
      <c r="H180" s="353"/>
      <c r="I180" s="353"/>
      <c r="J180" s="353"/>
      <c r="K180" s="353"/>
      <c r="L180" s="296"/>
      <c r="M180" s="293"/>
      <c r="N180" s="293"/>
      <c r="O180" s="293"/>
    </row>
    <row r="181" spans="1:15" s="316" customFormat="1" ht="47.25" customHeight="1">
      <c r="A181" s="293"/>
      <c r="B181" s="294"/>
      <c r="C181" s="354"/>
      <c r="D181" s="354"/>
      <c r="E181" s="354"/>
      <c r="F181" s="354"/>
      <c r="G181" s="355" t="s">
        <v>31</v>
      </c>
      <c r="H181" s="354"/>
      <c r="I181" s="354"/>
      <c r="J181" s="354"/>
      <c r="K181" s="354"/>
      <c r="L181" s="296"/>
      <c r="M181" s="293"/>
      <c r="N181" s="293"/>
      <c r="O181" s="293"/>
    </row>
    <row r="182" spans="1:15" s="316" customFormat="1" ht="16.2" thickBot="1">
      <c r="A182" s="293"/>
      <c r="B182" s="356"/>
      <c r="C182" s="357"/>
      <c r="D182" s="357"/>
      <c r="E182" s="358"/>
      <c r="F182" s="357"/>
      <c r="G182" s="359"/>
      <c r="H182" s="357"/>
      <c r="I182" s="357"/>
      <c r="J182" s="357"/>
      <c r="K182" s="357"/>
      <c r="L182" s="360"/>
      <c r="M182" s="293"/>
      <c r="N182" s="293"/>
      <c r="O182" s="293"/>
    </row>
    <row r="183" spans="1:15" ht="16.8" thickTop="1" thickBot="1">
      <c r="B183" s="356"/>
      <c r="C183" s="357"/>
      <c r="D183" s="357"/>
      <c r="E183" s="358"/>
      <c r="F183" s="357"/>
      <c r="G183" s="359"/>
      <c r="H183" s="357"/>
      <c r="I183" s="357"/>
      <c r="J183" s="357"/>
      <c r="K183" s="357"/>
      <c r="L183" s="360"/>
      <c r="M183" s="293"/>
      <c r="N183" s="293"/>
      <c r="O183" s="293"/>
    </row>
    <row r="184" spans="1:15" ht="15" thickTop="1"/>
  </sheetData>
  <autoFilter ref="A10:O154" xr:uid="{00000000-0001-0000-0600-000000000000}">
    <filterColumn colId="4" showButton="0"/>
  </autoFilter>
  <mergeCells count="37">
    <mergeCell ref="H179:K179"/>
    <mergeCell ref="C176:G176"/>
    <mergeCell ref="H176:I176"/>
    <mergeCell ref="C177:G177"/>
    <mergeCell ref="H177:I177"/>
    <mergeCell ref="C178:G178"/>
    <mergeCell ref="H178:I178"/>
    <mergeCell ref="G171:J171"/>
    <mergeCell ref="D173:K173"/>
    <mergeCell ref="C174:G174"/>
    <mergeCell ref="H174:J174"/>
    <mergeCell ref="C175:G175"/>
    <mergeCell ref="H175:I175"/>
    <mergeCell ref="G165:H165"/>
    <mergeCell ref="G166:J166"/>
    <mergeCell ref="G167:H167"/>
    <mergeCell ref="G168:J168"/>
    <mergeCell ref="G169:H169"/>
    <mergeCell ref="G170:J170"/>
    <mergeCell ref="C157:J157"/>
    <mergeCell ref="G159:J159"/>
    <mergeCell ref="G160:J160"/>
    <mergeCell ref="G161:J161"/>
    <mergeCell ref="G163:H163"/>
    <mergeCell ref="G164:H164"/>
    <mergeCell ref="C115:K115"/>
    <mergeCell ref="C131:J131"/>
    <mergeCell ref="C133:K133"/>
    <mergeCell ref="C141:J141"/>
    <mergeCell ref="C143:K143"/>
    <mergeCell ref="C155:J155"/>
    <mergeCell ref="C2:F2"/>
    <mergeCell ref="C4:K4"/>
    <mergeCell ref="C5:K5"/>
    <mergeCell ref="C6:K7"/>
    <mergeCell ref="C8:K8"/>
    <mergeCell ref="C9:K9"/>
  </mergeCells>
  <pageMargins left="0.7" right="0.7" top="0.75" bottom="0.75" header="0.3" footer="0.3"/>
  <pageSetup paperSize="122" scale="41" fitToHeight="0" orientation="portrait" r:id="rId1"/>
  <rowBreaks count="1" manualBreakCount="1">
    <brk id="113" min="1" max="11" man="1"/>
  </rowBreaks>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24" zoomScale="70" zoomScaleNormal="80" zoomScaleSheetLayoutView="70" workbookViewId="0">
      <selection activeCell="D9" sqref="D9:K9"/>
    </sheetView>
  </sheetViews>
  <sheetFormatPr baseColWidth="10" defaultColWidth="11.44140625" defaultRowHeight="13.8"/>
  <cols>
    <col min="1" max="2" width="3.44140625" style="1" customWidth="1"/>
    <col min="3" max="3" width="12.5546875" style="1" customWidth="1"/>
    <col min="4" max="4" width="18" style="1" customWidth="1"/>
    <col min="5" max="11" width="11.44140625" style="1"/>
    <col min="12" max="12" width="17.5546875" style="1" customWidth="1"/>
    <col min="13" max="14" width="11.44140625" style="1"/>
    <col min="15" max="15" width="20" style="1" customWidth="1"/>
    <col min="16" max="17" width="3.44140625" style="1" customWidth="1"/>
    <col min="18" max="16384" width="11.44140625" style="1"/>
  </cols>
  <sheetData>
    <row r="1" spans="2:16" ht="14.4" thickBot="1"/>
    <row r="2" spans="2:16" ht="14.4" thickTop="1">
      <c r="B2" s="2"/>
      <c r="C2" s="3"/>
      <c r="D2" s="3"/>
      <c r="E2" s="3"/>
      <c r="F2" s="3"/>
      <c r="G2" s="3"/>
      <c r="H2" s="3"/>
      <c r="I2" s="3"/>
      <c r="J2" s="3"/>
      <c r="K2" s="3"/>
      <c r="L2" s="3"/>
      <c r="M2" s="3"/>
      <c r="N2" s="3"/>
      <c r="O2" s="3"/>
      <c r="P2" s="128"/>
    </row>
    <row r="3" spans="2:16" ht="36.75" customHeight="1">
      <c r="B3" s="4"/>
      <c r="C3" s="184" t="s">
        <v>0</v>
      </c>
      <c r="D3" s="184"/>
      <c r="E3" s="184"/>
      <c r="F3" s="184"/>
      <c r="P3" s="5"/>
    </row>
    <row r="4" spans="2:16">
      <c r="B4" s="4"/>
      <c r="C4" s="126" t="s">
        <v>1</v>
      </c>
      <c r="D4" s="127" t="s">
        <v>2</v>
      </c>
      <c r="E4" s="126" t="s">
        <v>3</v>
      </c>
      <c r="F4" s="127">
        <v>4</v>
      </c>
      <c r="P4" s="5"/>
    </row>
    <row r="5" spans="2:16">
      <c r="B5" s="4"/>
      <c r="C5" s="112"/>
      <c r="D5" s="113"/>
      <c r="E5" s="112"/>
      <c r="F5" s="113"/>
      <c r="P5" s="5"/>
    </row>
    <row r="6" spans="2:16" ht="48" customHeight="1">
      <c r="B6" s="4"/>
      <c r="C6" s="185" t="s">
        <v>32</v>
      </c>
      <c r="D6" s="185"/>
      <c r="E6" s="185"/>
      <c r="F6" s="185"/>
      <c r="G6" s="185"/>
      <c r="H6" s="185"/>
      <c r="I6" s="185"/>
      <c r="J6" s="185"/>
      <c r="K6" s="185"/>
      <c r="L6" s="185"/>
      <c r="M6" s="185"/>
      <c r="N6" s="185"/>
      <c r="O6" s="185"/>
      <c r="P6" s="6"/>
    </row>
    <row r="7" spans="2:16" ht="15" thickBot="1">
      <c r="B7" s="4"/>
      <c r="C7" s="31"/>
      <c r="D7" s="31"/>
      <c r="E7" s="31"/>
      <c r="F7" s="31"/>
      <c r="G7" s="31"/>
      <c r="H7" s="31"/>
      <c r="I7" s="31"/>
      <c r="J7" s="31"/>
      <c r="K7" s="31"/>
      <c r="L7" s="31"/>
      <c r="M7" s="31"/>
      <c r="N7" s="31"/>
      <c r="O7" s="31"/>
      <c r="P7" s="5"/>
    </row>
    <row r="8" spans="2:16" ht="14.4">
      <c r="B8" s="4"/>
      <c r="C8" s="231"/>
      <c r="D8" s="233"/>
      <c r="E8" s="234"/>
      <c r="F8" s="234"/>
      <c r="G8" s="234"/>
      <c r="H8" s="234"/>
      <c r="I8" s="234"/>
      <c r="J8" s="234"/>
      <c r="K8" s="235"/>
      <c r="L8" s="242"/>
      <c r="M8" s="243"/>
      <c r="N8" s="243"/>
      <c r="O8" s="244"/>
      <c r="P8" s="7"/>
    </row>
    <row r="9" spans="2:16" ht="14.4">
      <c r="B9" s="4"/>
      <c r="C9" s="232"/>
      <c r="D9" s="188" t="s">
        <v>33</v>
      </c>
      <c r="E9" s="189"/>
      <c r="F9" s="189"/>
      <c r="G9" s="189"/>
      <c r="H9" s="189"/>
      <c r="I9" s="189"/>
      <c r="J9" s="189"/>
      <c r="K9" s="190"/>
      <c r="L9" s="245"/>
      <c r="M9" s="246"/>
      <c r="N9" s="246"/>
      <c r="O9" s="247"/>
      <c r="P9" s="7"/>
    </row>
    <row r="10" spans="2:16" ht="14.4">
      <c r="B10" s="4"/>
      <c r="C10" s="232"/>
      <c r="D10" s="188"/>
      <c r="E10" s="189"/>
      <c r="F10" s="189"/>
      <c r="G10" s="189"/>
      <c r="H10" s="189"/>
      <c r="I10" s="189"/>
      <c r="J10" s="189"/>
      <c r="K10" s="190"/>
      <c r="L10" s="186" t="s">
        <v>34</v>
      </c>
      <c r="M10" s="248"/>
      <c r="N10" s="249"/>
      <c r="O10" s="250"/>
      <c r="P10" s="7"/>
    </row>
    <row r="11" spans="2:16" ht="14.4">
      <c r="B11" s="4"/>
      <c r="C11" s="232"/>
      <c r="D11" s="188" t="s">
        <v>35</v>
      </c>
      <c r="E11" s="189"/>
      <c r="F11" s="189"/>
      <c r="G11" s="189"/>
      <c r="H11" s="189"/>
      <c r="I11" s="189"/>
      <c r="J11" s="189"/>
      <c r="K11" s="190"/>
      <c r="L11" s="236"/>
      <c r="M11" s="251"/>
      <c r="N11" s="252"/>
      <c r="O11" s="253"/>
      <c r="P11" s="8"/>
    </row>
    <row r="12" spans="2:16" ht="12.75" customHeight="1">
      <c r="B12" s="4"/>
      <c r="C12" s="232"/>
      <c r="D12" s="191"/>
      <c r="E12" s="192"/>
      <c r="F12" s="192"/>
      <c r="G12" s="192"/>
      <c r="H12" s="192"/>
      <c r="I12" s="192"/>
      <c r="J12" s="192"/>
      <c r="K12" s="193"/>
      <c r="L12" s="186" t="s">
        <v>36</v>
      </c>
      <c r="M12" s="186">
        <v>1</v>
      </c>
      <c r="N12" s="186" t="s">
        <v>37</v>
      </c>
      <c r="O12" s="240">
        <v>1</v>
      </c>
      <c r="P12" s="7"/>
    </row>
    <row r="13" spans="2:16">
      <c r="B13" s="4"/>
      <c r="C13" s="232"/>
      <c r="D13" s="191"/>
      <c r="E13" s="192"/>
      <c r="F13" s="192"/>
      <c r="G13" s="192"/>
      <c r="H13" s="192"/>
      <c r="I13" s="192"/>
      <c r="J13" s="192"/>
      <c r="K13" s="193"/>
      <c r="L13" s="187"/>
      <c r="M13" s="187"/>
      <c r="N13" s="187"/>
      <c r="O13" s="241"/>
      <c r="P13" s="7"/>
    </row>
    <row r="14" spans="2:16" ht="14.4">
      <c r="B14" s="4"/>
      <c r="C14" s="232"/>
      <c r="D14" s="188" t="s">
        <v>38</v>
      </c>
      <c r="E14" s="189"/>
      <c r="F14" s="189"/>
      <c r="G14" s="189"/>
      <c r="H14" s="189"/>
      <c r="I14" s="189"/>
      <c r="J14" s="189"/>
      <c r="K14" s="190"/>
      <c r="L14" s="187"/>
      <c r="M14" s="187"/>
      <c r="N14" s="187"/>
      <c r="O14" s="241"/>
      <c r="P14" s="7"/>
    </row>
    <row r="15" spans="2:16" ht="15" thickBot="1">
      <c r="B15" s="4"/>
      <c r="C15" s="32"/>
      <c r="D15" s="33"/>
      <c r="E15" s="33"/>
      <c r="F15" s="33"/>
      <c r="G15" s="33"/>
      <c r="H15" s="33"/>
      <c r="I15" s="33"/>
      <c r="J15" s="33"/>
      <c r="K15" s="33"/>
      <c r="L15" s="33"/>
      <c r="M15" s="34"/>
      <c r="N15" s="34"/>
      <c r="O15" s="35"/>
      <c r="P15" s="9"/>
    </row>
    <row r="16" spans="2:16" ht="14.4">
      <c r="B16" s="4"/>
      <c r="C16" s="36"/>
      <c r="D16" s="37"/>
      <c r="E16" s="37"/>
      <c r="F16" s="37"/>
      <c r="G16" s="37"/>
      <c r="H16" s="37"/>
      <c r="I16" s="37"/>
      <c r="J16" s="37"/>
      <c r="K16" s="37"/>
      <c r="L16" s="38" t="s">
        <v>39</v>
      </c>
      <c r="M16" s="39" t="s">
        <v>40</v>
      </c>
      <c r="N16" s="39" t="s">
        <v>41</v>
      </c>
      <c r="O16" s="40" t="s">
        <v>42</v>
      </c>
      <c r="P16" s="8"/>
    </row>
    <row r="17" spans="2:16" ht="14.4">
      <c r="B17" s="4"/>
      <c r="C17" s="41"/>
      <c r="D17" s="42"/>
      <c r="E17" s="42"/>
      <c r="F17" s="42"/>
      <c r="G17" s="42"/>
      <c r="H17" s="42"/>
      <c r="I17" s="42"/>
      <c r="J17" s="42"/>
      <c r="K17" s="42"/>
      <c r="L17" s="43"/>
      <c r="M17" s="44"/>
      <c r="N17" s="44"/>
      <c r="O17" s="45"/>
      <c r="P17" s="10"/>
    </row>
    <row r="18" spans="2:16" ht="18" customHeight="1">
      <c r="B18" s="4"/>
      <c r="C18" s="276" t="s">
        <v>43</v>
      </c>
      <c r="D18" s="277"/>
      <c r="E18" s="277"/>
      <c r="F18" s="277"/>
      <c r="G18" s="42"/>
      <c r="H18" s="42"/>
      <c r="I18" s="42" t="s">
        <v>44</v>
      </c>
      <c r="J18" s="31"/>
      <c r="K18" s="42"/>
      <c r="L18" s="43"/>
      <c r="M18" s="31"/>
      <c r="N18" s="31"/>
      <c r="O18" s="46"/>
      <c r="P18" s="10"/>
    </row>
    <row r="19" spans="2:16" ht="14.4">
      <c r="B19" s="4"/>
      <c r="C19" s="47"/>
      <c r="D19" s="48"/>
      <c r="E19" s="48"/>
      <c r="F19" s="48"/>
      <c r="G19" s="48"/>
      <c r="H19" s="48"/>
      <c r="I19" s="48"/>
      <c r="J19" s="48"/>
      <c r="K19" s="48"/>
      <c r="L19" s="48"/>
      <c r="M19" s="48"/>
      <c r="N19" s="48"/>
      <c r="O19" s="49"/>
      <c r="P19" s="11"/>
    </row>
    <row r="20" spans="2:16" ht="15" thickBot="1">
      <c r="B20" s="4"/>
      <c r="C20" s="50"/>
      <c r="D20" s="51"/>
      <c r="E20" s="51"/>
      <c r="F20" s="51"/>
      <c r="G20" s="51"/>
      <c r="H20" s="51"/>
      <c r="I20" s="51"/>
      <c r="J20" s="51"/>
      <c r="K20" s="51"/>
      <c r="L20" s="51"/>
      <c r="M20" s="51"/>
      <c r="N20" s="51"/>
      <c r="O20" s="52"/>
      <c r="P20" s="5"/>
    </row>
    <row r="21" spans="2:16" ht="15" thickBot="1">
      <c r="B21" s="4"/>
      <c r="C21" s="53"/>
      <c r="D21" s="54"/>
      <c r="E21" s="54"/>
      <c r="F21" s="54"/>
      <c r="G21" s="54"/>
      <c r="H21" s="54"/>
      <c r="I21" s="31"/>
      <c r="J21" s="31"/>
      <c r="K21" s="54"/>
      <c r="L21" s="54"/>
      <c r="M21" s="54"/>
      <c r="N21" s="54"/>
      <c r="O21" s="55"/>
      <c r="P21" s="5"/>
    </row>
    <row r="22" spans="2:16" ht="14.4">
      <c r="B22" s="4"/>
      <c r="C22" s="201" t="s">
        <v>45</v>
      </c>
      <c r="D22" s="202"/>
      <c r="E22" s="202"/>
      <c r="F22" s="202"/>
      <c r="G22" s="202"/>
      <c r="H22" s="202"/>
      <c r="I22" s="202"/>
      <c r="J22" s="202"/>
      <c r="K22" s="202"/>
      <c r="L22" s="202"/>
      <c r="M22" s="202"/>
      <c r="N22" s="202"/>
      <c r="O22" s="203"/>
      <c r="P22" s="12"/>
    </row>
    <row r="23" spans="2:16" ht="15" thickBot="1">
      <c r="B23" s="4"/>
      <c r="C23" s="56"/>
      <c r="D23" s="31"/>
      <c r="E23" s="31"/>
      <c r="F23" s="31"/>
      <c r="G23" s="31"/>
      <c r="H23" s="31"/>
      <c r="I23" s="31"/>
      <c r="J23" s="31"/>
      <c r="K23" s="31"/>
      <c r="L23" s="31"/>
      <c r="M23" s="31"/>
      <c r="N23" s="31"/>
      <c r="O23" s="57"/>
      <c r="P23" s="5"/>
    </row>
    <row r="24" spans="2:16">
      <c r="B24" s="4"/>
      <c r="C24" s="58" t="s">
        <v>46</v>
      </c>
      <c r="D24" s="237" t="s">
        <v>11</v>
      </c>
      <c r="E24" s="238"/>
      <c r="F24" s="238"/>
      <c r="G24" s="238"/>
      <c r="H24" s="238"/>
      <c r="I24" s="238"/>
      <c r="J24" s="238"/>
      <c r="K24" s="238"/>
      <c r="L24" s="239"/>
      <c r="M24" s="199" t="s">
        <v>47</v>
      </c>
      <c r="N24" s="200"/>
      <c r="O24" s="58" t="s">
        <v>13</v>
      </c>
      <c r="P24" s="13"/>
    </row>
    <row r="25" spans="2:16" ht="14.4" thickBot="1">
      <c r="B25" s="4"/>
      <c r="C25" s="59"/>
      <c r="D25" s="217"/>
      <c r="E25" s="257"/>
      <c r="F25" s="257"/>
      <c r="G25" s="257"/>
      <c r="H25" s="257"/>
      <c r="I25" s="257"/>
      <c r="J25" s="257"/>
      <c r="K25" s="257"/>
      <c r="L25" s="218"/>
      <c r="M25" s="217"/>
      <c r="N25" s="218"/>
      <c r="O25" s="60"/>
      <c r="P25" s="14"/>
    </row>
    <row r="26" spans="2:16">
      <c r="B26" s="4"/>
      <c r="C26" s="222" t="s">
        <v>48</v>
      </c>
      <c r="D26" s="223"/>
      <c r="E26" s="223"/>
      <c r="F26" s="223"/>
      <c r="G26" s="223"/>
      <c r="H26" s="223"/>
      <c r="I26" s="223"/>
      <c r="J26" s="223"/>
      <c r="K26" s="223"/>
      <c r="L26" s="223"/>
      <c r="M26" s="223"/>
      <c r="N26" s="223"/>
      <c r="O26" s="224"/>
      <c r="P26" s="15"/>
    </row>
    <row r="27" spans="2:16">
      <c r="B27" s="4"/>
      <c r="C27" s="225"/>
      <c r="D27" s="226"/>
      <c r="E27" s="226"/>
      <c r="F27" s="226"/>
      <c r="G27" s="226"/>
      <c r="H27" s="226"/>
      <c r="I27" s="226"/>
      <c r="J27" s="226"/>
      <c r="K27" s="226"/>
      <c r="L27" s="226"/>
      <c r="M27" s="226"/>
      <c r="N27" s="226"/>
      <c r="O27" s="227"/>
      <c r="P27" s="15"/>
    </row>
    <row r="28" spans="2:16" ht="14.4" thickBot="1">
      <c r="B28" s="4"/>
      <c r="C28" s="228"/>
      <c r="D28" s="229"/>
      <c r="E28" s="229"/>
      <c r="F28" s="229"/>
      <c r="G28" s="229"/>
      <c r="H28" s="229"/>
      <c r="I28" s="229"/>
      <c r="J28" s="229"/>
      <c r="K28" s="229"/>
      <c r="L28" s="229"/>
      <c r="M28" s="229"/>
      <c r="N28" s="229"/>
      <c r="O28" s="230"/>
      <c r="P28" s="15"/>
    </row>
    <row r="29" spans="2:16" ht="14.4">
      <c r="B29" s="4"/>
      <c r="C29" s="219" t="s">
        <v>11</v>
      </c>
      <c r="D29" s="220"/>
      <c r="E29" s="220"/>
      <c r="F29" s="220"/>
      <c r="G29" s="221"/>
      <c r="H29" s="197" t="s">
        <v>49</v>
      </c>
      <c r="I29" s="220"/>
      <c r="J29" s="255" t="s">
        <v>50</v>
      </c>
      <c r="K29" s="256"/>
      <c r="L29" s="61" t="s">
        <v>51</v>
      </c>
      <c r="M29" s="197" t="s">
        <v>52</v>
      </c>
      <c r="N29" s="198"/>
      <c r="O29" s="62" t="s">
        <v>53</v>
      </c>
      <c r="P29" s="16"/>
    </row>
    <row r="30" spans="2:16" ht="14.4">
      <c r="B30" s="4"/>
      <c r="C30" s="204"/>
      <c r="D30" s="205"/>
      <c r="E30" s="205"/>
      <c r="F30" s="205"/>
      <c r="G30" s="206"/>
      <c r="H30" s="207"/>
      <c r="I30" s="206"/>
      <c r="J30" s="207"/>
      <c r="K30" s="206"/>
      <c r="L30" s="63"/>
      <c r="M30" s="208"/>
      <c r="N30" s="209"/>
      <c r="O30" s="64"/>
      <c r="P30" s="17"/>
    </row>
    <row r="31" spans="2:16" ht="14.4">
      <c r="B31" s="4"/>
      <c r="C31" s="65"/>
      <c r="D31" s="66"/>
      <c r="E31" s="66"/>
      <c r="F31" s="66"/>
      <c r="G31" s="67"/>
      <c r="H31" s="68"/>
      <c r="I31" s="67"/>
      <c r="J31" s="68"/>
      <c r="K31" s="67"/>
      <c r="L31" s="63"/>
      <c r="M31" s="208"/>
      <c r="N31" s="209"/>
      <c r="O31" s="64"/>
      <c r="P31" s="17"/>
    </row>
    <row r="32" spans="2:16" ht="15" thickBot="1">
      <c r="B32" s="4"/>
      <c r="C32" s="210"/>
      <c r="D32" s="211"/>
      <c r="E32" s="211"/>
      <c r="F32" s="211"/>
      <c r="G32" s="212"/>
      <c r="H32" s="258"/>
      <c r="I32" s="212"/>
      <c r="J32" s="258"/>
      <c r="K32" s="212"/>
      <c r="L32" s="69"/>
      <c r="M32" s="259"/>
      <c r="N32" s="260"/>
      <c r="O32" s="64"/>
      <c r="P32" s="17"/>
    </row>
    <row r="33" spans="2:16" ht="15" thickBot="1">
      <c r="B33" s="4"/>
      <c r="C33" s="194" t="s">
        <v>54</v>
      </c>
      <c r="D33" s="195"/>
      <c r="E33" s="195"/>
      <c r="F33" s="195"/>
      <c r="G33" s="195"/>
      <c r="H33" s="195"/>
      <c r="I33" s="195"/>
      <c r="J33" s="195"/>
      <c r="K33" s="195"/>
      <c r="L33" s="195"/>
      <c r="M33" s="195"/>
      <c r="N33" s="196"/>
      <c r="O33" s="70"/>
      <c r="P33" s="18"/>
    </row>
    <row r="34" spans="2:16" ht="13.5" customHeight="1">
      <c r="B34" s="4"/>
      <c r="C34" s="222" t="s">
        <v>55</v>
      </c>
      <c r="D34" s="223"/>
      <c r="E34" s="223"/>
      <c r="F34" s="223"/>
      <c r="G34" s="223"/>
      <c r="H34" s="223"/>
      <c r="I34" s="223"/>
      <c r="J34" s="223"/>
      <c r="K34" s="223"/>
      <c r="L34" s="223"/>
      <c r="M34" s="223"/>
      <c r="N34" s="223"/>
      <c r="O34" s="224"/>
      <c r="P34" s="15"/>
    </row>
    <row r="35" spans="2:16">
      <c r="B35" s="4"/>
      <c r="C35" s="225"/>
      <c r="D35" s="226"/>
      <c r="E35" s="226"/>
      <c r="F35" s="226"/>
      <c r="G35" s="226"/>
      <c r="H35" s="226"/>
      <c r="I35" s="226"/>
      <c r="J35" s="226"/>
      <c r="K35" s="226"/>
      <c r="L35" s="226"/>
      <c r="M35" s="226"/>
      <c r="N35" s="226"/>
      <c r="O35" s="227"/>
      <c r="P35" s="15"/>
    </row>
    <row r="36" spans="2:16" ht="14.4" thickBot="1">
      <c r="B36" s="4"/>
      <c r="C36" s="228"/>
      <c r="D36" s="229"/>
      <c r="E36" s="229"/>
      <c r="F36" s="229"/>
      <c r="G36" s="229"/>
      <c r="H36" s="229"/>
      <c r="I36" s="229"/>
      <c r="J36" s="229"/>
      <c r="K36" s="229"/>
      <c r="L36" s="229"/>
      <c r="M36" s="229"/>
      <c r="N36" s="229"/>
      <c r="O36" s="230"/>
      <c r="P36" s="15"/>
    </row>
    <row r="37" spans="2:16" ht="14.4">
      <c r="B37" s="4"/>
      <c r="C37" s="219" t="s">
        <v>11</v>
      </c>
      <c r="D37" s="254"/>
      <c r="E37" s="254"/>
      <c r="F37" s="254"/>
      <c r="G37" s="254"/>
      <c r="H37" s="254"/>
      <c r="I37" s="254"/>
      <c r="J37" s="198"/>
      <c r="K37" s="71" t="s">
        <v>47</v>
      </c>
      <c r="L37" s="61" t="s">
        <v>13</v>
      </c>
      <c r="M37" s="197" t="s">
        <v>56</v>
      </c>
      <c r="N37" s="198"/>
      <c r="O37" s="62" t="s">
        <v>53</v>
      </c>
      <c r="P37" s="16"/>
    </row>
    <row r="38" spans="2:16" ht="14.4">
      <c r="B38" s="4"/>
      <c r="C38" s="204"/>
      <c r="D38" s="205"/>
      <c r="E38" s="205"/>
      <c r="F38" s="205"/>
      <c r="G38" s="205"/>
      <c r="H38" s="205"/>
      <c r="I38" s="205"/>
      <c r="J38" s="206"/>
      <c r="K38" s="72"/>
      <c r="L38" s="73"/>
      <c r="M38" s="215"/>
      <c r="N38" s="216"/>
      <c r="O38" s="64"/>
      <c r="P38" s="17"/>
    </row>
    <row r="39" spans="2:16" ht="15" thickBot="1">
      <c r="B39" s="4"/>
      <c r="C39" s="210"/>
      <c r="D39" s="211"/>
      <c r="E39" s="211"/>
      <c r="F39" s="211"/>
      <c r="G39" s="211"/>
      <c r="H39" s="211"/>
      <c r="I39" s="211"/>
      <c r="J39" s="212"/>
      <c r="K39" s="66"/>
      <c r="L39" s="74"/>
      <c r="M39" s="213"/>
      <c r="N39" s="214"/>
      <c r="O39" s="75"/>
      <c r="P39" s="17"/>
    </row>
    <row r="40" spans="2:16" ht="15" thickBot="1">
      <c r="B40" s="4"/>
      <c r="C40" s="194" t="s">
        <v>54</v>
      </c>
      <c r="D40" s="195"/>
      <c r="E40" s="195"/>
      <c r="F40" s="195"/>
      <c r="G40" s="195"/>
      <c r="H40" s="195"/>
      <c r="I40" s="195"/>
      <c r="J40" s="195"/>
      <c r="K40" s="195"/>
      <c r="L40" s="195"/>
      <c r="M40" s="195"/>
      <c r="N40" s="196"/>
      <c r="O40" s="76">
        <v>0</v>
      </c>
      <c r="P40" s="17"/>
    </row>
    <row r="41" spans="2:16">
      <c r="B41" s="4"/>
      <c r="C41" s="222" t="s">
        <v>57</v>
      </c>
      <c r="D41" s="223"/>
      <c r="E41" s="223"/>
      <c r="F41" s="223"/>
      <c r="G41" s="223"/>
      <c r="H41" s="223"/>
      <c r="I41" s="223"/>
      <c r="J41" s="223"/>
      <c r="K41" s="223"/>
      <c r="L41" s="223"/>
      <c r="M41" s="223"/>
      <c r="N41" s="223"/>
      <c r="O41" s="224"/>
      <c r="P41" s="15"/>
    </row>
    <row r="42" spans="2:16">
      <c r="B42" s="4"/>
      <c r="C42" s="225"/>
      <c r="D42" s="226"/>
      <c r="E42" s="226"/>
      <c r="F42" s="226"/>
      <c r="G42" s="226"/>
      <c r="H42" s="226"/>
      <c r="I42" s="226"/>
      <c r="J42" s="226"/>
      <c r="K42" s="226"/>
      <c r="L42" s="226"/>
      <c r="M42" s="226"/>
      <c r="N42" s="226"/>
      <c r="O42" s="227"/>
      <c r="P42" s="15"/>
    </row>
    <row r="43" spans="2:16" ht="14.4" thickBot="1">
      <c r="B43" s="4"/>
      <c r="C43" s="228"/>
      <c r="D43" s="229"/>
      <c r="E43" s="229"/>
      <c r="F43" s="229"/>
      <c r="G43" s="229"/>
      <c r="H43" s="229"/>
      <c r="I43" s="229"/>
      <c r="J43" s="229"/>
      <c r="K43" s="229"/>
      <c r="L43" s="229"/>
      <c r="M43" s="229"/>
      <c r="N43" s="229"/>
      <c r="O43" s="230"/>
      <c r="P43" s="15"/>
    </row>
    <row r="44" spans="2:16" ht="16.8">
      <c r="B44" s="4"/>
      <c r="C44" s="219" t="s">
        <v>58</v>
      </c>
      <c r="D44" s="254"/>
      <c r="E44" s="254"/>
      <c r="F44" s="254"/>
      <c r="G44" s="254"/>
      <c r="H44" s="254"/>
      <c r="I44" s="254"/>
      <c r="J44" s="61" t="s">
        <v>59</v>
      </c>
      <c r="K44" s="77" t="s">
        <v>60</v>
      </c>
      <c r="L44" s="78" t="s">
        <v>61</v>
      </c>
      <c r="M44" s="197" t="s">
        <v>62</v>
      </c>
      <c r="N44" s="198"/>
      <c r="O44" s="62" t="s">
        <v>53</v>
      </c>
      <c r="P44" s="16"/>
    </row>
    <row r="45" spans="2:16" ht="14.4">
      <c r="B45" s="4"/>
      <c r="C45" s="204"/>
      <c r="D45" s="205"/>
      <c r="E45" s="205"/>
      <c r="F45" s="205"/>
      <c r="G45" s="205"/>
      <c r="H45" s="205"/>
      <c r="I45" s="205"/>
      <c r="J45" s="79"/>
      <c r="K45" s="80"/>
      <c r="L45" s="79"/>
      <c r="M45" s="266"/>
      <c r="N45" s="267"/>
      <c r="O45" s="64"/>
      <c r="P45" s="17"/>
    </row>
    <row r="46" spans="2:16" ht="15" thickBot="1">
      <c r="B46" s="4"/>
      <c r="C46" s="210"/>
      <c r="D46" s="211"/>
      <c r="E46" s="211"/>
      <c r="F46" s="211"/>
      <c r="G46" s="211"/>
      <c r="H46" s="211"/>
      <c r="I46" s="211"/>
      <c r="J46" s="81"/>
      <c r="K46" s="82"/>
      <c r="L46" s="81"/>
      <c r="M46" s="213"/>
      <c r="N46" s="214"/>
      <c r="O46" s="83"/>
      <c r="P46" s="17"/>
    </row>
    <row r="47" spans="2:16" ht="15" thickBot="1">
      <c r="B47" s="4"/>
      <c r="C47" s="194" t="s">
        <v>54</v>
      </c>
      <c r="D47" s="195"/>
      <c r="E47" s="195"/>
      <c r="F47" s="195"/>
      <c r="G47" s="195"/>
      <c r="H47" s="195"/>
      <c r="I47" s="195"/>
      <c r="J47" s="195"/>
      <c r="K47" s="195"/>
      <c r="L47" s="195"/>
      <c r="M47" s="195"/>
      <c r="N47" s="196"/>
      <c r="O47" s="70"/>
      <c r="P47" s="18"/>
    </row>
    <row r="48" spans="2:16">
      <c r="B48" s="4"/>
      <c r="C48" s="222" t="s">
        <v>63</v>
      </c>
      <c r="D48" s="223"/>
      <c r="E48" s="223"/>
      <c r="F48" s="223"/>
      <c r="G48" s="223"/>
      <c r="H48" s="223"/>
      <c r="I48" s="223"/>
      <c r="J48" s="223"/>
      <c r="K48" s="223"/>
      <c r="L48" s="223"/>
      <c r="M48" s="223"/>
      <c r="N48" s="223"/>
      <c r="O48" s="224"/>
      <c r="P48" s="15"/>
    </row>
    <row r="49" spans="2:16">
      <c r="B49" s="4"/>
      <c r="C49" s="225"/>
      <c r="D49" s="226"/>
      <c r="E49" s="226"/>
      <c r="F49" s="226"/>
      <c r="G49" s="226"/>
      <c r="H49" s="226"/>
      <c r="I49" s="226"/>
      <c r="J49" s="226"/>
      <c r="K49" s="226"/>
      <c r="L49" s="226"/>
      <c r="M49" s="226"/>
      <c r="N49" s="226"/>
      <c r="O49" s="227"/>
      <c r="P49" s="15"/>
    </row>
    <row r="50" spans="2:16" ht="14.4" thickBot="1">
      <c r="B50" s="4"/>
      <c r="C50" s="228"/>
      <c r="D50" s="229"/>
      <c r="E50" s="229"/>
      <c r="F50" s="229"/>
      <c r="G50" s="229"/>
      <c r="H50" s="229"/>
      <c r="I50" s="229"/>
      <c r="J50" s="229"/>
      <c r="K50" s="229"/>
      <c r="L50" s="229"/>
      <c r="M50" s="229"/>
      <c r="N50" s="229"/>
      <c r="O50" s="230"/>
      <c r="P50" s="15"/>
    </row>
    <row r="51" spans="2:16" ht="28.2">
      <c r="B51" s="4"/>
      <c r="C51" s="219" t="s">
        <v>64</v>
      </c>
      <c r="D51" s="254"/>
      <c r="E51" s="254"/>
      <c r="F51" s="254"/>
      <c r="G51" s="254"/>
      <c r="H51" s="254"/>
      <c r="I51" s="254"/>
      <c r="J51" s="61" t="s">
        <v>65</v>
      </c>
      <c r="K51" s="84" t="s">
        <v>66</v>
      </c>
      <c r="L51" s="85" t="s">
        <v>67</v>
      </c>
      <c r="M51" s="264" t="s">
        <v>52</v>
      </c>
      <c r="N51" s="265"/>
      <c r="O51" s="86" t="s">
        <v>53</v>
      </c>
      <c r="P51" s="19"/>
    </row>
    <row r="52" spans="2:16" ht="14.4">
      <c r="B52" s="4"/>
      <c r="C52" s="87"/>
      <c r="D52" s="88"/>
      <c r="E52" s="88"/>
      <c r="F52" s="88"/>
      <c r="G52" s="88"/>
      <c r="H52" s="88"/>
      <c r="I52" s="88"/>
      <c r="J52" s="89"/>
      <c r="K52" s="90"/>
      <c r="L52" s="91"/>
      <c r="M52" s="268"/>
      <c r="N52" s="269"/>
      <c r="O52" s="92"/>
      <c r="P52" s="20"/>
    </row>
    <row r="53" spans="2:16" ht="14.4">
      <c r="B53" s="4"/>
      <c r="C53" s="87"/>
      <c r="D53" s="88"/>
      <c r="E53" s="88"/>
      <c r="F53" s="88"/>
      <c r="G53" s="88"/>
      <c r="H53" s="88"/>
      <c r="I53" s="88"/>
      <c r="J53" s="89"/>
      <c r="K53" s="90"/>
      <c r="L53" s="91"/>
      <c r="M53" s="268"/>
      <c r="N53" s="269"/>
      <c r="O53" s="92"/>
      <c r="P53" s="20"/>
    </row>
    <row r="54" spans="2:16" ht="14.4">
      <c r="B54" s="4"/>
      <c r="C54" s="87"/>
      <c r="D54" s="88"/>
      <c r="E54" s="88"/>
      <c r="F54" s="88"/>
      <c r="G54" s="88"/>
      <c r="H54" s="88"/>
      <c r="I54" s="88"/>
      <c r="J54" s="89"/>
      <c r="K54" s="90"/>
      <c r="L54" s="91"/>
      <c r="M54" s="266"/>
      <c r="N54" s="267"/>
      <c r="O54" s="92"/>
      <c r="P54" s="20"/>
    </row>
    <row r="55" spans="2:16" ht="15" thickBot="1">
      <c r="B55" s="4"/>
      <c r="C55" s="210"/>
      <c r="D55" s="211"/>
      <c r="E55" s="211"/>
      <c r="F55" s="211"/>
      <c r="G55" s="211"/>
      <c r="H55" s="211"/>
      <c r="I55" s="211"/>
      <c r="J55" s="81"/>
      <c r="K55" s="82"/>
      <c r="L55" s="81"/>
      <c r="M55" s="213"/>
      <c r="N55" s="214"/>
      <c r="O55" s="83"/>
      <c r="P55" s="17"/>
    </row>
    <row r="56" spans="2:16" ht="15" thickBot="1">
      <c r="B56" s="4"/>
      <c r="C56" s="194" t="s">
        <v>54</v>
      </c>
      <c r="D56" s="195"/>
      <c r="E56" s="195"/>
      <c r="F56" s="195"/>
      <c r="G56" s="195"/>
      <c r="H56" s="195"/>
      <c r="I56" s="195"/>
      <c r="J56" s="195"/>
      <c r="K56" s="195"/>
      <c r="L56" s="195"/>
      <c r="M56" s="195"/>
      <c r="N56" s="196"/>
      <c r="O56" s="76"/>
      <c r="P56" s="17"/>
    </row>
    <row r="57" spans="2:16" ht="15" thickBot="1">
      <c r="B57" s="4"/>
      <c r="C57" s="56"/>
      <c r="D57" s="31"/>
      <c r="E57" s="31"/>
      <c r="F57" s="31"/>
      <c r="G57" s="31"/>
      <c r="H57" s="31"/>
      <c r="I57" s="31"/>
      <c r="J57" s="31"/>
      <c r="K57" s="31"/>
      <c r="L57" s="31"/>
      <c r="M57" s="31"/>
      <c r="N57" s="31"/>
      <c r="O57" s="57"/>
      <c r="P57" s="5"/>
    </row>
    <row r="58" spans="2:16" ht="15" thickBot="1">
      <c r="B58" s="4"/>
      <c r="C58" s="261" t="s">
        <v>68</v>
      </c>
      <c r="D58" s="262"/>
      <c r="E58" s="262"/>
      <c r="F58" s="262"/>
      <c r="G58" s="262"/>
      <c r="H58" s="262"/>
      <c r="I58" s="262"/>
      <c r="J58" s="262"/>
      <c r="K58" s="262"/>
      <c r="L58" s="262"/>
      <c r="M58" s="262"/>
      <c r="N58" s="263"/>
      <c r="O58" s="93"/>
      <c r="P58" s="21"/>
    </row>
    <row r="59" spans="2:16">
      <c r="B59" s="4"/>
      <c r="C59" s="222" t="s">
        <v>69</v>
      </c>
      <c r="D59" s="223"/>
      <c r="E59" s="223"/>
      <c r="F59" s="223"/>
      <c r="G59" s="223"/>
      <c r="H59" s="223"/>
      <c r="I59" s="223"/>
      <c r="J59" s="223"/>
      <c r="K59" s="223"/>
      <c r="L59" s="223"/>
      <c r="M59" s="223"/>
      <c r="N59" s="223"/>
      <c r="O59" s="224"/>
      <c r="P59" s="15"/>
    </row>
    <row r="60" spans="2:16">
      <c r="B60" s="4"/>
      <c r="C60" s="225"/>
      <c r="D60" s="226"/>
      <c r="E60" s="226"/>
      <c r="F60" s="226"/>
      <c r="G60" s="226"/>
      <c r="H60" s="226"/>
      <c r="I60" s="226"/>
      <c r="J60" s="226"/>
      <c r="K60" s="226"/>
      <c r="L60" s="226"/>
      <c r="M60" s="226"/>
      <c r="N60" s="226"/>
      <c r="O60" s="227"/>
      <c r="P60" s="15"/>
    </row>
    <row r="61" spans="2:16" ht="14.4" thickBot="1">
      <c r="B61" s="4"/>
      <c r="C61" s="228"/>
      <c r="D61" s="229"/>
      <c r="E61" s="229"/>
      <c r="F61" s="229"/>
      <c r="G61" s="229"/>
      <c r="H61" s="229"/>
      <c r="I61" s="229"/>
      <c r="J61" s="229"/>
      <c r="K61" s="229"/>
      <c r="L61" s="229"/>
      <c r="M61" s="229"/>
      <c r="N61" s="229"/>
      <c r="O61" s="230"/>
      <c r="P61" s="15"/>
    </row>
    <row r="62" spans="2:16" ht="14.4">
      <c r="B62" s="4"/>
      <c r="C62" s="219" t="s">
        <v>70</v>
      </c>
      <c r="D62" s="254"/>
      <c r="E62" s="254"/>
      <c r="F62" s="254"/>
      <c r="G62" s="254"/>
      <c r="H62" s="254"/>
      <c r="I62" s="254"/>
      <c r="J62" s="77"/>
      <c r="K62" s="94"/>
      <c r="L62" s="85" t="s">
        <v>71</v>
      </c>
      <c r="M62" s="264" t="s">
        <v>72</v>
      </c>
      <c r="N62" s="265"/>
      <c r="O62" s="86"/>
      <c r="P62" s="19"/>
    </row>
    <row r="63" spans="2:16" ht="14.4">
      <c r="B63" s="4"/>
      <c r="C63" s="204" t="s">
        <v>73</v>
      </c>
      <c r="D63" s="205"/>
      <c r="E63" s="205"/>
      <c r="F63" s="205"/>
      <c r="G63" s="205"/>
      <c r="H63" s="205"/>
      <c r="I63" s="205"/>
      <c r="J63" s="95"/>
      <c r="K63" s="96"/>
      <c r="L63" s="97"/>
      <c r="M63" s="284"/>
      <c r="N63" s="285"/>
      <c r="O63" s="98"/>
      <c r="P63" s="22"/>
    </row>
    <row r="64" spans="2:16" ht="14.4">
      <c r="B64" s="4"/>
      <c r="C64" s="65" t="s">
        <v>74</v>
      </c>
      <c r="D64" s="66"/>
      <c r="E64" s="66"/>
      <c r="F64" s="66"/>
      <c r="G64" s="66"/>
      <c r="H64" s="66"/>
      <c r="I64" s="66"/>
      <c r="J64" s="95"/>
      <c r="K64" s="96"/>
      <c r="L64" s="97"/>
      <c r="M64" s="284"/>
      <c r="N64" s="285"/>
      <c r="O64" s="98"/>
      <c r="P64" s="22"/>
    </row>
    <row r="65" spans="2:16" ht="15" thickBot="1">
      <c r="B65" s="4"/>
      <c r="C65" s="50" t="s">
        <v>75</v>
      </c>
      <c r="D65" s="51"/>
      <c r="E65" s="51"/>
      <c r="F65" s="51"/>
      <c r="G65" s="51"/>
      <c r="H65" s="51"/>
      <c r="I65" s="51"/>
      <c r="J65" s="99"/>
      <c r="K65" s="100"/>
      <c r="L65" s="97"/>
      <c r="M65" s="286"/>
      <c r="N65" s="287"/>
      <c r="O65" s="98"/>
      <c r="P65" s="22"/>
    </row>
    <row r="66" spans="2:16" ht="15" thickBot="1">
      <c r="B66" s="4"/>
      <c r="C66" s="194" t="s">
        <v>54</v>
      </c>
      <c r="D66" s="195"/>
      <c r="E66" s="195"/>
      <c r="F66" s="195"/>
      <c r="G66" s="195"/>
      <c r="H66" s="195"/>
      <c r="I66" s="195"/>
      <c r="J66" s="195"/>
      <c r="K66" s="195"/>
      <c r="L66" s="195"/>
      <c r="M66" s="195"/>
      <c r="N66" s="196"/>
      <c r="O66" s="101"/>
      <c r="P66" s="23"/>
    </row>
    <row r="67" spans="2:16" ht="15" thickBot="1">
      <c r="B67" s="4"/>
      <c r="C67" s="56"/>
      <c r="D67" s="31"/>
      <c r="E67" s="31"/>
      <c r="F67" s="31"/>
      <c r="G67" s="31"/>
      <c r="H67" s="31"/>
      <c r="I67" s="31"/>
      <c r="J67" s="31"/>
      <c r="K67" s="31"/>
      <c r="L67" s="31"/>
      <c r="M67" s="31"/>
      <c r="N67" s="31"/>
      <c r="O67" s="57"/>
      <c r="P67" s="5"/>
    </row>
    <row r="68" spans="2:16" ht="15" thickBot="1">
      <c r="B68" s="4"/>
      <c r="C68" s="261" t="s">
        <v>76</v>
      </c>
      <c r="D68" s="262"/>
      <c r="E68" s="262"/>
      <c r="F68" s="262"/>
      <c r="G68" s="262"/>
      <c r="H68" s="262"/>
      <c r="I68" s="262"/>
      <c r="J68" s="262"/>
      <c r="K68" s="262"/>
      <c r="L68" s="262"/>
      <c r="M68" s="262"/>
      <c r="N68" s="263"/>
      <c r="O68" s="102"/>
      <c r="P68" s="23"/>
    </row>
    <row r="69" spans="2:16" ht="14.4">
      <c r="B69" s="4"/>
      <c r="C69" s="53"/>
      <c r="D69" s="54"/>
      <c r="E69" s="54"/>
      <c r="F69" s="54"/>
      <c r="G69" s="54"/>
      <c r="H69" s="54"/>
      <c r="I69" s="54"/>
      <c r="J69" s="54"/>
      <c r="K69" s="54"/>
      <c r="L69" s="54"/>
      <c r="M69" s="54"/>
      <c r="N69" s="54"/>
      <c r="O69" s="55"/>
      <c r="P69" s="5"/>
    </row>
    <row r="70" spans="2:16" ht="14.4">
      <c r="B70" s="4"/>
      <c r="C70" s="56"/>
      <c r="D70" s="31"/>
      <c r="E70" s="31"/>
      <c r="F70" s="31"/>
      <c r="G70" s="31"/>
      <c r="H70" s="31"/>
      <c r="I70" s="31"/>
      <c r="J70" s="31"/>
      <c r="K70" s="31"/>
      <c r="L70" s="31"/>
      <c r="M70" s="31"/>
      <c r="N70" s="31"/>
      <c r="O70" s="57"/>
      <c r="P70" s="5"/>
    </row>
    <row r="71" spans="2:16" ht="14.4">
      <c r="B71" s="4"/>
      <c r="C71" s="56"/>
      <c r="D71" s="31"/>
      <c r="E71" s="31"/>
      <c r="F71" s="31"/>
      <c r="G71" s="31"/>
      <c r="H71" s="31"/>
      <c r="I71" s="31"/>
      <c r="J71" s="31"/>
      <c r="K71" s="31"/>
      <c r="L71" s="31"/>
      <c r="M71" s="31"/>
      <c r="N71" s="31"/>
      <c r="O71" s="57"/>
      <c r="P71" s="5"/>
    </row>
    <row r="72" spans="2:16" ht="14.4">
      <c r="B72" s="4"/>
      <c r="C72" s="56"/>
      <c r="D72" s="31"/>
      <c r="E72" s="31"/>
      <c r="F72" s="31"/>
      <c r="G72" s="31"/>
      <c r="H72" s="103" t="s">
        <v>77</v>
      </c>
      <c r="I72" s="103"/>
      <c r="J72" s="103"/>
      <c r="K72" s="103"/>
      <c r="L72" s="31"/>
      <c r="M72" s="31"/>
      <c r="N72" s="31"/>
      <c r="O72" s="57"/>
      <c r="P72" s="5"/>
    </row>
    <row r="73" spans="2:16" ht="14.4">
      <c r="B73" s="4"/>
      <c r="C73" s="56"/>
      <c r="D73" s="31"/>
      <c r="E73" s="31"/>
      <c r="F73" s="31"/>
      <c r="G73" s="31"/>
      <c r="H73" s="103" t="s">
        <v>78</v>
      </c>
      <c r="I73" s="31"/>
      <c r="J73" s="31"/>
      <c r="K73" s="31"/>
      <c r="L73" s="31"/>
      <c r="M73" s="31"/>
      <c r="N73" s="31"/>
      <c r="O73" s="57"/>
      <c r="P73" s="24"/>
    </row>
    <row r="74" spans="2:16" ht="14.4">
      <c r="B74" s="4"/>
      <c r="C74" s="56"/>
      <c r="D74" s="31"/>
      <c r="E74" s="31"/>
      <c r="F74" s="31"/>
      <c r="G74" s="31"/>
      <c r="H74" s="103" t="s">
        <v>79</v>
      </c>
      <c r="I74" s="31"/>
      <c r="J74" s="31"/>
      <c r="K74" s="31"/>
      <c r="L74" s="31"/>
      <c r="M74" s="31"/>
      <c r="N74" s="31"/>
      <c r="O74" s="57"/>
      <c r="P74" s="24"/>
    </row>
    <row r="75" spans="2:16" ht="14.4">
      <c r="B75" s="4"/>
      <c r="C75" s="41"/>
      <c r="D75" s="104"/>
      <c r="E75" s="104"/>
      <c r="F75" s="104"/>
      <c r="G75" s="104"/>
      <c r="H75" s="103" t="s">
        <v>80</v>
      </c>
      <c r="I75" s="104"/>
      <c r="J75" s="104"/>
      <c r="K75" s="104"/>
      <c r="L75" s="104"/>
      <c r="M75" s="104"/>
      <c r="N75" s="104"/>
      <c r="O75" s="105"/>
      <c r="P75" s="25"/>
    </row>
    <row r="76" spans="2:16" ht="14.4">
      <c r="B76" s="4"/>
      <c r="C76" s="56"/>
      <c r="D76" s="31"/>
      <c r="E76" s="31"/>
      <c r="F76" s="31"/>
      <c r="G76" s="31"/>
      <c r="H76" s="31" t="s">
        <v>81</v>
      </c>
      <c r="I76" s="31"/>
      <c r="J76" s="31"/>
      <c r="K76" s="31"/>
      <c r="L76" s="31"/>
      <c r="M76" s="31"/>
      <c r="N76" s="31"/>
      <c r="O76" s="57"/>
      <c r="P76" s="5"/>
    </row>
    <row r="77" spans="2:16" ht="14.4">
      <c r="B77" s="4"/>
      <c r="C77" s="106" t="s">
        <v>82</v>
      </c>
      <c r="D77" s="107"/>
      <c r="E77" s="107"/>
      <c r="F77" s="107"/>
      <c r="G77" s="107"/>
      <c r="H77" s="107"/>
      <c r="I77" s="107"/>
      <c r="J77" s="107"/>
      <c r="K77" s="107"/>
      <c r="L77" s="107"/>
      <c r="M77" s="107"/>
      <c r="N77" s="107"/>
      <c r="O77" s="108"/>
      <c r="P77" s="5"/>
    </row>
    <row r="78" spans="2:16" ht="14.4">
      <c r="B78" s="4"/>
      <c r="C78" s="281"/>
      <c r="D78" s="282"/>
      <c r="E78" s="282"/>
      <c r="F78" s="282"/>
      <c r="G78" s="282"/>
      <c r="H78" s="282"/>
      <c r="I78" s="282"/>
      <c r="J78" s="282"/>
      <c r="K78" s="282"/>
      <c r="L78" s="282"/>
      <c r="M78" s="282"/>
      <c r="N78" s="282"/>
      <c r="O78" s="283"/>
      <c r="P78" s="25"/>
    </row>
    <row r="79" spans="2:16" ht="14.4">
      <c r="B79" s="4"/>
      <c r="C79" s="281"/>
      <c r="D79" s="282"/>
      <c r="E79" s="282"/>
      <c r="F79" s="282"/>
      <c r="G79" s="282"/>
      <c r="H79" s="282"/>
      <c r="I79" s="282"/>
      <c r="J79" s="282"/>
      <c r="K79" s="282"/>
      <c r="L79" s="282"/>
      <c r="M79" s="282"/>
      <c r="N79" s="282"/>
      <c r="O79" s="283"/>
      <c r="P79" s="25"/>
    </row>
    <row r="80" spans="2:16" ht="14.4">
      <c r="B80" s="4"/>
      <c r="C80" s="41"/>
      <c r="D80" s="104"/>
      <c r="E80" s="104"/>
      <c r="F80" s="104"/>
      <c r="G80" s="104"/>
      <c r="H80" s="104"/>
      <c r="I80" s="104"/>
      <c r="J80" s="104"/>
      <c r="K80" s="104"/>
      <c r="L80" s="104"/>
      <c r="M80" s="104"/>
      <c r="N80" s="104"/>
      <c r="O80" s="105"/>
      <c r="P80" s="25"/>
    </row>
    <row r="81" spans="2:16" ht="14.4">
      <c r="B81" s="4"/>
      <c r="C81" s="109" t="s">
        <v>83</v>
      </c>
      <c r="D81" s="104"/>
      <c r="E81" s="104"/>
      <c r="F81" s="104"/>
      <c r="G81" s="104"/>
      <c r="H81" s="104"/>
      <c r="I81" s="104"/>
      <c r="J81" s="104"/>
      <c r="K81" s="104"/>
      <c r="L81" s="104"/>
      <c r="M81" s="104"/>
      <c r="N81" s="104"/>
      <c r="O81" s="105"/>
      <c r="P81" s="25"/>
    </row>
    <row r="82" spans="2:16" ht="12.75" customHeight="1">
      <c r="B82" s="4"/>
      <c r="C82" s="278" t="s">
        <v>84</v>
      </c>
      <c r="D82" s="279"/>
      <c r="E82" s="279"/>
      <c r="F82" s="279"/>
      <c r="G82" s="279"/>
      <c r="H82" s="279"/>
      <c r="I82" s="279"/>
      <c r="J82" s="279"/>
      <c r="K82" s="279"/>
      <c r="L82" s="279"/>
      <c r="M82" s="279"/>
      <c r="N82" s="279"/>
      <c r="O82" s="280"/>
      <c r="P82" s="26"/>
    </row>
    <row r="83" spans="2:16">
      <c r="B83" s="4"/>
      <c r="C83" s="278"/>
      <c r="D83" s="279"/>
      <c r="E83" s="279"/>
      <c r="F83" s="279"/>
      <c r="G83" s="279"/>
      <c r="H83" s="279"/>
      <c r="I83" s="279"/>
      <c r="J83" s="279"/>
      <c r="K83" s="279"/>
      <c r="L83" s="279"/>
      <c r="M83" s="279"/>
      <c r="N83" s="279"/>
      <c r="O83" s="280"/>
      <c r="P83" s="26"/>
    </row>
    <row r="84" spans="2:16" ht="12.9" customHeight="1">
      <c r="B84" s="4"/>
      <c r="C84" s="278" t="s">
        <v>85</v>
      </c>
      <c r="D84" s="279"/>
      <c r="E84" s="279"/>
      <c r="F84" s="279"/>
      <c r="G84" s="279"/>
      <c r="H84" s="279"/>
      <c r="I84" s="279"/>
      <c r="J84" s="279"/>
      <c r="K84" s="279"/>
      <c r="L84" s="279"/>
      <c r="M84" s="279"/>
      <c r="N84" s="279"/>
      <c r="O84" s="280"/>
      <c r="P84" s="26"/>
    </row>
    <row r="85" spans="2:16">
      <c r="B85" s="4"/>
      <c r="C85" s="278"/>
      <c r="D85" s="279"/>
      <c r="E85" s="279"/>
      <c r="F85" s="279"/>
      <c r="G85" s="279"/>
      <c r="H85" s="279"/>
      <c r="I85" s="279"/>
      <c r="J85" s="279"/>
      <c r="K85" s="279"/>
      <c r="L85" s="279"/>
      <c r="M85" s="279"/>
      <c r="N85" s="279"/>
      <c r="O85" s="280"/>
      <c r="P85" s="26"/>
    </row>
    <row r="86" spans="2:16" ht="14.4">
      <c r="B86" s="4"/>
      <c r="C86" s="41"/>
      <c r="D86" s="104"/>
      <c r="E86" s="104"/>
      <c r="F86" s="104"/>
      <c r="G86" s="104"/>
      <c r="H86" s="104"/>
      <c r="I86" s="104"/>
      <c r="J86" s="104"/>
      <c r="K86" s="104"/>
      <c r="L86" s="104"/>
      <c r="M86" s="104"/>
      <c r="N86" s="104"/>
      <c r="O86" s="105"/>
      <c r="P86" s="25"/>
    </row>
    <row r="87" spans="2:16" ht="14.4">
      <c r="B87" s="4"/>
      <c r="C87" s="56"/>
      <c r="D87" s="31"/>
      <c r="E87" s="31"/>
      <c r="F87" s="31"/>
      <c r="G87" s="31"/>
      <c r="H87" s="103" t="s">
        <v>77</v>
      </c>
      <c r="I87" s="31"/>
      <c r="J87" s="31"/>
      <c r="K87" s="31"/>
      <c r="L87" s="31"/>
      <c r="M87" s="31"/>
      <c r="N87" s="31"/>
      <c r="O87" s="57"/>
      <c r="P87" s="5"/>
    </row>
    <row r="88" spans="2:16" ht="14.4">
      <c r="B88" s="4"/>
      <c r="C88" s="56"/>
      <c r="D88" s="31"/>
      <c r="E88" s="31"/>
      <c r="F88" s="31"/>
      <c r="G88" s="31"/>
      <c r="H88" s="31" t="s">
        <v>78</v>
      </c>
      <c r="I88" s="66"/>
      <c r="J88" s="66"/>
      <c r="K88" s="66"/>
      <c r="L88" s="31"/>
      <c r="M88" s="31"/>
      <c r="N88" s="31"/>
      <c r="O88" s="57"/>
      <c r="P88" s="5"/>
    </row>
    <row r="89" spans="2:16" ht="14.4">
      <c r="B89" s="4"/>
      <c r="C89" s="56"/>
      <c r="D89" s="31"/>
      <c r="E89" s="31"/>
      <c r="F89" s="31"/>
      <c r="G89" s="31"/>
      <c r="H89" s="31" t="s">
        <v>86</v>
      </c>
      <c r="I89" s="110"/>
      <c r="J89" s="110"/>
      <c r="K89" s="110"/>
      <c r="L89" s="31"/>
      <c r="M89" s="31"/>
      <c r="N89" s="31"/>
      <c r="O89" s="57"/>
      <c r="P89" s="5"/>
    </row>
    <row r="90" spans="2:16" ht="14.4">
      <c r="B90" s="4"/>
      <c r="C90" s="111"/>
      <c r="D90" s="104"/>
      <c r="E90" s="104"/>
      <c r="F90" s="104"/>
      <c r="G90" s="104"/>
      <c r="H90" s="31" t="s">
        <v>80</v>
      </c>
      <c r="I90" s="31"/>
      <c r="J90" s="31"/>
      <c r="K90" s="31"/>
      <c r="L90" s="104"/>
      <c r="M90" s="104"/>
      <c r="N90" s="104"/>
      <c r="O90" s="105"/>
      <c r="P90" s="25"/>
    </row>
    <row r="91" spans="2:16" ht="17.25" customHeight="1">
      <c r="B91" s="4"/>
      <c r="C91" s="111"/>
      <c r="D91" s="110"/>
      <c r="E91" s="110"/>
      <c r="F91" s="31"/>
      <c r="G91" s="31"/>
      <c r="H91" s="31"/>
      <c r="I91" s="31"/>
      <c r="J91" s="31"/>
      <c r="K91" s="270"/>
      <c r="L91" s="270"/>
      <c r="M91" s="270"/>
      <c r="N91" s="270"/>
      <c r="O91" s="271"/>
      <c r="P91" s="27"/>
    </row>
    <row r="92" spans="2:16" ht="18.75" customHeight="1" thickBot="1">
      <c r="B92" s="4"/>
      <c r="C92" s="274"/>
      <c r="D92" s="275"/>
      <c r="E92" s="275"/>
      <c r="F92" s="82"/>
      <c r="G92" s="82"/>
      <c r="H92" s="82"/>
      <c r="I92" s="82"/>
      <c r="J92" s="82"/>
      <c r="K92" s="272"/>
      <c r="L92" s="272"/>
      <c r="M92" s="272"/>
      <c r="N92" s="272"/>
      <c r="O92" s="273"/>
      <c r="P92" s="27"/>
    </row>
    <row r="93" spans="2:16" ht="14.4" thickBot="1">
      <c r="B93" s="28"/>
      <c r="C93" s="29"/>
      <c r="D93" s="29"/>
      <c r="E93" s="29"/>
      <c r="F93" s="29"/>
      <c r="G93" s="29"/>
      <c r="H93" s="29"/>
      <c r="I93" s="29"/>
      <c r="J93" s="29"/>
      <c r="K93" s="29"/>
      <c r="L93" s="29"/>
      <c r="M93" s="29"/>
      <c r="N93" s="29"/>
      <c r="O93" s="29"/>
      <c r="P93" s="30"/>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David Alejandro Hurtado Palma</cp:lastModifiedBy>
  <cp:revision/>
  <dcterms:created xsi:type="dcterms:W3CDTF">2006-06-27T16:47:25Z</dcterms:created>
  <dcterms:modified xsi:type="dcterms:W3CDTF">2026-09-18T18:15:48Z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