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D:\Desktop\PROYECTO\PROYECTOS HOSPITALES\PROYECTO HOSPITAL CODAZZI\MEMORIAS\"/>
    </mc:Choice>
  </mc:AlternateContent>
  <xr:revisionPtr revIDLastSave="0" documentId="13_ncr:1_{E59672F2-D157-4FAF-8814-9763D23B9C52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FORMATO CALCULO CARGA" sheetId="1" r:id="rId1"/>
    <sheet name="LABORATORIO" sheetId="34" r:id="rId2"/>
    <sheet name="SALA DE ESPERA" sheetId="32" r:id="rId3"/>
    <sheet name="AUDITORIO" sheetId="31" r:id="rId4"/>
    <sheet name="HALL DE HOSPITALIZACIÓN  " sheetId="30" r:id="rId5"/>
    <sheet name="OBSTETRICIA" sheetId="29" r:id="rId6"/>
    <sheet name="ESTERILIZACIÓN" sheetId="33" r:id="rId7"/>
    <sheet name="MORGUE" sheetId="28" r:id="rId8"/>
    <sheet name="OBSERVACIÓN " sheetId="27" r:id="rId9"/>
    <sheet name="URGENCIA" sheetId="26" r:id="rId10"/>
  </sheets>
  <definedNames>
    <definedName name="_xlnm.Print_Area" localSheetId="0">'FORMATO CALCULO CARGA'!$A$1:$AP$86</definedName>
    <definedName name="_xlnm.Print_Titles" localSheetId="0">'FORMATO CALCULO CARGA'!$1:$8</definedName>
    <definedName name="Z_AD7C269F_1CE0_414C_93F1_7754A88FE58C_.wvu.PrintArea" localSheetId="0" hidden="1">'FORMATO CALCULO CARGA'!$A$1:$AP$87</definedName>
  </definedNames>
  <calcPr calcId="181029"/>
  <customWorkbookViews>
    <customWorkbookView name="audibogota - Vista personalizada" guid="{AD7C269F-1CE0-414C-93F1-7754A88FE58C}" mergeInterval="0" personalView="1" maximized="1" windowWidth="796" windowHeight="46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80" i="34" l="1"/>
  <c r="AK76" i="34"/>
  <c r="AK75" i="34"/>
  <c r="AK71" i="34"/>
  <c r="AK70" i="34"/>
  <c r="AK69" i="34"/>
  <c r="AK65" i="34"/>
  <c r="W65" i="34"/>
  <c r="U65" i="34"/>
  <c r="S65" i="34"/>
  <c r="W64" i="34"/>
  <c r="U64" i="34"/>
  <c r="S64" i="34"/>
  <c r="AK64" i="34" s="1"/>
  <c r="W63" i="34"/>
  <c r="U63" i="34"/>
  <c r="S63" i="34"/>
  <c r="AK63" i="34" s="1"/>
  <c r="AK62" i="34"/>
  <c r="W62" i="34"/>
  <c r="U62" i="34"/>
  <c r="S62" i="34"/>
  <c r="W61" i="34"/>
  <c r="U61" i="34"/>
  <c r="S61" i="34"/>
  <c r="AK61" i="34" s="1"/>
  <c r="W60" i="34"/>
  <c r="U60" i="34"/>
  <c r="S60" i="34"/>
  <c r="AK60" i="34" s="1"/>
  <c r="W59" i="34"/>
  <c r="U59" i="34"/>
  <c r="S59" i="34"/>
  <c r="AK59" i="34" s="1"/>
  <c r="W54" i="34"/>
  <c r="U54" i="34"/>
  <c r="S54" i="34"/>
  <c r="AK54" i="34" s="1"/>
  <c r="P54" i="34"/>
  <c r="U53" i="34"/>
  <c r="S53" i="34"/>
  <c r="AK53" i="34" s="1"/>
  <c r="P53" i="34"/>
  <c r="W53" i="34" s="1"/>
  <c r="S52" i="34"/>
  <c r="P52" i="34"/>
  <c r="U52" i="34" s="1"/>
  <c r="U51" i="34"/>
  <c r="S51" i="34"/>
  <c r="P51" i="34"/>
  <c r="W50" i="34"/>
  <c r="S50" i="34"/>
  <c r="P50" i="34"/>
  <c r="U50" i="34" s="1"/>
  <c r="AK50" i="34" s="1"/>
  <c r="W49" i="34"/>
  <c r="AK49" i="34" s="1"/>
  <c r="U49" i="34"/>
  <c r="S49" i="34"/>
  <c r="U48" i="34"/>
  <c r="S48" i="34"/>
  <c r="P48" i="34"/>
  <c r="W48" i="34" s="1"/>
  <c r="S47" i="34"/>
  <c r="P47" i="34"/>
  <c r="U47" i="34" s="1"/>
  <c r="U46" i="34"/>
  <c r="S46" i="34"/>
  <c r="P46" i="34"/>
  <c r="W45" i="34"/>
  <c r="S45" i="34"/>
  <c r="P45" i="34"/>
  <c r="U45" i="34" s="1"/>
  <c r="AK45" i="34" s="1"/>
  <c r="W44" i="34"/>
  <c r="S44" i="34"/>
  <c r="P44" i="34"/>
  <c r="W43" i="34"/>
  <c r="U43" i="34"/>
  <c r="S43" i="34"/>
  <c r="AK43" i="34" s="1"/>
  <c r="P43" i="34"/>
  <c r="U42" i="34"/>
  <c r="S42" i="34"/>
  <c r="P42" i="34"/>
  <c r="W42" i="34" s="1"/>
  <c r="S41" i="34"/>
  <c r="P41" i="34"/>
  <c r="U41" i="34" s="1"/>
  <c r="U40" i="34"/>
  <c r="S40" i="34"/>
  <c r="P40" i="34"/>
  <c r="W39" i="34"/>
  <c r="S39" i="34"/>
  <c r="P39" i="34"/>
  <c r="U39" i="34" s="1"/>
  <c r="AK39" i="34" s="1"/>
  <c r="W38" i="34"/>
  <c r="S38" i="34"/>
  <c r="P38" i="34"/>
  <c r="W37" i="34"/>
  <c r="U37" i="34"/>
  <c r="S37" i="34"/>
  <c r="AK37" i="34" s="1"/>
  <c r="P37" i="34"/>
  <c r="U36" i="34"/>
  <c r="S36" i="34"/>
  <c r="P36" i="34"/>
  <c r="W36" i="34" s="1"/>
  <c r="S35" i="34"/>
  <c r="P35" i="34"/>
  <c r="U35" i="34" s="1"/>
  <c r="U34" i="34"/>
  <c r="S34" i="34"/>
  <c r="P34" i="34"/>
  <c r="W33" i="34"/>
  <c r="S33" i="34"/>
  <c r="P33" i="34"/>
  <c r="U33" i="34" s="1"/>
  <c r="AK33" i="34" s="1"/>
  <c r="W32" i="34"/>
  <c r="S32" i="34"/>
  <c r="P32" i="34"/>
  <c r="W31" i="34"/>
  <c r="U31" i="34"/>
  <c r="S31" i="34"/>
  <c r="AK31" i="34" s="1"/>
  <c r="P31" i="34"/>
  <c r="V29" i="34"/>
  <c r="S29" i="34"/>
  <c r="P29" i="34"/>
  <c r="AK29" i="34" s="1"/>
  <c r="S28" i="34"/>
  <c r="P28" i="34"/>
  <c r="V28" i="34" s="1"/>
  <c r="V27" i="34"/>
  <c r="S27" i="34"/>
  <c r="P27" i="34"/>
  <c r="AK27" i="34" s="1"/>
  <c r="AS24" i="34"/>
  <c r="S24" i="34"/>
  <c r="P24" i="34"/>
  <c r="V24" i="34" s="1"/>
  <c r="S23" i="34"/>
  <c r="P23" i="34"/>
  <c r="V21" i="34"/>
  <c r="AK21" i="34" s="1"/>
  <c r="S21" i="34"/>
  <c r="P21" i="34"/>
  <c r="V19" i="34"/>
  <c r="S19" i="34"/>
  <c r="P19" i="34"/>
  <c r="AK19" i="34" s="1"/>
  <c r="S18" i="34"/>
  <c r="P18" i="34"/>
  <c r="V17" i="34"/>
  <c r="S17" i="34"/>
  <c r="P17" i="34"/>
  <c r="AK17" i="34" s="1"/>
  <c r="AS16" i="34"/>
  <c r="S16" i="34"/>
  <c r="P16" i="34"/>
  <c r="V16" i="34" s="1"/>
  <c r="S15" i="34"/>
  <c r="P15" i="34"/>
  <c r="V15" i="34" s="1"/>
  <c r="AK15" i="34" s="1"/>
  <c r="V14" i="34"/>
  <c r="AK14" i="34" s="1"/>
  <c r="S14" i="34"/>
  <c r="P14" i="34"/>
  <c r="AT8" i="34"/>
  <c r="AU8" i="34" s="1"/>
  <c r="Y10" i="34" s="1"/>
  <c r="AS8" i="34"/>
  <c r="A9" i="34" s="1"/>
  <c r="AN8" i="34"/>
  <c r="X8" i="34"/>
  <c r="AS21" i="34" s="1"/>
  <c r="J8" i="34"/>
  <c r="AK80" i="33"/>
  <c r="AK76" i="33"/>
  <c r="AK75" i="33"/>
  <c r="AK71" i="33"/>
  <c r="AK70" i="33"/>
  <c r="AK69" i="33"/>
  <c r="AK65" i="33"/>
  <c r="W65" i="33"/>
  <c r="U65" i="33"/>
  <c r="S65" i="33"/>
  <c r="AK64" i="33"/>
  <c r="W64" i="33"/>
  <c r="U64" i="33"/>
  <c r="S64" i="33"/>
  <c r="AK63" i="33"/>
  <c r="W63" i="33"/>
  <c r="U63" i="33"/>
  <c r="S63" i="33"/>
  <c r="W62" i="33"/>
  <c r="U62" i="33"/>
  <c r="S62" i="33"/>
  <c r="AK62" i="33" s="1"/>
  <c r="AK61" i="33"/>
  <c r="W61" i="33"/>
  <c r="U61" i="33"/>
  <c r="S61" i="33"/>
  <c r="AK60" i="33"/>
  <c r="W60" i="33"/>
  <c r="U60" i="33"/>
  <c r="S60" i="33"/>
  <c r="W59" i="33"/>
  <c r="U59" i="33"/>
  <c r="S59" i="33"/>
  <c r="AK59" i="33" s="1"/>
  <c r="U54" i="33"/>
  <c r="S54" i="33"/>
  <c r="P54" i="33"/>
  <c r="W54" i="33" s="1"/>
  <c r="AK54" i="33" s="1"/>
  <c r="W53" i="33"/>
  <c r="S53" i="33"/>
  <c r="P53" i="33"/>
  <c r="U53" i="33" s="1"/>
  <c r="U52" i="33"/>
  <c r="S52" i="33"/>
  <c r="P52" i="33"/>
  <c r="W51" i="33"/>
  <c r="U51" i="33"/>
  <c r="S51" i="33"/>
  <c r="AK51" i="33" s="1"/>
  <c r="P51" i="33"/>
  <c r="S50" i="33"/>
  <c r="P50" i="33"/>
  <c r="W49" i="33"/>
  <c r="U49" i="33"/>
  <c r="S49" i="33"/>
  <c r="AK49" i="33" s="1"/>
  <c r="W48" i="33"/>
  <c r="S48" i="33"/>
  <c r="P48" i="33"/>
  <c r="U48" i="33" s="1"/>
  <c r="U47" i="33"/>
  <c r="S47" i="33"/>
  <c r="P47" i="33"/>
  <c r="W46" i="33"/>
  <c r="U46" i="33"/>
  <c r="S46" i="33"/>
  <c r="AK46" i="33" s="1"/>
  <c r="P46" i="33"/>
  <c r="S45" i="33"/>
  <c r="P45" i="33"/>
  <c r="W44" i="33"/>
  <c r="S44" i="33"/>
  <c r="P44" i="33"/>
  <c r="U43" i="33"/>
  <c r="S43" i="33"/>
  <c r="P43" i="33"/>
  <c r="W43" i="33" s="1"/>
  <c r="AK43" i="33" s="1"/>
  <c r="W42" i="33"/>
  <c r="S42" i="33"/>
  <c r="P42" i="33"/>
  <c r="U42" i="33" s="1"/>
  <c r="U41" i="33"/>
  <c r="S41" i="33"/>
  <c r="P41" i="33"/>
  <c r="W40" i="33"/>
  <c r="U40" i="33"/>
  <c r="S40" i="33"/>
  <c r="AK40" i="33" s="1"/>
  <c r="P40" i="33"/>
  <c r="S39" i="33"/>
  <c r="P39" i="33"/>
  <c r="W38" i="33"/>
  <c r="S38" i="33"/>
  <c r="P38" i="33"/>
  <c r="U37" i="33"/>
  <c r="S37" i="33"/>
  <c r="P37" i="33"/>
  <c r="W37" i="33" s="1"/>
  <c r="AK37" i="33" s="1"/>
  <c r="W36" i="33"/>
  <c r="S36" i="33"/>
  <c r="P36" i="33"/>
  <c r="U36" i="33" s="1"/>
  <c r="U35" i="33"/>
  <c r="S35" i="33"/>
  <c r="P35" i="33"/>
  <c r="W34" i="33"/>
  <c r="U34" i="33"/>
  <c r="S34" i="33"/>
  <c r="AK34" i="33" s="1"/>
  <c r="P34" i="33"/>
  <c r="S33" i="33"/>
  <c r="P33" i="33"/>
  <c r="W32" i="33"/>
  <c r="S32" i="33"/>
  <c r="P32" i="33"/>
  <c r="U31" i="33"/>
  <c r="S31" i="33"/>
  <c r="P31" i="33"/>
  <c r="W31" i="33" s="1"/>
  <c r="AK31" i="33" s="1"/>
  <c r="S29" i="33"/>
  <c r="P29" i="33"/>
  <c r="V29" i="33" s="1"/>
  <c r="AK29" i="33" s="1"/>
  <c r="V28" i="33"/>
  <c r="S28" i="33"/>
  <c r="P28" i="33"/>
  <c r="AK28" i="33" s="1"/>
  <c r="V27" i="33"/>
  <c r="S27" i="33"/>
  <c r="P27" i="33"/>
  <c r="AK27" i="33" s="1"/>
  <c r="AS24" i="33"/>
  <c r="S24" i="33"/>
  <c r="P24" i="33"/>
  <c r="S23" i="33"/>
  <c r="P23" i="33"/>
  <c r="V23" i="33" s="1"/>
  <c r="AK23" i="33" s="1"/>
  <c r="AS21" i="33"/>
  <c r="V21" i="33"/>
  <c r="S21" i="33"/>
  <c r="P21" i="33"/>
  <c r="AK21" i="33" s="1"/>
  <c r="S19" i="33"/>
  <c r="P19" i="33"/>
  <c r="V19" i="33" s="1"/>
  <c r="AK19" i="33" s="1"/>
  <c r="S18" i="33"/>
  <c r="P18" i="33"/>
  <c r="AS17" i="33"/>
  <c r="V17" i="33"/>
  <c r="S17" i="33"/>
  <c r="P17" i="33"/>
  <c r="AK17" i="33" s="1"/>
  <c r="AS16" i="33"/>
  <c r="S16" i="33"/>
  <c r="P16" i="33"/>
  <c r="AK15" i="33"/>
  <c r="V15" i="33"/>
  <c r="S15" i="33"/>
  <c r="P15" i="33"/>
  <c r="AS14" i="33"/>
  <c r="V14" i="33"/>
  <c r="S14" i="33"/>
  <c r="P14" i="33"/>
  <c r="AK14" i="33" s="1"/>
  <c r="A9" i="33"/>
  <c r="AT8" i="33"/>
  <c r="AS8" i="33"/>
  <c r="AU8" i="33" s="1"/>
  <c r="Y10" i="33" s="1"/>
  <c r="AN8" i="33"/>
  <c r="X8" i="33"/>
  <c r="AS23" i="33" s="1"/>
  <c r="J8" i="33"/>
  <c r="AK80" i="32"/>
  <c r="AK76" i="32"/>
  <c r="AK75" i="32"/>
  <c r="AK71" i="32"/>
  <c r="AK70" i="32"/>
  <c r="AK69" i="32"/>
  <c r="W65" i="32"/>
  <c r="U65" i="32"/>
  <c r="S65" i="32"/>
  <c r="AK65" i="32" s="1"/>
  <c r="AK64" i="32"/>
  <c r="W64" i="32"/>
  <c r="U64" i="32"/>
  <c r="S64" i="32"/>
  <c r="AK63" i="32"/>
  <c r="W63" i="32"/>
  <c r="U63" i="32"/>
  <c r="S63" i="32"/>
  <c r="W62" i="32"/>
  <c r="U62" i="32"/>
  <c r="S62" i="32"/>
  <c r="AK62" i="32" s="1"/>
  <c r="AK61" i="32"/>
  <c r="W61" i="32"/>
  <c r="U61" i="32"/>
  <c r="S61" i="32"/>
  <c r="AK60" i="32"/>
  <c r="W60" i="32"/>
  <c r="U60" i="32"/>
  <c r="S60" i="32"/>
  <c r="W59" i="32"/>
  <c r="U59" i="32"/>
  <c r="S59" i="32"/>
  <c r="AK59" i="32" s="1"/>
  <c r="S54" i="32"/>
  <c r="P54" i="32"/>
  <c r="AK53" i="32"/>
  <c r="W53" i="32"/>
  <c r="U53" i="32"/>
  <c r="S53" i="32"/>
  <c r="P53" i="32"/>
  <c r="W52" i="32"/>
  <c r="AK52" i="32" s="1"/>
  <c r="U52" i="32"/>
  <c r="S52" i="32"/>
  <c r="P52" i="32"/>
  <c r="W51" i="32"/>
  <c r="U51" i="32"/>
  <c r="S51" i="32"/>
  <c r="P51" i="32"/>
  <c r="AK51" i="32" s="1"/>
  <c r="U50" i="32"/>
  <c r="S50" i="32"/>
  <c r="P50" i="32"/>
  <c r="W49" i="32"/>
  <c r="U49" i="32"/>
  <c r="S49" i="32"/>
  <c r="AK49" i="32" s="1"/>
  <c r="AK48" i="32"/>
  <c r="W48" i="32"/>
  <c r="U48" i="32"/>
  <c r="S48" i="32"/>
  <c r="P48" i="32"/>
  <c r="W47" i="32"/>
  <c r="AK47" i="32" s="1"/>
  <c r="U47" i="32"/>
  <c r="S47" i="32"/>
  <c r="P47" i="32"/>
  <c r="W46" i="32"/>
  <c r="U46" i="32"/>
  <c r="S46" i="32"/>
  <c r="P46" i="32"/>
  <c r="AK46" i="32" s="1"/>
  <c r="U45" i="32"/>
  <c r="S45" i="32"/>
  <c r="P45" i="32"/>
  <c r="S44" i="32"/>
  <c r="P44" i="32"/>
  <c r="S43" i="32"/>
  <c r="P43" i="32"/>
  <c r="AK42" i="32"/>
  <c r="W42" i="32"/>
  <c r="U42" i="32"/>
  <c r="S42" i="32"/>
  <c r="P42" i="32"/>
  <c r="W41" i="32"/>
  <c r="AK41" i="32" s="1"/>
  <c r="U41" i="32"/>
  <c r="S41" i="32"/>
  <c r="P41" i="32"/>
  <c r="W40" i="32"/>
  <c r="U40" i="32"/>
  <c r="S40" i="32"/>
  <c r="P40" i="32"/>
  <c r="AK40" i="32" s="1"/>
  <c r="U39" i="32"/>
  <c r="S39" i="32"/>
  <c r="P39" i="32"/>
  <c r="S38" i="32"/>
  <c r="P38" i="32"/>
  <c r="S37" i="32"/>
  <c r="P37" i="32"/>
  <c r="AK36" i="32"/>
  <c r="W36" i="32"/>
  <c r="U36" i="32"/>
  <c r="S36" i="32"/>
  <c r="P36" i="32"/>
  <c r="W35" i="32"/>
  <c r="AK35" i="32" s="1"/>
  <c r="U35" i="32"/>
  <c r="S35" i="32"/>
  <c r="P35" i="32"/>
  <c r="W34" i="32"/>
  <c r="U34" i="32"/>
  <c r="S34" i="32"/>
  <c r="P34" i="32"/>
  <c r="AK34" i="32" s="1"/>
  <c r="U33" i="32"/>
  <c r="S33" i="32"/>
  <c r="P33" i="32"/>
  <c r="S32" i="32"/>
  <c r="P32" i="32"/>
  <c r="S31" i="32"/>
  <c r="P31" i="32"/>
  <c r="V29" i="32"/>
  <c r="AK29" i="32" s="1"/>
  <c r="S29" i="32"/>
  <c r="P29" i="32"/>
  <c r="AK28" i="32"/>
  <c r="V28" i="32"/>
  <c r="S28" i="32"/>
  <c r="P28" i="32"/>
  <c r="V27" i="32"/>
  <c r="AK27" i="32" s="1"/>
  <c r="S27" i="32"/>
  <c r="P27" i="32"/>
  <c r="V24" i="32"/>
  <c r="S24" i="32"/>
  <c r="P24" i="32"/>
  <c r="AK24" i="32" s="1"/>
  <c r="S23" i="32"/>
  <c r="P23" i="32"/>
  <c r="S21" i="32"/>
  <c r="P21" i="32"/>
  <c r="V19" i="32"/>
  <c r="AK19" i="32" s="1"/>
  <c r="S19" i="32"/>
  <c r="P19" i="32"/>
  <c r="S18" i="32"/>
  <c r="P18" i="32"/>
  <c r="V17" i="32"/>
  <c r="AK17" i="32" s="1"/>
  <c r="S17" i="32"/>
  <c r="P17" i="32"/>
  <c r="V16" i="32"/>
  <c r="S16" i="32"/>
  <c r="P16" i="32"/>
  <c r="AK16" i="32" s="1"/>
  <c r="S15" i="32"/>
  <c r="P15" i="32"/>
  <c r="S14" i="32"/>
  <c r="P14" i="32"/>
  <c r="Y10" i="32"/>
  <c r="A9" i="32"/>
  <c r="AU8" i="32"/>
  <c r="AT8" i="32"/>
  <c r="AS8" i="32"/>
  <c r="AN8" i="32"/>
  <c r="X8" i="32"/>
  <c r="AS21" i="32" s="1"/>
  <c r="J8" i="32"/>
  <c r="AK80" i="31"/>
  <c r="AK76" i="31"/>
  <c r="AK75" i="31"/>
  <c r="AK71" i="31"/>
  <c r="AK70" i="31"/>
  <c r="AK69" i="31"/>
  <c r="AK65" i="31"/>
  <c r="W65" i="31"/>
  <c r="U65" i="31"/>
  <c r="S65" i="31"/>
  <c r="AK64" i="31"/>
  <c r="W64" i="31"/>
  <c r="U64" i="31"/>
  <c r="S64" i="31"/>
  <c r="W63" i="31"/>
  <c r="U63" i="31"/>
  <c r="S63" i="31"/>
  <c r="AK63" i="31" s="1"/>
  <c r="AK62" i="31"/>
  <c r="W62" i="31"/>
  <c r="U62" i="31"/>
  <c r="S62" i="31"/>
  <c r="AK61" i="31"/>
  <c r="W61" i="31"/>
  <c r="U61" i="31"/>
  <c r="S61" i="31"/>
  <c r="W60" i="31"/>
  <c r="U60" i="31"/>
  <c r="S60" i="31"/>
  <c r="AK60" i="31" s="1"/>
  <c r="AK59" i="31"/>
  <c r="W59" i="31"/>
  <c r="U59" i="31"/>
  <c r="S59" i="31"/>
  <c r="W54" i="31"/>
  <c r="AK54" i="31" s="1"/>
  <c r="U54" i="31"/>
  <c r="S54" i="31"/>
  <c r="P54" i="31"/>
  <c r="W53" i="31"/>
  <c r="U53" i="31"/>
  <c r="S53" i="31"/>
  <c r="P53" i="31"/>
  <c r="AK53" i="31" s="1"/>
  <c r="U52" i="31"/>
  <c r="S52" i="31"/>
  <c r="P52" i="31"/>
  <c r="S51" i="31"/>
  <c r="P51" i="31"/>
  <c r="S50" i="31"/>
  <c r="P50" i="31"/>
  <c r="AK49" i="31"/>
  <c r="W49" i="31"/>
  <c r="U49" i="31"/>
  <c r="S49" i="31"/>
  <c r="W48" i="31"/>
  <c r="U48" i="31"/>
  <c r="S48" i="31"/>
  <c r="P48" i="31"/>
  <c r="AK48" i="31" s="1"/>
  <c r="U47" i="31"/>
  <c r="S47" i="31"/>
  <c r="P47" i="31"/>
  <c r="S46" i="31"/>
  <c r="P46" i="31"/>
  <c r="S45" i="31"/>
  <c r="P45" i="31"/>
  <c r="AK44" i="31"/>
  <c r="W44" i="31"/>
  <c r="U44" i="31"/>
  <c r="S44" i="31"/>
  <c r="P44" i="31"/>
  <c r="W43" i="31"/>
  <c r="AK43" i="31" s="1"/>
  <c r="U43" i="31"/>
  <c r="S43" i="31"/>
  <c r="P43" i="31"/>
  <c r="W42" i="31"/>
  <c r="U42" i="31"/>
  <c r="S42" i="31"/>
  <c r="P42" i="31"/>
  <c r="AK42" i="31" s="1"/>
  <c r="U41" i="31"/>
  <c r="S41" i="31"/>
  <c r="P41" i="31"/>
  <c r="S40" i="31"/>
  <c r="P40" i="31"/>
  <c r="S39" i="31"/>
  <c r="P39" i="31"/>
  <c r="AK38" i="31"/>
  <c r="W38" i="31"/>
  <c r="U38" i="31"/>
  <c r="S38" i="31"/>
  <c r="P38" i="31"/>
  <c r="W37" i="31"/>
  <c r="AK37" i="31" s="1"/>
  <c r="U37" i="31"/>
  <c r="S37" i="31"/>
  <c r="P37" i="31"/>
  <c r="W36" i="31"/>
  <c r="U36" i="31"/>
  <c r="S36" i="31"/>
  <c r="P36" i="31"/>
  <c r="AK36" i="31" s="1"/>
  <c r="U35" i="31"/>
  <c r="S35" i="31"/>
  <c r="P35" i="31"/>
  <c r="S34" i="31"/>
  <c r="P34" i="31"/>
  <c r="S33" i="31"/>
  <c r="P33" i="31"/>
  <c r="AK32" i="31"/>
  <c r="W32" i="31"/>
  <c r="U32" i="31"/>
  <c r="S32" i="31"/>
  <c r="P32" i="31"/>
  <c r="W31" i="31"/>
  <c r="AK31" i="31" s="1"/>
  <c r="U31" i="31"/>
  <c r="S31" i="31"/>
  <c r="P31" i="31"/>
  <c r="V29" i="31"/>
  <c r="AK29" i="31" s="1"/>
  <c r="S29" i="31"/>
  <c r="P29" i="31"/>
  <c r="V28" i="31"/>
  <c r="S28" i="31"/>
  <c r="P28" i="31"/>
  <c r="AK28" i="31" s="1"/>
  <c r="AS27" i="31"/>
  <c r="S27" i="31"/>
  <c r="P27" i="31"/>
  <c r="AS24" i="31"/>
  <c r="S24" i="31"/>
  <c r="P24" i="31"/>
  <c r="AS23" i="31"/>
  <c r="V23" i="31" s="1"/>
  <c r="AK23" i="31" s="1"/>
  <c r="S23" i="31"/>
  <c r="P23" i="31"/>
  <c r="AS21" i="31"/>
  <c r="AK21" i="31"/>
  <c r="V21" i="31"/>
  <c r="S21" i="31"/>
  <c r="P21" i="31"/>
  <c r="V19" i="31"/>
  <c r="AK19" i="31" s="1"/>
  <c r="S19" i="31"/>
  <c r="P19" i="31"/>
  <c r="S18" i="31"/>
  <c r="P18" i="31"/>
  <c r="AS17" i="31"/>
  <c r="S17" i="31"/>
  <c r="P17" i="31"/>
  <c r="AS16" i="31"/>
  <c r="S16" i="31"/>
  <c r="P16" i="31"/>
  <c r="AS15" i="31"/>
  <c r="V15" i="31"/>
  <c r="AK15" i="31" s="1"/>
  <c r="S15" i="31"/>
  <c r="P15" i="31"/>
  <c r="AS14" i="31"/>
  <c r="AK14" i="31"/>
  <c r="V14" i="31"/>
  <c r="S14" i="31"/>
  <c r="P14" i="31"/>
  <c r="A9" i="31"/>
  <c r="AU8" i="31"/>
  <c r="Y10" i="31" s="1"/>
  <c r="AT8" i="31"/>
  <c r="AS8" i="31"/>
  <c r="AN8" i="31"/>
  <c r="X8" i="31"/>
  <c r="AS28" i="31" s="1"/>
  <c r="J8" i="31"/>
  <c r="AK80" i="30"/>
  <c r="AK76" i="30"/>
  <c r="AK75" i="30"/>
  <c r="AK71" i="30"/>
  <c r="AK70" i="30"/>
  <c r="AK69" i="30"/>
  <c r="AK65" i="30"/>
  <c r="W65" i="30"/>
  <c r="U65" i="30"/>
  <c r="S65" i="30"/>
  <c r="W64" i="30"/>
  <c r="U64" i="30"/>
  <c r="S64" i="30"/>
  <c r="AK64" i="30" s="1"/>
  <c r="W63" i="30"/>
  <c r="U63" i="30"/>
  <c r="S63" i="30"/>
  <c r="AK63" i="30" s="1"/>
  <c r="AK62" i="30"/>
  <c r="W62" i="30"/>
  <c r="U62" i="30"/>
  <c r="S62" i="30"/>
  <c r="W61" i="30"/>
  <c r="U61" i="30"/>
  <c r="S61" i="30"/>
  <c r="AK61" i="30" s="1"/>
  <c r="W60" i="30"/>
  <c r="U60" i="30"/>
  <c r="S60" i="30"/>
  <c r="AK60" i="30" s="1"/>
  <c r="AK59" i="30"/>
  <c r="W59" i="30"/>
  <c r="U59" i="30"/>
  <c r="S59" i="30"/>
  <c r="W54" i="30"/>
  <c r="U54" i="30"/>
  <c r="S54" i="30"/>
  <c r="AK54" i="30" s="1"/>
  <c r="P54" i="30"/>
  <c r="U53" i="30"/>
  <c r="S53" i="30"/>
  <c r="P53" i="30"/>
  <c r="S52" i="30"/>
  <c r="P52" i="30"/>
  <c r="S51" i="30"/>
  <c r="P51" i="30"/>
  <c r="W50" i="30"/>
  <c r="S50" i="30"/>
  <c r="P50" i="30"/>
  <c r="U50" i="30" s="1"/>
  <c r="AK50" i="30" s="1"/>
  <c r="AK49" i="30"/>
  <c r="W49" i="30"/>
  <c r="U49" i="30"/>
  <c r="S49" i="30"/>
  <c r="U48" i="30"/>
  <c r="S48" i="30"/>
  <c r="P48" i="30"/>
  <c r="S47" i="30"/>
  <c r="P47" i="30"/>
  <c r="S46" i="30"/>
  <c r="P46" i="30"/>
  <c r="W45" i="30"/>
  <c r="S45" i="30"/>
  <c r="P45" i="30"/>
  <c r="U45" i="30" s="1"/>
  <c r="AK45" i="30" s="1"/>
  <c r="AK44" i="30"/>
  <c r="W44" i="30"/>
  <c r="U44" i="30"/>
  <c r="S44" i="30"/>
  <c r="P44" i="30"/>
  <c r="W43" i="30"/>
  <c r="U43" i="30"/>
  <c r="S43" i="30"/>
  <c r="AK43" i="30" s="1"/>
  <c r="P43" i="30"/>
  <c r="U42" i="30"/>
  <c r="S42" i="30"/>
  <c r="P42" i="30"/>
  <c r="S41" i="30"/>
  <c r="P41" i="30"/>
  <c r="S40" i="30"/>
  <c r="P40" i="30"/>
  <c r="W39" i="30"/>
  <c r="S39" i="30"/>
  <c r="P39" i="30"/>
  <c r="U39" i="30" s="1"/>
  <c r="AK39" i="30" s="1"/>
  <c r="AK38" i="30"/>
  <c r="W38" i="30"/>
  <c r="U38" i="30"/>
  <c r="S38" i="30"/>
  <c r="P38" i="30"/>
  <c r="W37" i="30"/>
  <c r="U37" i="30"/>
  <c r="S37" i="30"/>
  <c r="AK37" i="30" s="1"/>
  <c r="P37" i="30"/>
  <c r="U36" i="30"/>
  <c r="S36" i="30"/>
  <c r="P36" i="30"/>
  <c r="S35" i="30"/>
  <c r="P35" i="30"/>
  <c r="S34" i="30"/>
  <c r="P34" i="30"/>
  <c r="W33" i="30"/>
  <c r="S33" i="30"/>
  <c r="P33" i="30"/>
  <c r="U33" i="30" s="1"/>
  <c r="AK33" i="30" s="1"/>
  <c r="AK32" i="30"/>
  <c r="W32" i="30"/>
  <c r="U32" i="30"/>
  <c r="S32" i="30"/>
  <c r="P32" i="30"/>
  <c r="W31" i="30"/>
  <c r="U31" i="30"/>
  <c r="S31" i="30"/>
  <c r="AK31" i="30" s="1"/>
  <c r="P31" i="30"/>
  <c r="V29" i="30"/>
  <c r="S29" i="30"/>
  <c r="P29" i="30"/>
  <c r="AK29" i="30" s="1"/>
  <c r="S28" i="30"/>
  <c r="P28" i="30"/>
  <c r="AS27" i="30"/>
  <c r="S27" i="30"/>
  <c r="P27" i="30"/>
  <c r="AS24" i="30"/>
  <c r="S24" i="30"/>
  <c r="P24" i="30"/>
  <c r="V24" i="30" s="1"/>
  <c r="AK24" i="30" s="1"/>
  <c r="AS23" i="30"/>
  <c r="AK23" i="30"/>
  <c r="V23" i="30"/>
  <c r="S23" i="30"/>
  <c r="P23" i="30"/>
  <c r="AS21" i="30"/>
  <c r="V21" i="30"/>
  <c r="S21" i="30"/>
  <c r="AK21" i="30" s="1"/>
  <c r="P21" i="30"/>
  <c r="S19" i="30"/>
  <c r="P19" i="30"/>
  <c r="S18" i="30"/>
  <c r="P18" i="30"/>
  <c r="AS17" i="30"/>
  <c r="S17" i="30"/>
  <c r="P17" i="30"/>
  <c r="AS16" i="30"/>
  <c r="S16" i="30"/>
  <c r="P16" i="30"/>
  <c r="V16" i="30" s="1"/>
  <c r="AK16" i="30" s="1"/>
  <c r="AS15" i="30"/>
  <c r="V15" i="30"/>
  <c r="AK15" i="30" s="1"/>
  <c r="S15" i="30"/>
  <c r="P15" i="30"/>
  <c r="AS14" i="30"/>
  <c r="V14" i="30"/>
  <c r="S14" i="30"/>
  <c r="AK14" i="30" s="1"/>
  <c r="P14" i="30"/>
  <c r="AT8" i="30"/>
  <c r="AS8" i="30"/>
  <c r="A9" i="30" s="1"/>
  <c r="AN8" i="30"/>
  <c r="X8" i="30"/>
  <c r="AS28" i="30" s="1"/>
  <c r="J8" i="30"/>
  <c r="AK80" i="29"/>
  <c r="AK76" i="29"/>
  <c r="AK75" i="29"/>
  <c r="AK71" i="29"/>
  <c r="AK70" i="29"/>
  <c r="AK69" i="29"/>
  <c r="W65" i="29"/>
  <c r="U65" i="29"/>
  <c r="S65" i="29"/>
  <c r="AK65" i="29" s="1"/>
  <c r="W64" i="29"/>
  <c r="U64" i="29"/>
  <c r="S64" i="29"/>
  <c r="AK64" i="29" s="1"/>
  <c r="AK63" i="29"/>
  <c r="W63" i="29"/>
  <c r="U63" i="29"/>
  <c r="S63" i="29"/>
  <c r="W62" i="29"/>
  <c r="U62" i="29"/>
  <c r="S62" i="29"/>
  <c r="AK62" i="29" s="1"/>
  <c r="W61" i="29"/>
  <c r="U61" i="29"/>
  <c r="S61" i="29"/>
  <c r="AK61" i="29" s="1"/>
  <c r="AK60" i="29"/>
  <c r="W60" i="29"/>
  <c r="U60" i="29"/>
  <c r="S60" i="29"/>
  <c r="W59" i="29"/>
  <c r="U59" i="29"/>
  <c r="S59" i="29"/>
  <c r="AK59" i="29" s="1"/>
  <c r="U54" i="29"/>
  <c r="S54" i="29"/>
  <c r="P54" i="29"/>
  <c r="W54" i="29" s="1"/>
  <c r="S53" i="29"/>
  <c r="P53" i="29"/>
  <c r="W53" i="29" s="1"/>
  <c r="W52" i="29"/>
  <c r="U52" i="29"/>
  <c r="S52" i="29"/>
  <c r="P52" i="29"/>
  <c r="AK52" i="29" s="1"/>
  <c r="AK51" i="29"/>
  <c r="W51" i="29"/>
  <c r="U51" i="29"/>
  <c r="S51" i="29"/>
  <c r="P51" i="29"/>
  <c r="W50" i="29"/>
  <c r="S50" i="29"/>
  <c r="P50" i="29"/>
  <c r="W49" i="29"/>
  <c r="U49" i="29"/>
  <c r="S49" i="29"/>
  <c r="AK49" i="29" s="1"/>
  <c r="S48" i="29"/>
  <c r="P48" i="29"/>
  <c r="W48" i="29" s="1"/>
  <c r="W47" i="29"/>
  <c r="U47" i="29"/>
  <c r="S47" i="29"/>
  <c r="P47" i="29"/>
  <c r="AK47" i="29" s="1"/>
  <c r="AK46" i="29"/>
  <c r="W46" i="29"/>
  <c r="U46" i="29"/>
  <c r="S46" i="29"/>
  <c r="P46" i="29"/>
  <c r="W45" i="29"/>
  <c r="S45" i="29"/>
  <c r="P45" i="29"/>
  <c r="U44" i="29"/>
  <c r="S44" i="29"/>
  <c r="P44" i="29"/>
  <c r="U43" i="29"/>
  <c r="S43" i="29"/>
  <c r="P43" i="29"/>
  <c r="W43" i="29" s="1"/>
  <c r="S42" i="29"/>
  <c r="P42" i="29"/>
  <c r="W42" i="29" s="1"/>
  <c r="W41" i="29"/>
  <c r="U41" i="29"/>
  <c r="S41" i="29"/>
  <c r="P41" i="29"/>
  <c r="AK41" i="29" s="1"/>
  <c r="AK40" i="29"/>
  <c r="W40" i="29"/>
  <c r="U40" i="29"/>
  <c r="S40" i="29"/>
  <c r="P40" i="29"/>
  <c r="W39" i="29"/>
  <c r="S39" i="29"/>
  <c r="P39" i="29"/>
  <c r="U38" i="29"/>
  <c r="S38" i="29"/>
  <c r="P38" i="29"/>
  <c r="U37" i="29"/>
  <c r="S37" i="29"/>
  <c r="AK37" i="29" s="1"/>
  <c r="P37" i="29"/>
  <c r="W37" i="29" s="1"/>
  <c r="S36" i="29"/>
  <c r="P36" i="29"/>
  <c r="W36" i="29" s="1"/>
  <c r="W35" i="29"/>
  <c r="U35" i="29"/>
  <c r="S35" i="29"/>
  <c r="P35" i="29"/>
  <c r="AK35" i="29" s="1"/>
  <c r="AK34" i="29"/>
  <c r="W34" i="29"/>
  <c r="U34" i="29"/>
  <c r="S34" i="29"/>
  <c r="P34" i="29"/>
  <c r="W33" i="29"/>
  <c r="S33" i="29"/>
  <c r="P33" i="29"/>
  <c r="U32" i="29"/>
  <c r="S32" i="29"/>
  <c r="P32" i="29"/>
  <c r="U31" i="29"/>
  <c r="S31" i="29"/>
  <c r="P31" i="29"/>
  <c r="W31" i="29" s="1"/>
  <c r="S29" i="29"/>
  <c r="P29" i="29"/>
  <c r="V28" i="29"/>
  <c r="AK28" i="29" s="1"/>
  <c r="S28" i="29"/>
  <c r="P28" i="29"/>
  <c r="V27" i="29"/>
  <c r="S27" i="29"/>
  <c r="AK27" i="29" s="1"/>
  <c r="P27" i="29"/>
  <c r="S24" i="29"/>
  <c r="P24" i="29"/>
  <c r="S23" i="29"/>
  <c r="P23" i="29"/>
  <c r="V21" i="29"/>
  <c r="S21" i="29"/>
  <c r="P21" i="29"/>
  <c r="AK21" i="29" s="1"/>
  <c r="S19" i="29"/>
  <c r="P19" i="29"/>
  <c r="V19" i="29" s="1"/>
  <c r="AK19" i="29" s="1"/>
  <c r="S18" i="29"/>
  <c r="P18" i="29"/>
  <c r="V17" i="29"/>
  <c r="S17" i="29"/>
  <c r="AK17" i="29" s="1"/>
  <c r="P17" i="29"/>
  <c r="S16" i="29"/>
  <c r="P16" i="29"/>
  <c r="S15" i="29"/>
  <c r="P15" i="29"/>
  <c r="AS14" i="29"/>
  <c r="V14" i="29"/>
  <c r="S14" i="29"/>
  <c r="P14" i="29"/>
  <c r="AK14" i="29" s="1"/>
  <c r="A9" i="29"/>
  <c r="AT8" i="29"/>
  <c r="AS8" i="29"/>
  <c r="AU8" i="29" s="1"/>
  <c r="Y10" i="29" s="1"/>
  <c r="AN8" i="29"/>
  <c r="X8" i="29"/>
  <c r="AS21" i="29" s="1"/>
  <c r="J8" i="29"/>
  <c r="AK80" i="28"/>
  <c r="AK76" i="28"/>
  <c r="AK75" i="28"/>
  <c r="AK71" i="28"/>
  <c r="AK70" i="28"/>
  <c r="AK69" i="28"/>
  <c r="AK65" i="28"/>
  <c r="W65" i="28"/>
  <c r="U65" i="28"/>
  <c r="S65" i="28"/>
  <c r="W64" i="28"/>
  <c r="U64" i="28"/>
  <c r="S64" i="28"/>
  <c r="AK64" i="28" s="1"/>
  <c r="W63" i="28"/>
  <c r="U63" i="28"/>
  <c r="S63" i="28"/>
  <c r="AK63" i="28" s="1"/>
  <c r="AK62" i="28"/>
  <c r="W62" i="28"/>
  <c r="U62" i="28"/>
  <c r="S62" i="28"/>
  <c r="W61" i="28"/>
  <c r="U61" i="28"/>
  <c r="S61" i="28"/>
  <c r="AK61" i="28" s="1"/>
  <c r="W60" i="28"/>
  <c r="U60" i="28"/>
  <c r="S60" i="28"/>
  <c r="AK60" i="28" s="1"/>
  <c r="AK59" i="28"/>
  <c r="W59" i="28"/>
  <c r="U59" i="28"/>
  <c r="S59" i="28"/>
  <c r="W54" i="28"/>
  <c r="U54" i="28"/>
  <c r="S54" i="28"/>
  <c r="AK54" i="28" s="1"/>
  <c r="P54" i="28"/>
  <c r="S53" i="28"/>
  <c r="P53" i="28"/>
  <c r="S52" i="28"/>
  <c r="P52" i="28"/>
  <c r="S51" i="28"/>
  <c r="P51" i="28"/>
  <c r="W51" i="28" s="1"/>
  <c r="W50" i="28"/>
  <c r="S50" i="28"/>
  <c r="P50" i="28"/>
  <c r="U50" i="28" s="1"/>
  <c r="AK50" i="28" s="1"/>
  <c r="W49" i="28"/>
  <c r="U49" i="28"/>
  <c r="AK49" i="28" s="1"/>
  <c r="S49" i="28"/>
  <c r="S48" i="28"/>
  <c r="P48" i="28"/>
  <c r="S47" i="28"/>
  <c r="P47" i="28"/>
  <c r="S46" i="28"/>
  <c r="P46" i="28"/>
  <c r="W46" i="28" s="1"/>
  <c r="W45" i="28"/>
  <c r="S45" i="28"/>
  <c r="P45" i="28"/>
  <c r="U45" i="28" s="1"/>
  <c r="AK45" i="28" s="1"/>
  <c r="W44" i="28"/>
  <c r="U44" i="28"/>
  <c r="AK44" i="28" s="1"/>
  <c r="S44" i="28"/>
  <c r="P44" i="28"/>
  <c r="W43" i="28"/>
  <c r="U43" i="28"/>
  <c r="S43" i="28"/>
  <c r="AK43" i="28" s="1"/>
  <c r="P43" i="28"/>
  <c r="S42" i="28"/>
  <c r="P42" i="28"/>
  <c r="S41" i="28"/>
  <c r="P41" i="28"/>
  <c r="S40" i="28"/>
  <c r="P40" i="28"/>
  <c r="W40" i="28" s="1"/>
  <c r="W39" i="28"/>
  <c r="S39" i="28"/>
  <c r="P39" i="28"/>
  <c r="U39" i="28" s="1"/>
  <c r="AK39" i="28" s="1"/>
  <c r="W38" i="28"/>
  <c r="U38" i="28"/>
  <c r="AK38" i="28" s="1"/>
  <c r="S38" i="28"/>
  <c r="P38" i="28"/>
  <c r="W37" i="28"/>
  <c r="U37" i="28"/>
  <c r="S37" i="28"/>
  <c r="AK37" i="28" s="1"/>
  <c r="P37" i="28"/>
  <c r="S36" i="28"/>
  <c r="P36" i="28"/>
  <c r="U36" i="28" s="1"/>
  <c r="S35" i="28"/>
  <c r="P35" i="28"/>
  <c r="S34" i="28"/>
  <c r="P34" i="28"/>
  <c r="W34" i="28" s="1"/>
  <c r="W33" i="28"/>
  <c r="S33" i="28"/>
  <c r="P33" i="28"/>
  <c r="U33" i="28" s="1"/>
  <c r="AK33" i="28" s="1"/>
  <c r="W32" i="28"/>
  <c r="U32" i="28"/>
  <c r="AK32" i="28" s="1"/>
  <c r="S32" i="28"/>
  <c r="P32" i="28"/>
  <c r="W31" i="28"/>
  <c r="U31" i="28"/>
  <c r="S31" i="28"/>
  <c r="AK31" i="28" s="1"/>
  <c r="P31" i="28"/>
  <c r="S29" i="28"/>
  <c r="P29" i="28"/>
  <c r="S28" i="28"/>
  <c r="P28" i="28"/>
  <c r="AS27" i="28"/>
  <c r="S27" i="28"/>
  <c r="P27" i="28"/>
  <c r="AS24" i="28"/>
  <c r="S24" i="28"/>
  <c r="P24" i="28"/>
  <c r="V24" i="28" s="1"/>
  <c r="AK24" i="28" s="1"/>
  <c r="AS23" i="28"/>
  <c r="V23" i="28"/>
  <c r="AK23" i="28" s="1"/>
  <c r="S23" i="28"/>
  <c r="P23" i="28"/>
  <c r="AS21" i="28"/>
  <c r="V21" i="28"/>
  <c r="S21" i="28"/>
  <c r="AK21" i="28" s="1"/>
  <c r="P21" i="28"/>
  <c r="S19" i="28"/>
  <c r="P19" i="28"/>
  <c r="V19" i="28" s="1"/>
  <c r="S18" i="28"/>
  <c r="P18" i="28"/>
  <c r="AS17" i="28"/>
  <c r="S17" i="28"/>
  <c r="P17" i="28"/>
  <c r="AS16" i="28"/>
  <c r="S16" i="28"/>
  <c r="P16" i="28"/>
  <c r="V16" i="28" s="1"/>
  <c r="AK16" i="28" s="1"/>
  <c r="AS15" i="28"/>
  <c r="V15" i="28"/>
  <c r="AK15" i="28" s="1"/>
  <c r="S15" i="28"/>
  <c r="P15" i="28"/>
  <c r="AS14" i="28"/>
  <c r="V14" i="28"/>
  <c r="S14" i="28"/>
  <c r="AK14" i="28" s="1"/>
  <c r="P14" i="28"/>
  <c r="AT8" i="28"/>
  <c r="AS8" i="28"/>
  <c r="A9" i="28" s="1"/>
  <c r="AN8" i="28"/>
  <c r="X8" i="28"/>
  <c r="AS28" i="28" s="1"/>
  <c r="J8" i="28"/>
  <c r="AK80" i="27"/>
  <c r="AK76" i="27"/>
  <c r="AK75" i="27"/>
  <c r="AK71" i="27"/>
  <c r="AK70" i="27"/>
  <c r="AK69" i="27"/>
  <c r="AK65" i="27"/>
  <c r="W65" i="27"/>
  <c r="U65" i="27"/>
  <c r="S65" i="27"/>
  <c r="AK64" i="27"/>
  <c r="W64" i="27"/>
  <c r="U64" i="27"/>
  <c r="S64" i="27"/>
  <c r="W63" i="27"/>
  <c r="U63" i="27"/>
  <c r="S63" i="27"/>
  <c r="AK63" i="27" s="1"/>
  <c r="W62" i="27"/>
  <c r="U62" i="27"/>
  <c r="S62" i="27"/>
  <c r="AK62" i="27" s="1"/>
  <c r="AK61" i="27"/>
  <c r="W61" i="27"/>
  <c r="U61" i="27"/>
  <c r="S61" i="27"/>
  <c r="W60" i="27"/>
  <c r="U60" i="27"/>
  <c r="S60" i="27"/>
  <c r="AK60" i="27" s="1"/>
  <c r="AK59" i="27"/>
  <c r="W59" i="27"/>
  <c r="U59" i="27"/>
  <c r="S59" i="27"/>
  <c r="W54" i="27"/>
  <c r="AK54" i="27" s="1"/>
  <c r="U54" i="27"/>
  <c r="S54" i="27"/>
  <c r="P54" i="27"/>
  <c r="W53" i="27"/>
  <c r="U53" i="27"/>
  <c r="S53" i="27"/>
  <c r="P53" i="27"/>
  <c r="AK53" i="27" s="1"/>
  <c r="U52" i="27"/>
  <c r="S52" i="27"/>
  <c r="P52" i="27"/>
  <c r="S51" i="27"/>
  <c r="P51" i="27"/>
  <c r="S50" i="27"/>
  <c r="P50" i="27"/>
  <c r="AK49" i="27"/>
  <c r="W49" i="27"/>
  <c r="U49" i="27"/>
  <c r="S49" i="27"/>
  <c r="W48" i="27"/>
  <c r="U48" i="27"/>
  <c r="S48" i="27"/>
  <c r="P48" i="27"/>
  <c r="AK48" i="27" s="1"/>
  <c r="U47" i="27"/>
  <c r="S47" i="27"/>
  <c r="P47" i="27"/>
  <c r="S46" i="27"/>
  <c r="P46" i="27"/>
  <c r="S45" i="27"/>
  <c r="P45" i="27"/>
  <c r="AK44" i="27"/>
  <c r="W44" i="27"/>
  <c r="U44" i="27"/>
  <c r="S44" i="27"/>
  <c r="P44" i="27"/>
  <c r="W43" i="27"/>
  <c r="U43" i="27"/>
  <c r="S43" i="27"/>
  <c r="AK43" i="27" s="1"/>
  <c r="P43" i="27"/>
  <c r="U42" i="27"/>
  <c r="S42" i="27"/>
  <c r="P42" i="27"/>
  <c r="U41" i="27"/>
  <c r="S41" i="27"/>
  <c r="P41" i="27"/>
  <c r="S40" i="27"/>
  <c r="P40" i="27"/>
  <c r="W39" i="27"/>
  <c r="S39" i="27"/>
  <c r="P39" i="27"/>
  <c r="AK38" i="27"/>
  <c r="W38" i="27"/>
  <c r="U38" i="27"/>
  <c r="S38" i="27"/>
  <c r="P38" i="27"/>
  <c r="W37" i="27"/>
  <c r="U37" i="27"/>
  <c r="S37" i="27"/>
  <c r="AK37" i="27" s="1"/>
  <c r="P37" i="27"/>
  <c r="U36" i="27"/>
  <c r="S36" i="27"/>
  <c r="P36" i="27"/>
  <c r="U35" i="27"/>
  <c r="S35" i="27"/>
  <c r="P35" i="27"/>
  <c r="S34" i="27"/>
  <c r="P34" i="27"/>
  <c r="W33" i="27"/>
  <c r="S33" i="27"/>
  <c r="P33" i="27"/>
  <c r="AK32" i="27"/>
  <c r="W32" i="27"/>
  <c r="U32" i="27"/>
  <c r="S32" i="27"/>
  <c r="P32" i="27"/>
  <c r="W31" i="27"/>
  <c r="U31" i="27"/>
  <c r="S31" i="27"/>
  <c r="AK31" i="27" s="1"/>
  <c r="P31" i="27"/>
  <c r="V29" i="27"/>
  <c r="S29" i="27"/>
  <c r="P29" i="27"/>
  <c r="AK29" i="27" s="1"/>
  <c r="S28" i="27"/>
  <c r="P28" i="27"/>
  <c r="AS27" i="27"/>
  <c r="S27" i="27"/>
  <c r="P27" i="27"/>
  <c r="AS24" i="27"/>
  <c r="S24" i="27"/>
  <c r="P24" i="27"/>
  <c r="V24" i="27" s="1"/>
  <c r="AK24" i="27" s="1"/>
  <c r="AS23" i="27"/>
  <c r="V23" i="27" s="1"/>
  <c r="AK23" i="27" s="1"/>
  <c r="S23" i="27"/>
  <c r="P23" i="27"/>
  <c r="AS21" i="27"/>
  <c r="AK21" i="27"/>
  <c r="V21" i="27"/>
  <c r="S21" i="27"/>
  <c r="P21" i="27"/>
  <c r="V19" i="27"/>
  <c r="S19" i="27"/>
  <c r="P19" i="27"/>
  <c r="AK19" i="27" s="1"/>
  <c r="S18" i="27"/>
  <c r="P18" i="27"/>
  <c r="AS17" i="27"/>
  <c r="S17" i="27"/>
  <c r="P17" i="27"/>
  <c r="AS16" i="27"/>
  <c r="S16" i="27"/>
  <c r="P16" i="27"/>
  <c r="V16" i="27" s="1"/>
  <c r="AK16" i="27" s="1"/>
  <c r="AS15" i="27"/>
  <c r="V15" i="27"/>
  <c r="AK15" i="27" s="1"/>
  <c r="S15" i="27"/>
  <c r="P15" i="27"/>
  <c r="AS14" i="27"/>
  <c r="AK14" i="27"/>
  <c r="V14" i="27"/>
  <c r="S14" i="27"/>
  <c r="P14" i="27"/>
  <c r="AU8" i="27"/>
  <c r="Y10" i="27" s="1"/>
  <c r="AT8" i="27"/>
  <c r="AS8" i="27"/>
  <c r="A9" i="27" s="1"/>
  <c r="AN8" i="27"/>
  <c r="X8" i="27"/>
  <c r="AS28" i="27" s="1"/>
  <c r="J8" i="27"/>
  <c r="AK24" i="34" l="1"/>
  <c r="AK16" i="34"/>
  <c r="AK34" i="34"/>
  <c r="AK36" i="34"/>
  <c r="AK42" i="34"/>
  <c r="AK46" i="34"/>
  <c r="AK48" i="34"/>
  <c r="AK51" i="34"/>
  <c r="AS19" i="34"/>
  <c r="AK28" i="34"/>
  <c r="AS29" i="34"/>
  <c r="W35" i="34"/>
  <c r="W41" i="34"/>
  <c r="W47" i="34"/>
  <c r="W52" i="34"/>
  <c r="AK52" i="34" s="1"/>
  <c r="AS18" i="34"/>
  <c r="V18" i="34" s="1"/>
  <c r="AK18" i="34" s="1"/>
  <c r="AS28" i="34"/>
  <c r="W34" i="34"/>
  <c r="AK35" i="34"/>
  <c r="W40" i="34"/>
  <c r="AK40" i="34" s="1"/>
  <c r="AK41" i="34"/>
  <c r="W46" i="34"/>
  <c r="AK47" i="34"/>
  <c r="W51" i="34"/>
  <c r="AS17" i="34"/>
  <c r="AS27" i="34"/>
  <c r="U32" i="34"/>
  <c r="AK32" i="34" s="1"/>
  <c r="U38" i="34"/>
  <c r="AK38" i="34" s="1"/>
  <c r="U44" i="34"/>
  <c r="AK44" i="34" s="1"/>
  <c r="AS15" i="34"/>
  <c r="AS23" i="34"/>
  <c r="V23" i="34" s="1"/>
  <c r="AK23" i="34" s="1"/>
  <c r="AS14" i="34"/>
  <c r="AK38" i="33"/>
  <c r="AK44" i="33"/>
  <c r="AK36" i="33"/>
  <c r="AK33" i="33"/>
  <c r="AK35" i="33"/>
  <c r="AK39" i="33"/>
  <c r="AK16" i="33"/>
  <c r="AS19" i="33"/>
  <c r="AS29" i="33"/>
  <c r="W35" i="33"/>
  <c r="W41" i="33"/>
  <c r="AK41" i="33" s="1"/>
  <c r="AK42" i="33"/>
  <c r="W47" i="33"/>
  <c r="AK47" i="33" s="1"/>
  <c r="AK48" i="33"/>
  <c r="W52" i="33"/>
  <c r="AK52" i="33" s="1"/>
  <c r="AK53" i="33"/>
  <c r="V16" i="33"/>
  <c r="AS18" i="33"/>
  <c r="V18" i="33" s="1"/>
  <c r="AK18" i="33" s="1"/>
  <c r="V24" i="33"/>
  <c r="AK24" i="33" s="1"/>
  <c r="AS28" i="33"/>
  <c r="U33" i="33"/>
  <c r="U39" i="33"/>
  <c r="U45" i="33"/>
  <c r="AK45" i="33" s="1"/>
  <c r="U50" i="33"/>
  <c r="AS27" i="33"/>
  <c r="U32" i="33"/>
  <c r="AK32" i="33" s="1"/>
  <c r="W33" i="33"/>
  <c r="U38" i="33"/>
  <c r="W39" i="33"/>
  <c r="U44" i="33"/>
  <c r="W45" i="33"/>
  <c r="W50" i="33"/>
  <c r="AK50" i="33" s="1"/>
  <c r="AS15" i="33"/>
  <c r="AK15" i="32"/>
  <c r="AK39" i="32"/>
  <c r="AK44" i="32"/>
  <c r="AK21" i="32"/>
  <c r="AK54" i="32"/>
  <c r="AK23" i="32"/>
  <c r="AK38" i="32"/>
  <c r="AS18" i="32"/>
  <c r="V18" i="32" s="1"/>
  <c r="AK18" i="32" s="1"/>
  <c r="AS28" i="32"/>
  <c r="V15" i="32"/>
  <c r="AS17" i="32"/>
  <c r="V23" i="32"/>
  <c r="AS27" i="32"/>
  <c r="U32" i="32"/>
  <c r="AK32" i="32" s="1"/>
  <c r="W33" i="32"/>
  <c r="AK33" i="32" s="1"/>
  <c r="U38" i="32"/>
  <c r="W39" i="32"/>
  <c r="U44" i="32"/>
  <c r="W45" i="32"/>
  <c r="AK45" i="32" s="1"/>
  <c r="W50" i="32"/>
  <c r="AK50" i="32" s="1"/>
  <c r="V14" i="32"/>
  <c r="AK14" i="32" s="1"/>
  <c r="AK83" i="32" s="1"/>
  <c r="AK86" i="32" s="1"/>
  <c r="AS16" i="32"/>
  <c r="V21" i="32"/>
  <c r="AS24" i="32"/>
  <c r="U31" i="32"/>
  <c r="AK31" i="32" s="1"/>
  <c r="W32" i="32"/>
  <c r="U37" i="32"/>
  <c r="AK37" i="32" s="1"/>
  <c r="W38" i="32"/>
  <c r="U43" i="32"/>
  <c r="W44" i="32"/>
  <c r="U54" i="32"/>
  <c r="AS15" i="32"/>
  <c r="AS23" i="32"/>
  <c r="W31" i="32"/>
  <c r="W37" i="32"/>
  <c r="W43" i="32"/>
  <c r="AK43" i="32" s="1"/>
  <c r="W54" i="32"/>
  <c r="AS19" i="32"/>
  <c r="AS29" i="32"/>
  <c r="AS14" i="32"/>
  <c r="AK34" i="31"/>
  <c r="AK39" i="31"/>
  <c r="AK51" i="31"/>
  <c r="AK35" i="31"/>
  <c r="AK40" i="31"/>
  <c r="AK45" i="31"/>
  <c r="AK41" i="31"/>
  <c r="AK46" i="31"/>
  <c r="V17" i="31"/>
  <c r="AK17" i="31" s="1"/>
  <c r="AS19" i="31"/>
  <c r="V27" i="31"/>
  <c r="AK27" i="31" s="1"/>
  <c r="AS29" i="31"/>
  <c r="U34" i="31"/>
  <c r="W35" i="31"/>
  <c r="U40" i="31"/>
  <c r="W41" i="31"/>
  <c r="U46" i="31"/>
  <c r="W47" i="31"/>
  <c r="AK47" i="31" s="1"/>
  <c r="U51" i="31"/>
  <c r="W52" i="31"/>
  <c r="AK52" i="31" s="1"/>
  <c r="V16" i="31"/>
  <c r="AK16" i="31" s="1"/>
  <c r="AS18" i="31"/>
  <c r="V18" i="31" s="1"/>
  <c r="AK18" i="31" s="1"/>
  <c r="V24" i="31"/>
  <c r="AK24" i="31" s="1"/>
  <c r="U33" i="31"/>
  <c r="AK33" i="31" s="1"/>
  <c r="W34" i="31"/>
  <c r="U39" i="31"/>
  <c r="W40" i="31"/>
  <c r="U45" i="31"/>
  <c r="W46" i="31"/>
  <c r="U50" i="31"/>
  <c r="AK50" i="31" s="1"/>
  <c r="W51" i="31"/>
  <c r="W33" i="31"/>
  <c r="W39" i="31"/>
  <c r="W45" i="31"/>
  <c r="W50" i="31"/>
  <c r="AK42" i="30"/>
  <c r="AK40" i="30"/>
  <c r="AK53" i="30"/>
  <c r="AK17" i="30"/>
  <c r="AK41" i="30"/>
  <c r="AU8" i="30"/>
  <c r="Y10" i="30" s="1"/>
  <c r="V19" i="30"/>
  <c r="AK19" i="30" s="1"/>
  <c r="V18" i="30"/>
  <c r="AK18" i="30" s="1"/>
  <c r="V28" i="30"/>
  <c r="AK28" i="30" s="1"/>
  <c r="U35" i="30"/>
  <c r="AK35" i="30" s="1"/>
  <c r="W36" i="30"/>
  <c r="AK36" i="30" s="1"/>
  <c r="U41" i="30"/>
  <c r="W42" i="30"/>
  <c r="U47" i="30"/>
  <c r="AK47" i="30" s="1"/>
  <c r="W48" i="30"/>
  <c r="AK48" i="30" s="1"/>
  <c r="U52" i="30"/>
  <c r="AK52" i="30" s="1"/>
  <c r="W53" i="30"/>
  <c r="V17" i="30"/>
  <c r="AS19" i="30"/>
  <c r="V27" i="30"/>
  <c r="AK27" i="30" s="1"/>
  <c r="AS29" i="30"/>
  <c r="U34" i="30"/>
  <c r="AK34" i="30" s="1"/>
  <c r="W35" i="30"/>
  <c r="U40" i="30"/>
  <c r="W41" i="30"/>
  <c r="U46" i="30"/>
  <c r="AK46" i="30" s="1"/>
  <c r="W47" i="30"/>
  <c r="U51" i="30"/>
  <c r="AK51" i="30" s="1"/>
  <c r="W52" i="30"/>
  <c r="AS18" i="30"/>
  <c r="W34" i="30"/>
  <c r="W40" i="30"/>
  <c r="W46" i="30"/>
  <c r="W51" i="30"/>
  <c r="AK32" i="29"/>
  <c r="AK50" i="29"/>
  <c r="AK15" i="29"/>
  <c r="AK29" i="29"/>
  <c r="AK43" i="29"/>
  <c r="AK16" i="29"/>
  <c r="AK54" i="29"/>
  <c r="AK31" i="29"/>
  <c r="AK24" i="29"/>
  <c r="AS19" i="29"/>
  <c r="AS29" i="29"/>
  <c r="V16" i="29"/>
  <c r="AS18" i="29"/>
  <c r="V18" i="29" s="1"/>
  <c r="AK18" i="29" s="1"/>
  <c r="V24" i="29"/>
  <c r="AS28" i="29"/>
  <c r="U33" i="29"/>
  <c r="AK33" i="29" s="1"/>
  <c r="U39" i="29"/>
  <c r="AK39" i="29" s="1"/>
  <c r="U45" i="29"/>
  <c r="AK45" i="29" s="1"/>
  <c r="U50" i="29"/>
  <c r="AS27" i="29"/>
  <c r="V15" i="29"/>
  <c r="AS17" i="29"/>
  <c r="V23" i="29"/>
  <c r="AK23" i="29" s="1"/>
  <c r="AS24" i="29"/>
  <c r="W32" i="29"/>
  <c r="W38" i="29"/>
  <c r="AK38" i="29" s="1"/>
  <c r="W44" i="29"/>
  <c r="AK44" i="29" s="1"/>
  <c r="AS16" i="29"/>
  <c r="AS15" i="29"/>
  <c r="AS23" i="29"/>
  <c r="V29" i="29"/>
  <c r="U36" i="29"/>
  <c r="AK36" i="29" s="1"/>
  <c r="U42" i="29"/>
  <c r="AK42" i="29" s="1"/>
  <c r="U48" i="29"/>
  <c r="AK48" i="29" s="1"/>
  <c r="U53" i="29"/>
  <c r="AK53" i="29" s="1"/>
  <c r="AK17" i="28"/>
  <c r="AK27" i="28"/>
  <c r="AK53" i="28"/>
  <c r="AU8" i="28"/>
  <c r="Y10" i="28" s="1"/>
  <c r="V29" i="28"/>
  <c r="AK29" i="28" s="1"/>
  <c r="U42" i="28"/>
  <c r="AK42" i="28" s="1"/>
  <c r="U48" i="28"/>
  <c r="U53" i="28"/>
  <c r="AK19" i="28"/>
  <c r="V28" i="28"/>
  <c r="AK28" i="28" s="1"/>
  <c r="U35" i="28"/>
  <c r="AK35" i="28" s="1"/>
  <c r="W36" i="28"/>
  <c r="U41" i="28"/>
  <c r="AK41" i="28" s="1"/>
  <c r="W42" i="28"/>
  <c r="U47" i="28"/>
  <c r="W48" i="28"/>
  <c r="AK48" i="28" s="1"/>
  <c r="U52" i="28"/>
  <c r="AK52" i="28" s="1"/>
  <c r="W53" i="28"/>
  <c r="V17" i="28"/>
  <c r="AS19" i="28"/>
  <c r="V27" i="28"/>
  <c r="AS29" i="28"/>
  <c r="U34" i="28"/>
  <c r="AK34" i="28" s="1"/>
  <c r="W35" i="28"/>
  <c r="AK36" i="28"/>
  <c r="U40" i="28"/>
  <c r="AK40" i="28" s="1"/>
  <c r="W41" i="28"/>
  <c r="U46" i="28"/>
  <c r="AK46" i="28" s="1"/>
  <c r="W47" i="28"/>
  <c r="AK47" i="28" s="1"/>
  <c r="U51" i="28"/>
  <c r="AK51" i="28" s="1"/>
  <c r="W52" i="28"/>
  <c r="AS18" i="28"/>
  <c r="V18" i="28" s="1"/>
  <c r="AK18" i="28" s="1"/>
  <c r="AK45" i="27"/>
  <c r="AK52" i="27"/>
  <c r="AK17" i="27"/>
  <c r="AK33" i="27"/>
  <c r="AK46" i="27"/>
  <c r="V28" i="27"/>
  <c r="AK28" i="27" s="1"/>
  <c r="W36" i="27"/>
  <c r="AK36" i="27" s="1"/>
  <c r="W42" i="27"/>
  <c r="AK42" i="27" s="1"/>
  <c r="V17" i="27"/>
  <c r="AS19" i="27"/>
  <c r="V27" i="27"/>
  <c r="AK27" i="27" s="1"/>
  <c r="AS29" i="27"/>
  <c r="U34" i="27"/>
  <c r="AK34" i="27" s="1"/>
  <c r="W35" i="27"/>
  <c r="AK35" i="27" s="1"/>
  <c r="U40" i="27"/>
  <c r="AK40" i="27" s="1"/>
  <c r="W41" i="27"/>
  <c r="AK41" i="27" s="1"/>
  <c r="U46" i="27"/>
  <c r="W47" i="27"/>
  <c r="AK47" i="27" s="1"/>
  <c r="U51" i="27"/>
  <c r="AK51" i="27" s="1"/>
  <c r="W52" i="27"/>
  <c r="AS18" i="27"/>
  <c r="V18" i="27" s="1"/>
  <c r="AK18" i="27" s="1"/>
  <c r="U33" i="27"/>
  <c r="W34" i="27"/>
  <c r="U39" i="27"/>
  <c r="AK39" i="27" s="1"/>
  <c r="W40" i="27"/>
  <c r="U45" i="27"/>
  <c r="W46" i="27"/>
  <c r="U50" i="27"/>
  <c r="AK50" i="27" s="1"/>
  <c r="W51" i="27"/>
  <c r="W45" i="27"/>
  <c r="W50" i="27"/>
  <c r="AK80" i="26"/>
  <c r="AK76" i="26"/>
  <c r="AK75" i="26"/>
  <c r="AK71" i="26"/>
  <c r="AK70" i="26"/>
  <c r="AK69" i="26"/>
  <c r="AK65" i="26"/>
  <c r="W65" i="26"/>
  <c r="U65" i="26"/>
  <c r="S65" i="26"/>
  <c r="W64" i="26"/>
  <c r="U64" i="26"/>
  <c r="S64" i="26"/>
  <c r="AK64" i="26" s="1"/>
  <c r="W63" i="26"/>
  <c r="U63" i="26"/>
  <c r="S63" i="26"/>
  <c r="AK63" i="26" s="1"/>
  <c r="AK62" i="26"/>
  <c r="W62" i="26"/>
  <c r="U62" i="26"/>
  <c r="S62" i="26"/>
  <c r="W61" i="26"/>
  <c r="U61" i="26"/>
  <c r="S61" i="26"/>
  <c r="AK61" i="26" s="1"/>
  <c r="W60" i="26"/>
  <c r="U60" i="26"/>
  <c r="S60" i="26"/>
  <c r="AK60" i="26" s="1"/>
  <c r="AK59" i="26"/>
  <c r="W59" i="26"/>
  <c r="U59" i="26"/>
  <c r="S59" i="26"/>
  <c r="W54" i="26"/>
  <c r="U54" i="26"/>
  <c r="S54" i="26"/>
  <c r="AK54" i="26" s="1"/>
  <c r="P54" i="26"/>
  <c r="S53" i="26"/>
  <c r="P53" i="26"/>
  <c r="S52" i="26"/>
  <c r="P52" i="26"/>
  <c r="S51" i="26"/>
  <c r="P51" i="26"/>
  <c r="W51" i="26" s="1"/>
  <c r="W50" i="26"/>
  <c r="S50" i="26"/>
  <c r="P50" i="26"/>
  <c r="U50" i="26" s="1"/>
  <c r="AK50" i="26" s="1"/>
  <c r="W49" i="26"/>
  <c r="U49" i="26"/>
  <c r="AK49" i="26" s="1"/>
  <c r="S49" i="26"/>
  <c r="S48" i="26"/>
  <c r="P48" i="26"/>
  <c r="S47" i="26"/>
  <c r="P47" i="26"/>
  <c r="S46" i="26"/>
  <c r="P46" i="26"/>
  <c r="W46" i="26" s="1"/>
  <c r="W45" i="26"/>
  <c r="S45" i="26"/>
  <c r="P45" i="26"/>
  <c r="U45" i="26" s="1"/>
  <c r="AK45" i="26" s="1"/>
  <c r="W44" i="26"/>
  <c r="U44" i="26"/>
  <c r="AK44" i="26" s="1"/>
  <c r="S44" i="26"/>
  <c r="P44" i="26"/>
  <c r="W43" i="26"/>
  <c r="U43" i="26"/>
  <c r="S43" i="26"/>
  <c r="AK43" i="26" s="1"/>
  <c r="P43" i="26"/>
  <c r="S42" i="26"/>
  <c r="P42" i="26"/>
  <c r="S41" i="26"/>
  <c r="P41" i="26"/>
  <c r="S40" i="26"/>
  <c r="P40" i="26"/>
  <c r="W40" i="26" s="1"/>
  <c r="W39" i="26"/>
  <c r="S39" i="26"/>
  <c r="P39" i="26"/>
  <c r="U39" i="26" s="1"/>
  <c r="AK39" i="26" s="1"/>
  <c r="W38" i="26"/>
  <c r="U38" i="26"/>
  <c r="AK38" i="26" s="1"/>
  <c r="S38" i="26"/>
  <c r="P38" i="26"/>
  <c r="W37" i="26"/>
  <c r="U37" i="26"/>
  <c r="S37" i="26"/>
  <c r="AK37" i="26" s="1"/>
  <c r="P37" i="26"/>
  <c r="S36" i="26"/>
  <c r="P36" i="26"/>
  <c r="S35" i="26"/>
  <c r="P35" i="26"/>
  <c r="S34" i="26"/>
  <c r="P34" i="26"/>
  <c r="W34" i="26" s="1"/>
  <c r="W33" i="26"/>
  <c r="S33" i="26"/>
  <c r="P33" i="26"/>
  <c r="U33" i="26" s="1"/>
  <c r="AK33" i="26" s="1"/>
  <c r="W32" i="26"/>
  <c r="U32" i="26"/>
  <c r="AK32" i="26" s="1"/>
  <c r="S32" i="26"/>
  <c r="P32" i="26"/>
  <c r="W31" i="26"/>
  <c r="U31" i="26"/>
  <c r="S31" i="26"/>
  <c r="AK31" i="26" s="1"/>
  <c r="P31" i="26"/>
  <c r="S29" i="26"/>
  <c r="P29" i="26"/>
  <c r="S28" i="26"/>
  <c r="P28" i="26"/>
  <c r="AS27" i="26"/>
  <c r="S27" i="26"/>
  <c r="P27" i="26"/>
  <c r="AS24" i="26"/>
  <c r="S24" i="26"/>
  <c r="P24" i="26"/>
  <c r="V24" i="26" s="1"/>
  <c r="AK24" i="26" s="1"/>
  <c r="AS23" i="26"/>
  <c r="AK23" i="26"/>
  <c r="V23" i="26"/>
  <c r="S23" i="26"/>
  <c r="P23" i="26"/>
  <c r="AS21" i="26"/>
  <c r="V21" i="26"/>
  <c r="S21" i="26"/>
  <c r="AK21" i="26" s="1"/>
  <c r="P21" i="26"/>
  <c r="S19" i="26"/>
  <c r="P19" i="26"/>
  <c r="S18" i="26"/>
  <c r="P18" i="26"/>
  <c r="AS17" i="26"/>
  <c r="S17" i="26"/>
  <c r="P17" i="26"/>
  <c r="AS16" i="26"/>
  <c r="S16" i="26"/>
  <c r="P16" i="26"/>
  <c r="V16" i="26" s="1"/>
  <c r="AK16" i="26" s="1"/>
  <c r="AS15" i="26"/>
  <c r="V15" i="26"/>
  <c r="AK15" i="26" s="1"/>
  <c r="S15" i="26"/>
  <c r="P15" i="26"/>
  <c r="AS14" i="26"/>
  <c r="V14" i="26"/>
  <c r="S14" i="26"/>
  <c r="AK14" i="26" s="1"/>
  <c r="P14" i="26"/>
  <c r="AT8" i="26"/>
  <c r="AS8" i="26"/>
  <c r="AU8" i="26" s="1"/>
  <c r="Y10" i="26" s="1"/>
  <c r="AN8" i="26"/>
  <c r="X8" i="26"/>
  <c r="AS28" i="26" s="1"/>
  <c r="J8" i="26"/>
  <c r="AK83" i="34" l="1"/>
  <c r="AK86" i="34" s="1"/>
  <c r="AK83" i="33"/>
  <c r="AK86" i="33" s="1"/>
  <c r="AK83" i="31"/>
  <c r="AK86" i="31" s="1"/>
  <c r="AK83" i="30"/>
  <c r="AK86" i="30" s="1"/>
  <c r="AK83" i="29"/>
  <c r="AK86" i="29" s="1"/>
  <c r="AK83" i="28"/>
  <c r="AK86" i="28" s="1"/>
  <c r="AK83" i="27"/>
  <c r="AK86" i="27" s="1"/>
  <c r="AK35" i="26"/>
  <c r="AK28" i="26"/>
  <c r="V19" i="26"/>
  <c r="AK19" i="26" s="1"/>
  <c r="V29" i="26"/>
  <c r="AK29" i="26" s="1"/>
  <c r="U36" i="26"/>
  <c r="U42" i="26"/>
  <c r="U48" i="26"/>
  <c r="AK48" i="26" s="1"/>
  <c r="U53" i="26"/>
  <c r="AK53" i="26" s="1"/>
  <c r="A9" i="26"/>
  <c r="V18" i="26"/>
  <c r="AK18" i="26" s="1"/>
  <c r="V28" i="26"/>
  <c r="U35" i="26"/>
  <c r="W36" i="26"/>
  <c r="AK36" i="26" s="1"/>
  <c r="U41" i="26"/>
  <c r="AK41" i="26" s="1"/>
  <c r="W42" i="26"/>
  <c r="AK42" i="26" s="1"/>
  <c r="U47" i="26"/>
  <c r="AK47" i="26" s="1"/>
  <c r="W48" i="26"/>
  <c r="U52" i="26"/>
  <c r="AK52" i="26" s="1"/>
  <c r="W53" i="26"/>
  <c r="V17" i="26"/>
  <c r="AK17" i="26" s="1"/>
  <c r="AS19" i="26"/>
  <c r="V27" i="26"/>
  <c r="AK27" i="26" s="1"/>
  <c r="AS29" i="26"/>
  <c r="U34" i="26"/>
  <c r="AK34" i="26" s="1"/>
  <c r="W35" i="26"/>
  <c r="U40" i="26"/>
  <c r="AK40" i="26" s="1"/>
  <c r="W41" i="26"/>
  <c r="U46" i="26"/>
  <c r="AK46" i="26" s="1"/>
  <c r="W47" i="26"/>
  <c r="U51" i="26"/>
  <c r="AK51" i="26" s="1"/>
  <c r="W52" i="26"/>
  <c r="AS18" i="26"/>
  <c r="P14" i="1"/>
  <c r="W49" i="1"/>
  <c r="P24" i="1"/>
  <c r="P23" i="1"/>
  <c r="AS8" i="1"/>
  <c r="A9" i="1" s="1"/>
  <c r="AT8" i="1"/>
  <c r="AK69" i="1"/>
  <c r="S14" i="1"/>
  <c r="P15" i="1"/>
  <c r="V15" i="1" s="1"/>
  <c r="S15" i="1"/>
  <c r="P16" i="1"/>
  <c r="X8" i="1"/>
  <c r="AS17" i="1" s="1"/>
  <c r="S16" i="1"/>
  <c r="P17" i="1"/>
  <c r="V17" i="1" s="1"/>
  <c r="S17" i="1"/>
  <c r="AS18" i="1"/>
  <c r="P18" i="1"/>
  <c r="S18" i="1"/>
  <c r="P19" i="1"/>
  <c r="V19" i="1" s="1"/>
  <c r="S19" i="1"/>
  <c r="P27" i="1"/>
  <c r="S27" i="1"/>
  <c r="P28" i="1"/>
  <c r="V28" i="1" s="1"/>
  <c r="S28" i="1"/>
  <c r="P29" i="1"/>
  <c r="V29" i="1" s="1"/>
  <c r="S29" i="1"/>
  <c r="P36" i="1"/>
  <c r="W36" i="1" s="1"/>
  <c r="U36" i="1"/>
  <c r="S36" i="1"/>
  <c r="AK76" i="1"/>
  <c r="AK75" i="1"/>
  <c r="AK70" i="1"/>
  <c r="AK71" i="1"/>
  <c r="P21" i="1"/>
  <c r="S21" i="1"/>
  <c r="AN8" i="1"/>
  <c r="AS29" i="1" s="1"/>
  <c r="P31" i="1"/>
  <c r="W31" i="1" s="1"/>
  <c r="S31" i="1"/>
  <c r="P32" i="1"/>
  <c r="U32" i="1" s="1"/>
  <c r="W32" i="1"/>
  <c r="S32" i="1"/>
  <c r="P33" i="1"/>
  <c r="U33" i="1" s="1"/>
  <c r="S33" i="1"/>
  <c r="AK33" i="1" s="1"/>
  <c r="P34" i="1"/>
  <c r="W34" i="1" s="1"/>
  <c r="S34" i="1"/>
  <c r="P35" i="1"/>
  <c r="W35" i="1" s="1"/>
  <c r="S35" i="1"/>
  <c r="P37" i="1"/>
  <c r="S37" i="1"/>
  <c r="P38" i="1"/>
  <c r="W38" i="1" s="1"/>
  <c r="U38" i="1"/>
  <c r="S38" i="1"/>
  <c r="P39" i="1"/>
  <c r="W39" i="1" s="1"/>
  <c r="S39" i="1"/>
  <c r="P40" i="1"/>
  <c r="U40" i="1" s="1"/>
  <c r="S40" i="1"/>
  <c r="P41" i="1"/>
  <c r="W41" i="1" s="1"/>
  <c r="S41" i="1"/>
  <c r="P42" i="1"/>
  <c r="U42" i="1" s="1"/>
  <c r="S42" i="1"/>
  <c r="P43" i="1"/>
  <c r="W43" i="1" s="1"/>
  <c r="S43" i="1"/>
  <c r="P44" i="1"/>
  <c r="U44" i="1" s="1"/>
  <c r="S44" i="1"/>
  <c r="P45" i="1"/>
  <c r="U45" i="1" s="1"/>
  <c r="S45" i="1"/>
  <c r="P46" i="1"/>
  <c r="W46" i="1" s="1"/>
  <c r="S46" i="1"/>
  <c r="P47" i="1"/>
  <c r="W47" i="1" s="1"/>
  <c r="S47" i="1"/>
  <c r="P48" i="1"/>
  <c r="W48" i="1" s="1"/>
  <c r="S48" i="1"/>
  <c r="S49" i="1"/>
  <c r="P50" i="1"/>
  <c r="U50" i="1" s="1"/>
  <c r="S50" i="1"/>
  <c r="P51" i="1"/>
  <c r="U51" i="1" s="1"/>
  <c r="S51" i="1"/>
  <c r="P52" i="1"/>
  <c r="U52" i="1" s="1"/>
  <c r="S52" i="1"/>
  <c r="P53" i="1"/>
  <c r="W53" i="1" s="1"/>
  <c r="S53" i="1"/>
  <c r="P54" i="1"/>
  <c r="W54" i="1" s="1"/>
  <c r="S54" i="1"/>
  <c r="S59" i="1"/>
  <c r="AK59" i="1" s="1"/>
  <c r="S60" i="1"/>
  <c r="AK60" i="1" s="1"/>
  <c r="S61" i="1"/>
  <c r="AK61" i="1" s="1"/>
  <c r="S62" i="1"/>
  <c r="AK62" i="1" s="1"/>
  <c r="S63" i="1"/>
  <c r="AK63" i="1" s="1"/>
  <c r="S64" i="1"/>
  <c r="AK64" i="1"/>
  <c r="S65" i="1"/>
  <c r="AK65" i="1" s="1"/>
  <c r="U60" i="1"/>
  <c r="W60" i="1"/>
  <c r="U61" i="1"/>
  <c r="W61" i="1"/>
  <c r="U62" i="1"/>
  <c r="W62" i="1"/>
  <c r="U63" i="1"/>
  <c r="W63" i="1"/>
  <c r="U64" i="1"/>
  <c r="W64" i="1"/>
  <c r="U65" i="1"/>
  <c r="W65" i="1"/>
  <c r="W59" i="1"/>
  <c r="U59" i="1"/>
  <c r="J8" i="1"/>
  <c r="U49" i="1"/>
  <c r="W42" i="1"/>
  <c r="W33" i="1"/>
  <c r="AS19" i="1"/>
  <c r="S24" i="1"/>
  <c r="S23" i="1"/>
  <c r="AK83" i="26" l="1"/>
  <c r="AK86" i="26" s="1"/>
  <c r="W51" i="1"/>
  <c r="W45" i="1"/>
  <c r="W44" i="1"/>
  <c r="W50" i="1"/>
  <c r="AK50" i="1" s="1"/>
  <c r="U43" i="1"/>
  <c r="AK43" i="1" s="1"/>
  <c r="U39" i="1"/>
  <c r="AK36" i="1"/>
  <c r="AK42" i="1"/>
  <c r="U41" i="1"/>
  <c r="AK41" i="1" s="1"/>
  <c r="U54" i="1"/>
  <c r="AK54" i="1" s="1"/>
  <c r="AK44" i="1"/>
  <c r="AK51" i="1"/>
  <c r="U48" i="1"/>
  <c r="AK48" i="1" s="1"/>
  <c r="AK38" i="1"/>
  <c r="U35" i="1"/>
  <c r="W40" i="1"/>
  <c r="AK40" i="1" s="1"/>
  <c r="U31" i="1"/>
  <c r="AK31" i="1" s="1"/>
  <c r="AS15" i="1"/>
  <c r="AS21" i="1"/>
  <c r="AK29" i="1"/>
  <c r="U46" i="1"/>
  <c r="AK46" i="1" s="1"/>
  <c r="V18" i="1"/>
  <c r="AK18" i="1" s="1"/>
  <c r="AS16" i="1"/>
  <c r="V16" i="1" s="1"/>
  <c r="AK16" i="1" s="1"/>
  <c r="AK15" i="1"/>
  <c r="AU8" i="1"/>
  <c r="Y10" i="1" s="1"/>
  <c r="AK28" i="1"/>
  <c r="W52" i="1"/>
  <c r="AK52" i="1" s="1"/>
  <c r="AK49" i="1"/>
  <c r="U37" i="1"/>
  <c r="W37" i="1"/>
  <c r="V21" i="1"/>
  <c r="AK21" i="1" s="1"/>
  <c r="AK45" i="1"/>
  <c r="AK32" i="1"/>
  <c r="U34" i="1"/>
  <c r="AK34" i="1" s="1"/>
  <c r="U47" i="1"/>
  <c r="AK47" i="1" s="1"/>
  <c r="AK53" i="1"/>
  <c r="AK19" i="1"/>
  <c r="AS14" i="1"/>
  <c r="V14" i="1" s="1"/>
  <c r="AK14" i="1" s="1"/>
  <c r="AK35" i="1"/>
  <c r="U53" i="1"/>
  <c r="AK17" i="1"/>
  <c r="AS23" i="1"/>
  <c r="V23" i="1" s="1"/>
  <c r="AK23" i="1" s="1"/>
  <c r="AS24" i="1"/>
  <c r="V24" i="1" s="1"/>
  <c r="AK24" i="1" s="1"/>
  <c r="AK39" i="1"/>
  <c r="AS28" i="1"/>
  <c r="AS27" i="1"/>
  <c r="V27" i="1" s="1"/>
  <c r="AK27" i="1" s="1"/>
  <c r="AK37" i="1" l="1"/>
  <c r="AK80" i="1"/>
  <c r="AK83" i="1" l="1"/>
  <c r="AK86" i="1" s="1"/>
</calcChain>
</file>

<file path=xl/sharedStrings.xml><?xml version="1.0" encoding="utf-8"?>
<sst xmlns="http://schemas.openxmlformats.org/spreadsheetml/2006/main" count="2012" uniqueCount="115">
  <si>
    <t>CLIENTE:</t>
  </si>
  <si>
    <t>DIRECCION OBRA:</t>
  </si>
  <si>
    <t>ZONA ACONDICIONADA:</t>
  </si>
  <si>
    <t>FECHA:</t>
  </si>
  <si>
    <t>TOTAL BTU/H</t>
  </si>
  <si>
    <t>TOTAL TR:</t>
  </si>
  <si>
    <t>Norte</t>
  </si>
  <si>
    <t>Noreste</t>
  </si>
  <si>
    <t>Este</t>
  </si>
  <si>
    <t>Sureste</t>
  </si>
  <si>
    <t>Sur</t>
  </si>
  <si>
    <t>Suroeste</t>
  </si>
  <si>
    <t>Oeste</t>
  </si>
  <si>
    <t>Noroeste</t>
  </si>
  <si>
    <t>TOTAL BTUH x 1,03:</t>
  </si>
  <si>
    <t>SC</t>
  </si>
  <si>
    <t>Comiendo</t>
  </si>
  <si>
    <t>Trabajo Ligero</t>
  </si>
  <si>
    <t>Ejercicios</t>
  </si>
  <si>
    <t>Teatro</t>
  </si>
  <si>
    <t>Restaurante</t>
  </si>
  <si>
    <t>Oficinas</t>
  </si>
  <si>
    <t>Almacen</t>
  </si>
  <si>
    <t>Discoteca</t>
  </si>
  <si>
    <t>Fabrica</t>
  </si>
  <si>
    <t>Gimnasio</t>
  </si>
  <si>
    <t>Sentados</t>
  </si>
  <si>
    <t>Caminando</t>
  </si>
  <si>
    <t>Bailando</t>
  </si>
  <si>
    <t>SHFG</t>
  </si>
  <si>
    <t>CLF</t>
  </si>
  <si>
    <t>Teja Metalica/Eternit</t>
  </si>
  <si>
    <t>Teja Metalica/Eternit+Cielo en Fibra</t>
  </si>
  <si>
    <t>Teja Metalica/Eternit+Cielo  Fibra+Frescasa</t>
  </si>
  <si>
    <t>Teja Española con Cielo Raso</t>
  </si>
  <si>
    <t>Techo Concreto  Particion</t>
  </si>
  <si>
    <t>Techo Concreto Soleado con Cielo Raso</t>
  </si>
  <si>
    <t>Pared Soleada Ladrillo</t>
  </si>
  <si>
    <t>Pared Particion</t>
  </si>
  <si>
    <t>°C</t>
  </si>
  <si>
    <t>°F</t>
  </si>
  <si>
    <t>Temperatura Interior Diseño :</t>
  </si>
  <si>
    <t>Temperatura Exterior:</t>
  </si>
  <si>
    <t>Pie²</t>
  </si>
  <si>
    <t>U</t>
  </si>
  <si>
    <t>DET</t>
  </si>
  <si>
    <t>FORMULA</t>
  </si>
  <si>
    <t>Q= A x U x DET</t>
  </si>
  <si>
    <t>Mt²</t>
  </si>
  <si>
    <t>Sombra</t>
  </si>
  <si>
    <t>DT</t>
  </si>
  <si>
    <t>Q= A x U x DT</t>
  </si>
  <si>
    <t>Viidrio Claro</t>
  </si>
  <si>
    <t>Viidrio Bronce</t>
  </si>
  <si>
    <t>Vidrio Reflectivo Azul</t>
  </si>
  <si>
    <t xml:space="preserve">PERSONAS: </t>
  </si>
  <si>
    <t>Actividad</t>
  </si>
  <si>
    <t>Trabajo Pesado</t>
  </si>
  <si>
    <t>Generacion Calor</t>
  </si>
  <si>
    <t>Cantidad</t>
  </si>
  <si>
    <t>generacion</t>
  </si>
  <si>
    <t>Btu / H</t>
  </si>
  <si>
    <t>ILUMINACION</t>
  </si>
  <si>
    <t>Fluorescente</t>
  </si>
  <si>
    <t>Tipo</t>
  </si>
  <si>
    <t>Potencia</t>
  </si>
  <si>
    <t>Watts</t>
  </si>
  <si>
    <t>Q= Cantidad x Watts x 3.41</t>
  </si>
  <si>
    <t>EQUIPOS</t>
  </si>
  <si>
    <t>Otros(especificar):</t>
  </si>
  <si>
    <t>Computadores</t>
  </si>
  <si>
    <t>MATERIAL</t>
  </si>
  <si>
    <t>Area</t>
  </si>
  <si>
    <t>Techo</t>
  </si>
  <si>
    <t>Paredes</t>
  </si>
  <si>
    <t>Vidrios</t>
  </si>
  <si>
    <t>Orientacion</t>
  </si>
  <si>
    <t>Tipo de Vidrio</t>
  </si>
  <si>
    <t>CARGA EXTERIOR</t>
  </si>
  <si>
    <t>Q= N° personas x Calor Gen.</t>
  </si>
  <si>
    <t>CARGA INTERIOR</t>
  </si>
  <si>
    <t>M²</t>
  </si>
  <si>
    <t>Piso</t>
  </si>
  <si>
    <t>Piso Concreto  Particion</t>
  </si>
  <si>
    <t>CARGAS ADICIONALES</t>
  </si>
  <si>
    <t>Carga</t>
  </si>
  <si>
    <t>Q= Cantidad x Btu/H</t>
  </si>
  <si>
    <t>Descripcion</t>
  </si>
  <si>
    <t>Area Total</t>
  </si>
  <si>
    <t>SHGF</t>
  </si>
  <si>
    <t>Factor de trasferencia del material. Btu / ft²-°F</t>
  </si>
  <si>
    <t>Diferencial equivalente de Temperatura. °F</t>
  </si>
  <si>
    <t>Q= AxSCxSHGFxCLF</t>
  </si>
  <si>
    <t>Factor de maxiima  ganancia solar. Btu / (hr-ft²)</t>
  </si>
  <si>
    <t>Factor de carga de refrigeracion. Adimensional</t>
  </si>
  <si>
    <t>Coeficiente de Sombra en Vidrios. Adimensional</t>
  </si>
  <si>
    <t>Diferencial de Temperatura. (T° Exterior - T° de Diseño Interior). °F</t>
  </si>
  <si>
    <t>CARGA TERMICA</t>
  </si>
  <si>
    <t>Fluorescente C-9</t>
  </si>
  <si>
    <t>TOMA DE AIRE EXTERIOR</t>
  </si>
  <si>
    <t>FOTOCOPIADORA</t>
  </si>
  <si>
    <t xml:space="preserve">CONSTRUCCIÓN DEL NUEVO HOSPITAL E.S.E “AGUSTIN CODAZZI” DEL MUNICIPIO DE AGUSTIN CODAZZI DEPARTAMENTO DEL CESAR </t>
  </si>
  <si>
    <t>AGUSTIN CODAZZI</t>
  </si>
  <si>
    <t xml:space="preserve">SERVICIO DE URGENCIA </t>
  </si>
  <si>
    <t>OBSERVACIÓN</t>
  </si>
  <si>
    <t xml:space="preserve">MORGUE </t>
  </si>
  <si>
    <t>OBSTETRICIA</t>
  </si>
  <si>
    <t xml:space="preserve">HALL DE HOSPITALIZACIÓN </t>
  </si>
  <si>
    <t xml:space="preserve">AUDITORIO </t>
  </si>
  <si>
    <t xml:space="preserve">SALA DE ESPERA </t>
  </si>
  <si>
    <t>ESTERILIZACIÓN</t>
  </si>
  <si>
    <t>AUTOCLAVE</t>
  </si>
  <si>
    <t>LABORATORIO</t>
  </si>
  <si>
    <t>NEVERAS</t>
  </si>
  <si>
    <t>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</si>
</sst>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 ;_ * \-#,##0.00_ ;_ * &quot;-&quot;??_ ;_ @_ "/>
    <numFmt numFmtId="165" formatCode="#,##0.0"/>
    <numFmt numFmtId="166" formatCode="0.0"/>
    <numFmt numFmtId="167" formatCode="_ * #,##0_ ;_ * \-#,##0_ ;_ * &quot;-&quot;??_ ;_ @_ "/>
  </numFmts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6"/>
      <color theme="0"/>
      <name val="Arial"/>
      <family val="2"/>
    </font>
    <font>
      <sz val="6"/>
      <color indexed="9"/>
      <name val="Arial"/>
      <family val="2"/>
    </font>
    <font>
      <b/>
      <sz val="6"/>
      <color indexed="10"/>
      <name val="Arial"/>
      <family val="2"/>
    </font>
    <font>
      <b/>
      <sz val="6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Dashed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3">
    <xf numFmtId="0" fontId="0" fillId="0" borderId="0" xfId="0"/>
    <xf numFmtId="0" fontId="2" fillId="2" borderId="0" xfId="0" applyFont="1" applyFill="1" applyProtection="1">
      <protection hidden="1"/>
    </xf>
    <xf numFmtId="0" fontId="2" fillId="2" borderId="0" xfId="0" applyFont="1" applyFill="1"/>
    <xf numFmtId="0" fontId="3" fillId="2" borderId="0" xfId="0" applyFont="1" applyFill="1" applyProtection="1"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65" fontId="2" fillId="2" borderId="0" xfId="0" applyNumberFormat="1" applyFont="1" applyFill="1" applyProtection="1">
      <protection hidden="1"/>
    </xf>
    <xf numFmtId="4" fontId="2" fillId="2" borderId="0" xfId="0" applyNumberFormat="1" applyFont="1" applyFill="1" applyProtection="1">
      <protection hidden="1"/>
    </xf>
    <xf numFmtId="2" fontId="2" fillId="2" borderId="0" xfId="1" applyNumberFormat="1" applyFont="1" applyFill="1" applyProtection="1">
      <protection hidden="1"/>
    </xf>
    <xf numFmtId="0" fontId="4" fillId="2" borderId="9" xfId="0" applyFont="1" applyFill="1" applyBorder="1" applyProtection="1">
      <protection hidden="1"/>
    </xf>
    <xf numFmtId="0" fontId="4" fillId="2" borderId="8" xfId="0" applyFont="1" applyFill="1" applyBorder="1" applyProtection="1">
      <protection hidden="1"/>
    </xf>
    <xf numFmtId="0" fontId="5" fillId="2" borderId="8" xfId="0" applyFont="1" applyFill="1" applyBorder="1" applyAlignment="1" applyProtection="1">
      <alignment vertical="center" wrapText="1"/>
      <protection hidden="1"/>
    </xf>
    <xf numFmtId="0" fontId="5" fillId="2" borderId="11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4" fillId="2" borderId="0" xfId="0" applyFont="1" applyFill="1" applyProtection="1">
      <protection hidden="1"/>
    </xf>
    <xf numFmtId="0" fontId="7" fillId="2" borderId="0" xfId="0" applyFont="1" applyFill="1" applyProtection="1">
      <protection hidden="1"/>
    </xf>
    <xf numFmtId="0" fontId="4" fillId="2" borderId="0" xfId="0" applyFont="1" applyFill="1"/>
    <xf numFmtId="0" fontId="4" fillId="2" borderId="5" xfId="0" applyFont="1" applyFill="1" applyBorder="1" applyProtection="1">
      <protection hidden="1"/>
    </xf>
    <xf numFmtId="0" fontId="5" fillId="2" borderId="0" xfId="0" applyFont="1" applyFill="1" applyAlignment="1" applyProtection="1">
      <alignment vertical="center" wrapText="1"/>
      <protection hidden="1"/>
    </xf>
    <xf numFmtId="0" fontId="5" fillId="2" borderId="12" xfId="0" applyFont="1" applyFill="1" applyBorder="1" applyAlignment="1" applyProtection="1">
      <alignment vertical="center" wrapText="1"/>
      <protection hidden="1"/>
    </xf>
    <xf numFmtId="0" fontId="4" fillId="2" borderId="10" xfId="0" applyFont="1" applyFill="1" applyBorder="1" applyProtection="1">
      <protection hidden="1"/>
    </xf>
    <xf numFmtId="0" fontId="4" fillId="2" borderId="2" xfId="0" applyFont="1" applyFill="1" applyBorder="1" applyProtection="1">
      <protection hidden="1"/>
    </xf>
    <xf numFmtId="0" fontId="5" fillId="2" borderId="2" xfId="0" applyFont="1" applyFill="1" applyBorder="1" applyAlignment="1" applyProtection="1">
      <alignment vertical="center" wrapText="1"/>
      <protection hidden="1"/>
    </xf>
    <xf numFmtId="0" fontId="5" fillId="2" borderId="13" xfId="0" applyFont="1" applyFill="1" applyBorder="1" applyAlignment="1" applyProtection="1">
      <alignment vertical="center" wrapText="1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165" fontId="4" fillId="2" borderId="0" xfId="0" applyNumberFormat="1" applyFont="1" applyFill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left"/>
      <protection hidden="1"/>
    </xf>
    <xf numFmtId="2" fontId="4" fillId="2" borderId="0" xfId="1" applyNumberFormat="1" applyFont="1" applyFill="1" applyBorder="1" applyAlignment="1" applyProtection="1">
      <alignment horizontal="left"/>
      <protection hidden="1"/>
    </xf>
    <xf numFmtId="2" fontId="5" fillId="2" borderId="0" xfId="1" applyNumberFormat="1" applyFont="1" applyFill="1" applyBorder="1" applyAlignment="1" applyProtection="1">
      <alignment horizontal="left"/>
      <protection hidden="1"/>
    </xf>
    <xf numFmtId="2" fontId="4" fillId="2" borderId="0" xfId="1" applyNumberFormat="1" applyFont="1" applyFill="1" applyAlignment="1" applyProtection="1">
      <alignment horizontal="left"/>
      <protection hidden="1"/>
    </xf>
    <xf numFmtId="4" fontId="4" fillId="2" borderId="0" xfId="0" applyNumberFormat="1" applyFont="1" applyFill="1" applyAlignment="1" applyProtection="1">
      <alignment horizontal="left"/>
      <protection hidden="1"/>
    </xf>
    <xf numFmtId="165" fontId="5" fillId="2" borderId="0" xfId="0" applyNumberFormat="1" applyFont="1" applyFill="1" applyAlignment="1" applyProtection="1">
      <alignment horizontal="left"/>
      <protection hidden="1"/>
    </xf>
    <xf numFmtId="165" fontId="4" fillId="2" borderId="0" xfId="0" applyNumberFormat="1" applyFont="1" applyFill="1" applyProtection="1">
      <protection hidden="1"/>
    </xf>
    <xf numFmtId="4" fontId="4" fillId="2" borderId="0" xfId="0" applyNumberFormat="1" applyFont="1" applyFill="1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Protection="1">
      <protection hidden="1"/>
    </xf>
    <xf numFmtId="0" fontId="4" fillId="2" borderId="2" xfId="0" applyFont="1" applyFill="1" applyBorder="1" applyAlignment="1" applyProtection="1">
      <alignment horizontal="center"/>
      <protection hidden="1"/>
    </xf>
    <xf numFmtId="166" fontId="4" fillId="2" borderId="0" xfId="0" applyNumberFormat="1" applyFont="1" applyFill="1" applyProtection="1">
      <protection hidden="1"/>
    </xf>
    <xf numFmtId="0" fontId="9" fillId="2" borderId="0" xfId="0" applyFont="1" applyFill="1" applyProtection="1">
      <protection hidden="1"/>
    </xf>
    <xf numFmtId="4" fontId="4" fillId="2" borderId="0" xfId="0" applyNumberFormat="1" applyFont="1" applyFill="1" applyAlignment="1" applyProtection="1">
      <alignment horizontal="center"/>
      <protection hidden="1"/>
    </xf>
    <xf numFmtId="0" fontId="4" fillId="2" borderId="7" xfId="0" applyFont="1" applyFill="1" applyBorder="1" applyAlignment="1" applyProtection="1">
      <alignment horizontal="left" vertical="center" indent="1"/>
      <protection hidden="1"/>
    </xf>
    <xf numFmtId="0" fontId="4" fillId="2" borderId="4" xfId="0" applyFont="1" applyFill="1" applyBorder="1" applyAlignment="1" applyProtection="1">
      <alignment horizontal="left" vertical="center" indent="1"/>
      <protection hidden="1"/>
    </xf>
    <xf numFmtId="0" fontId="4" fillId="2" borderId="3" xfId="0" applyFont="1" applyFill="1" applyBorder="1" applyAlignment="1" applyProtection="1">
      <alignment horizontal="left" vertical="center" indent="1"/>
      <protection hidden="1"/>
    </xf>
    <xf numFmtId="4" fontId="4" fillId="2" borderId="0" xfId="0" applyNumberFormat="1" applyFont="1" applyFill="1" applyAlignment="1" applyProtection="1">
      <alignment horizontal="left" vertical="center"/>
      <protection hidden="1"/>
    </xf>
    <xf numFmtId="3" fontId="4" fillId="2" borderId="0" xfId="0" applyNumberFormat="1" applyFont="1" applyFill="1" applyAlignment="1" applyProtection="1">
      <alignment horizontal="left" vertical="center"/>
      <protection hidden="1"/>
    </xf>
    <xf numFmtId="4" fontId="4" fillId="2" borderId="4" xfId="0" applyNumberFormat="1" applyFont="1" applyFill="1" applyBorder="1" applyAlignment="1" applyProtection="1">
      <alignment horizontal="center" vertical="center"/>
      <protection hidden="1"/>
    </xf>
    <xf numFmtId="4" fontId="4" fillId="2" borderId="3" xfId="0" applyNumberFormat="1" applyFont="1" applyFill="1" applyBorder="1" applyAlignment="1" applyProtection="1">
      <alignment horizontal="center" vertical="center"/>
      <protection hidden="1"/>
    </xf>
    <xf numFmtId="4" fontId="4" fillId="2" borderId="0" xfId="0" applyNumberFormat="1" applyFont="1" applyFill="1" applyAlignment="1" applyProtection="1">
      <alignment vertical="center"/>
      <protection hidden="1"/>
    </xf>
    <xf numFmtId="3" fontId="4" fillId="2" borderId="0" xfId="0" applyNumberFormat="1" applyFont="1" applyFill="1" applyAlignment="1" applyProtection="1">
      <alignment horizontal="center" vertical="center"/>
      <protection hidden="1"/>
    </xf>
    <xf numFmtId="0" fontId="4" fillId="2" borderId="1" xfId="0" applyFont="1" applyFill="1" applyBorder="1" applyProtection="1">
      <protection hidden="1"/>
    </xf>
    <xf numFmtId="2" fontId="4" fillId="0" borderId="1" xfId="0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4" fontId="4" fillId="2" borderId="5" xfId="0" applyNumberFormat="1" applyFont="1" applyFill="1" applyBorder="1" applyAlignment="1" applyProtection="1">
      <alignment horizontal="center"/>
      <protection hidden="1"/>
    </xf>
    <xf numFmtId="0" fontId="4" fillId="2" borderId="6" xfId="0" applyFont="1" applyFill="1" applyBorder="1" applyProtection="1">
      <protection hidden="1"/>
    </xf>
    <xf numFmtId="4" fontId="4" fillId="2" borderId="5" xfId="0" applyNumberFormat="1" applyFont="1" applyFill="1" applyBorder="1" applyProtection="1">
      <protection hidden="1"/>
    </xf>
    <xf numFmtId="165" fontId="5" fillId="2" borderId="0" xfId="0" applyNumberFormat="1" applyFont="1" applyFill="1" applyProtection="1">
      <protection hidden="1"/>
    </xf>
    <xf numFmtId="3" fontId="5" fillId="2" borderId="0" xfId="0" applyNumberFormat="1" applyFont="1" applyFill="1" applyAlignment="1" applyProtection="1">
      <alignment horizontal="center" vertical="center"/>
      <protection hidden="1"/>
    </xf>
    <xf numFmtId="3" fontId="5" fillId="2" borderId="0" xfId="0" applyNumberFormat="1" applyFont="1" applyFill="1" applyAlignment="1" applyProtection="1">
      <alignment horizontal="center"/>
      <protection hidden="1"/>
    </xf>
    <xf numFmtId="3" fontId="4" fillId="2" borderId="0" xfId="0" applyNumberFormat="1" applyFont="1" applyFill="1" applyAlignment="1" applyProtection="1">
      <alignment horizontal="center"/>
      <protection hidden="1"/>
    </xf>
    <xf numFmtId="0" fontId="4" fillId="2" borderId="5" xfId="0" applyFont="1" applyFill="1" applyBorder="1" applyAlignment="1" applyProtection="1">
      <alignment horizontal="center"/>
      <protection hidden="1"/>
    </xf>
    <xf numFmtId="0" fontId="5" fillId="2" borderId="0" xfId="0" applyFont="1" applyFill="1"/>
    <xf numFmtId="0" fontId="4" fillId="2" borderId="0" xfId="0" applyFont="1" applyFill="1" applyAlignment="1" applyProtection="1">
      <alignment horizontal="left" vertical="center" indent="1"/>
      <protection hidden="1"/>
    </xf>
    <xf numFmtId="0" fontId="4" fillId="2" borderId="0" xfId="0" applyFont="1" applyFill="1" applyAlignment="1" applyProtection="1">
      <alignment vertical="center"/>
      <protection locked="0"/>
    </xf>
    <xf numFmtId="165" fontId="4" fillId="2" borderId="0" xfId="0" applyNumberFormat="1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indent="1"/>
      <protection hidden="1"/>
    </xf>
    <xf numFmtId="0" fontId="4" fillId="2" borderId="0" xfId="0" applyFont="1" applyFill="1" applyAlignment="1" applyProtection="1">
      <alignment horizontal="center" vertical="center"/>
      <protection locked="0"/>
    </xf>
    <xf numFmtId="165" fontId="4" fillId="2" borderId="2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4" fillId="2" borderId="0" xfId="0" applyFont="1" applyFill="1" applyAlignment="1">
      <alignment horizontal="left" indent="1"/>
    </xf>
    <xf numFmtId="4" fontId="5" fillId="2" borderId="0" xfId="0" applyNumberFormat="1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/>
      <protection hidden="1"/>
    </xf>
    <xf numFmtId="0" fontId="4" fillId="2" borderId="7" xfId="0" applyFont="1" applyFill="1" applyBorder="1" applyAlignment="1" applyProtection="1">
      <alignment horizontal="left" vertical="center" indent="1"/>
      <protection hidden="1"/>
    </xf>
    <xf numFmtId="0" fontId="4" fillId="2" borderId="4" xfId="0" applyFont="1" applyFill="1" applyBorder="1" applyAlignment="1" applyProtection="1">
      <alignment horizontal="left" vertical="center" indent="1"/>
      <protection hidden="1"/>
    </xf>
    <xf numFmtId="0" fontId="4" fillId="2" borderId="3" xfId="0" applyFont="1" applyFill="1" applyBorder="1" applyAlignment="1" applyProtection="1">
      <alignment horizontal="left" vertical="center" indent="1"/>
      <protection hidden="1"/>
    </xf>
    <xf numFmtId="0" fontId="5" fillId="2" borderId="7" xfId="0" applyFont="1" applyFill="1" applyBorder="1" applyAlignment="1" applyProtection="1">
      <alignment horizontal="left" vertical="center" indent="1"/>
      <protection hidden="1"/>
    </xf>
    <xf numFmtId="0" fontId="5" fillId="2" borderId="4" xfId="0" applyFont="1" applyFill="1" applyBorder="1" applyAlignment="1" applyProtection="1">
      <alignment horizontal="left" vertical="center" indent="1"/>
      <protection hidden="1"/>
    </xf>
    <xf numFmtId="0" fontId="5" fillId="2" borderId="3" xfId="0" applyFont="1" applyFill="1" applyBorder="1" applyAlignment="1" applyProtection="1">
      <alignment horizontal="left" vertical="center" indent="1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left" vertical="center" indent="2"/>
      <protection hidden="1"/>
    </xf>
    <xf numFmtId="0" fontId="4" fillId="2" borderId="8" xfId="0" applyFont="1" applyFill="1" applyBorder="1" applyAlignment="1" applyProtection="1">
      <alignment horizontal="left" vertical="center" indent="2"/>
      <protection hidden="1"/>
    </xf>
    <xf numFmtId="0" fontId="4" fillId="2" borderId="11" xfId="0" applyFont="1" applyFill="1" applyBorder="1" applyAlignment="1" applyProtection="1">
      <alignment horizontal="left" vertical="center" indent="2"/>
      <protection hidden="1"/>
    </xf>
    <xf numFmtId="0" fontId="4" fillId="2" borderId="5" xfId="0" applyFont="1" applyFill="1" applyBorder="1" applyAlignment="1" applyProtection="1">
      <alignment horizontal="left" vertical="center" indent="2"/>
      <protection hidden="1"/>
    </xf>
    <xf numFmtId="0" fontId="4" fillId="2" borderId="0" xfId="0" applyFont="1" applyFill="1" applyAlignment="1" applyProtection="1">
      <alignment horizontal="left" vertical="center" indent="2"/>
      <protection hidden="1"/>
    </xf>
    <xf numFmtId="0" fontId="4" fillId="2" borderId="12" xfId="0" applyFont="1" applyFill="1" applyBorder="1" applyAlignment="1" applyProtection="1">
      <alignment horizontal="left" vertical="center" indent="2"/>
      <protection hidden="1"/>
    </xf>
    <xf numFmtId="0" fontId="4" fillId="2" borderId="10" xfId="0" applyFont="1" applyFill="1" applyBorder="1" applyAlignment="1" applyProtection="1">
      <alignment horizontal="left" vertical="center" indent="2"/>
      <protection hidden="1"/>
    </xf>
    <xf numFmtId="0" fontId="4" fillId="2" borderId="2" xfId="0" applyFont="1" applyFill="1" applyBorder="1" applyAlignment="1" applyProtection="1">
      <alignment horizontal="left" vertical="center" indent="2"/>
      <protection hidden="1"/>
    </xf>
    <xf numFmtId="0" fontId="4" fillId="2" borderId="13" xfId="0" applyFont="1" applyFill="1" applyBorder="1" applyAlignment="1" applyProtection="1">
      <alignment horizontal="left" vertical="center" indent="2"/>
      <protection hidden="1"/>
    </xf>
    <xf numFmtId="2" fontId="4" fillId="0" borderId="1" xfId="1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7" xfId="1" applyNumberFormat="1" applyFont="1" applyFill="1" applyBorder="1" applyAlignment="1">
      <alignment horizontal="center" vertical="center"/>
    </xf>
    <xf numFmtId="2" fontId="4" fillId="2" borderId="4" xfId="1" applyNumberFormat="1" applyFont="1" applyFill="1" applyBorder="1" applyAlignment="1">
      <alignment horizontal="center" vertical="center"/>
    </xf>
    <xf numFmtId="2" fontId="4" fillId="2" borderId="3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left" vertical="center" indent="1"/>
      <protection hidden="1"/>
    </xf>
    <xf numFmtId="4" fontId="4" fillId="2" borderId="9" xfId="0" applyNumberFormat="1" applyFont="1" applyFill="1" applyBorder="1" applyAlignment="1" applyProtection="1">
      <alignment horizontal="center" vertical="center"/>
      <protection hidden="1"/>
    </xf>
    <xf numFmtId="4" fontId="4" fillId="2" borderId="8" xfId="0" applyNumberFormat="1" applyFont="1" applyFill="1" applyBorder="1" applyAlignment="1" applyProtection="1">
      <alignment horizontal="center" vertical="center"/>
      <protection hidden="1"/>
    </xf>
    <xf numFmtId="4" fontId="4" fillId="2" borderId="11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/>
      <protection hidden="1"/>
    </xf>
    <xf numFmtId="165" fontId="4" fillId="2" borderId="1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left" vertical="center" indent="1"/>
      <protection locked="0"/>
    </xf>
    <xf numFmtId="0" fontId="4" fillId="3" borderId="4" xfId="0" applyFont="1" applyFill="1" applyBorder="1" applyAlignment="1" applyProtection="1">
      <alignment horizontal="left" vertical="center" indent="1"/>
      <protection locked="0"/>
    </xf>
    <xf numFmtId="0" fontId="4" fillId="3" borderId="3" xfId="0" applyFont="1" applyFill="1" applyBorder="1" applyAlignment="1" applyProtection="1">
      <alignment horizontal="left" vertical="center" indent="1"/>
      <protection locked="0"/>
    </xf>
    <xf numFmtId="0" fontId="8" fillId="2" borderId="0" xfId="0" applyFont="1" applyFill="1" applyAlignment="1" applyProtection="1">
      <alignment horizontal="center"/>
      <protection hidden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hidden="1"/>
    </xf>
    <xf numFmtId="0" fontId="4" fillId="2" borderId="4" xfId="0" applyFont="1" applyFill="1" applyBorder="1" applyAlignment="1" applyProtection="1">
      <alignment horizontal="center"/>
      <protection hidden="1"/>
    </xf>
    <xf numFmtId="0" fontId="4" fillId="2" borderId="3" xfId="0" applyFont="1" applyFill="1" applyBorder="1" applyAlignment="1" applyProtection="1">
      <alignment horizont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14" xfId="0" applyFont="1" applyFill="1" applyBorder="1" applyAlignment="1" applyProtection="1">
      <alignment horizontal="center" vertical="center"/>
      <protection hidden="1"/>
    </xf>
    <xf numFmtId="0" fontId="4" fillId="2" borderId="15" xfId="0" applyFont="1" applyFill="1" applyBorder="1" applyAlignment="1" applyProtection="1">
      <alignment horizontal="center" vertical="center"/>
      <protection hidden="1"/>
    </xf>
    <xf numFmtId="3" fontId="5" fillId="2" borderId="0" xfId="0" applyNumberFormat="1" applyFont="1" applyFill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165" fontId="4" fillId="2" borderId="7" xfId="0" applyNumberFormat="1" applyFont="1" applyFill="1" applyBorder="1" applyAlignment="1" applyProtection="1">
      <alignment horizontal="center" vertical="center"/>
      <protection hidden="1"/>
    </xf>
    <xf numFmtId="165" fontId="4" fillId="2" borderId="3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2" fontId="4" fillId="0" borderId="7" xfId="1" applyNumberFormat="1" applyFont="1" applyFill="1" applyBorder="1" applyAlignment="1" applyProtection="1">
      <alignment horizontal="center" vertical="center"/>
      <protection hidden="1"/>
    </xf>
    <xf numFmtId="2" fontId="4" fillId="0" borderId="4" xfId="1" applyNumberFormat="1" applyFont="1" applyFill="1" applyBorder="1" applyAlignment="1" applyProtection="1">
      <alignment horizontal="center" vertical="center"/>
      <protection hidden="1"/>
    </xf>
    <xf numFmtId="2" fontId="4" fillId="0" borderId="3" xfId="1" applyNumberFormat="1" applyFont="1" applyFill="1" applyBorder="1" applyAlignment="1" applyProtection="1">
      <alignment horizontal="center" vertical="center"/>
      <protection hidden="1"/>
    </xf>
    <xf numFmtId="4" fontId="4" fillId="2" borderId="7" xfId="0" applyNumberFormat="1" applyFont="1" applyFill="1" applyBorder="1" applyAlignment="1" applyProtection="1">
      <alignment horizontal="center" vertical="center"/>
      <protection hidden="1"/>
    </xf>
    <xf numFmtId="4" fontId="4" fillId="2" borderId="3" xfId="0" applyNumberFormat="1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2" fontId="5" fillId="2" borderId="1" xfId="1" applyNumberFormat="1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left" vertical="center" indent="1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3" fontId="4" fillId="3" borderId="1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left" indent="1"/>
      <protection hidden="1"/>
    </xf>
    <xf numFmtId="0" fontId="5" fillId="2" borderId="4" xfId="0" applyFont="1" applyFill="1" applyBorder="1" applyAlignment="1" applyProtection="1">
      <alignment horizontal="left" indent="1"/>
      <protection hidden="1"/>
    </xf>
    <xf numFmtId="0" fontId="5" fillId="2" borderId="3" xfId="0" applyFont="1" applyFill="1" applyBorder="1" applyAlignment="1" applyProtection="1">
      <alignment horizontal="left" indent="1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" fontId="4" fillId="2" borderId="1" xfId="0" applyNumberFormat="1" applyFont="1" applyFill="1" applyBorder="1" applyAlignment="1" applyProtection="1">
      <alignment horizontal="center" vertical="center"/>
      <protection hidden="1"/>
    </xf>
    <xf numFmtId="165" fontId="4" fillId="2" borderId="4" xfId="0" applyNumberFormat="1" applyFont="1" applyFill="1" applyBorder="1" applyAlignment="1" applyProtection="1">
      <alignment horizontal="center" vertical="center"/>
      <protection hidden="1"/>
    </xf>
    <xf numFmtId="4" fontId="5" fillId="2" borderId="1" xfId="0" applyNumberFormat="1" applyFont="1" applyFill="1" applyBorder="1" applyAlignment="1" applyProtection="1">
      <alignment horizontal="center"/>
      <protection hidden="1"/>
    </xf>
    <xf numFmtId="165" fontId="5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4" fontId="4" fillId="2" borderId="4" xfId="0" applyNumberFormat="1" applyFont="1" applyFill="1" applyBorder="1" applyAlignment="1" applyProtection="1">
      <alignment horizontal="center" vertical="center"/>
      <protection hidden="1"/>
    </xf>
    <xf numFmtId="3" fontId="4" fillId="2" borderId="3" xfId="0" applyNumberFormat="1" applyFont="1" applyFill="1" applyBorder="1" applyAlignment="1" applyProtection="1">
      <alignment horizontal="center" vertical="center"/>
      <protection hidden="1"/>
    </xf>
    <xf numFmtId="3" fontId="4" fillId="2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4" fontId="4" fillId="2" borderId="1" xfId="0" applyNumberFormat="1" applyFont="1" applyFill="1" applyBorder="1" applyAlignment="1" applyProtection="1">
      <alignment horizontal="center"/>
      <protection hidden="1"/>
    </xf>
    <xf numFmtId="4" fontId="5" fillId="2" borderId="1" xfId="0" applyNumberFormat="1" applyFont="1" applyFill="1" applyBorder="1" applyAlignment="1" applyProtection="1">
      <alignment horizontal="center" vertical="center"/>
      <protection hidden="1"/>
    </xf>
    <xf numFmtId="3" fontId="5" fillId="2" borderId="7" xfId="0" applyNumberFormat="1" applyFont="1" applyFill="1" applyBorder="1" applyAlignment="1" applyProtection="1">
      <alignment horizontal="center" vertical="center"/>
      <protection hidden="1"/>
    </xf>
    <xf numFmtId="3" fontId="5" fillId="2" borderId="4" xfId="0" applyNumberFormat="1" applyFont="1" applyFill="1" applyBorder="1" applyAlignment="1" applyProtection="1">
      <alignment horizontal="center" vertical="center"/>
      <protection hidden="1"/>
    </xf>
    <xf numFmtId="3" fontId="5" fillId="2" borderId="3" xfId="0" applyNumberFormat="1" applyFont="1" applyFill="1" applyBorder="1" applyAlignment="1" applyProtection="1">
      <alignment horizontal="center" vertical="center"/>
      <protection hidden="1"/>
    </xf>
    <xf numFmtId="3" fontId="5" fillId="2" borderId="0" xfId="0" applyNumberFormat="1" applyFont="1" applyFill="1" applyAlignment="1" applyProtection="1">
      <alignment horizontal="center"/>
      <protection hidden="1"/>
    </xf>
    <xf numFmtId="0" fontId="4" fillId="3" borderId="2" xfId="0" applyFont="1" applyFill="1" applyBorder="1" applyAlignment="1" applyProtection="1">
      <alignment horizontal="left" indent="1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2" fontId="5" fillId="2" borderId="1" xfId="1" applyNumberFormat="1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11" xfId="0" applyFont="1" applyFill="1" applyBorder="1" applyAlignment="1" applyProtection="1">
      <alignment horizontal="center" vertical="center"/>
      <protection hidden="1"/>
    </xf>
    <xf numFmtId="0" fontId="5" fillId="2" borderId="10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2" borderId="13" xfId="0" applyFont="1" applyFill="1" applyBorder="1" applyAlignment="1" applyProtection="1">
      <alignment horizontal="center" vertical="center"/>
      <protection hidden="1"/>
    </xf>
    <xf numFmtId="3" fontId="4" fillId="3" borderId="2" xfId="0" applyNumberFormat="1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right"/>
      <protection hidden="1"/>
    </xf>
    <xf numFmtId="0" fontId="4" fillId="3" borderId="4" xfId="0" applyFont="1" applyFill="1" applyBorder="1" applyAlignment="1" applyProtection="1">
      <alignment horizontal="left"/>
      <protection locked="0"/>
    </xf>
    <xf numFmtId="0" fontId="4" fillId="3" borderId="4" xfId="0" applyFont="1" applyFill="1" applyBorder="1" applyAlignment="1" applyProtection="1">
      <alignment horizontal="left" indent="1"/>
      <protection locked="0"/>
    </xf>
    <xf numFmtId="15" fontId="4" fillId="3" borderId="2" xfId="0" applyNumberFormat="1" applyFont="1" applyFill="1" applyBorder="1" applyAlignment="1" applyProtection="1">
      <alignment horizontal="left"/>
      <protection locked="0"/>
    </xf>
    <xf numFmtId="0" fontId="4" fillId="3" borderId="2" xfId="0" applyFont="1" applyFill="1" applyBorder="1" applyAlignment="1" applyProtection="1">
      <alignment horizontal="left"/>
      <protection locked="0"/>
    </xf>
    <xf numFmtId="4" fontId="5" fillId="2" borderId="7" xfId="0" applyNumberFormat="1" applyFont="1" applyFill="1" applyBorder="1" applyAlignment="1" applyProtection="1">
      <alignment horizontal="center"/>
      <protection hidden="1"/>
    </xf>
    <xf numFmtId="4" fontId="5" fillId="2" borderId="4" xfId="0" applyNumberFormat="1" applyFont="1" applyFill="1" applyBorder="1" applyAlignment="1" applyProtection="1">
      <alignment horizontal="center"/>
      <protection hidden="1"/>
    </xf>
    <xf numFmtId="4" fontId="5" fillId="2" borderId="3" xfId="0" applyNumberFormat="1" applyFont="1" applyFill="1" applyBorder="1" applyAlignment="1" applyProtection="1">
      <alignment horizontal="center"/>
      <protection hidden="1"/>
    </xf>
    <xf numFmtId="0" fontId="6" fillId="4" borderId="9" xfId="0" applyFont="1" applyFill="1" applyBorder="1" applyAlignment="1" applyProtection="1">
      <alignment horizontal="center" vertical="center" wrapText="1"/>
      <protection hidden="1"/>
    </xf>
    <xf numFmtId="0" fontId="6" fillId="4" borderId="8" xfId="0" applyFont="1" applyFill="1" applyBorder="1" applyAlignment="1" applyProtection="1">
      <alignment horizontal="center" vertical="center" wrapText="1"/>
      <protection hidden="1"/>
    </xf>
    <xf numFmtId="0" fontId="6" fillId="4" borderId="11" xfId="0" applyFont="1" applyFill="1" applyBorder="1" applyAlignment="1" applyProtection="1">
      <alignment horizontal="center" vertical="center" wrapText="1"/>
      <protection hidden="1"/>
    </xf>
    <xf numFmtId="0" fontId="6" fillId="4" borderId="5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10" xfId="0" applyFont="1" applyFill="1" applyBorder="1" applyAlignment="1" applyProtection="1">
      <alignment horizontal="center" vertical="center" wrapText="1"/>
      <protection hidden="1"/>
    </xf>
    <xf numFmtId="0" fontId="6" fillId="4" borderId="2" xfId="0" applyFont="1" applyFill="1" applyBorder="1" applyAlignment="1" applyProtection="1">
      <alignment horizontal="center" vertical="center" wrapText="1"/>
      <protection hidden="1"/>
    </xf>
    <xf numFmtId="0" fontId="6" fillId="4" borderId="13" xfId="0" applyFont="1" applyFill="1" applyBorder="1" applyAlignment="1" applyProtection="1">
      <alignment horizontal="center" vertical="center" wrapText="1"/>
      <protection hidden="1"/>
    </xf>
    <xf numFmtId="165" fontId="4" fillId="3" borderId="4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/>
      <protection locked="0"/>
    </xf>
    <xf numFmtId="167" fontId="4" fillId="2" borderId="8" xfId="1" applyNumberFormat="1" applyFont="1" applyFill="1" applyBorder="1" applyAlignment="1" applyProtection="1">
      <alignment horizontal="left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>
            <a:alpha val="48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>
            <a:alpha val="48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indexed="12"/>
    <pageSetUpPr fitToPage="1"/>
  </sheetPr>
  <dimension ref="A1:BS87"/>
  <sheetViews>
    <sheetView showZeros="0" view="pageBreakPreview" topLeftCell="A7" zoomScale="184" zoomScaleNormal="140" zoomScaleSheetLayoutView="184" zoomScalePageLayoutView="140" workbookViewId="0">
      <selection activeCell="N71" sqref="N71:R71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114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181.12</v>
      </c>
      <c r="G8" s="162"/>
      <c r="H8" s="25" t="s">
        <v>81</v>
      </c>
      <c r="I8" s="26"/>
      <c r="J8" s="182">
        <f>F8*10.76</f>
        <v>1948.8512000000001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181.12</v>
      </c>
      <c r="O18" s="91"/>
      <c r="P18" s="92">
        <f t="shared" si="0"/>
        <v>1948.8512000000001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38086.788771840002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83.55</v>
      </c>
      <c r="O23" s="91"/>
      <c r="P23" s="90">
        <f>N23*10.76</f>
        <v>898.99799999999993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7832.070576000001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245.2</v>
      </c>
      <c r="O24" s="91"/>
      <c r="P24" s="90">
        <f>N24*10.76</f>
        <v>2638.3519999999999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25750.315520000004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16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9280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15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920.7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 t="s">
        <v>113</v>
      </c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>
        <v>800</v>
      </c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16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6547.2000000000007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3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8797.8000000000011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100131.32111387521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8.3442767594896008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customSheetViews>
    <customSheetView guid="{AD7C269F-1CE0-414C-93F1-7754A88FE58C}" scale="75" showPageBreaks="1" printArea="1" showRuler="0">
      <selection activeCell="E5" sqref="E5:AD5"/>
      <pageMargins left="0.7" right="0.7" top="0.75" bottom="0.75" header="0.3" footer="0.3"/>
      <printOptions horizontalCentered="1"/>
      <pageSetup scale="80" orientation="portrait" verticalDpi="0"/>
      <headerFooter alignWithMargins="0"/>
    </customSheetView>
  </customSheetViews>
  <mergeCells count="526">
    <mergeCell ref="R1:AP4"/>
    <mergeCell ref="AA28:AH28"/>
    <mergeCell ref="AA29:AH29"/>
    <mergeCell ref="G27:M27"/>
    <mergeCell ref="A26:F26"/>
    <mergeCell ref="G28:M28"/>
    <mergeCell ref="N27:O27"/>
    <mergeCell ref="P27:R27"/>
    <mergeCell ref="P28:R28"/>
    <mergeCell ref="AA27:AH27"/>
    <mergeCell ref="U8:V8"/>
    <mergeCell ref="A9:T9"/>
    <mergeCell ref="S11:U12"/>
    <mergeCell ref="AK15:AP15"/>
    <mergeCell ref="AK8:AL8"/>
    <mergeCell ref="J8:L8"/>
    <mergeCell ref="V24:X24"/>
    <mergeCell ref="V27:X27"/>
    <mergeCell ref="V28:X28"/>
    <mergeCell ref="P17:R17"/>
    <mergeCell ref="S19:U19"/>
    <mergeCell ref="V18:X18"/>
    <mergeCell ref="V19:X19"/>
    <mergeCell ref="V26:X26"/>
    <mergeCell ref="J7:AD7"/>
    <mergeCell ref="N14:O14"/>
    <mergeCell ref="AN8:AO8"/>
    <mergeCell ref="G6:AP6"/>
    <mergeCell ref="V23:X23"/>
    <mergeCell ref="S18:U18"/>
    <mergeCell ref="N28:O28"/>
    <mergeCell ref="AH7:AP7"/>
    <mergeCell ref="AA17:AH17"/>
    <mergeCell ref="AA18:AH18"/>
    <mergeCell ref="AA19:AH19"/>
    <mergeCell ref="S23:U23"/>
    <mergeCell ref="A20:X20"/>
    <mergeCell ref="N21:O21"/>
    <mergeCell ref="S17:U17"/>
    <mergeCell ref="N18:O18"/>
    <mergeCell ref="P18:R18"/>
    <mergeCell ref="V17:X17"/>
    <mergeCell ref="AA23:AH23"/>
    <mergeCell ref="AA24:AH24"/>
    <mergeCell ref="S24:U24"/>
    <mergeCell ref="S26:U26"/>
    <mergeCell ref="E5:AP5"/>
    <mergeCell ref="S37:T37"/>
    <mergeCell ref="U37:V37"/>
    <mergeCell ref="W37:X37"/>
    <mergeCell ref="P15:R15"/>
    <mergeCell ref="N16:O16"/>
    <mergeCell ref="N12:O12"/>
    <mergeCell ref="A14:M14"/>
    <mergeCell ref="AK14:AP14"/>
    <mergeCell ref="P16:R16"/>
    <mergeCell ref="N11:R11"/>
    <mergeCell ref="V11:X12"/>
    <mergeCell ref="P12:R12"/>
    <mergeCell ref="A11:M12"/>
    <mergeCell ref="P14:R14"/>
    <mergeCell ref="AK16:AP16"/>
    <mergeCell ref="AK11:AP12"/>
    <mergeCell ref="F8:G8"/>
    <mergeCell ref="X8:Y8"/>
    <mergeCell ref="N15:O15"/>
    <mergeCell ref="P21:R21"/>
    <mergeCell ref="S30:T30"/>
    <mergeCell ref="N17:O17"/>
    <mergeCell ref="W32:X32"/>
    <mergeCell ref="AK86:AP86"/>
    <mergeCell ref="AK83:AP83"/>
    <mergeCell ref="AA86:AH86"/>
    <mergeCell ref="AA83:AH83"/>
    <mergeCell ref="A69:M69"/>
    <mergeCell ref="AE56:AJ56"/>
    <mergeCell ref="N49:O49"/>
    <mergeCell ref="N57:R58"/>
    <mergeCell ref="G60:M60"/>
    <mergeCell ref="G65:M65"/>
    <mergeCell ref="A59:F59"/>
    <mergeCell ref="P49:R49"/>
    <mergeCell ref="N59:R59"/>
    <mergeCell ref="A57:M58"/>
    <mergeCell ref="G59:M59"/>
    <mergeCell ref="N50:O50"/>
    <mergeCell ref="S49:T49"/>
    <mergeCell ref="U49:V49"/>
    <mergeCell ref="G50:M50"/>
    <mergeCell ref="U50:V50"/>
    <mergeCell ref="W50:X50"/>
    <mergeCell ref="G51:M51"/>
    <mergeCell ref="A52:F54"/>
    <mergeCell ref="A65:F65"/>
    <mergeCell ref="N44:O44"/>
    <mergeCell ref="G36:M36"/>
    <mergeCell ref="N36:O36"/>
    <mergeCell ref="P36:R36"/>
    <mergeCell ref="A34:F36"/>
    <mergeCell ref="AA36:AH36"/>
    <mergeCell ref="U35:V35"/>
    <mergeCell ref="U34:V34"/>
    <mergeCell ref="N32:O32"/>
    <mergeCell ref="G35:M35"/>
    <mergeCell ref="N35:O35"/>
    <mergeCell ref="P35:R35"/>
    <mergeCell ref="S35:T35"/>
    <mergeCell ref="S33:T33"/>
    <mergeCell ref="S36:T36"/>
    <mergeCell ref="W33:X33"/>
    <mergeCell ref="A31:F33"/>
    <mergeCell ref="G31:M31"/>
    <mergeCell ref="G32:M32"/>
    <mergeCell ref="U36:V36"/>
    <mergeCell ref="W36:X36"/>
    <mergeCell ref="U33:V33"/>
    <mergeCell ref="P33:R33"/>
    <mergeCell ref="AA31:AH31"/>
    <mergeCell ref="U42:V42"/>
    <mergeCell ref="A37:F39"/>
    <mergeCell ref="G37:M37"/>
    <mergeCell ref="N37:O37"/>
    <mergeCell ref="P37:R37"/>
    <mergeCell ref="G39:M39"/>
    <mergeCell ref="N39:O39"/>
    <mergeCell ref="P39:R39"/>
    <mergeCell ref="G38:M38"/>
    <mergeCell ref="N38:O38"/>
    <mergeCell ref="P38:R38"/>
    <mergeCell ref="A40:F42"/>
    <mergeCell ref="G40:M40"/>
    <mergeCell ref="N40:O40"/>
    <mergeCell ref="P40:R40"/>
    <mergeCell ref="G41:M41"/>
    <mergeCell ref="N41:O41"/>
    <mergeCell ref="P41:R41"/>
    <mergeCell ref="G42:M42"/>
    <mergeCell ref="N42:O42"/>
    <mergeCell ref="P42:R42"/>
    <mergeCell ref="A49:F51"/>
    <mergeCell ref="U54:V54"/>
    <mergeCell ref="W54:X54"/>
    <mergeCell ref="G53:M53"/>
    <mergeCell ref="N53:O53"/>
    <mergeCell ref="P53:R53"/>
    <mergeCell ref="S53:T53"/>
    <mergeCell ref="U53:V53"/>
    <mergeCell ref="W53:X53"/>
    <mergeCell ref="S54:T54"/>
    <mergeCell ref="G54:M54"/>
    <mergeCell ref="N54:O54"/>
    <mergeCell ref="P54:R54"/>
    <mergeCell ref="G52:M52"/>
    <mergeCell ref="N52:O52"/>
    <mergeCell ref="U45:V45"/>
    <mergeCell ref="S44:T44"/>
    <mergeCell ref="G49:M49"/>
    <mergeCell ref="S42:T42"/>
    <mergeCell ref="S43:T43"/>
    <mergeCell ref="S48:T48"/>
    <mergeCell ref="AS33:AT33"/>
    <mergeCell ref="AS34:AT34"/>
    <mergeCell ref="U44:V44"/>
    <mergeCell ref="W44:X44"/>
    <mergeCell ref="W42:X42"/>
    <mergeCell ref="U43:V43"/>
    <mergeCell ref="S46:T46"/>
    <mergeCell ref="U46:V46"/>
    <mergeCell ref="W46:X46"/>
    <mergeCell ref="W35:X35"/>
    <mergeCell ref="AA43:AH43"/>
    <mergeCell ref="AA44:AH44"/>
    <mergeCell ref="AK41:AP41"/>
    <mergeCell ref="AK42:AP42"/>
    <mergeCell ref="W34:X34"/>
    <mergeCell ref="AA49:AH49"/>
    <mergeCell ref="U48:V48"/>
    <mergeCell ref="S45:T45"/>
    <mergeCell ref="A46:F48"/>
    <mergeCell ref="G46:M46"/>
    <mergeCell ref="N46:O46"/>
    <mergeCell ref="P46:R46"/>
    <mergeCell ref="G48:M48"/>
    <mergeCell ref="N48:O48"/>
    <mergeCell ref="P48:R48"/>
    <mergeCell ref="G47:M47"/>
    <mergeCell ref="N47:O47"/>
    <mergeCell ref="P47:R47"/>
    <mergeCell ref="A43:F45"/>
    <mergeCell ref="G43:M43"/>
    <mergeCell ref="N43:O43"/>
    <mergeCell ref="P43:R43"/>
    <mergeCell ref="G45:M45"/>
    <mergeCell ref="N45:O45"/>
    <mergeCell ref="P45:R45"/>
    <mergeCell ref="G44:M44"/>
    <mergeCell ref="AS35:AT35"/>
    <mergeCell ref="AS36:AT36"/>
    <mergeCell ref="AS37:AT37"/>
    <mergeCell ref="AS38:AT38"/>
    <mergeCell ref="AS41:AT41"/>
    <mergeCell ref="AS42:AT42"/>
    <mergeCell ref="W43:X43"/>
    <mergeCell ref="U38:V38"/>
    <mergeCell ref="W38:X38"/>
    <mergeCell ref="W41:X41"/>
    <mergeCell ref="W40:X40"/>
    <mergeCell ref="S40:T40"/>
    <mergeCell ref="U39:V39"/>
    <mergeCell ref="W39:X39"/>
    <mergeCell ref="S38:T38"/>
    <mergeCell ref="S39:T39"/>
    <mergeCell ref="AS52:AT52"/>
    <mergeCell ref="W45:X45"/>
    <mergeCell ref="S41:T41"/>
    <mergeCell ref="U41:V41"/>
    <mergeCell ref="AS39:AT39"/>
    <mergeCell ref="AS40:AT40"/>
    <mergeCell ref="AS53:AT53"/>
    <mergeCell ref="AS43:AT43"/>
    <mergeCell ref="AS44:AT44"/>
    <mergeCell ref="AS45:AT45"/>
    <mergeCell ref="AS46:AT46"/>
    <mergeCell ref="W48:X48"/>
    <mergeCell ref="U47:V47"/>
    <mergeCell ref="W47:X47"/>
    <mergeCell ref="S47:T47"/>
    <mergeCell ref="W49:X49"/>
    <mergeCell ref="AK43:AP43"/>
    <mergeCell ref="AA42:AH42"/>
    <mergeCell ref="AK45:AP45"/>
    <mergeCell ref="AQ53:AR53"/>
    <mergeCell ref="AQ52:AR52"/>
    <mergeCell ref="AQ50:AR50"/>
    <mergeCell ref="AQ51:AR51"/>
    <mergeCell ref="S52:T52"/>
    <mergeCell ref="AU52:AV52"/>
    <mergeCell ref="AU53:AV53"/>
    <mergeCell ref="AU54:AV54"/>
    <mergeCell ref="AU47:AV47"/>
    <mergeCell ref="AU48:AV48"/>
    <mergeCell ref="AU49:AV49"/>
    <mergeCell ref="AU50:AV50"/>
    <mergeCell ref="AU43:AV43"/>
    <mergeCell ref="AU44:AV44"/>
    <mergeCell ref="AU45:AV45"/>
    <mergeCell ref="AU46:AV46"/>
    <mergeCell ref="AS30:AT30"/>
    <mergeCell ref="AU30:AV30"/>
    <mergeCell ref="AQ31:AR31"/>
    <mergeCell ref="AQ32:AR32"/>
    <mergeCell ref="AU31:AV31"/>
    <mergeCell ref="AU32:AV32"/>
    <mergeCell ref="AS31:AT31"/>
    <mergeCell ref="AS32:AT32"/>
    <mergeCell ref="AU51:AV51"/>
    <mergeCell ref="AU39:AV39"/>
    <mergeCell ref="AU40:AV40"/>
    <mergeCell ref="AU41:AV41"/>
    <mergeCell ref="AU42:AV42"/>
    <mergeCell ref="AU35:AV35"/>
    <mergeCell ref="AU36:AV36"/>
    <mergeCell ref="AU37:AV37"/>
    <mergeCell ref="AU38:AV38"/>
    <mergeCell ref="AU33:AV33"/>
    <mergeCell ref="AU34:AV34"/>
    <mergeCell ref="AS47:AT47"/>
    <mergeCell ref="AS48:AT48"/>
    <mergeCell ref="AS49:AT49"/>
    <mergeCell ref="AS50:AT50"/>
    <mergeCell ref="AS51:AT51"/>
    <mergeCell ref="AQ17:AR17"/>
    <mergeCell ref="AQ24:AR24"/>
    <mergeCell ref="AQ21:AR21"/>
    <mergeCell ref="AQ18:AR18"/>
    <mergeCell ref="AQ19:AR19"/>
    <mergeCell ref="AQ49:AR49"/>
    <mergeCell ref="AQ44:AR44"/>
    <mergeCell ref="AQ45:AR45"/>
    <mergeCell ref="AQ46:AR46"/>
    <mergeCell ref="AQ47:AR47"/>
    <mergeCell ref="AQ40:AR40"/>
    <mergeCell ref="AQ41:AR41"/>
    <mergeCell ref="AQ43:AR43"/>
    <mergeCell ref="AQ33:AR33"/>
    <mergeCell ref="AQ34:AR34"/>
    <mergeCell ref="AQ35:AR35"/>
    <mergeCell ref="AQ36:AR36"/>
    <mergeCell ref="AQ38:AR38"/>
    <mergeCell ref="AQ39:AR39"/>
    <mergeCell ref="AQ37:AR37"/>
    <mergeCell ref="AQ42:AR42"/>
    <mergeCell ref="AQ48:AR48"/>
    <mergeCell ref="AQ23:AR23"/>
    <mergeCell ref="AQ26:AR26"/>
    <mergeCell ref="AQ12:AR12"/>
    <mergeCell ref="V14:X14"/>
    <mergeCell ref="V15:X15"/>
    <mergeCell ref="V16:X16"/>
    <mergeCell ref="A13:X13"/>
    <mergeCell ref="A15:M15"/>
    <mergeCell ref="A16:M16"/>
    <mergeCell ref="AA11:AH12"/>
    <mergeCell ref="AA14:AH14"/>
    <mergeCell ref="AA15:AH15"/>
    <mergeCell ref="AQ14:AR14"/>
    <mergeCell ref="AQ15:AR15"/>
    <mergeCell ref="AQ16:AR16"/>
    <mergeCell ref="AA16:AH16"/>
    <mergeCell ref="S16:U16"/>
    <mergeCell ref="AQ27:AR27"/>
    <mergeCell ref="AQ28:AR28"/>
    <mergeCell ref="AQ29:AR29"/>
    <mergeCell ref="AA34:AH34"/>
    <mergeCell ref="AA35:AH35"/>
    <mergeCell ref="AK40:AP40"/>
    <mergeCell ref="AK35:AP35"/>
    <mergeCell ref="V29:X29"/>
    <mergeCell ref="W30:X30"/>
    <mergeCell ref="U30:V30"/>
    <mergeCell ref="W31:X31"/>
    <mergeCell ref="S27:U27"/>
    <mergeCell ref="S28:U28"/>
    <mergeCell ref="U40:V40"/>
    <mergeCell ref="AA32:AH32"/>
    <mergeCell ref="A63:F63"/>
    <mergeCell ref="A64:F64"/>
    <mergeCell ref="G63:M63"/>
    <mergeCell ref="A60:F60"/>
    <mergeCell ref="A61:F61"/>
    <mergeCell ref="A62:F62"/>
    <mergeCell ref="G61:M61"/>
    <mergeCell ref="G62:M62"/>
    <mergeCell ref="N64:R64"/>
    <mergeCell ref="G64:M64"/>
    <mergeCell ref="AS58:AT58"/>
    <mergeCell ref="AS59:AT59"/>
    <mergeCell ref="AS60:AT60"/>
    <mergeCell ref="AS61:AT61"/>
    <mergeCell ref="AS62:AT62"/>
    <mergeCell ref="AS63:AT63"/>
    <mergeCell ref="AS64:AT64"/>
    <mergeCell ref="N60:R60"/>
    <mergeCell ref="AA61:AH61"/>
    <mergeCell ref="S62:X62"/>
    <mergeCell ref="S63:X63"/>
    <mergeCell ref="S58:X58"/>
    <mergeCell ref="S60:X60"/>
    <mergeCell ref="A76:E76"/>
    <mergeCell ref="F76:M76"/>
    <mergeCell ref="AA71:AH71"/>
    <mergeCell ref="AA75:AH75"/>
    <mergeCell ref="AA76:AH76"/>
    <mergeCell ref="N76:R76"/>
    <mergeCell ref="N73:R74"/>
    <mergeCell ref="S75:X75"/>
    <mergeCell ref="S74:X74"/>
    <mergeCell ref="A75:M75"/>
    <mergeCell ref="N75:R75"/>
    <mergeCell ref="A73:M74"/>
    <mergeCell ref="S73:X73"/>
    <mergeCell ref="S71:X71"/>
    <mergeCell ref="N71:R71"/>
    <mergeCell ref="A72:X72"/>
    <mergeCell ref="A71:E71"/>
    <mergeCell ref="F71:M71"/>
    <mergeCell ref="A56:X56"/>
    <mergeCell ref="A30:M30"/>
    <mergeCell ref="N30:O30"/>
    <mergeCell ref="P30:R30"/>
    <mergeCell ref="N26:O26"/>
    <mergeCell ref="A70:M70"/>
    <mergeCell ref="N69:R69"/>
    <mergeCell ref="S69:X69"/>
    <mergeCell ref="N70:R70"/>
    <mergeCell ref="S70:X70"/>
    <mergeCell ref="S59:X59"/>
    <mergeCell ref="S64:X64"/>
    <mergeCell ref="S68:X68"/>
    <mergeCell ref="N61:R61"/>
    <mergeCell ref="N62:R62"/>
    <mergeCell ref="N63:R63"/>
    <mergeCell ref="S61:X61"/>
    <mergeCell ref="A66:X66"/>
    <mergeCell ref="S57:X57"/>
    <mergeCell ref="A67:M68"/>
    <mergeCell ref="N67:R68"/>
    <mergeCell ref="S67:X67"/>
    <mergeCell ref="N65:R65"/>
    <mergeCell ref="G34:M34"/>
    <mergeCell ref="S65:X65"/>
    <mergeCell ref="AA62:AH62"/>
    <mergeCell ref="AA63:AH63"/>
    <mergeCell ref="AA64:AH64"/>
    <mergeCell ref="G33:M33"/>
    <mergeCell ref="N33:O33"/>
    <mergeCell ref="N29:O29"/>
    <mergeCell ref="P29:R29"/>
    <mergeCell ref="AK17:AP17"/>
    <mergeCell ref="AK18:AP18"/>
    <mergeCell ref="AK23:AP23"/>
    <mergeCell ref="AK24:AP24"/>
    <mergeCell ref="AK19:AP19"/>
    <mergeCell ref="AK33:AP33"/>
    <mergeCell ref="AA33:AH33"/>
    <mergeCell ref="P32:R32"/>
    <mergeCell ref="S32:T32"/>
    <mergeCell ref="U32:V32"/>
    <mergeCell ref="N31:O31"/>
    <mergeCell ref="S31:T31"/>
    <mergeCell ref="U31:V31"/>
    <mergeCell ref="S29:U29"/>
    <mergeCell ref="P31:R31"/>
    <mergeCell ref="P26:R26"/>
    <mergeCell ref="AA53:AH53"/>
    <mergeCell ref="AK48:AP48"/>
    <mergeCell ref="AK49:AP49"/>
    <mergeCell ref="AK50:AP50"/>
    <mergeCell ref="AK29:AP29"/>
    <mergeCell ref="AK31:AP31"/>
    <mergeCell ref="AK32:AP32"/>
    <mergeCell ref="N34:O34"/>
    <mergeCell ref="P34:R34"/>
    <mergeCell ref="S34:T34"/>
    <mergeCell ref="AA37:AH37"/>
    <mergeCell ref="AA38:AH38"/>
    <mergeCell ref="P44:R44"/>
    <mergeCell ref="U52:V52"/>
    <mergeCell ref="W52:X52"/>
    <mergeCell ref="P50:R50"/>
    <mergeCell ref="S50:T50"/>
    <mergeCell ref="S51:T51"/>
    <mergeCell ref="P51:R51"/>
    <mergeCell ref="P52:R52"/>
    <mergeCell ref="U51:V51"/>
    <mergeCell ref="W51:X51"/>
    <mergeCell ref="N51:O51"/>
    <mergeCell ref="AK47:AP47"/>
    <mergeCell ref="AA50:AH50"/>
    <mergeCell ref="AA51:AH51"/>
    <mergeCell ref="AA52:AH52"/>
    <mergeCell ref="AK27:AP27"/>
    <mergeCell ref="AK28:AP28"/>
    <mergeCell ref="AA46:AH46"/>
    <mergeCell ref="AA47:AH47"/>
    <mergeCell ref="AA48:AH48"/>
    <mergeCell ref="AK36:AP36"/>
    <mergeCell ref="AK37:AP37"/>
    <mergeCell ref="AK46:AP46"/>
    <mergeCell ref="AK44:AP44"/>
    <mergeCell ref="AA40:AH40"/>
    <mergeCell ref="AA45:AH45"/>
    <mergeCell ref="AA39:AH39"/>
    <mergeCell ref="AA41:AH41"/>
    <mergeCell ref="AS79:AT79"/>
    <mergeCell ref="AK76:AP76"/>
    <mergeCell ref="AK75:AP75"/>
    <mergeCell ref="S76:X76"/>
    <mergeCell ref="AS74:AT74"/>
    <mergeCell ref="AK54:AP54"/>
    <mergeCell ref="AK69:AP69"/>
    <mergeCell ref="AK71:AP71"/>
    <mergeCell ref="AK60:AP60"/>
    <mergeCell ref="AK61:AP61"/>
    <mergeCell ref="AK56:AP56"/>
    <mergeCell ref="AS68:AT68"/>
    <mergeCell ref="AS65:AT65"/>
    <mergeCell ref="AA65:AH65"/>
    <mergeCell ref="AK62:AP62"/>
    <mergeCell ref="AK63:AP63"/>
    <mergeCell ref="AQ54:AR54"/>
    <mergeCell ref="AS54:AT54"/>
    <mergeCell ref="AA54:AH54"/>
    <mergeCell ref="AK70:AP70"/>
    <mergeCell ref="AA70:AH70"/>
    <mergeCell ref="AA69:AH69"/>
    <mergeCell ref="AA59:AH59"/>
    <mergeCell ref="AA60:AH60"/>
    <mergeCell ref="AA80:AH80"/>
    <mergeCell ref="AK80:AP80"/>
    <mergeCell ref="A80:M80"/>
    <mergeCell ref="Y10:AT10"/>
    <mergeCell ref="N80:R80"/>
    <mergeCell ref="S80:X80"/>
    <mergeCell ref="S21:U21"/>
    <mergeCell ref="V21:X21"/>
    <mergeCell ref="AA21:AH21"/>
    <mergeCell ref="AK21:AP21"/>
    <mergeCell ref="A77:X77"/>
    <mergeCell ref="A78:M79"/>
    <mergeCell ref="N78:R79"/>
    <mergeCell ref="S79:X79"/>
    <mergeCell ref="S78:X78"/>
    <mergeCell ref="AK59:AP59"/>
    <mergeCell ref="AK64:AP64"/>
    <mergeCell ref="AK65:AP65"/>
    <mergeCell ref="AK38:AP38"/>
    <mergeCell ref="AK39:AP39"/>
    <mergeCell ref="AK34:AP34"/>
    <mergeCell ref="AK51:AP51"/>
    <mergeCell ref="AK52:AP52"/>
    <mergeCell ref="AK53:AP53"/>
    <mergeCell ref="C85:X85"/>
    <mergeCell ref="C86:X86"/>
    <mergeCell ref="A10:X10"/>
    <mergeCell ref="A21:M21"/>
    <mergeCell ref="A22:X22"/>
    <mergeCell ref="A23:M23"/>
    <mergeCell ref="A24:M24"/>
    <mergeCell ref="A25:X25"/>
    <mergeCell ref="A55:X55"/>
    <mergeCell ref="C83:X83"/>
    <mergeCell ref="C84:X84"/>
    <mergeCell ref="C82:X82"/>
    <mergeCell ref="C81:X81"/>
    <mergeCell ref="G29:M29"/>
    <mergeCell ref="A27:F29"/>
    <mergeCell ref="P23:R23"/>
    <mergeCell ref="N19:O19"/>
    <mergeCell ref="P19:R19"/>
    <mergeCell ref="G26:M26"/>
    <mergeCell ref="N24:O24"/>
    <mergeCell ref="P24:R24"/>
    <mergeCell ref="N23:O23"/>
    <mergeCell ref="S14:U14"/>
    <mergeCell ref="S15:U15"/>
  </mergeCells>
  <phoneticPr fontId="0" type="noConversion"/>
  <printOptions horizontalCentered="1"/>
  <pageMargins left="0.39370078740157483" right="0.39370078740157483" top="0.55118110236220474" bottom="0.39370078740157483" header="0" footer="0"/>
  <pageSetup orientation="portrait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A27D9-B12C-4B2A-94EC-5336EB9DAF1A}">
  <sheetPr>
    <tabColor theme="3" tint="0.39997558519241921"/>
  </sheetPr>
  <dimension ref="A1:BS87"/>
  <sheetViews>
    <sheetView topLeftCell="Z75" zoomScale="170" zoomScaleNormal="170" workbookViewId="0">
      <selection activeCell="AN94" sqref="AN94"/>
    </sheetView>
  </sheetViews>
  <sheetFormatPr baseColWidth="10" defaultColWidth="10.88671875" defaultRowHeight="13.2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112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225.79</v>
      </c>
      <c r="G8" s="162"/>
      <c r="H8" s="25" t="s">
        <v>81</v>
      </c>
      <c r="I8" s="26"/>
      <c r="J8" s="182">
        <f>F8*10.76</f>
        <v>2429.5003999999999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225.79</v>
      </c>
      <c r="O18" s="91"/>
      <c r="P18" s="92">
        <f t="shared" si="0"/>
        <v>2429.5003999999999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47480.212217280001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63.36</v>
      </c>
      <c r="O23" s="91"/>
      <c r="P23" s="90">
        <f>N23*10.76</f>
        <v>681.75360000000001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5939.4373632000015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292.92</v>
      </c>
      <c r="O24" s="91"/>
      <c r="P24" s="90">
        <f>N24*10.76</f>
        <v>3151.8191999999999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30761.755392000006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15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5250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5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2900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25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1534.5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 t="s">
        <v>113</v>
      </c>
      <c r="G71" s="102"/>
      <c r="H71" s="102"/>
      <c r="I71" s="102"/>
      <c r="J71" s="102"/>
      <c r="K71" s="102"/>
      <c r="L71" s="102"/>
      <c r="M71" s="103"/>
      <c r="N71" s="105">
        <v>3</v>
      </c>
      <c r="O71" s="105"/>
      <c r="P71" s="105"/>
      <c r="Q71" s="105"/>
      <c r="R71" s="105"/>
      <c r="S71" s="106">
        <v>800</v>
      </c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8184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5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2046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3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8797.8000000000011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116280.51612165441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9.6900430101378667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4680-1E48-46F7-A033-28DA51ED039E}">
  <sheetPr>
    <tabColor theme="3" tint="0.39997558519241921"/>
  </sheetPr>
  <dimension ref="A1:BS87"/>
  <sheetViews>
    <sheetView topLeftCell="A43" workbookViewId="0">
      <selection activeCell="BI23" sqref="BI23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109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589.95000000000005</v>
      </c>
      <c r="G8" s="162"/>
      <c r="H8" s="25" t="s">
        <v>81</v>
      </c>
      <c r="I8" s="26"/>
      <c r="J8" s="182">
        <f>F8*10.76</f>
        <v>6347.8620000000001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589.95000000000005</v>
      </c>
      <c r="O18" s="91"/>
      <c r="P18" s="92">
        <f t="shared" si="0"/>
        <v>6347.8620000000001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124057.53663840004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/>
      <c r="O24" s="91"/>
      <c r="P24" s="90">
        <f>N24*10.76</f>
        <v>0</v>
      </c>
      <c r="Q24" s="90"/>
      <c r="R24" s="90"/>
      <c r="S24" s="137">
        <f>IF(N24&lt;=0,0,AQ24)</f>
        <v>0</v>
      </c>
      <c r="T24" s="137"/>
      <c r="U24" s="137"/>
      <c r="V24" s="100">
        <f>IF(P24&lt;=0,0,AS24)</f>
        <v>0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0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86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30100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40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2455.2000000000003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/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0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/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0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161311.11873755208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13.44259322812934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B5865-B7B0-48E6-945D-224D8D8742EA}">
  <dimension ref="A1:BS87"/>
  <sheetViews>
    <sheetView topLeftCell="A64" zoomScale="160" zoomScaleNormal="160" workbookViewId="0">
      <selection activeCell="BA26" sqref="BA26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108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147.31</v>
      </c>
      <c r="G8" s="162"/>
      <c r="H8" s="25" t="s">
        <v>81</v>
      </c>
      <c r="I8" s="26"/>
      <c r="J8" s="182">
        <f>F8*10.76</f>
        <v>1585.0555999999999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147.31</v>
      </c>
      <c r="O18" s="91"/>
      <c r="P18" s="92">
        <f t="shared" si="0"/>
        <v>1585.0555999999999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30977.058601920002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34.08</v>
      </c>
      <c r="O23" s="91"/>
      <c r="P23" s="90">
        <f>N23*10.76</f>
        <v>366.70079999999996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3194.6973696000005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123.84</v>
      </c>
      <c r="O24" s="91"/>
      <c r="P24" s="90">
        <f>N24*10.76</f>
        <v>1332.5183999999999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13005.379584000002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75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26250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12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736.56000000000006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2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818.40000000000009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1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2932.6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80252.13642218562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6.6876780351821354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B018-1656-4FE3-B09A-DEDAB93DF34C}">
  <dimension ref="A1:BS87"/>
  <sheetViews>
    <sheetView tabSelected="1" topLeftCell="A76" zoomScale="170" zoomScaleNormal="170" workbookViewId="0">
      <selection activeCell="BU25" sqref="BU25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107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259.87</v>
      </c>
      <c r="G8" s="162"/>
      <c r="H8" s="25" t="s">
        <v>81</v>
      </c>
      <c r="I8" s="26"/>
      <c r="J8" s="182">
        <f>F8*10.76</f>
        <v>2796.2012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259.87</v>
      </c>
      <c r="O18" s="91"/>
      <c r="P18" s="92">
        <f t="shared" si="0"/>
        <v>2796.2012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54646.719291840011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352.12799999999999</v>
      </c>
      <c r="O24" s="91"/>
      <c r="P24" s="90">
        <f>N24*10.76</f>
        <v>3788.8972799999997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36979.637452800009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10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3500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6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3480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1227.6000000000001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4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1636.8000000000002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/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0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104514.87944697922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8.7095732872482685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FA237-1D5B-4DE1-8F0D-66463E411899}">
  <sheetPr>
    <tabColor theme="3" tint="0.59999389629810485"/>
  </sheetPr>
  <dimension ref="A1:BS87"/>
  <sheetViews>
    <sheetView topLeftCell="A61" zoomScale="141" zoomScaleNormal="141" workbookViewId="0">
      <selection activeCell="AL90" sqref="AL90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106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272.14999999999998</v>
      </c>
      <c r="G8" s="162"/>
      <c r="H8" s="25" t="s">
        <v>81</v>
      </c>
      <c r="I8" s="26"/>
      <c r="J8" s="182">
        <f>F8*10.76</f>
        <v>2928.3339999999998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272.14999999999998</v>
      </c>
      <c r="O18" s="91"/>
      <c r="P18" s="92">
        <f t="shared" si="0"/>
        <v>2928.3339999999998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57229.017028800001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366.43</v>
      </c>
      <c r="O23" s="91"/>
      <c r="P23" s="90">
        <f>N23*10.76</f>
        <v>3942.7867999999999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34349.558601600009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/>
      <c r="O24" s="91"/>
      <c r="P24" s="90">
        <f>N24*10.76</f>
        <v>0</v>
      </c>
      <c r="Q24" s="90"/>
      <c r="R24" s="90"/>
      <c r="S24" s="137">
        <f>IF(N24&lt;=0,0,AQ24)</f>
        <v>0</v>
      </c>
      <c r="T24" s="137"/>
      <c r="U24" s="137"/>
      <c r="V24" s="100">
        <f>IF(P24&lt;=0,0,AS24)</f>
        <v>0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0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5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1750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4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2320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10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6000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20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1227.6000000000001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3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1227.6000000000001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5865.2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113268.04489931202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9.4390037416093353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2A67-46B7-4738-8EE1-82B98373157E}">
  <sheetPr>
    <tabColor theme="4" tint="0.39997558519241921"/>
  </sheetPr>
  <dimension ref="A1:BS87"/>
  <sheetViews>
    <sheetView topLeftCell="A76" zoomScale="198" zoomScaleNormal="198" workbookViewId="0">
      <selection activeCell="BB76" sqref="BB76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110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91.88</v>
      </c>
      <c r="G8" s="162"/>
      <c r="H8" s="25" t="s">
        <v>81</v>
      </c>
      <c r="I8" s="26"/>
      <c r="J8" s="182">
        <f>F8*10.76</f>
        <v>988.62879999999996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91.88</v>
      </c>
      <c r="O18" s="91"/>
      <c r="P18" s="92">
        <f t="shared" si="0"/>
        <v>988.62879999999996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19320.970364160003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63</v>
      </c>
      <c r="O23" s="91"/>
      <c r="P23" s="90">
        <f>N23*10.76</f>
        <v>677.88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5905.6905600000009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70.489999999999995</v>
      </c>
      <c r="O24" s="91"/>
      <c r="P24" s="90">
        <f>N24*10.76</f>
        <v>758.47239999999988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7402.6906239999998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/>
      <c r="O59" s="132"/>
      <c r="P59" s="132"/>
      <c r="Q59" s="132"/>
      <c r="R59" s="119"/>
      <c r="S59" s="125">
        <f>IF(N59&lt;=0,0,AS59)</f>
        <v>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/>
      <c r="O61" s="132"/>
      <c r="P61" s="132"/>
      <c r="Q61" s="132"/>
      <c r="R61" s="119"/>
      <c r="S61" s="125">
        <f t="shared" si="9"/>
        <v>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/>
      <c r="O62" s="132"/>
      <c r="P62" s="132"/>
      <c r="Q62" s="132"/>
      <c r="R62" s="119"/>
      <c r="S62" s="125">
        <f t="shared" si="9"/>
        <v>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12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736.56000000000006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>
        <v>1</v>
      </c>
      <c r="O71" s="105"/>
      <c r="P71" s="105"/>
      <c r="Q71" s="105"/>
      <c r="R71" s="105"/>
      <c r="S71" s="106">
        <v>860</v>
      </c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2932.6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2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818.40000000000009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111</v>
      </c>
      <c r="G76" s="136"/>
      <c r="H76" s="136"/>
      <c r="I76" s="136"/>
      <c r="J76" s="136"/>
      <c r="K76" s="136"/>
      <c r="L76" s="136"/>
      <c r="M76" s="136"/>
      <c r="N76" s="105">
        <v>2</v>
      </c>
      <c r="O76" s="105"/>
      <c r="P76" s="105"/>
      <c r="Q76" s="105"/>
      <c r="R76" s="105"/>
      <c r="S76" s="106">
        <v>2000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13640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52279.618894604806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4.3566349078837341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681FD-C052-4375-9737-8DB8E2B29F15}">
  <sheetPr>
    <tabColor theme="4" tint="0.39997558519241921"/>
  </sheetPr>
  <dimension ref="A1:BS87"/>
  <sheetViews>
    <sheetView topLeftCell="A78" zoomScale="150" zoomScaleNormal="150" workbookViewId="0">
      <selection activeCell="BJ27" sqref="BJ27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105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46</v>
      </c>
      <c r="G8" s="162"/>
      <c r="H8" s="25" t="s">
        <v>81</v>
      </c>
      <c r="I8" s="26"/>
      <c r="J8" s="182">
        <f>F8*10.76</f>
        <v>494.96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46</v>
      </c>
      <c r="O18" s="91"/>
      <c r="P18" s="92">
        <f t="shared" si="0"/>
        <v>494.96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9673.1022720000019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/>
      <c r="O23" s="91"/>
      <c r="P23" s="90">
        <f>N23*10.76</f>
        <v>0</v>
      </c>
      <c r="Q23" s="90"/>
      <c r="R23" s="90"/>
      <c r="S23" s="137">
        <f>IF(N23&lt;=0,0,AQ23)</f>
        <v>0</v>
      </c>
      <c r="T23" s="137"/>
      <c r="U23" s="137"/>
      <c r="V23" s="100">
        <f>IF(P23&lt;=0,0,AS23)</f>
        <v>0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0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134.13999999999999</v>
      </c>
      <c r="O24" s="91"/>
      <c r="P24" s="90">
        <f>N24*10.76</f>
        <v>1443.3463999999999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14087.060864000005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4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1400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2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1160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2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1200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6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368.28000000000003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1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409.20000000000005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/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0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29146.572430080007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2.4288810358400004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A4199-AA25-4582-AC05-E3CF88F2119E}">
  <sheetPr>
    <tabColor theme="4" tint="0.59999389629810485"/>
  </sheetPr>
  <dimension ref="A1:BS87"/>
  <sheetViews>
    <sheetView topLeftCell="A40" zoomScale="146" zoomScaleNormal="146" workbookViewId="0">
      <selection activeCell="Y74" sqref="Y74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104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459.97</v>
      </c>
      <c r="G8" s="162"/>
      <c r="H8" s="25" t="s">
        <v>81</v>
      </c>
      <c r="I8" s="26"/>
      <c r="J8" s="182">
        <f>F8*10.76</f>
        <v>4949.2772000000004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459.97</v>
      </c>
      <c r="O18" s="91"/>
      <c r="P18" s="92">
        <f t="shared" si="0"/>
        <v>4949.2772000000004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96724.714175040019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136.09</v>
      </c>
      <c r="O23" s="91"/>
      <c r="P23" s="90">
        <f>N23*10.76</f>
        <v>1464.3284000000001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12757.229020800003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400</v>
      </c>
      <c r="O24" s="91"/>
      <c r="P24" s="90">
        <f>N24*10.76</f>
        <v>4304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42007.040000000015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>
        <v>20.95</v>
      </c>
      <c r="O34" s="119"/>
      <c r="P34" s="120">
        <f t="shared" si="4"/>
        <v>225.422</v>
      </c>
      <c r="Q34" s="121"/>
      <c r="R34" s="122"/>
      <c r="S34" s="123">
        <f t="shared" si="5"/>
        <v>0.95</v>
      </c>
      <c r="T34" s="124"/>
      <c r="U34" s="116">
        <f t="shared" si="6"/>
        <v>176.5</v>
      </c>
      <c r="V34" s="117"/>
      <c r="W34" s="123">
        <f t="shared" si="7"/>
        <v>0.28000000000000003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10583.337478000001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/>
      <c r="O46" s="119"/>
      <c r="P46" s="120">
        <f t="shared" si="4"/>
        <v>0</v>
      </c>
      <c r="Q46" s="121"/>
      <c r="R46" s="122"/>
      <c r="S46" s="123">
        <f t="shared" si="5"/>
        <v>0</v>
      </c>
      <c r="T46" s="124"/>
      <c r="U46" s="116">
        <f t="shared" si="6"/>
        <v>0</v>
      </c>
      <c r="V46" s="117"/>
      <c r="W46" s="123">
        <f t="shared" si="7"/>
        <v>0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0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65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22750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6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3480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20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12000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50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3069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4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1636.8000000000002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3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8797.8000000000011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220220.09829405521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18.351674857837935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23464-54AA-4B84-BFD5-5CE37B7B6F6E}">
  <sheetPr>
    <tabColor theme="3" tint="0.59999389629810485"/>
  </sheetPr>
  <dimension ref="A1:BS87"/>
  <sheetViews>
    <sheetView topLeftCell="A79" zoomScale="155" zoomScaleNormal="155" workbookViewId="0">
      <selection activeCell="AX54" sqref="AX54"/>
    </sheetView>
  </sheetViews>
  <sheetFormatPr baseColWidth="10" defaultColWidth="10.88671875" defaultRowHeight="10.199999999999999" x14ac:dyDescent="0.2"/>
  <cols>
    <col min="1" max="15" width="2" style="1" customWidth="1"/>
    <col min="16" max="18" width="2" style="7" customWidth="1"/>
    <col min="19" max="20" width="2" style="6" customWidth="1"/>
    <col min="21" max="22" width="2" style="5" customWidth="1"/>
    <col min="23" max="24" width="2" style="6" customWidth="1"/>
    <col min="25" max="42" width="2" style="1" customWidth="1"/>
    <col min="43" max="43" width="2.6640625" style="1" hidden="1" customWidth="1"/>
    <col min="44" max="44" width="6.44140625" style="1" hidden="1" customWidth="1"/>
    <col min="45" max="45" width="6.109375" style="1" hidden="1" customWidth="1"/>
    <col min="46" max="46" width="4.88671875" style="1" hidden="1" customWidth="1"/>
    <col min="47" max="47" width="5.44140625" style="1" hidden="1" customWidth="1"/>
    <col min="48" max="48" width="6.33203125" style="1" hidden="1" customWidth="1"/>
    <col min="49" max="49" width="13.33203125" style="3" hidden="1" customWidth="1"/>
    <col min="50" max="71" width="2.6640625" style="1" customWidth="1"/>
    <col min="72" max="91" width="2.6640625" style="2" customWidth="1"/>
    <col min="92" max="16384" width="10.88671875" style="2"/>
  </cols>
  <sheetData>
    <row r="1" spans="1:71" s="15" customFormat="1" ht="12" customHeight="1" x14ac:dyDescent="0.1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/>
      <c r="R1" s="171" t="s">
        <v>97</v>
      </c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3"/>
      <c r="AQ1" s="12"/>
      <c r="AR1" s="13"/>
      <c r="AS1" s="13"/>
      <c r="AT1" s="13"/>
      <c r="AU1" s="13"/>
      <c r="AV1" s="13"/>
      <c r="AW1" s="14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5" customFormat="1" ht="12" customHeight="1" x14ac:dyDescent="0.15">
      <c r="A2" s="16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7"/>
      <c r="O2" s="17"/>
      <c r="P2" s="17"/>
      <c r="Q2" s="18"/>
      <c r="R2" s="174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6"/>
      <c r="AQ2" s="12"/>
      <c r="AR2" s="13"/>
      <c r="AS2" s="13"/>
      <c r="AT2" s="13"/>
      <c r="AU2" s="13"/>
      <c r="AV2" s="13"/>
      <c r="AW2" s="14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15" customFormat="1" ht="9" customHeight="1" x14ac:dyDescent="0.15">
      <c r="A3" s="1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7"/>
      <c r="O3" s="17"/>
      <c r="P3" s="17"/>
      <c r="Q3" s="18"/>
      <c r="R3" s="174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6"/>
      <c r="AQ3" s="12"/>
      <c r="AR3" s="13"/>
      <c r="AS3" s="13"/>
      <c r="AT3" s="13"/>
      <c r="AU3" s="13"/>
      <c r="AV3" s="13"/>
      <c r="AW3" s="14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</row>
    <row r="4" spans="1:71" s="15" customFormat="1" ht="7.5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21"/>
      <c r="P4" s="21"/>
      <c r="Q4" s="22"/>
      <c r="R4" s="177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2"/>
      <c r="AR4" s="13"/>
      <c r="AS4" s="13"/>
      <c r="AT4" s="13"/>
      <c r="AU4" s="13"/>
      <c r="AV4" s="13"/>
      <c r="AW4" s="14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</row>
    <row r="5" spans="1:71" s="15" customFormat="1" ht="9" customHeight="1" x14ac:dyDescent="0.15">
      <c r="A5" s="13" t="s">
        <v>0</v>
      </c>
      <c r="B5" s="13"/>
      <c r="C5" s="13"/>
      <c r="D5" s="13"/>
      <c r="E5" s="153" t="s">
        <v>101</v>
      </c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3"/>
      <c r="AR5" s="13"/>
      <c r="AS5" s="13"/>
      <c r="AT5" s="13"/>
      <c r="AU5" s="13"/>
      <c r="AV5" s="13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</row>
    <row r="6" spans="1:71" s="15" customFormat="1" ht="8.1" customHeight="1" x14ac:dyDescent="0.15">
      <c r="A6" s="13" t="s">
        <v>1</v>
      </c>
      <c r="B6" s="13"/>
      <c r="C6" s="13"/>
      <c r="D6" s="13"/>
      <c r="E6" s="13"/>
      <c r="F6" s="13"/>
      <c r="G6" s="165" t="s">
        <v>102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3"/>
      <c r="AR6" s="13"/>
      <c r="AS6" s="13"/>
      <c r="AT6" s="13"/>
      <c r="AU6" s="13"/>
      <c r="AV6" s="13"/>
      <c r="AW6" s="14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</row>
    <row r="7" spans="1:71" s="15" customFormat="1" ht="8.1" customHeight="1" x14ac:dyDescent="0.15">
      <c r="A7" s="13" t="s">
        <v>2</v>
      </c>
      <c r="B7" s="13"/>
      <c r="C7" s="13"/>
      <c r="D7" s="13"/>
      <c r="E7" s="13"/>
      <c r="F7" s="13"/>
      <c r="G7" s="13"/>
      <c r="H7" s="20"/>
      <c r="I7" s="20"/>
      <c r="J7" s="164" t="s">
        <v>103</v>
      </c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3" t="s">
        <v>3</v>
      </c>
      <c r="AF7" s="13"/>
      <c r="AG7" s="13"/>
      <c r="AH7" s="166">
        <v>45170</v>
      </c>
      <c r="AI7" s="167"/>
      <c r="AJ7" s="167"/>
      <c r="AK7" s="167"/>
      <c r="AL7" s="167"/>
      <c r="AM7" s="167"/>
      <c r="AN7" s="167"/>
      <c r="AO7" s="167"/>
      <c r="AP7" s="167"/>
      <c r="AQ7" s="23"/>
      <c r="AR7" s="13"/>
      <c r="AS7" s="13"/>
      <c r="AT7" s="13"/>
      <c r="AU7" s="13"/>
      <c r="AV7" s="13"/>
      <c r="AW7" s="14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</row>
    <row r="8" spans="1:71" s="15" customFormat="1" ht="9" customHeight="1" x14ac:dyDescent="0.15">
      <c r="A8" s="13" t="s">
        <v>88</v>
      </c>
      <c r="B8" s="24"/>
      <c r="C8" s="24"/>
      <c r="D8" s="24"/>
      <c r="E8" s="24"/>
      <c r="F8" s="162">
        <v>345.69</v>
      </c>
      <c r="G8" s="162"/>
      <c r="H8" s="25" t="s">
        <v>81</v>
      </c>
      <c r="I8" s="26"/>
      <c r="J8" s="182">
        <f>F8*10.76</f>
        <v>3719.6243999999997</v>
      </c>
      <c r="K8" s="182"/>
      <c r="L8" s="182"/>
      <c r="M8" s="26" t="s">
        <v>43</v>
      </c>
      <c r="N8" s="26"/>
      <c r="O8" s="26" t="s">
        <v>42</v>
      </c>
      <c r="P8" s="27"/>
      <c r="Q8" s="28"/>
      <c r="R8" s="29"/>
      <c r="S8" s="30"/>
      <c r="T8" s="30"/>
      <c r="U8" s="180">
        <v>38</v>
      </c>
      <c r="V8" s="180"/>
      <c r="W8" s="30" t="s">
        <v>39</v>
      </c>
      <c r="X8" s="163">
        <f>(U8*1.8)+32</f>
        <v>100.4</v>
      </c>
      <c r="Y8" s="163"/>
      <c r="Z8" s="26" t="s">
        <v>40</v>
      </c>
      <c r="AA8" s="26"/>
      <c r="AB8" s="26" t="s">
        <v>41</v>
      </c>
      <c r="AC8" s="31"/>
      <c r="AD8" s="31"/>
      <c r="AE8" s="26"/>
      <c r="AF8" s="26"/>
      <c r="AG8" s="26"/>
      <c r="AH8" s="26"/>
      <c r="AI8" s="26"/>
      <c r="AJ8" s="26"/>
      <c r="AK8" s="181">
        <v>24</v>
      </c>
      <c r="AL8" s="181"/>
      <c r="AM8" s="26" t="s">
        <v>39</v>
      </c>
      <c r="AN8" s="163">
        <f>(AK8*1.8)+32</f>
        <v>75.2</v>
      </c>
      <c r="AO8" s="163"/>
      <c r="AP8" s="26" t="s">
        <v>40</v>
      </c>
      <c r="AQ8" s="24"/>
      <c r="AR8" s="13"/>
      <c r="AS8" s="32">
        <f>U8</f>
        <v>38</v>
      </c>
      <c r="AT8" s="13">
        <f>AK8</f>
        <v>24</v>
      </c>
      <c r="AU8" s="32">
        <f>AS8-AT8</f>
        <v>14</v>
      </c>
      <c r="AV8" s="13"/>
      <c r="AW8" s="14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</row>
    <row r="9" spans="1:71" s="15" customFormat="1" ht="6" customHeight="1" x14ac:dyDescent="0.15">
      <c r="A9" s="104">
        <f>IF(AS8&lt;24.5,"ERROR: No se permite Temperatura. Ext.menor a 24.5°C",0)</f>
        <v>0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32"/>
      <c r="V9" s="32"/>
      <c r="W9" s="33"/>
      <c r="X9" s="3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24"/>
      <c r="AR9" s="13"/>
      <c r="AS9" s="13"/>
      <c r="AT9" s="13"/>
      <c r="AU9" s="13"/>
      <c r="AV9" s="13"/>
      <c r="AW9" s="14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 spans="1:71" s="15" customFormat="1" ht="6" customHeight="1" x14ac:dyDescent="0.15">
      <c r="A10" s="73" t="s">
        <v>78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104">
        <f>IF(AU8&lt;0,"ERROR:Diferencial de Temperatura negativo",0)</f>
        <v>0</v>
      </c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3"/>
      <c r="AV10" s="13"/>
      <c r="AW10" s="14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</row>
    <row r="11" spans="1:71" s="15" customFormat="1" ht="6" customHeight="1" x14ac:dyDescent="0.15">
      <c r="A11" s="156" t="s">
        <v>71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8"/>
      <c r="N11" s="142" t="s">
        <v>72</v>
      </c>
      <c r="O11" s="142"/>
      <c r="P11" s="142"/>
      <c r="Q11" s="142"/>
      <c r="R11" s="142"/>
      <c r="S11" s="148" t="s">
        <v>44</v>
      </c>
      <c r="T11" s="148"/>
      <c r="U11" s="148"/>
      <c r="V11" s="154" t="s">
        <v>45</v>
      </c>
      <c r="W11" s="154"/>
      <c r="X11" s="154"/>
      <c r="Y11" s="34"/>
      <c r="Z11" s="34"/>
      <c r="AA11" s="142" t="s">
        <v>46</v>
      </c>
      <c r="AB11" s="142"/>
      <c r="AC11" s="142"/>
      <c r="AD11" s="142"/>
      <c r="AE11" s="142"/>
      <c r="AF11" s="142"/>
      <c r="AG11" s="142"/>
      <c r="AH11" s="142"/>
      <c r="AI11" s="34"/>
      <c r="AJ11" s="34"/>
      <c r="AK11" s="142" t="s">
        <v>4</v>
      </c>
      <c r="AL11" s="142"/>
      <c r="AM11" s="142"/>
      <c r="AN11" s="142"/>
      <c r="AO11" s="142"/>
      <c r="AP11" s="142"/>
      <c r="AQ11" s="13"/>
      <c r="AR11" s="13"/>
      <c r="AS11" s="13"/>
      <c r="AT11" s="13"/>
      <c r="AU11" s="13"/>
      <c r="AV11" s="13"/>
      <c r="AW11" s="14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</row>
    <row r="12" spans="1:71" s="15" customFormat="1" ht="6" customHeight="1" x14ac:dyDescent="0.15">
      <c r="A12" s="159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142" t="s">
        <v>48</v>
      </c>
      <c r="O12" s="142"/>
      <c r="P12" s="155" t="s">
        <v>43</v>
      </c>
      <c r="Q12" s="155"/>
      <c r="R12" s="155"/>
      <c r="S12" s="148"/>
      <c r="T12" s="148"/>
      <c r="U12" s="148"/>
      <c r="V12" s="154"/>
      <c r="W12" s="154"/>
      <c r="X12" s="154"/>
      <c r="Y12" s="35"/>
      <c r="Z12" s="35"/>
      <c r="AA12" s="142"/>
      <c r="AB12" s="142"/>
      <c r="AC12" s="142"/>
      <c r="AD12" s="142"/>
      <c r="AE12" s="142"/>
      <c r="AF12" s="142"/>
      <c r="AG12" s="142"/>
      <c r="AH12" s="142"/>
      <c r="AI12" s="34"/>
      <c r="AJ12" s="34"/>
      <c r="AK12" s="142"/>
      <c r="AL12" s="142"/>
      <c r="AM12" s="142"/>
      <c r="AN12" s="142"/>
      <c r="AO12" s="142"/>
      <c r="AP12" s="142"/>
      <c r="AQ12" s="141" t="s">
        <v>44</v>
      </c>
      <c r="AR12" s="141"/>
      <c r="AS12" s="13" t="s">
        <v>45</v>
      </c>
      <c r="AT12" s="13"/>
      <c r="AU12" s="13"/>
      <c r="AV12" s="13"/>
      <c r="AW12" s="14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</row>
    <row r="13" spans="1:71" s="15" customFormat="1" ht="7.8" x14ac:dyDescent="0.15">
      <c r="A13" s="77" t="s">
        <v>73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9"/>
      <c r="Y13" s="36"/>
      <c r="Z13" s="36"/>
      <c r="AA13" s="36"/>
      <c r="AB13" s="36"/>
      <c r="AC13" s="36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37"/>
      <c r="AR13" s="37"/>
      <c r="AS13" s="13"/>
      <c r="AT13" s="13"/>
      <c r="AU13" s="13"/>
      <c r="AV13" s="13"/>
      <c r="AW13" s="14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</row>
    <row r="14" spans="1:71" s="15" customFormat="1" ht="7.8" x14ac:dyDescent="0.15">
      <c r="A14" s="74" t="s">
        <v>31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6"/>
      <c r="N14" s="91"/>
      <c r="O14" s="91"/>
      <c r="P14" s="92">
        <f t="shared" ref="P14:P19" si="0">N14*10.76</f>
        <v>0</v>
      </c>
      <c r="Q14" s="93"/>
      <c r="R14" s="94"/>
      <c r="S14" s="96">
        <f t="shared" ref="S14:S19" si="1">IF(N14&lt;=0,0,AQ14)</f>
        <v>0</v>
      </c>
      <c r="T14" s="97"/>
      <c r="U14" s="98"/>
      <c r="V14" s="100">
        <f t="shared" ref="V14:V19" si="2">IF(P14&lt;=0,0,AS14)</f>
        <v>0</v>
      </c>
      <c r="W14" s="100"/>
      <c r="X14" s="100"/>
      <c r="Y14" s="33"/>
      <c r="Z14" s="33"/>
      <c r="AA14" s="107" t="s">
        <v>47</v>
      </c>
      <c r="AB14" s="108"/>
      <c r="AC14" s="108"/>
      <c r="AD14" s="108"/>
      <c r="AE14" s="108"/>
      <c r="AF14" s="108"/>
      <c r="AG14" s="108"/>
      <c r="AH14" s="109"/>
      <c r="AI14" s="13"/>
      <c r="AJ14" s="13"/>
      <c r="AK14" s="100">
        <f t="shared" ref="AK14:AK19" si="3">P14*S14*V14</f>
        <v>0</v>
      </c>
      <c r="AL14" s="100"/>
      <c r="AM14" s="100"/>
      <c r="AN14" s="100"/>
      <c r="AO14" s="100"/>
      <c r="AP14" s="100"/>
      <c r="AQ14" s="143">
        <v>0.55000000000000004</v>
      </c>
      <c r="AR14" s="124"/>
      <c r="AS14" s="38">
        <f>3+(1.2*(X$8-55))</f>
        <v>57.480000000000004</v>
      </c>
      <c r="AT14" s="13"/>
      <c r="AU14" s="13"/>
      <c r="AV14" s="13"/>
      <c r="AW14" s="39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s="15" customFormat="1" ht="7.8" x14ac:dyDescent="0.15">
      <c r="A15" s="74" t="s">
        <v>32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6"/>
      <c r="N15" s="91"/>
      <c r="O15" s="91"/>
      <c r="P15" s="92">
        <f t="shared" si="0"/>
        <v>0</v>
      </c>
      <c r="Q15" s="93"/>
      <c r="R15" s="94"/>
      <c r="S15" s="96">
        <f t="shared" si="1"/>
        <v>0</v>
      </c>
      <c r="T15" s="97"/>
      <c r="U15" s="98"/>
      <c r="V15" s="100">
        <f t="shared" si="2"/>
        <v>0</v>
      </c>
      <c r="W15" s="100"/>
      <c r="X15" s="100"/>
      <c r="Y15" s="40"/>
      <c r="Z15" s="40"/>
      <c r="AA15" s="107" t="s">
        <v>47</v>
      </c>
      <c r="AB15" s="108"/>
      <c r="AC15" s="108"/>
      <c r="AD15" s="108"/>
      <c r="AE15" s="108"/>
      <c r="AF15" s="108"/>
      <c r="AG15" s="108"/>
      <c r="AH15" s="109"/>
      <c r="AI15" s="13"/>
      <c r="AJ15" s="13"/>
      <c r="AK15" s="100">
        <f t="shared" si="3"/>
        <v>0</v>
      </c>
      <c r="AL15" s="100"/>
      <c r="AM15" s="100"/>
      <c r="AN15" s="100"/>
      <c r="AO15" s="100"/>
      <c r="AP15" s="100"/>
      <c r="AQ15" s="123">
        <v>0.5</v>
      </c>
      <c r="AR15" s="124"/>
      <c r="AS15" s="38">
        <f>3+(1.2*(X$8-55))</f>
        <v>57.480000000000004</v>
      </c>
      <c r="AT15" s="13"/>
      <c r="AU15" s="13"/>
      <c r="AV15" s="13"/>
      <c r="AW15" s="39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s="15" customFormat="1" ht="7.8" x14ac:dyDescent="0.15">
      <c r="A16" s="74" t="s">
        <v>33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6"/>
      <c r="N16" s="91"/>
      <c r="O16" s="91"/>
      <c r="P16" s="92">
        <f t="shared" si="0"/>
        <v>0</v>
      </c>
      <c r="Q16" s="93"/>
      <c r="R16" s="94"/>
      <c r="S16" s="96">
        <f t="shared" si="1"/>
        <v>0</v>
      </c>
      <c r="T16" s="97"/>
      <c r="U16" s="98"/>
      <c r="V16" s="100">
        <f t="shared" si="2"/>
        <v>0</v>
      </c>
      <c r="W16" s="100"/>
      <c r="X16" s="100"/>
      <c r="Y16" s="40"/>
      <c r="Z16" s="40"/>
      <c r="AA16" s="107" t="s">
        <v>47</v>
      </c>
      <c r="AB16" s="108"/>
      <c r="AC16" s="108"/>
      <c r="AD16" s="108"/>
      <c r="AE16" s="108"/>
      <c r="AF16" s="108"/>
      <c r="AG16" s="108"/>
      <c r="AH16" s="109"/>
      <c r="AI16" s="13"/>
      <c r="AJ16" s="13"/>
      <c r="AK16" s="100">
        <f t="shared" si="3"/>
        <v>0</v>
      </c>
      <c r="AL16" s="100"/>
      <c r="AM16" s="100"/>
      <c r="AN16" s="100"/>
      <c r="AO16" s="100"/>
      <c r="AP16" s="100"/>
      <c r="AQ16" s="123">
        <v>0.18</v>
      </c>
      <c r="AR16" s="124"/>
      <c r="AS16" s="38">
        <f>3+(1.2*(X$8-55))</f>
        <v>57.480000000000004</v>
      </c>
      <c r="AT16" s="13"/>
      <c r="AU16" s="13"/>
      <c r="AV16" s="13"/>
      <c r="AW16" s="39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s="15" customFormat="1" ht="7.8" x14ac:dyDescent="0.15">
      <c r="A17" s="41" t="s">
        <v>34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  <c r="N17" s="91"/>
      <c r="O17" s="91"/>
      <c r="P17" s="92">
        <f t="shared" si="0"/>
        <v>0</v>
      </c>
      <c r="Q17" s="93"/>
      <c r="R17" s="94"/>
      <c r="S17" s="96">
        <f t="shared" si="1"/>
        <v>0</v>
      </c>
      <c r="T17" s="97"/>
      <c r="U17" s="98"/>
      <c r="V17" s="100">
        <f t="shared" si="2"/>
        <v>0</v>
      </c>
      <c r="W17" s="100"/>
      <c r="X17" s="100"/>
      <c r="Y17" s="40"/>
      <c r="Z17" s="40"/>
      <c r="AA17" s="107" t="s">
        <v>47</v>
      </c>
      <c r="AB17" s="108"/>
      <c r="AC17" s="108"/>
      <c r="AD17" s="108"/>
      <c r="AE17" s="108"/>
      <c r="AF17" s="108"/>
      <c r="AG17" s="108"/>
      <c r="AH17" s="109"/>
      <c r="AI17" s="13"/>
      <c r="AJ17" s="13"/>
      <c r="AK17" s="100">
        <f t="shared" si="3"/>
        <v>0</v>
      </c>
      <c r="AL17" s="100"/>
      <c r="AM17" s="100"/>
      <c r="AN17" s="100"/>
      <c r="AO17" s="100"/>
      <c r="AP17" s="100"/>
      <c r="AQ17" s="123">
        <v>0.5</v>
      </c>
      <c r="AR17" s="124"/>
      <c r="AS17" s="38">
        <f>3+(1.2*(X$8-55))</f>
        <v>57.480000000000004</v>
      </c>
      <c r="AT17" s="13"/>
      <c r="AU17" s="13"/>
      <c r="AV17" s="13"/>
      <c r="AW17" s="39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s="15" customFormat="1" ht="7.8" x14ac:dyDescent="0.15">
      <c r="A18" s="41" t="s">
        <v>36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  <c r="N18" s="91">
        <v>345.69</v>
      </c>
      <c r="O18" s="91"/>
      <c r="P18" s="92">
        <f t="shared" si="0"/>
        <v>3719.6243999999997</v>
      </c>
      <c r="Q18" s="93"/>
      <c r="R18" s="94"/>
      <c r="S18" s="96">
        <f t="shared" si="1"/>
        <v>0.34</v>
      </c>
      <c r="T18" s="97"/>
      <c r="U18" s="98"/>
      <c r="V18" s="100">
        <f t="shared" si="2"/>
        <v>57.480000000000004</v>
      </c>
      <c r="W18" s="100"/>
      <c r="X18" s="100"/>
      <c r="Y18" s="40"/>
      <c r="Z18" s="40"/>
      <c r="AA18" s="107" t="s">
        <v>47</v>
      </c>
      <c r="AB18" s="108"/>
      <c r="AC18" s="108"/>
      <c r="AD18" s="108"/>
      <c r="AE18" s="108"/>
      <c r="AF18" s="108"/>
      <c r="AG18" s="108"/>
      <c r="AH18" s="109"/>
      <c r="AI18" s="13"/>
      <c r="AJ18" s="13"/>
      <c r="AK18" s="100">
        <f t="shared" si="3"/>
        <v>72693.363574080009</v>
      </c>
      <c r="AL18" s="100"/>
      <c r="AM18" s="100"/>
      <c r="AN18" s="100"/>
      <c r="AO18" s="100"/>
      <c r="AP18" s="100"/>
      <c r="AQ18" s="123">
        <v>0.34</v>
      </c>
      <c r="AR18" s="124"/>
      <c r="AS18" s="38">
        <f>3+(1.2*(X$8-55))</f>
        <v>57.480000000000004</v>
      </c>
      <c r="AT18" s="13"/>
      <c r="AU18" s="13"/>
      <c r="AV18" s="13"/>
      <c r="AW18" s="39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s="15" customFormat="1" ht="7.8" x14ac:dyDescent="0.15">
      <c r="A19" s="41" t="s">
        <v>35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3"/>
      <c r="N19" s="91"/>
      <c r="O19" s="91"/>
      <c r="P19" s="92">
        <f t="shared" si="0"/>
        <v>0</v>
      </c>
      <c r="Q19" s="93"/>
      <c r="R19" s="94"/>
      <c r="S19" s="96">
        <f t="shared" si="1"/>
        <v>0</v>
      </c>
      <c r="T19" s="97"/>
      <c r="U19" s="98"/>
      <c r="V19" s="100">
        <f t="shared" si="2"/>
        <v>0</v>
      </c>
      <c r="W19" s="100"/>
      <c r="X19" s="100"/>
      <c r="Y19" s="40"/>
      <c r="Z19" s="40"/>
      <c r="AA19" s="107" t="s">
        <v>47</v>
      </c>
      <c r="AB19" s="108"/>
      <c r="AC19" s="108"/>
      <c r="AD19" s="108"/>
      <c r="AE19" s="108"/>
      <c r="AF19" s="108"/>
      <c r="AG19" s="108"/>
      <c r="AH19" s="109"/>
      <c r="AI19" s="13"/>
      <c r="AJ19" s="13"/>
      <c r="AK19" s="100">
        <f t="shared" si="3"/>
        <v>0</v>
      </c>
      <c r="AL19" s="100"/>
      <c r="AM19" s="100"/>
      <c r="AN19" s="100"/>
      <c r="AO19" s="100"/>
      <c r="AP19" s="100"/>
      <c r="AQ19" s="123">
        <v>0.45</v>
      </c>
      <c r="AR19" s="124"/>
      <c r="AS19" s="38">
        <f>-1+(1*(X$8-75))</f>
        <v>24.400000000000006</v>
      </c>
      <c r="AT19" s="13"/>
      <c r="AU19" s="13"/>
      <c r="AV19" s="13"/>
      <c r="AW19" s="39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s="15" customFormat="1" ht="7.8" x14ac:dyDescent="0.15">
      <c r="A20" s="77" t="s">
        <v>82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9"/>
      <c r="Y20" s="36"/>
      <c r="Z20" s="36"/>
      <c r="AA20" s="36"/>
      <c r="AB20" s="36"/>
      <c r="AC20" s="36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37"/>
      <c r="AR20" s="37"/>
      <c r="AS20" s="13"/>
      <c r="AT20" s="13"/>
      <c r="AU20" s="13"/>
      <c r="AV20" s="13"/>
      <c r="AW20" s="14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s="15" customFormat="1" ht="7.8" x14ac:dyDescent="0.15">
      <c r="A21" s="74" t="s">
        <v>83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  <c r="N21" s="91"/>
      <c r="O21" s="91"/>
      <c r="P21" s="92">
        <f>N21*10.76</f>
        <v>0</v>
      </c>
      <c r="Q21" s="93"/>
      <c r="R21" s="94"/>
      <c r="S21" s="96">
        <f>IF(N21&lt;=0,0,AQ21)</f>
        <v>0</v>
      </c>
      <c r="T21" s="97"/>
      <c r="U21" s="98"/>
      <c r="V21" s="100">
        <f>IF(P21&lt;=0,0,AS21)</f>
        <v>0</v>
      </c>
      <c r="W21" s="100"/>
      <c r="X21" s="100"/>
      <c r="Y21" s="40"/>
      <c r="Z21" s="40"/>
      <c r="AA21" s="107" t="s">
        <v>47</v>
      </c>
      <c r="AB21" s="108"/>
      <c r="AC21" s="108"/>
      <c r="AD21" s="108"/>
      <c r="AE21" s="108"/>
      <c r="AF21" s="108"/>
      <c r="AG21" s="108"/>
      <c r="AH21" s="109"/>
      <c r="AI21" s="13"/>
      <c r="AJ21" s="13"/>
      <c r="AK21" s="100">
        <f>P21*S21*V21</f>
        <v>0</v>
      </c>
      <c r="AL21" s="100"/>
      <c r="AM21" s="100"/>
      <c r="AN21" s="100"/>
      <c r="AO21" s="100"/>
      <c r="AP21" s="100"/>
      <c r="AQ21" s="123">
        <v>0.45</v>
      </c>
      <c r="AR21" s="124"/>
      <c r="AS21" s="38">
        <f>-1+(1*(X$8-75))</f>
        <v>24.400000000000006</v>
      </c>
      <c r="AT21" s="13"/>
      <c r="AU21" s="13"/>
      <c r="AV21" s="13"/>
      <c r="AW21" s="39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s="15" customFormat="1" ht="7.8" x14ac:dyDescent="0.15">
      <c r="A22" s="77" t="s">
        <v>74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9"/>
      <c r="Y22" s="44"/>
      <c r="Z22" s="44"/>
      <c r="AA22" s="12"/>
      <c r="AE22" s="12"/>
      <c r="AF22" s="12"/>
      <c r="AG22" s="12"/>
      <c r="AH22" s="12"/>
      <c r="AI22" s="12"/>
      <c r="AJ22" s="12"/>
      <c r="AK22" s="45"/>
      <c r="AL22" s="45"/>
      <c r="AM22" s="45"/>
      <c r="AN22" s="45"/>
      <c r="AO22" s="45"/>
      <c r="AP22" s="45"/>
      <c r="AQ22" s="46"/>
      <c r="AR22" s="47"/>
      <c r="AS22" s="38"/>
      <c r="AT22" s="13"/>
      <c r="AU22" s="13"/>
      <c r="AV22" s="13"/>
      <c r="AW22" s="39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15" customFormat="1" ht="7.8" x14ac:dyDescent="0.15">
      <c r="A23" s="74" t="s">
        <v>37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6"/>
      <c r="N23" s="91">
        <v>129.07</v>
      </c>
      <c r="O23" s="91"/>
      <c r="P23" s="90">
        <f>N23*10.76</f>
        <v>1388.7931999999998</v>
      </c>
      <c r="Q23" s="90"/>
      <c r="R23" s="90"/>
      <c r="S23" s="137">
        <f>IF(N23&lt;=0,0,AQ23)</f>
        <v>0.33</v>
      </c>
      <c r="T23" s="137"/>
      <c r="U23" s="137"/>
      <c r="V23" s="100">
        <f>IF(P23&lt;=0,0,AS23)</f>
        <v>26.400000000000006</v>
      </c>
      <c r="W23" s="100"/>
      <c r="X23" s="100"/>
      <c r="Y23" s="40"/>
      <c r="Z23" s="40"/>
      <c r="AA23" s="99" t="s">
        <v>47</v>
      </c>
      <c r="AB23" s="99"/>
      <c r="AC23" s="99"/>
      <c r="AD23" s="99"/>
      <c r="AE23" s="99"/>
      <c r="AF23" s="99"/>
      <c r="AG23" s="99"/>
      <c r="AH23" s="99"/>
      <c r="AI23" s="13"/>
      <c r="AJ23" s="13"/>
      <c r="AK23" s="100">
        <f>P23*S23*V23</f>
        <v>12099.166358400002</v>
      </c>
      <c r="AL23" s="100"/>
      <c r="AM23" s="100"/>
      <c r="AN23" s="100"/>
      <c r="AO23" s="100"/>
      <c r="AP23" s="100"/>
      <c r="AQ23" s="143">
        <v>0.33</v>
      </c>
      <c r="AR23" s="124"/>
      <c r="AS23" s="38">
        <f>1+(1*(X$8-75))</f>
        <v>26.400000000000006</v>
      </c>
      <c r="AT23" s="13"/>
      <c r="AU23" s="13"/>
      <c r="AV23" s="13"/>
      <c r="AW23" s="39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15" customFormat="1" ht="7.8" x14ac:dyDescent="0.15">
      <c r="A24" s="74" t="s">
        <v>38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6"/>
      <c r="N24" s="91">
        <v>320</v>
      </c>
      <c r="O24" s="91"/>
      <c r="P24" s="90">
        <f>N24*10.76</f>
        <v>3443.2</v>
      </c>
      <c r="Q24" s="90"/>
      <c r="R24" s="90"/>
      <c r="S24" s="137">
        <f>IF(N24&lt;=0,0,AQ24)</f>
        <v>0.4</v>
      </c>
      <c r="T24" s="137"/>
      <c r="U24" s="137"/>
      <c r="V24" s="100">
        <f>IF(P24&lt;=0,0,AS24)</f>
        <v>24.400000000000006</v>
      </c>
      <c r="W24" s="100"/>
      <c r="X24" s="100"/>
      <c r="Y24" s="33"/>
      <c r="Z24" s="33"/>
      <c r="AA24" s="99" t="s">
        <v>47</v>
      </c>
      <c r="AB24" s="99"/>
      <c r="AC24" s="99"/>
      <c r="AD24" s="99"/>
      <c r="AE24" s="99"/>
      <c r="AF24" s="99"/>
      <c r="AG24" s="99"/>
      <c r="AH24" s="99"/>
      <c r="AI24" s="13"/>
      <c r="AJ24" s="13"/>
      <c r="AK24" s="100">
        <f>P24*S24*V24</f>
        <v>33605.632000000005</v>
      </c>
      <c r="AL24" s="100"/>
      <c r="AM24" s="100"/>
      <c r="AN24" s="100"/>
      <c r="AO24" s="100"/>
      <c r="AP24" s="100"/>
      <c r="AQ24" s="143">
        <v>0.4</v>
      </c>
      <c r="AR24" s="124"/>
      <c r="AS24" s="38">
        <f>-1+(1*(X$8-75))</f>
        <v>24.400000000000006</v>
      </c>
      <c r="AT24" s="13"/>
      <c r="AU24" s="13"/>
      <c r="AV24" s="13"/>
      <c r="AW24" s="39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15" customFormat="1" ht="7.8" x14ac:dyDescent="0.15">
      <c r="A25" s="77" t="s">
        <v>75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9"/>
      <c r="Y25" s="48"/>
      <c r="Z25" s="48"/>
      <c r="AA25" s="12"/>
      <c r="AE25" s="12"/>
      <c r="AF25" s="12"/>
      <c r="AG25" s="12"/>
      <c r="AH25" s="12"/>
      <c r="AI25" s="12"/>
      <c r="AJ25" s="12"/>
      <c r="AK25" s="45"/>
      <c r="AL25" s="45"/>
      <c r="AM25" s="45"/>
      <c r="AN25" s="45"/>
      <c r="AO25" s="45"/>
      <c r="AP25" s="45"/>
      <c r="AQ25" s="46"/>
      <c r="AR25" s="47"/>
      <c r="AS25" s="38"/>
      <c r="AT25" s="13"/>
      <c r="AU25" s="13"/>
      <c r="AV25" s="13"/>
      <c r="AW25" s="39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15" customFormat="1" ht="6" customHeight="1" x14ac:dyDescent="0.15">
      <c r="A26" s="125" t="s">
        <v>76</v>
      </c>
      <c r="B26" s="126"/>
      <c r="C26" s="126"/>
      <c r="D26" s="126"/>
      <c r="E26" s="126"/>
      <c r="F26" s="126"/>
      <c r="G26" s="95" t="s">
        <v>77</v>
      </c>
      <c r="H26" s="95"/>
      <c r="I26" s="95"/>
      <c r="J26" s="95"/>
      <c r="K26" s="95"/>
      <c r="L26" s="95"/>
      <c r="M26" s="95"/>
      <c r="N26" s="130" t="s">
        <v>48</v>
      </c>
      <c r="O26" s="130"/>
      <c r="P26" s="128" t="s">
        <v>43</v>
      </c>
      <c r="Q26" s="128"/>
      <c r="R26" s="128"/>
      <c r="S26" s="168" t="s">
        <v>44</v>
      </c>
      <c r="T26" s="169"/>
      <c r="U26" s="170"/>
      <c r="V26" s="140" t="s">
        <v>50</v>
      </c>
      <c r="W26" s="140"/>
      <c r="X26" s="140"/>
      <c r="Y26" s="33"/>
      <c r="Z26" s="33"/>
      <c r="AA26" s="33"/>
      <c r="AE26" s="33"/>
      <c r="AF26" s="13"/>
      <c r="AG26" s="13"/>
      <c r="AH26" s="13"/>
      <c r="AI26" s="13"/>
      <c r="AJ26" s="13"/>
      <c r="AK26" s="49"/>
      <c r="AL26" s="49"/>
      <c r="AM26" s="49"/>
      <c r="AN26" s="49"/>
      <c r="AO26" s="49"/>
      <c r="AP26" s="49"/>
      <c r="AQ26" s="144" t="s">
        <v>44</v>
      </c>
      <c r="AR26" s="145"/>
      <c r="AS26" s="50" t="s">
        <v>50</v>
      </c>
      <c r="AT26" s="13"/>
      <c r="AU26" s="13"/>
      <c r="AV26" s="13"/>
      <c r="AW26" s="39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15" customFormat="1" ht="7.8" x14ac:dyDescent="0.15">
      <c r="A27" s="81" t="s">
        <v>49</v>
      </c>
      <c r="B27" s="82"/>
      <c r="C27" s="82"/>
      <c r="D27" s="82"/>
      <c r="E27" s="82"/>
      <c r="F27" s="83"/>
      <c r="G27" s="74" t="s">
        <v>52</v>
      </c>
      <c r="H27" s="75"/>
      <c r="I27" s="75"/>
      <c r="J27" s="75"/>
      <c r="K27" s="75"/>
      <c r="L27" s="75"/>
      <c r="M27" s="76"/>
      <c r="N27" s="118"/>
      <c r="O27" s="119"/>
      <c r="P27" s="120">
        <f>N27*10.76</f>
        <v>0</v>
      </c>
      <c r="Q27" s="121"/>
      <c r="R27" s="122"/>
      <c r="S27" s="96">
        <f>IF(N27&lt;=0,0,AQ27)</f>
        <v>0</v>
      </c>
      <c r="T27" s="97"/>
      <c r="U27" s="98"/>
      <c r="V27" s="116">
        <f>IF(P27&lt;=0,0,AS27)</f>
        <v>0</v>
      </c>
      <c r="W27" s="138"/>
      <c r="X27" s="117"/>
      <c r="Y27" s="33"/>
      <c r="Z27" s="33"/>
      <c r="AA27" s="99" t="s">
        <v>51</v>
      </c>
      <c r="AB27" s="99"/>
      <c r="AC27" s="99"/>
      <c r="AD27" s="99"/>
      <c r="AE27" s="99"/>
      <c r="AF27" s="99"/>
      <c r="AG27" s="99"/>
      <c r="AH27" s="99"/>
      <c r="AI27" s="13"/>
      <c r="AJ27" s="13"/>
      <c r="AK27" s="100">
        <f>P27*S27*V27</f>
        <v>0</v>
      </c>
      <c r="AL27" s="100"/>
      <c r="AM27" s="100"/>
      <c r="AN27" s="100"/>
      <c r="AO27" s="100"/>
      <c r="AP27" s="100"/>
      <c r="AQ27" s="124">
        <v>1.04</v>
      </c>
      <c r="AR27" s="137"/>
      <c r="AS27" s="51">
        <f>X$8-AN$8</f>
        <v>25.200000000000003</v>
      </c>
      <c r="AT27" s="52"/>
      <c r="AU27" s="13"/>
      <c r="AV27" s="13"/>
      <c r="AW27" s="39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15" customFormat="1" ht="7.8" x14ac:dyDescent="0.15">
      <c r="A28" s="84"/>
      <c r="B28" s="85"/>
      <c r="C28" s="85"/>
      <c r="D28" s="85"/>
      <c r="E28" s="85"/>
      <c r="F28" s="86"/>
      <c r="G28" s="74" t="s">
        <v>53</v>
      </c>
      <c r="H28" s="75"/>
      <c r="I28" s="75"/>
      <c r="J28" s="75"/>
      <c r="K28" s="75"/>
      <c r="L28" s="75"/>
      <c r="M28" s="76"/>
      <c r="N28" s="118"/>
      <c r="O28" s="119"/>
      <c r="P28" s="120">
        <f>N28*10.76</f>
        <v>0</v>
      </c>
      <c r="Q28" s="121"/>
      <c r="R28" s="122"/>
      <c r="S28" s="96">
        <f>IF(N28&lt;=0,0,AQ28)</f>
        <v>0</v>
      </c>
      <c r="T28" s="97"/>
      <c r="U28" s="98"/>
      <c r="V28" s="116">
        <f>IF(P28&lt;=0,0,AS28)</f>
        <v>0</v>
      </c>
      <c r="W28" s="138"/>
      <c r="X28" s="117"/>
      <c r="Y28" s="40"/>
      <c r="Z28" s="40"/>
      <c r="AA28" s="99" t="s">
        <v>51</v>
      </c>
      <c r="AB28" s="99"/>
      <c r="AC28" s="99"/>
      <c r="AD28" s="99"/>
      <c r="AE28" s="99"/>
      <c r="AF28" s="99"/>
      <c r="AG28" s="99"/>
      <c r="AH28" s="99"/>
      <c r="AI28" s="13"/>
      <c r="AJ28" s="13"/>
      <c r="AK28" s="100">
        <f>P28*S28*V28</f>
        <v>0</v>
      </c>
      <c r="AL28" s="100"/>
      <c r="AM28" s="100"/>
      <c r="AN28" s="100"/>
      <c r="AO28" s="100"/>
      <c r="AP28" s="100"/>
      <c r="AQ28" s="124">
        <v>0.9</v>
      </c>
      <c r="AR28" s="137"/>
      <c r="AS28" s="51">
        <f>X$8-AN$8</f>
        <v>25.200000000000003</v>
      </c>
      <c r="AT28" s="52"/>
      <c r="AU28" s="13"/>
      <c r="AV28" s="13"/>
      <c r="AW28" s="39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15" customFormat="1" ht="7.8" x14ac:dyDescent="0.15">
      <c r="A29" s="87"/>
      <c r="B29" s="88"/>
      <c r="C29" s="88"/>
      <c r="D29" s="88"/>
      <c r="E29" s="88"/>
      <c r="F29" s="89"/>
      <c r="G29" s="74" t="s">
        <v>54</v>
      </c>
      <c r="H29" s="75"/>
      <c r="I29" s="75"/>
      <c r="J29" s="75"/>
      <c r="K29" s="75"/>
      <c r="L29" s="75"/>
      <c r="M29" s="76"/>
      <c r="N29" s="118"/>
      <c r="O29" s="119"/>
      <c r="P29" s="120">
        <f>N29*10.76</f>
        <v>0</v>
      </c>
      <c r="Q29" s="121"/>
      <c r="R29" s="122"/>
      <c r="S29" s="96">
        <f>IF(N29&lt;=0,0,AQ29)</f>
        <v>0</v>
      </c>
      <c r="T29" s="97"/>
      <c r="U29" s="98"/>
      <c r="V29" s="116">
        <f>IF(P29&lt;=0,0,AS29)</f>
        <v>0</v>
      </c>
      <c r="W29" s="138"/>
      <c r="X29" s="117"/>
      <c r="Y29" s="33"/>
      <c r="Z29" s="33"/>
      <c r="AA29" s="99" t="s">
        <v>51</v>
      </c>
      <c r="AB29" s="99"/>
      <c r="AC29" s="99"/>
      <c r="AD29" s="99"/>
      <c r="AE29" s="99"/>
      <c r="AF29" s="99"/>
      <c r="AG29" s="99"/>
      <c r="AH29" s="99"/>
      <c r="AI29" s="13"/>
      <c r="AJ29" s="13"/>
      <c r="AK29" s="100">
        <f>P29*S29*V29</f>
        <v>0</v>
      </c>
      <c r="AL29" s="100"/>
      <c r="AM29" s="100"/>
      <c r="AN29" s="100"/>
      <c r="AO29" s="100"/>
      <c r="AP29" s="100"/>
      <c r="AQ29" s="124">
        <v>0.6</v>
      </c>
      <c r="AR29" s="137"/>
      <c r="AS29" s="51">
        <f>X$8-AN$8</f>
        <v>25.200000000000003</v>
      </c>
      <c r="AT29" s="52"/>
      <c r="AU29" s="13"/>
      <c r="AV29" s="13"/>
      <c r="AW29" s="39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15" customFormat="1" ht="6" customHeight="1" x14ac:dyDescent="0.15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7"/>
      <c r="N30" s="130"/>
      <c r="O30" s="130"/>
      <c r="P30" s="128" t="s">
        <v>43</v>
      </c>
      <c r="Q30" s="128"/>
      <c r="R30" s="128"/>
      <c r="S30" s="139" t="s">
        <v>15</v>
      </c>
      <c r="T30" s="139"/>
      <c r="U30" s="140" t="s">
        <v>89</v>
      </c>
      <c r="V30" s="140"/>
      <c r="W30" s="139" t="s">
        <v>30</v>
      </c>
      <c r="X30" s="139"/>
      <c r="Y30" s="53"/>
      <c r="Z30" s="40"/>
      <c r="AA30" s="40"/>
      <c r="AE30" s="24"/>
      <c r="AF30" s="24"/>
      <c r="AG30" s="24"/>
      <c r="AH30" s="24"/>
      <c r="AI30" s="24"/>
      <c r="AJ30" s="24"/>
      <c r="AK30" s="49"/>
      <c r="AL30" s="49"/>
      <c r="AM30" s="49"/>
      <c r="AN30" s="49"/>
      <c r="AO30" s="49"/>
      <c r="AP30" s="49"/>
      <c r="AQ30" s="49"/>
      <c r="AR30" s="54" t="s">
        <v>15</v>
      </c>
      <c r="AS30" s="146" t="s">
        <v>29</v>
      </c>
      <c r="AT30" s="146"/>
      <c r="AU30" s="141" t="s">
        <v>30</v>
      </c>
      <c r="AV30" s="141"/>
      <c r="AW30" s="39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15" customFormat="1" ht="7.8" x14ac:dyDescent="0.15">
      <c r="A31" s="81" t="s">
        <v>6</v>
      </c>
      <c r="B31" s="82"/>
      <c r="C31" s="82"/>
      <c r="D31" s="82"/>
      <c r="E31" s="82"/>
      <c r="F31" s="83"/>
      <c r="G31" s="74" t="s">
        <v>52</v>
      </c>
      <c r="H31" s="75"/>
      <c r="I31" s="75"/>
      <c r="J31" s="75"/>
      <c r="K31" s="75"/>
      <c r="L31" s="75"/>
      <c r="M31" s="76"/>
      <c r="N31" s="118"/>
      <c r="O31" s="119"/>
      <c r="P31" s="120">
        <f t="shared" ref="P31:P54" si="4">N31*10.76</f>
        <v>0</v>
      </c>
      <c r="Q31" s="121"/>
      <c r="R31" s="122"/>
      <c r="S31" s="123">
        <f>IF(N31&lt;=0,0,AQ31)</f>
        <v>0</v>
      </c>
      <c r="T31" s="124"/>
      <c r="U31" s="116">
        <f>IF(P31&lt;=0,0,AS31)</f>
        <v>0</v>
      </c>
      <c r="V31" s="117"/>
      <c r="W31" s="123">
        <f>IF(P31&lt;=0,0,AU31)</f>
        <v>0</v>
      </c>
      <c r="X31" s="124"/>
      <c r="Y31" s="55"/>
      <c r="Z31" s="33"/>
      <c r="AA31" s="99" t="s">
        <v>92</v>
      </c>
      <c r="AB31" s="99"/>
      <c r="AC31" s="99"/>
      <c r="AD31" s="99"/>
      <c r="AE31" s="99"/>
      <c r="AF31" s="99"/>
      <c r="AG31" s="99"/>
      <c r="AH31" s="99"/>
      <c r="AI31" s="13"/>
      <c r="AJ31" s="13"/>
      <c r="AK31" s="100">
        <f>P31*S31*U31*W31</f>
        <v>0</v>
      </c>
      <c r="AL31" s="100"/>
      <c r="AM31" s="100"/>
      <c r="AN31" s="100"/>
      <c r="AO31" s="100"/>
      <c r="AP31" s="100"/>
      <c r="AQ31" s="114">
        <v>0.95</v>
      </c>
      <c r="AR31" s="115"/>
      <c r="AS31" s="116">
        <v>44.5</v>
      </c>
      <c r="AT31" s="117"/>
      <c r="AU31" s="147">
        <v>0.82</v>
      </c>
      <c r="AV31" s="147"/>
      <c r="AW31" s="39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15" customFormat="1" ht="7.8" x14ac:dyDescent="0.15">
      <c r="A32" s="84"/>
      <c r="B32" s="85"/>
      <c r="C32" s="85"/>
      <c r="D32" s="85"/>
      <c r="E32" s="85"/>
      <c r="F32" s="86"/>
      <c r="G32" s="74" t="s">
        <v>53</v>
      </c>
      <c r="H32" s="75"/>
      <c r="I32" s="75"/>
      <c r="J32" s="75"/>
      <c r="K32" s="75"/>
      <c r="L32" s="75"/>
      <c r="M32" s="76"/>
      <c r="N32" s="118"/>
      <c r="O32" s="119"/>
      <c r="P32" s="120">
        <f t="shared" si="4"/>
        <v>0</v>
      </c>
      <c r="Q32" s="121"/>
      <c r="R32" s="122"/>
      <c r="S32" s="123">
        <f t="shared" ref="S32:S54" si="5">IF(N32&lt;=0,0,AQ32)</f>
        <v>0</v>
      </c>
      <c r="T32" s="124"/>
      <c r="U32" s="116">
        <f t="shared" ref="U32:U54" si="6">IF(P32&lt;=0,0,AS32)</f>
        <v>0</v>
      </c>
      <c r="V32" s="117"/>
      <c r="W32" s="123">
        <f t="shared" ref="W32:W54" si="7">IF(P32&lt;=0,0,AU32)</f>
        <v>0</v>
      </c>
      <c r="X32" s="124"/>
      <c r="Y32" s="53"/>
      <c r="Z32" s="40"/>
      <c r="AA32" s="107" t="s">
        <v>92</v>
      </c>
      <c r="AB32" s="108"/>
      <c r="AC32" s="108"/>
      <c r="AD32" s="108"/>
      <c r="AE32" s="108"/>
      <c r="AF32" s="108"/>
      <c r="AG32" s="108"/>
      <c r="AH32" s="109"/>
      <c r="AI32" s="13"/>
      <c r="AJ32" s="13"/>
      <c r="AK32" s="100">
        <f t="shared" ref="AK32:AK54" si="8">P32*S32*U32*W32</f>
        <v>0</v>
      </c>
      <c r="AL32" s="100"/>
      <c r="AM32" s="100"/>
      <c r="AN32" s="100"/>
      <c r="AO32" s="100"/>
      <c r="AP32" s="100"/>
      <c r="AQ32" s="114">
        <v>0.89</v>
      </c>
      <c r="AR32" s="115"/>
      <c r="AS32" s="116">
        <v>44.5</v>
      </c>
      <c r="AT32" s="117"/>
      <c r="AU32" s="147">
        <v>0.82</v>
      </c>
      <c r="AV32" s="147"/>
      <c r="AW32" s="39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15" customFormat="1" ht="7.8" x14ac:dyDescent="0.15">
      <c r="A33" s="87"/>
      <c r="B33" s="88"/>
      <c r="C33" s="88"/>
      <c r="D33" s="88"/>
      <c r="E33" s="88"/>
      <c r="F33" s="89"/>
      <c r="G33" s="74" t="s">
        <v>54</v>
      </c>
      <c r="H33" s="75"/>
      <c r="I33" s="75"/>
      <c r="J33" s="75"/>
      <c r="K33" s="75"/>
      <c r="L33" s="75"/>
      <c r="M33" s="76"/>
      <c r="N33" s="118"/>
      <c r="O33" s="119"/>
      <c r="P33" s="120">
        <f t="shared" si="4"/>
        <v>0</v>
      </c>
      <c r="Q33" s="121"/>
      <c r="R33" s="122"/>
      <c r="S33" s="123">
        <f t="shared" si="5"/>
        <v>0</v>
      </c>
      <c r="T33" s="124"/>
      <c r="U33" s="116">
        <f t="shared" si="6"/>
        <v>0</v>
      </c>
      <c r="V33" s="117"/>
      <c r="W33" s="123">
        <f t="shared" si="7"/>
        <v>0</v>
      </c>
      <c r="X33" s="124"/>
      <c r="Y33" s="53"/>
      <c r="Z33" s="40"/>
      <c r="AA33" s="107" t="s">
        <v>92</v>
      </c>
      <c r="AB33" s="108"/>
      <c r="AC33" s="108"/>
      <c r="AD33" s="108"/>
      <c r="AE33" s="108"/>
      <c r="AF33" s="108"/>
      <c r="AG33" s="108"/>
      <c r="AH33" s="109"/>
      <c r="AI33" s="13"/>
      <c r="AJ33" s="13"/>
      <c r="AK33" s="100">
        <f t="shared" si="8"/>
        <v>0</v>
      </c>
      <c r="AL33" s="100"/>
      <c r="AM33" s="100"/>
      <c r="AN33" s="100"/>
      <c r="AO33" s="100"/>
      <c r="AP33" s="100"/>
      <c r="AQ33" s="114">
        <v>0.55000000000000004</v>
      </c>
      <c r="AR33" s="115"/>
      <c r="AS33" s="116">
        <v>44.5</v>
      </c>
      <c r="AT33" s="117"/>
      <c r="AU33" s="147">
        <v>0.82</v>
      </c>
      <c r="AV33" s="147"/>
      <c r="AW33" s="39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15" customFormat="1" ht="7.8" x14ac:dyDescent="0.15">
      <c r="A34" s="81" t="s">
        <v>7</v>
      </c>
      <c r="B34" s="82"/>
      <c r="C34" s="82"/>
      <c r="D34" s="82"/>
      <c r="E34" s="82"/>
      <c r="F34" s="83"/>
      <c r="G34" s="74" t="s">
        <v>52</v>
      </c>
      <c r="H34" s="75"/>
      <c r="I34" s="75"/>
      <c r="J34" s="75"/>
      <c r="K34" s="75"/>
      <c r="L34" s="75"/>
      <c r="M34" s="76"/>
      <c r="N34" s="118"/>
      <c r="O34" s="119"/>
      <c r="P34" s="120">
        <f t="shared" si="4"/>
        <v>0</v>
      </c>
      <c r="Q34" s="121"/>
      <c r="R34" s="122"/>
      <c r="S34" s="123">
        <f t="shared" si="5"/>
        <v>0</v>
      </c>
      <c r="T34" s="124"/>
      <c r="U34" s="116">
        <f t="shared" si="6"/>
        <v>0</v>
      </c>
      <c r="V34" s="117"/>
      <c r="W34" s="123">
        <f t="shared" si="7"/>
        <v>0</v>
      </c>
      <c r="X34" s="124"/>
      <c r="Y34" s="55"/>
      <c r="Z34" s="33"/>
      <c r="AA34" s="107" t="s">
        <v>92</v>
      </c>
      <c r="AB34" s="108"/>
      <c r="AC34" s="108"/>
      <c r="AD34" s="108"/>
      <c r="AE34" s="108"/>
      <c r="AF34" s="108"/>
      <c r="AG34" s="108"/>
      <c r="AH34" s="109"/>
      <c r="AI34" s="13"/>
      <c r="AJ34" s="13"/>
      <c r="AK34" s="100">
        <f t="shared" si="8"/>
        <v>0</v>
      </c>
      <c r="AL34" s="100"/>
      <c r="AM34" s="100"/>
      <c r="AN34" s="100"/>
      <c r="AO34" s="100"/>
      <c r="AP34" s="100"/>
      <c r="AQ34" s="114">
        <v>0.95</v>
      </c>
      <c r="AR34" s="115"/>
      <c r="AS34" s="116">
        <v>176.5</v>
      </c>
      <c r="AT34" s="117"/>
      <c r="AU34" s="147">
        <v>0.28000000000000003</v>
      </c>
      <c r="AV34" s="147"/>
      <c r="AW34" s="39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15" customFormat="1" ht="7.8" x14ac:dyDescent="0.15">
      <c r="A35" s="84"/>
      <c r="B35" s="85"/>
      <c r="C35" s="85"/>
      <c r="D35" s="85"/>
      <c r="E35" s="85"/>
      <c r="F35" s="86"/>
      <c r="G35" s="74" t="s">
        <v>53</v>
      </c>
      <c r="H35" s="75"/>
      <c r="I35" s="75"/>
      <c r="J35" s="75"/>
      <c r="K35" s="75"/>
      <c r="L35" s="75"/>
      <c r="M35" s="76"/>
      <c r="N35" s="118"/>
      <c r="O35" s="119"/>
      <c r="P35" s="120">
        <f t="shared" si="4"/>
        <v>0</v>
      </c>
      <c r="Q35" s="121"/>
      <c r="R35" s="122"/>
      <c r="S35" s="123">
        <f t="shared" si="5"/>
        <v>0</v>
      </c>
      <c r="T35" s="124"/>
      <c r="U35" s="116">
        <f t="shared" si="6"/>
        <v>0</v>
      </c>
      <c r="V35" s="117"/>
      <c r="W35" s="123">
        <f t="shared" si="7"/>
        <v>0</v>
      </c>
      <c r="X35" s="124"/>
      <c r="Y35" s="53"/>
      <c r="Z35" s="40"/>
      <c r="AA35" s="107" t="s">
        <v>92</v>
      </c>
      <c r="AB35" s="108"/>
      <c r="AC35" s="108"/>
      <c r="AD35" s="108"/>
      <c r="AE35" s="108"/>
      <c r="AF35" s="108"/>
      <c r="AG35" s="108"/>
      <c r="AH35" s="109"/>
      <c r="AI35" s="13"/>
      <c r="AJ35" s="13"/>
      <c r="AK35" s="100">
        <f t="shared" si="8"/>
        <v>0</v>
      </c>
      <c r="AL35" s="100"/>
      <c r="AM35" s="100"/>
      <c r="AN35" s="100"/>
      <c r="AO35" s="100"/>
      <c r="AP35" s="100"/>
      <c r="AQ35" s="114">
        <v>0.89</v>
      </c>
      <c r="AR35" s="115"/>
      <c r="AS35" s="116">
        <v>176.5</v>
      </c>
      <c r="AT35" s="117"/>
      <c r="AU35" s="147">
        <v>0.28000000000000003</v>
      </c>
      <c r="AV35" s="147"/>
      <c r="AW35" s="39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15" customFormat="1" ht="7.8" x14ac:dyDescent="0.15">
      <c r="A36" s="87"/>
      <c r="B36" s="88"/>
      <c r="C36" s="88"/>
      <c r="D36" s="88"/>
      <c r="E36" s="88"/>
      <c r="F36" s="89"/>
      <c r="G36" s="74" t="s">
        <v>54</v>
      </c>
      <c r="H36" s="75"/>
      <c r="I36" s="75"/>
      <c r="J36" s="75"/>
      <c r="K36" s="75"/>
      <c r="L36" s="75"/>
      <c r="M36" s="76"/>
      <c r="N36" s="118"/>
      <c r="O36" s="119"/>
      <c r="P36" s="120">
        <f t="shared" si="4"/>
        <v>0</v>
      </c>
      <c r="Q36" s="121"/>
      <c r="R36" s="122"/>
      <c r="S36" s="123">
        <f t="shared" si="5"/>
        <v>0</v>
      </c>
      <c r="T36" s="124"/>
      <c r="U36" s="116">
        <f t="shared" si="6"/>
        <v>0</v>
      </c>
      <c r="V36" s="117"/>
      <c r="W36" s="123">
        <f t="shared" si="7"/>
        <v>0</v>
      </c>
      <c r="X36" s="124"/>
      <c r="Y36" s="53"/>
      <c r="Z36" s="40"/>
      <c r="AA36" s="107" t="s">
        <v>92</v>
      </c>
      <c r="AB36" s="108"/>
      <c r="AC36" s="108"/>
      <c r="AD36" s="108"/>
      <c r="AE36" s="108"/>
      <c r="AF36" s="108"/>
      <c r="AG36" s="108"/>
      <c r="AH36" s="109"/>
      <c r="AI36" s="13"/>
      <c r="AJ36" s="13"/>
      <c r="AK36" s="100">
        <f t="shared" si="8"/>
        <v>0</v>
      </c>
      <c r="AL36" s="100"/>
      <c r="AM36" s="100"/>
      <c r="AN36" s="100"/>
      <c r="AO36" s="100"/>
      <c r="AP36" s="100"/>
      <c r="AQ36" s="114">
        <v>0.55000000000000004</v>
      </c>
      <c r="AR36" s="115"/>
      <c r="AS36" s="116">
        <v>176.5</v>
      </c>
      <c r="AT36" s="117"/>
      <c r="AU36" s="147">
        <v>0.28000000000000003</v>
      </c>
      <c r="AV36" s="147"/>
      <c r="AW36" s="39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15" customFormat="1" ht="7.8" x14ac:dyDescent="0.15">
      <c r="A37" s="81" t="s">
        <v>8</v>
      </c>
      <c r="B37" s="82"/>
      <c r="C37" s="82"/>
      <c r="D37" s="82"/>
      <c r="E37" s="82"/>
      <c r="F37" s="83"/>
      <c r="G37" s="74" t="s">
        <v>52</v>
      </c>
      <c r="H37" s="75"/>
      <c r="I37" s="75"/>
      <c r="J37" s="75"/>
      <c r="K37" s="75"/>
      <c r="L37" s="75"/>
      <c r="M37" s="76"/>
      <c r="N37" s="118"/>
      <c r="O37" s="119"/>
      <c r="P37" s="120">
        <f t="shared" si="4"/>
        <v>0</v>
      </c>
      <c r="Q37" s="121"/>
      <c r="R37" s="122"/>
      <c r="S37" s="123">
        <f t="shared" si="5"/>
        <v>0</v>
      </c>
      <c r="T37" s="124"/>
      <c r="U37" s="116">
        <f t="shared" si="6"/>
        <v>0</v>
      </c>
      <c r="V37" s="117"/>
      <c r="W37" s="123">
        <f t="shared" si="7"/>
        <v>0</v>
      </c>
      <c r="X37" s="124"/>
      <c r="Y37" s="55"/>
      <c r="Z37" s="33"/>
      <c r="AA37" s="107" t="s">
        <v>92</v>
      </c>
      <c r="AB37" s="108"/>
      <c r="AC37" s="108"/>
      <c r="AD37" s="108"/>
      <c r="AE37" s="108"/>
      <c r="AF37" s="108"/>
      <c r="AG37" s="108"/>
      <c r="AH37" s="109"/>
      <c r="AI37" s="13"/>
      <c r="AJ37" s="13"/>
      <c r="AK37" s="100">
        <f t="shared" si="8"/>
        <v>0</v>
      </c>
      <c r="AL37" s="100"/>
      <c r="AM37" s="100"/>
      <c r="AN37" s="100"/>
      <c r="AO37" s="100"/>
      <c r="AP37" s="100"/>
      <c r="AQ37" s="114">
        <v>0.95</v>
      </c>
      <c r="AR37" s="115"/>
      <c r="AS37" s="116">
        <v>217</v>
      </c>
      <c r="AT37" s="117"/>
      <c r="AU37" s="147">
        <v>0.37</v>
      </c>
      <c r="AV37" s="147"/>
      <c r="AW37" s="39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15" customFormat="1" ht="7.8" x14ac:dyDescent="0.15">
      <c r="A38" s="84"/>
      <c r="B38" s="85"/>
      <c r="C38" s="85"/>
      <c r="D38" s="85"/>
      <c r="E38" s="85"/>
      <c r="F38" s="86"/>
      <c r="G38" s="74" t="s">
        <v>53</v>
      </c>
      <c r="H38" s="75"/>
      <c r="I38" s="75"/>
      <c r="J38" s="75"/>
      <c r="K38" s="75"/>
      <c r="L38" s="75"/>
      <c r="M38" s="76"/>
      <c r="N38" s="118"/>
      <c r="O38" s="119"/>
      <c r="P38" s="120">
        <f t="shared" si="4"/>
        <v>0</v>
      </c>
      <c r="Q38" s="121"/>
      <c r="R38" s="122"/>
      <c r="S38" s="123">
        <f t="shared" si="5"/>
        <v>0</v>
      </c>
      <c r="T38" s="124"/>
      <c r="U38" s="116">
        <f t="shared" si="6"/>
        <v>0</v>
      </c>
      <c r="V38" s="117"/>
      <c r="W38" s="123">
        <f t="shared" si="7"/>
        <v>0</v>
      </c>
      <c r="X38" s="124"/>
      <c r="Y38" s="53"/>
      <c r="Z38" s="40"/>
      <c r="AA38" s="107" t="s">
        <v>92</v>
      </c>
      <c r="AB38" s="108"/>
      <c r="AC38" s="108"/>
      <c r="AD38" s="108"/>
      <c r="AE38" s="108"/>
      <c r="AF38" s="108"/>
      <c r="AG38" s="108"/>
      <c r="AH38" s="109"/>
      <c r="AI38" s="13"/>
      <c r="AJ38" s="13"/>
      <c r="AK38" s="100">
        <f t="shared" si="8"/>
        <v>0</v>
      </c>
      <c r="AL38" s="100"/>
      <c r="AM38" s="100"/>
      <c r="AN38" s="100"/>
      <c r="AO38" s="100"/>
      <c r="AP38" s="100"/>
      <c r="AQ38" s="114">
        <v>0.89</v>
      </c>
      <c r="AR38" s="115"/>
      <c r="AS38" s="116">
        <v>217</v>
      </c>
      <c r="AT38" s="117"/>
      <c r="AU38" s="147">
        <v>0.37</v>
      </c>
      <c r="AV38" s="147"/>
      <c r="AW38" s="39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5" customFormat="1" ht="7.8" x14ac:dyDescent="0.15">
      <c r="A39" s="87"/>
      <c r="B39" s="88"/>
      <c r="C39" s="88"/>
      <c r="D39" s="88"/>
      <c r="E39" s="88"/>
      <c r="F39" s="89"/>
      <c r="G39" s="74" t="s">
        <v>54</v>
      </c>
      <c r="H39" s="75"/>
      <c r="I39" s="75"/>
      <c r="J39" s="75"/>
      <c r="K39" s="75"/>
      <c r="L39" s="75"/>
      <c r="M39" s="76"/>
      <c r="N39" s="118"/>
      <c r="O39" s="119"/>
      <c r="P39" s="120">
        <f t="shared" si="4"/>
        <v>0</v>
      </c>
      <c r="Q39" s="121"/>
      <c r="R39" s="122"/>
      <c r="S39" s="123">
        <f t="shared" si="5"/>
        <v>0</v>
      </c>
      <c r="T39" s="124"/>
      <c r="U39" s="116">
        <f t="shared" si="6"/>
        <v>0</v>
      </c>
      <c r="V39" s="117"/>
      <c r="W39" s="123">
        <f t="shared" si="7"/>
        <v>0</v>
      </c>
      <c r="X39" s="124"/>
      <c r="Y39" s="53"/>
      <c r="Z39" s="40"/>
      <c r="AA39" s="107" t="s">
        <v>92</v>
      </c>
      <c r="AB39" s="108"/>
      <c r="AC39" s="108"/>
      <c r="AD39" s="108"/>
      <c r="AE39" s="108"/>
      <c r="AF39" s="108"/>
      <c r="AG39" s="108"/>
      <c r="AH39" s="109"/>
      <c r="AI39" s="13"/>
      <c r="AJ39" s="13"/>
      <c r="AK39" s="100">
        <f t="shared" si="8"/>
        <v>0</v>
      </c>
      <c r="AL39" s="100"/>
      <c r="AM39" s="100"/>
      <c r="AN39" s="100"/>
      <c r="AO39" s="100"/>
      <c r="AP39" s="100"/>
      <c r="AQ39" s="114">
        <v>0.55000000000000004</v>
      </c>
      <c r="AR39" s="115"/>
      <c r="AS39" s="116">
        <v>217</v>
      </c>
      <c r="AT39" s="117"/>
      <c r="AU39" s="147">
        <v>0.37</v>
      </c>
      <c r="AV39" s="147"/>
      <c r="AW39" s="39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</row>
    <row r="40" spans="1:71" s="15" customFormat="1" ht="7.8" x14ac:dyDescent="0.15">
      <c r="A40" s="81" t="s">
        <v>9</v>
      </c>
      <c r="B40" s="82"/>
      <c r="C40" s="82"/>
      <c r="D40" s="82"/>
      <c r="E40" s="82"/>
      <c r="F40" s="83"/>
      <c r="G40" s="74" t="s">
        <v>52</v>
      </c>
      <c r="H40" s="75"/>
      <c r="I40" s="75"/>
      <c r="J40" s="75"/>
      <c r="K40" s="75"/>
      <c r="L40" s="75"/>
      <c r="M40" s="76"/>
      <c r="N40" s="118"/>
      <c r="O40" s="119"/>
      <c r="P40" s="120">
        <f t="shared" si="4"/>
        <v>0</v>
      </c>
      <c r="Q40" s="121"/>
      <c r="R40" s="122"/>
      <c r="S40" s="123">
        <f t="shared" si="5"/>
        <v>0</v>
      </c>
      <c r="T40" s="124"/>
      <c r="U40" s="116">
        <f t="shared" si="6"/>
        <v>0</v>
      </c>
      <c r="V40" s="117"/>
      <c r="W40" s="123">
        <f t="shared" si="7"/>
        <v>0</v>
      </c>
      <c r="X40" s="124"/>
      <c r="Y40" s="55"/>
      <c r="Z40" s="33"/>
      <c r="AA40" s="107" t="s">
        <v>92</v>
      </c>
      <c r="AB40" s="108"/>
      <c r="AC40" s="108"/>
      <c r="AD40" s="108"/>
      <c r="AE40" s="108"/>
      <c r="AF40" s="108"/>
      <c r="AG40" s="108"/>
      <c r="AH40" s="109"/>
      <c r="AI40" s="13"/>
      <c r="AJ40" s="13"/>
      <c r="AK40" s="100">
        <f t="shared" si="8"/>
        <v>0</v>
      </c>
      <c r="AL40" s="100"/>
      <c r="AM40" s="100"/>
      <c r="AN40" s="100"/>
      <c r="AO40" s="100"/>
      <c r="AP40" s="100"/>
      <c r="AQ40" s="114">
        <v>0.95</v>
      </c>
      <c r="AR40" s="115"/>
      <c r="AS40" s="116">
        <v>131.5</v>
      </c>
      <c r="AT40" s="117"/>
      <c r="AU40" s="147">
        <v>0.37</v>
      </c>
      <c r="AV40" s="147"/>
      <c r="AW40" s="39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</row>
    <row r="41" spans="1:71" s="15" customFormat="1" ht="7.8" x14ac:dyDescent="0.15">
      <c r="A41" s="84"/>
      <c r="B41" s="85"/>
      <c r="C41" s="85"/>
      <c r="D41" s="85"/>
      <c r="E41" s="85"/>
      <c r="F41" s="86"/>
      <c r="G41" s="74" t="s">
        <v>53</v>
      </c>
      <c r="H41" s="75"/>
      <c r="I41" s="75"/>
      <c r="J41" s="75"/>
      <c r="K41" s="75"/>
      <c r="L41" s="75"/>
      <c r="M41" s="76"/>
      <c r="N41" s="118"/>
      <c r="O41" s="119"/>
      <c r="P41" s="120">
        <f t="shared" si="4"/>
        <v>0</v>
      </c>
      <c r="Q41" s="121"/>
      <c r="R41" s="122"/>
      <c r="S41" s="123">
        <f t="shared" si="5"/>
        <v>0</v>
      </c>
      <c r="T41" s="124"/>
      <c r="U41" s="116">
        <f t="shared" si="6"/>
        <v>0</v>
      </c>
      <c r="V41" s="117"/>
      <c r="W41" s="123">
        <f t="shared" si="7"/>
        <v>0</v>
      </c>
      <c r="X41" s="124"/>
      <c r="Y41" s="53"/>
      <c r="Z41" s="40"/>
      <c r="AA41" s="107" t="s">
        <v>92</v>
      </c>
      <c r="AB41" s="108"/>
      <c r="AC41" s="108"/>
      <c r="AD41" s="108"/>
      <c r="AE41" s="108"/>
      <c r="AF41" s="108"/>
      <c r="AG41" s="108"/>
      <c r="AH41" s="109"/>
      <c r="AI41" s="13"/>
      <c r="AJ41" s="13"/>
      <c r="AK41" s="100">
        <f t="shared" si="8"/>
        <v>0</v>
      </c>
      <c r="AL41" s="100"/>
      <c r="AM41" s="100"/>
      <c r="AN41" s="100"/>
      <c r="AO41" s="100"/>
      <c r="AP41" s="100"/>
      <c r="AQ41" s="114">
        <v>0.89</v>
      </c>
      <c r="AR41" s="115"/>
      <c r="AS41" s="116">
        <v>131.5</v>
      </c>
      <c r="AT41" s="117"/>
      <c r="AU41" s="147">
        <v>0.37</v>
      </c>
      <c r="AV41" s="147"/>
      <c r="AW41" s="39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</row>
    <row r="42" spans="1:71" s="15" customFormat="1" ht="7.8" x14ac:dyDescent="0.15">
      <c r="A42" s="87"/>
      <c r="B42" s="88"/>
      <c r="C42" s="88"/>
      <c r="D42" s="88"/>
      <c r="E42" s="88"/>
      <c r="F42" s="89"/>
      <c r="G42" s="74" t="s">
        <v>54</v>
      </c>
      <c r="H42" s="75"/>
      <c r="I42" s="75"/>
      <c r="J42" s="75"/>
      <c r="K42" s="75"/>
      <c r="L42" s="75"/>
      <c r="M42" s="76"/>
      <c r="N42" s="118"/>
      <c r="O42" s="119"/>
      <c r="P42" s="120">
        <f t="shared" si="4"/>
        <v>0</v>
      </c>
      <c r="Q42" s="121"/>
      <c r="R42" s="122"/>
      <c r="S42" s="123">
        <f t="shared" si="5"/>
        <v>0</v>
      </c>
      <c r="T42" s="124"/>
      <c r="U42" s="116">
        <f t="shared" si="6"/>
        <v>0</v>
      </c>
      <c r="V42" s="117"/>
      <c r="W42" s="123">
        <f t="shared" si="7"/>
        <v>0</v>
      </c>
      <c r="X42" s="124"/>
      <c r="Y42" s="53"/>
      <c r="Z42" s="40"/>
      <c r="AA42" s="107" t="s">
        <v>92</v>
      </c>
      <c r="AB42" s="108"/>
      <c r="AC42" s="108"/>
      <c r="AD42" s="108"/>
      <c r="AE42" s="108"/>
      <c r="AF42" s="108"/>
      <c r="AG42" s="108"/>
      <c r="AH42" s="109"/>
      <c r="AI42" s="13"/>
      <c r="AJ42" s="13"/>
      <c r="AK42" s="100">
        <f t="shared" si="8"/>
        <v>0</v>
      </c>
      <c r="AL42" s="100"/>
      <c r="AM42" s="100"/>
      <c r="AN42" s="100"/>
      <c r="AO42" s="100"/>
      <c r="AP42" s="100"/>
      <c r="AQ42" s="114">
        <v>0.55000000000000004</v>
      </c>
      <c r="AR42" s="115"/>
      <c r="AS42" s="116">
        <v>131.5</v>
      </c>
      <c r="AT42" s="117"/>
      <c r="AU42" s="147">
        <v>0.37</v>
      </c>
      <c r="AV42" s="147"/>
      <c r="AW42" s="39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</row>
    <row r="43" spans="1:71" s="15" customFormat="1" ht="7.8" x14ac:dyDescent="0.15">
      <c r="A43" s="81" t="s">
        <v>10</v>
      </c>
      <c r="B43" s="82"/>
      <c r="C43" s="82"/>
      <c r="D43" s="82"/>
      <c r="E43" s="82"/>
      <c r="F43" s="83"/>
      <c r="G43" s="74" t="s">
        <v>52</v>
      </c>
      <c r="H43" s="75"/>
      <c r="I43" s="75"/>
      <c r="J43" s="75"/>
      <c r="K43" s="75"/>
      <c r="L43" s="75"/>
      <c r="M43" s="76"/>
      <c r="N43" s="118"/>
      <c r="O43" s="119"/>
      <c r="P43" s="120">
        <f t="shared" si="4"/>
        <v>0</v>
      </c>
      <c r="Q43" s="121"/>
      <c r="R43" s="122"/>
      <c r="S43" s="123">
        <f t="shared" si="5"/>
        <v>0</v>
      </c>
      <c r="T43" s="124"/>
      <c r="U43" s="116">
        <f t="shared" si="6"/>
        <v>0</v>
      </c>
      <c r="V43" s="117"/>
      <c r="W43" s="123">
        <f t="shared" si="7"/>
        <v>0</v>
      </c>
      <c r="X43" s="124"/>
      <c r="Y43" s="55"/>
      <c r="Z43" s="33"/>
      <c r="AA43" s="107" t="s">
        <v>92</v>
      </c>
      <c r="AB43" s="108"/>
      <c r="AC43" s="108"/>
      <c r="AD43" s="108"/>
      <c r="AE43" s="108"/>
      <c r="AF43" s="108"/>
      <c r="AG43" s="108"/>
      <c r="AH43" s="109"/>
      <c r="AI43" s="13"/>
      <c r="AJ43" s="13"/>
      <c r="AK43" s="100">
        <f t="shared" si="8"/>
        <v>0</v>
      </c>
      <c r="AL43" s="100"/>
      <c r="AM43" s="100"/>
      <c r="AN43" s="100"/>
      <c r="AO43" s="100"/>
      <c r="AP43" s="100"/>
      <c r="AQ43" s="114">
        <v>0.95</v>
      </c>
      <c r="AR43" s="115"/>
      <c r="AS43" s="116">
        <v>91.5</v>
      </c>
      <c r="AT43" s="117"/>
      <c r="AU43" s="147">
        <v>0.59</v>
      </c>
      <c r="AV43" s="147"/>
      <c r="AW43" s="39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</row>
    <row r="44" spans="1:71" s="15" customFormat="1" ht="7.8" x14ac:dyDescent="0.15">
      <c r="A44" s="84"/>
      <c r="B44" s="85"/>
      <c r="C44" s="85"/>
      <c r="D44" s="85"/>
      <c r="E44" s="85"/>
      <c r="F44" s="86"/>
      <c r="G44" s="74" t="s">
        <v>53</v>
      </c>
      <c r="H44" s="75"/>
      <c r="I44" s="75"/>
      <c r="J44" s="75"/>
      <c r="K44" s="75"/>
      <c r="L44" s="75"/>
      <c r="M44" s="76"/>
      <c r="N44" s="118"/>
      <c r="O44" s="119"/>
      <c r="P44" s="120">
        <f t="shared" si="4"/>
        <v>0</v>
      </c>
      <c r="Q44" s="121"/>
      <c r="R44" s="122"/>
      <c r="S44" s="123">
        <f t="shared" si="5"/>
        <v>0</v>
      </c>
      <c r="T44" s="124"/>
      <c r="U44" s="116">
        <f t="shared" si="6"/>
        <v>0</v>
      </c>
      <c r="V44" s="117"/>
      <c r="W44" s="123">
        <f t="shared" si="7"/>
        <v>0</v>
      </c>
      <c r="X44" s="124"/>
      <c r="Y44" s="53"/>
      <c r="Z44" s="40"/>
      <c r="AA44" s="107" t="s">
        <v>92</v>
      </c>
      <c r="AB44" s="108"/>
      <c r="AC44" s="108"/>
      <c r="AD44" s="108"/>
      <c r="AE44" s="108"/>
      <c r="AF44" s="108"/>
      <c r="AG44" s="108"/>
      <c r="AH44" s="109"/>
      <c r="AI44" s="13"/>
      <c r="AJ44" s="13"/>
      <c r="AK44" s="100">
        <f t="shared" si="8"/>
        <v>0</v>
      </c>
      <c r="AL44" s="100"/>
      <c r="AM44" s="100"/>
      <c r="AN44" s="100"/>
      <c r="AO44" s="100"/>
      <c r="AP44" s="100"/>
      <c r="AQ44" s="114">
        <v>0.89</v>
      </c>
      <c r="AR44" s="115"/>
      <c r="AS44" s="116">
        <v>91.5</v>
      </c>
      <c r="AT44" s="117"/>
      <c r="AU44" s="147">
        <v>0.59</v>
      </c>
      <c r="AV44" s="147"/>
      <c r="AW44" s="39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</row>
    <row r="45" spans="1:71" s="15" customFormat="1" ht="7.8" x14ac:dyDescent="0.15">
      <c r="A45" s="87"/>
      <c r="B45" s="88"/>
      <c r="C45" s="88"/>
      <c r="D45" s="88"/>
      <c r="E45" s="88"/>
      <c r="F45" s="89"/>
      <c r="G45" s="74" t="s">
        <v>54</v>
      </c>
      <c r="H45" s="75"/>
      <c r="I45" s="75"/>
      <c r="J45" s="75"/>
      <c r="K45" s="75"/>
      <c r="L45" s="75"/>
      <c r="M45" s="76"/>
      <c r="N45" s="118"/>
      <c r="O45" s="119"/>
      <c r="P45" s="120">
        <f t="shared" si="4"/>
        <v>0</v>
      </c>
      <c r="Q45" s="121"/>
      <c r="R45" s="122"/>
      <c r="S45" s="123">
        <f t="shared" si="5"/>
        <v>0</v>
      </c>
      <c r="T45" s="124"/>
      <c r="U45" s="116">
        <f>IF(P45&lt;=0,0,AS45)</f>
        <v>0</v>
      </c>
      <c r="V45" s="117"/>
      <c r="W45" s="123">
        <f t="shared" si="7"/>
        <v>0</v>
      </c>
      <c r="X45" s="124"/>
      <c r="Y45" s="53"/>
      <c r="Z45" s="40"/>
      <c r="AA45" s="107" t="s">
        <v>92</v>
      </c>
      <c r="AB45" s="108"/>
      <c r="AC45" s="108"/>
      <c r="AD45" s="108"/>
      <c r="AE45" s="108"/>
      <c r="AF45" s="108"/>
      <c r="AG45" s="108"/>
      <c r="AH45" s="109"/>
      <c r="AI45" s="13"/>
      <c r="AJ45" s="13"/>
      <c r="AK45" s="100">
        <f t="shared" si="8"/>
        <v>0</v>
      </c>
      <c r="AL45" s="100"/>
      <c r="AM45" s="100"/>
      <c r="AN45" s="100"/>
      <c r="AO45" s="100"/>
      <c r="AP45" s="100"/>
      <c r="AQ45" s="114">
        <v>0.55000000000000004</v>
      </c>
      <c r="AR45" s="115"/>
      <c r="AS45" s="116">
        <v>91.5</v>
      </c>
      <c r="AT45" s="117"/>
      <c r="AU45" s="147">
        <v>0.59</v>
      </c>
      <c r="AV45" s="147"/>
      <c r="AW45" s="39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</row>
    <row r="46" spans="1:71" s="15" customFormat="1" ht="7.8" x14ac:dyDescent="0.15">
      <c r="A46" s="81" t="s">
        <v>11</v>
      </c>
      <c r="B46" s="82"/>
      <c r="C46" s="82"/>
      <c r="D46" s="82"/>
      <c r="E46" s="82"/>
      <c r="F46" s="83"/>
      <c r="G46" s="74" t="s">
        <v>52</v>
      </c>
      <c r="H46" s="75"/>
      <c r="I46" s="75"/>
      <c r="J46" s="75"/>
      <c r="K46" s="75"/>
      <c r="L46" s="75"/>
      <c r="M46" s="76"/>
      <c r="N46" s="118">
        <v>28.2</v>
      </c>
      <c r="O46" s="119"/>
      <c r="P46" s="120">
        <f t="shared" si="4"/>
        <v>303.43199999999996</v>
      </c>
      <c r="Q46" s="121"/>
      <c r="R46" s="122"/>
      <c r="S46" s="123">
        <f t="shared" si="5"/>
        <v>0.95</v>
      </c>
      <c r="T46" s="124"/>
      <c r="U46" s="116">
        <f t="shared" si="6"/>
        <v>131.5</v>
      </c>
      <c r="V46" s="117"/>
      <c r="W46" s="123">
        <f t="shared" si="7"/>
        <v>0.6</v>
      </c>
      <c r="X46" s="124"/>
      <c r="Y46" s="55"/>
      <c r="Z46" s="33"/>
      <c r="AA46" s="107" t="s">
        <v>92</v>
      </c>
      <c r="AB46" s="108"/>
      <c r="AC46" s="108"/>
      <c r="AD46" s="108"/>
      <c r="AE46" s="108"/>
      <c r="AF46" s="108"/>
      <c r="AG46" s="108"/>
      <c r="AH46" s="109"/>
      <c r="AI46" s="13"/>
      <c r="AJ46" s="13"/>
      <c r="AK46" s="100">
        <f t="shared" si="8"/>
        <v>22743.745559999992</v>
      </c>
      <c r="AL46" s="100"/>
      <c r="AM46" s="100"/>
      <c r="AN46" s="100"/>
      <c r="AO46" s="100"/>
      <c r="AP46" s="100"/>
      <c r="AQ46" s="114">
        <v>0.95</v>
      </c>
      <c r="AR46" s="115"/>
      <c r="AS46" s="116">
        <v>131.5</v>
      </c>
      <c r="AT46" s="117"/>
      <c r="AU46" s="147">
        <v>0.6</v>
      </c>
      <c r="AV46" s="147"/>
      <c r="AW46" s="39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</row>
    <row r="47" spans="1:71" s="15" customFormat="1" ht="7.8" x14ac:dyDescent="0.15">
      <c r="A47" s="84"/>
      <c r="B47" s="85"/>
      <c r="C47" s="85"/>
      <c r="D47" s="85"/>
      <c r="E47" s="85"/>
      <c r="F47" s="86"/>
      <c r="G47" s="74" t="s">
        <v>53</v>
      </c>
      <c r="H47" s="75"/>
      <c r="I47" s="75"/>
      <c r="J47" s="75"/>
      <c r="K47" s="75"/>
      <c r="L47" s="75"/>
      <c r="M47" s="76"/>
      <c r="N47" s="118"/>
      <c r="O47" s="119"/>
      <c r="P47" s="120">
        <f t="shared" si="4"/>
        <v>0</v>
      </c>
      <c r="Q47" s="121"/>
      <c r="R47" s="122"/>
      <c r="S47" s="123">
        <f t="shared" si="5"/>
        <v>0</v>
      </c>
      <c r="T47" s="124"/>
      <c r="U47" s="116">
        <f t="shared" si="6"/>
        <v>0</v>
      </c>
      <c r="V47" s="117"/>
      <c r="W47" s="123">
        <f t="shared" si="7"/>
        <v>0</v>
      </c>
      <c r="X47" s="124"/>
      <c r="Y47" s="53"/>
      <c r="Z47" s="40"/>
      <c r="AA47" s="107" t="s">
        <v>92</v>
      </c>
      <c r="AB47" s="108"/>
      <c r="AC47" s="108"/>
      <c r="AD47" s="108"/>
      <c r="AE47" s="108"/>
      <c r="AF47" s="108"/>
      <c r="AG47" s="108"/>
      <c r="AH47" s="109"/>
      <c r="AI47" s="13"/>
      <c r="AJ47" s="13"/>
      <c r="AK47" s="100">
        <f t="shared" si="8"/>
        <v>0</v>
      </c>
      <c r="AL47" s="100"/>
      <c r="AM47" s="100"/>
      <c r="AN47" s="100"/>
      <c r="AO47" s="100"/>
      <c r="AP47" s="100"/>
      <c r="AQ47" s="114">
        <v>0.89</v>
      </c>
      <c r="AR47" s="115"/>
      <c r="AS47" s="116">
        <v>131.5</v>
      </c>
      <c r="AT47" s="117"/>
      <c r="AU47" s="147">
        <v>0.6</v>
      </c>
      <c r="AV47" s="147"/>
      <c r="AW47" s="39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</row>
    <row r="48" spans="1:71" s="15" customFormat="1" ht="7.8" x14ac:dyDescent="0.15">
      <c r="A48" s="87"/>
      <c r="B48" s="88"/>
      <c r="C48" s="88"/>
      <c r="D48" s="88"/>
      <c r="E48" s="88"/>
      <c r="F48" s="89"/>
      <c r="G48" s="74" t="s">
        <v>54</v>
      </c>
      <c r="H48" s="75"/>
      <c r="I48" s="75"/>
      <c r="J48" s="75"/>
      <c r="K48" s="75"/>
      <c r="L48" s="75"/>
      <c r="M48" s="76"/>
      <c r="N48" s="118"/>
      <c r="O48" s="119"/>
      <c r="P48" s="120">
        <f t="shared" si="4"/>
        <v>0</v>
      </c>
      <c r="Q48" s="121"/>
      <c r="R48" s="122"/>
      <c r="S48" s="123">
        <f t="shared" si="5"/>
        <v>0</v>
      </c>
      <c r="T48" s="124"/>
      <c r="U48" s="116">
        <f t="shared" si="6"/>
        <v>0</v>
      </c>
      <c r="V48" s="117"/>
      <c r="W48" s="123">
        <f t="shared" si="7"/>
        <v>0</v>
      </c>
      <c r="X48" s="124"/>
      <c r="Y48" s="53"/>
      <c r="Z48" s="40"/>
      <c r="AA48" s="107" t="s">
        <v>92</v>
      </c>
      <c r="AB48" s="108"/>
      <c r="AC48" s="108"/>
      <c r="AD48" s="108"/>
      <c r="AE48" s="108"/>
      <c r="AF48" s="108"/>
      <c r="AG48" s="108"/>
      <c r="AH48" s="109"/>
      <c r="AI48" s="13"/>
      <c r="AJ48" s="13"/>
      <c r="AK48" s="100">
        <f t="shared" si="8"/>
        <v>0</v>
      </c>
      <c r="AL48" s="100"/>
      <c r="AM48" s="100"/>
      <c r="AN48" s="100"/>
      <c r="AO48" s="100"/>
      <c r="AP48" s="100"/>
      <c r="AQ48" s="114">
        <v>0.55000000000000004</v>
      </c>
      <c r="AR48" s="115"/>
      <c r="AS48" s="116">
        <v>131.5</v>
      </c>
      <c r="AT48" s="117"/>
      <c r="AU48" s="147">
        <v>0.6</v>
      </c>
      <c r="AV48" s="147"/>
      <c r="AW48" s="39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</row>
    <row r="49" spans="1:71" s="15" customFormat="1" ht="7.8" x14ac:dyDescent="0.15">
      <c r="A49" s="81" t="s">
        <v>12</v>
      </c>
      <c r="B49" s="82"/>
      <c r="C49" s="82"/>
      <c r="D49" s="82"/>
      <c r="E49" s="82"/>
      <c r="F49" s="83"/>
      <c r="G49" s="74" t="s">
        <v>52</v>
      </c>
      <c r="H49" s="75"/>
      <c r="I49" s="75"/>
      <c r="J49" s="75"/>
      <c r="K49" s="75"/>
      <c r="L49" s="75"/>
      <c r="M49" s="76"/>
      <c r="N49" s="118"/>
      <c r="O49" s="119"/>
      <c r="P49" s="120"/>
      <c r="Q49" s="121"/>
      <c r="R49" s="122"/>
      <c r="S49" s="123">
        <f t="shared" si="5"/>
        <v>0</v>
      </c>
      <c r="T49" s="124"/>
      <c r="U49" s="116">
        <f t="shared" si="6"/>
        <v>0</v>
      </c>
      <c r="V49" s="117"/>
      <c r="W49" s="123">
        <f t="shared" si="7"/>
        <v>0</v>
      </c>
      <c r="X49" s="124"/>
      <c r="Y49" s="55"/>
      <c r="Z49" s="33"/>
      <c r="AA49" s="107" t="s">
        <v>92</v>
      </c>
      <c r="AB49" s="108"/>
      <c r="AC49" s="108"/>
      <c r="AD49" s="108"/>
      <c r="AE49" s="108"/>
      <c r="AF49" s="108"/>
      <c r="AG49" s="108"/>
      <c r="AH49" s="109"/>
      <c r="AI49" s="13"/>
      <c r="AJ49" s="13"/>
      <c r="AK49" s="100">
        <f t="shared" si="8"/>
        <v>0</v>
      </c>
      <c r="AL49" s="100"/>
      <c r="AM49" s="100"/>
      <c r="AN49" s="100"/>
      <c r="AO49" s="100"/>
      <c r="AP49" s="100"/>
      <c r="AQ49" s="114">
        <v>0.95</v>
      </c>
      <c r="AR49" s="115"/>
      <c r="AS49" s="116">
        <v>217</v>
      </c>
      <c r="AT49" s="117"/>
      <c r="AU49" s="147">
        <v>0.4</v>
      </c>
      <c r="AV49" s="147"/>
      <c r="AW49" s="39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</row>
    <row r="50" spans="1:71" s="15" customFormat="1" ht="7.8" x14ac:dyDescent="0.15">
      <c r="A50" s="84"/>
      <c r="B50" s="85"/>
      <c r="C50" s="85"/>
      <c r="D50" s="85"/>
      <c r="E50" s="85"/>
      <c r="F50" s="86"/>
      <c r="G50" s="74" t="s">
        <v>53</v>
      </c>
      <c r="H50" s="75"/>
      <c r="I50" s="75"/>
      <c r="J50" s="75"/>
      <c r="K50" s="75"/>
      <c r="L50" s="75"/>
      <c r="M50" s="76"/>
      <c r="N50" s="118"/>
      <c r="O50" s="119"/>
      <c r="P50" s="120">
        <f t="shared" si="4"/>
        <v>0</v>
      </c>
      <c r="Q50" s="121"/>
      <c r="R50" s="122"/>
      <c r="S50" s="123">
        <f t="shared" si="5"/>
        <v>0</v>
      </c>
      <c r="T50" s="124"/>
      <c r="U50" s="116">
        <f t="shared" si="6"/>
        <v>0</v>
      </c>
      <c r="V50" s="117"/>
      <c r="W50" s="123">
        <f t="shared" si="7"/>
        <v>0</v>
      </c>
      <c r="X50" s="124"/>
      <c r="Y50" s="53"/>
      <c r="Z50" s="40"/>
      <c r="AA50" s="107" t="s">
        <v>92</v>
      </c>
      <c r="AB50" s="108"/>
      <c r="AC50" s="108"/>
      <c r="AD50" s="108"/>
      <c r="AE50" s="108"/>
      <c r="AF50" s="108"/>
      <c r="AG50" s="108"/>
      <c r="AH50" s="109"/>
      <c r="AI50" s="13"/>
      <c r="AJ50" s="13"/>
      <c r="AK50" s="100">
        <f t="shared" si="8"/>
        <v>0</v>
      </c>
      <c r="AL50" s="100"/>
      <c r="AM50" s="100"/>
      <c r="AN50" s="100"/>
      <c r="AO50" s="100"/>
      <c r="AP50" s="100"/>
      <c r="AQ50" s="114">
        <v>0.89</v>
      </c>
      <c r="AR50" s="115"/>
      <c r="AS50" s="116">
        <v>217</v>
      </c>
      <c r="AT50" s="117"/>
      <c r="AU50" s="147">
        <v>0.4</v>
      </c>
      <c r="AV50" s="147"/>
      <c r="AW50" s="39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</row>
    <row r="51" spans="1:71" s="15" customFormat="1" ht="7.8" x14ac:dyDescent="0.15">
      <c r="A51" s="87"/>
      <c r="B51" s="88"/>
      <c r="C51" s="88"/>
      <c r="D51" s="88"/>
      <c r="E51" s="88"/>
      <c r="F51" s="89"/>
      <c r="G51" s="74" t="s">
        <v>54</v>
      </c>
      <c r="H51" s="75"/>
      <c r="I51" s="75"/>
      <c r="J51" s="75"/>
      <c r="K51" s="75"/>
      <c r="L51" s="75"/>
      <c r="M51" s="76"/>
      <c r="N51" s="118"/>
      <c r="O51" s="119"/>
      <c r="P51" s="120">
        <f t="shared" si="4"/>
        <v>0</v>
      </c>
      <c r="Q51" s="121"/>
      <c r="R51" s="122"/>
      <c r="S51" s="123">
        <f t="shared" si="5"/>
        <v>0</v>
      </c>
      <c r="T51" s="124"/>
      <c r="U51" s="116">
        <f t="shared" si="6"/>
        <v>0</v>
      </c>
      <c r="V51" s="117"/>
      <c r="W51" s="123">
        <f t="shared" si="7"/>
        <v>0</v>
      </c>
      <c r="X51" s="124"/>
      <c r="Y51" s="53"/>
      <c r="Z51" s="40"/>
      <c r="AA51" s="107" t="s">
        <v>92</v>
      </c>
      <c r="AB51" s="108"/>
      <c r="AC51" s="108"/>
      <c r="AD51" s="108"/>
      <c r="AE51" s="108"/>
      <c r="AF51" s="108"/>
      <c r="AG51" s="108"/>
      <c r="AH51" s="109"/>
      <c r="AI51" s="13"/>
      <c r="AJ51" s="13"/>
      <c r="AK51" s="100">
        <f t="shared" si="8"/>
        <v>0</v>
      </c>
      <c r="AL51" s="100"/>
      <c r="AM51" s="100"/>
      <c r="AN51" s="100"/>
      <c r="AO51" s="100"/>
      <c r="AP51" s="100"/>
      <c r="AQ51" s="114">
        <v>0.55000000000000004</v>
      </c>
      <c r="AR51" s="115"/>
      <c r="AS51" s="116">
        <v>217</v>
      </c>
      <c r="AT51" s="117"/>
      <c r="AU51" s="147">
        <v>0.4</v>
      </c>
      <c r="AV51" s="147"/>
      <c r="AW51" s="39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</row>
    <row r="52" spans="1:71" s="15" customFormat="1" ht="7.8" x14ac:dyDescent="0.15">
      <c r="A52" s="81" t="s">
        <v>13</v>
      </c>
      <c r="B52" s="82"/>
      <c r="C52" s="82"/>
      <c r="D52" s="82"/>
      <c r="E52" s="82"/>
      <c r="F52" s="83"/>
      <c r="G52" s="74" t="s">
        <v>52</v>
      </c>
      <c r="H52" s="75"/>
      <c r="I52" s="75"/>
      <c r="J52" s="75"/>
      <c r="K52" s="75"/>
      <c r="L52" s="75"/>
      <c r="M52" s="76"/>
      <c r="N52" s="118"/>
      <c r="O52" s="119"/>
      <c r="P52" s="120">
        <f t="shared" si="4"/>
        <v>0</v>
      </c>
      <c r="Q52" s="121"/>
      <c r="R52" s="122"/>
      <c r="S52" s="123">
        <f t="shared" si="5"/>
        <v>0</v>
      </c>
      <c r="T52" s="124"/>
      <c r="U52" s="116">
        <f t="shared" si="6"/>
        <v>0</v>
      </c>
      <c r="V52" s="117"/>
      <c r="W52" s="123">
        <f t="shared" si="7"/>
        <v>0</v>
      </c>
      <c r="X52" s="124"/>
      <c r="Y52" s="55"/>
      <c r="Z52" s="33"/>
      <c r="AA52" s="107" t="s">
        <v>92</v>
      </c>
      <c r="AB52" s="108"/>
      <c r="AC52" s="108"/>
      <c r="AD52" s="108"/>
      <c r="AE52" s="108"/>
      <c r="AF52" s="108"/>
      <c r="AG52" s="108"/>
      <c r="AH52" s="109"/>
      <c r="AI52" s="13"/>
      <c r="AJ52" s="13"/>
      <c r="AK52" s="100">
        <f t="shared" si="8"/>
        <v>0</v>
      </c>
      <c r="AL52" s="100"/>
      <c r="AM52" s="100"/>
      <c r="AN52" s="100"/>
      <c r="AO52" s="100"/>
      <c r="AP52" s="100"/>
      <c r="AQ52" s="114">
        <v>0.95</v>
      </c>
      <c r="AR52" s="115"/>
      <c r="AS52" s="116">
        <v>176.5</v>
      </c>
      <c r="AT52" s="117"/>
      <c r="AU52" s="147">
        <v>0.33</v>
      </c>
      <c r="AV52" s="147"/>
      <c r="AW52" s="39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</row>
    <row r="53" spans="1:71" s="15" customFormat="1" ht="7.8" x14ac:dyDescent="0.15">
      <c r="A53" s="84"/>
      <c r="B53" s="85"/>
      <c r="C53" s="85"/>
      <c r="D53" s="85"/>
      <c r="E53" s="85"/>
      <c r="F53" s="86"/>
      <c r="G53" s="74" t="s">
        <v>53</v>
      </c>
      <c r="H53" s="75"/>
      <c r="I53" s="75"/>
      <c r="J53" s="75"/>
      <c r="K53" s="75"/>
      <c r="L53" s="75"/>
      <c r="M53" s="76"/>
      <c r="N53" s="118"/>
      <c r="O53" s="119"/>
      <c r="P53" s="120">
        <f t="shared" si="4"/>
        <v>0</v>
      </c>
      <c r="Q53" s="121"/>
      <c r="R53" s="122"/>
      <c r="S53" s="123">
        <f t="shared" si="5"/>
        <v>0</v>
      </c>
      <c r="T53" s="124"/>
      <c r="U53" s="116">
        <f t="shared" si="6"/>
        <v>0</v>
      </c>
      <c r="V53" s="117"/>
      <c r="W53" s="123">
        <f t="shared" si="7"/>
        <v>0</v>
      </c>
      <c r="X53" s="124"/>
      <c r="Y53" s="53"/>
      <c r="Z53" s="40"/>
      <c r="AA53" s="107" t="s">
        <v>92</v>
      </c>
      <c r="AB53" s="108"/>
      <c r="AC53" s="108"/>
      <c r="AD53" s="108"/>
      <c r="AE53" s="108"/>
      <c r="AF53" s="108"/>
      <c r="AG53" s="108"/>
      <c r="AH53" s="109"/>
      <c r="AI53" s="13"/>
      <c r="AJ53" s="13"/>
      <c r="AK53" s="100">
        <f t="shared" si="8"/>
        <v>0</v>
      </c>
      <c r="AL53" s="100"/>
      <c r="AM53" s="100"/>
      <c r="AN53" s="100"/>
      <c r="AO53" s="100"/>
      <c r="AP53" s="100"/>
      <c r="AQ53" s="114">
        <v>0.89</v>
      </c>
      <c r="AR53" s="115"/>
      <c r="AS53" s="116">
        <v>176.5</v>
      </c>
      <c r="AT53" s="117"/>
      <c r="AU53" s="147">
        <v>0.33</v>
      </c>
      <c r="AV53" s="147"/>
      <c r="AW53" s="39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</row>
    <row r="54" spans="1:71" s="15" customFormat="1" ht="7.8" x14ac:dyDescent="0.15">
      <c r="A54" s="87"/>
      <c r="B54" s="88"/>
      <c r="C54" s="88"/>
      <c r="D54" s="88"/>
      <c r="E54" s="88"/>
      <c r="F54" s="89"/>
      <c r="G54" s="74" t="s">
        <v>54</v>
      </c>
      <c r="H54" s="75"/>
      <c r="I54" s="75"/>
      <c r="J54" s="75"/>
      <c r="K54" s="75"/>
      <c r="L54" s="75"/>
      <c r="M54" s="76"/>
      <c r="N54" s="118"/>
      <c r="O54" s="119"/>
      <c r="P54" s="120">
        <f t="shared" si="4"/>
        <v>0</v>
      </c>
      <c r="Q54" s="121"/>
      <c r="R54" s="122"/>
      <c r="S54" s="123">
        <f t="shared" si="5"/>
        <v>0</v>
      </c>
      <c r="T54" s="124"/>
      <c r="U54" s="116">
        <f t="shared" si="6"/>
        <v>0</v>
      </c>
      <c r="V54" s="117"/>
      <c r="W54" s="123">
        <f t="shared" si="7"/>
        <v>0</v>
      </c>
      <c r="X54" s="124"/>
      <c r="Y54" s="53"/>
      <c r="Z54" s="40"/>
      <c r="AA54" s="107" t="s">
        <v>92</v>
      </c>
      <c r="AB54" s="108"/>
      <c r="AC54" s="108"/>
      <c r="AD54" s="108"/>
      <c r="AE54" s="108"/>
      <c r="AF54" s="108"/>
      <c r="AG54" s="108"/>
      <c r="AH54" s="109"/>
      <c r="AI54" s="13"/>
      <c r="AJ54" s="13"/>
      <c r="AK54" s="100">
        <f t="shared" si="8"/>
        <v>0</v>
      </c>
      <c r="AL54" s="100"/>
      <c r="AM54" s="100"/>
      <c r="AN54" s="100"/>
      <c r="AO54" s="100"/>
      <c r="AP54" s="100"/>
      <c r="AQ54" s="114">
        <v>0.55000000000000004</v>
      </c>
      <c r="AR54" s="115"/>
      <c r="AS54" s="116">
        <v>176.5</v>
      </c>
      <c r="AT54" s="117"/>
      <c r="AU54" s="147">
        <v>0.33</v>
      </c>
      <c r="AV54" s="147"/>
      <c r="AW54" s="39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</row>
    <row r="55" spans="1:71" s="15" customFormat="1" ht="6" customHeight="1" x14ac:dyDescent="0.15">
      <c r="A55" s="80" t="s">
        <v>80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24"/>
      <c r="Z55" s="13"/>
      <c r="AA55" s="13"/>
      <c r="AB55" s="13"/>
      <c r="AC55" s="56"/>
      <c r="AD55" s="56"/>
      <c r="AE55" s="13"/>
      <c r="AF55" s="13"/>
      <c r="AG55" s="13"/>
      <c r="AH55" s="13"/>
      <c r="AI55" s="13"/>
      <c r="AJ55" s="13"/>
      <c r="AK55" s="24"/>
      <c r="AL55" s="24"/>
      <c r="AM55" s="24"/>
      <c r="AN55" s="24"/>
      <c r="AO55" s="24"/>
      <c r="AP55" s="24"/>
      <c r="AQ55" s="24"/>
      <c r="AR55" s="13"/>
      <c r="AS55" s="13"/>
      <c r="AT55" s="13"/>
      <c r="AU55" s="13"/>
      <c r="AV55" s="13"/>
      <c r="AW55" s="14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15" customFormat="1" ht="6" customHeight="1" x14ac:dyDescent="0.15">
      <c r="A56" s="129" t="s">
        <v>55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36"/>
      <c r="Z56" s="36"/>
      <c r="AA56" s="36"/>
      <c r="AB56" s="36"/>
      <c r="AC56" s="36"/>
      <c r="AD56" s="36"/>
      <c r="AE56" s="152"/>
      <c r="AF56" s="152"/>
      <c r="AG56" s="152"/>
      <c r="AH56" s="152"/>
      <c r="AI56" s="152"/>
      <c r="AJ56" s="152"/>
      <c r="AK56" s="113"/>
      <c r="AL56" s="113"/>
      <c r="AM56" s="113"/>
      <c r="AN56" s="113"/>
      <c r="AO56" s="113"/>
      <c r="AP56" s="113"/>
      <c r="AQ56" s="57"/>
      <c r="AR56" s="13"/>
      <c r="AS56" s="13"/>
      <c r="AT56" s="13"/>
      <c r="AU56" s="13"/>
      <c r="AV56" s="13"/>
      <c r="AW56" s="14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15" customFormat="1" ht="6" customHeight="1" x14ac:dyDescent="0.15">
      <c r="A57" s="110" t="s">
        <v>56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 t="s">
        <v>59</v>
      </c>
      <c r="O57" s="110"/>
      <c r="P57" s="110"/>
      <c r="Q57" s="110"/>
      <c r="R57" s="110"/>
      <c r="S57" s="112" t="s">
        <v>58</v>
      </c>
      <c r="T57" s="112"/>
      <c r="U57" s="112"/>
      <c r="V57" s="112"/>
      <c r="W57" s="112"/>
      <c r="X57" s="112"/>
      <c r="Y57" s="23"/>
      <c r="Z57" s="23"/>
      <c r="AA57" s="23"/>
      <c r="AB57" s="23"/>
      <c r="AC57" s="23"/>
      <c r="AD57" s="23"/>
      <c r="AE57" s="58"/>
      <c r="AF57" s="58"/>
      <c r="AG57" s="58"/>
      <c r="AH57" s="58"/>
      <c r="AI57" s="58"/>
      <c r="AJ57" s="58"/>
      <c r="AK57" s="57"/>
      <c r="AL57" s="57"/>
      <c r="AM57" s="57"/>
      <c r="AN57" s="57"/>
      <c r="AO57" s="57"/>
      <c r="AP57" s="57"/>
      <c r="AQ57" s="57"/>
      <c r="AR57" s="13"/>
      <c r="AS57" s="13"/>
      <c r="AT57" s="13"/>
      <c r="AU57" s="13"/>
      <c r="AV57" s="13"/>
      <c r="AW57" s="14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15" customFormat="1" ht="6" customHeight="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1" t="s">
        <v>61</v>
      </c>
      <c r="T58" s="111"/>
      <c r="U58" s="111"/>
      <c r="V58" s="111"/>
      <c r="W58" s="111"/>
      <c r="X58" s="111"/>
      <c r="Y58" s="24"/>
      <c r="Z58" s="24"/>
      <c r="AA58" s="24"/>
      <c r="AB58" s="24"/>
      <c r="AC58" s="24"/>
      <c r="AD58" s="24"/>
      <c r="AE58" s="59"/>
      <c r="AF58" s="59"/>
      <c r="AG58" s="59"/>
      <c r="AH58" s="59"/>
      <c r="AI58" s="59"/>
      <c r="AJ58" s="59"/>
      <c r="AK58" s="49"/>
      <c r="AL58" s="49"/>
      <c r="AM58" s="49"/>
      <c r="AN58" s="49"/>
      <c r="AO58" s="49"/>
      <c r="AP58" s="49"/>
      <c r="AQ58" s="49"/>
      <c r="AR58" s="13"/>
      <c r="AS58" s="99" t="s">
        <v>60</v>
      </c>
      <c r="AT58" s="99"/>
      <c r="AU58" s="13"/>
      <c r="AV58" s="13"/>
      <c r="AW58" s="14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15" customFormat="1" ht="7.8" x14ac:dyDescent="0.15">
      <c r="A59" s="74" t="s">
        <v>26</v>
      </c>
      <c r="B59" s="75"/>
      <c r="C59" s="75"/>
      <c r="D59" s="75"/>
      <c r="E59" s="75"/>
      <c r="F59" s="76"/>
      <c r="G59" s="95" t="s">
        <v>19</v>
      </c>
      <c r="H59" s="95"/>
      <c r="I59" s="95"/>
      <c r="J59" s="95"/>
      <c r="K59" s="95"/>
      <c r="L59" s="95"/>
      <c r="M59" s="95"/>
      <c r="N59" s="118">
        <v>60</v>
      </c>
      <c r="O59" s="132"/>
      <c r="P59" s="132"/>
      <c r="Q59" s="132"/>
      <c r="R59" s="119"/>
      <c r="S59" s="125">
        <f>IF(N59&lt;=0,0,AS59)</f>
        <v>350</v>
      </c>
      <c r="T59" s="126"/>
      <c r="U59" s="126">
        <f>IF(P59&lt;=0,0,AS59)</f>
        <v>0</v>
      </c>
      <c r="V59" s="126"/>
      <c r="W59" s="126">
        <f>IF(R59&lt;=0,0,AU59)</f>
        <v>0</v>
      </c>
      <c r="X59" s="127"/>
      <c r="Y59" s="60"/>
      <c r="Z59" s="24"/>
      <c r="AA59" s="99" t="s">
        <v>79</v>
      </c>
      <c r="AB59" s="99"/>
      <c r="AC59" s="99"/>
      <c r="AD59" s="99"/>
      <c r="AE59" s="99"/>
      <c r="AF59" s="99"/>
      <c r="AG59" s="99"/>
      <c r="AH59" s="99"/>
      <c r="AI59" s="59"/>
      <c r="AJ59" s="59"/>
      <c r="AK59" s="100">
        <f>N59*S59</f>
        <v>21000</v>
      </c>
      <c r="AL59" s="100"/>
      <c r="AM59" s="100"/>
      <c r="AN59" s="100"/>
      <c r="AO59" s="100"/>
      <c r="AP59" s="100"/>
      <c r="AQ59" s="49"/>
      <c r="AR59" s="13"/>
      <c r="AS59" s="99">
        <v>350</v>
      </c>
      <c r="AT59" s="99"/>
      <c r="AU59" s="13"/>
      <c r="AV59" s="13"/>
      <c r="AW59" s="14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15" customFormat="1" ht="7.8" x14ac:dyDescent="0.15">
      <c r="A60" s="74" t="s">
        <v>16</v>
      </c>
      <c r="B60" s="75"/>
      <c r="C60" s="75"/>
      <c r="D60" s="75"/>
      <c r="E60" s="75"/>
      <c r="F60" s="76"/>
      <c r="G60" s="95" t="s">
        <v>20</v>
      </c>
      <c r="H60" s="95"/>
      <c r="I60" s="95"/>
      <c r="J60" s="95"/>
      <c r="K60" s="95"/>
      <c r="L60" s="95"/>
      <c r="M60" s="95"/>
      <c r="N60" s="118"/>
      <c r="O60" s="132"/>
      <c r="P60" s="132"/>
      <c r="Q60" s="132"/>
      <c r="R60" s="119"/>
      <c r="S60" s="125">
        <f t="shared" ref="S60:S65" si="9">IF(N60&lt;=0,0,AS60)</f>
        <v>0</v>
      </c>
      <c r="T60" s="126"/>
      <c r="U60" s="126">
        <f t="shared" ref="U60:U65" si="10">IF(P60&lt;=0,0,AS60)</f>
        <v>0</v>
      </c>
      <c r="V60" s="126"/>
      <c r="W60" s="126">
        <f t="shared" ref="W60:W65" si="11">IF(R60&lt;=0,0,AU60)</f>
        <v>0</v>
      </c>
      <c r="X60" s="127"/>
      <c r="Y60" s="60"/>
      <c r="Z60" s="24"/>
      <c r="AA60" s="99" t="s">
        <v>79</v>
      </c>
      <c r="AB60" s="99"/>
      <c r="AC60" s="99"/>
      <c r="AD60" s="99"/>
      <c r="AE60" s="99"/>
      <c r="AF60" s="99"/>
      <c r="AG60" s="99"/>
      <c r="AH60" s="99"/>
      <c r="AI60" s="59"/>
      <c r="AJ60" s="59"/>
      <c r="AK60" s="100">
        <f t="shared" ref="AK60:AK65" si="12">N60*S60</f>
        <v>0</v>
      </c>
      <c r="AL60" s="100"/>
      <c r="AM60" s="100"/>
      <c r="AN60" s="100"/>
      <c r="AO60" s="100"/>
      <c r="AP60" s="100"/>
      <c r="AQ60" s="49"/>
      <c r="AR60" s="13"/>
      <c r="AS60" s="99">
        <v>500</v>
      </c>
      <c r="AT60" s="99"/>
      <c r="AU60" s="13"/>
      <c r="AV60" s="13"/>
      <c r="AW60" s="14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15" customFormat="1" ht="7.8" x14ac:dyDescent="0.15">
      <c r="A61" s="74" t="s">
        <v>17</v>
      </c>
      <c r="B61" s="75"/>
      <c r="C61" s="75"/>
      <c r="D61" s="75"/>
      <c r="E61" s="75"/>
      <c r="F61" s="76"/>
      <c r="G61" s="95" t="s">
        <v>21</v>
      </c>
      <c r="H61" s="95"/>
      <c r="I61" s="95"/>
      <c r="J61" s="95"/>
      <c r="K61" s="95"/>
      <c r="L61" s="95"/>
      <c r="M61" s="95"/>
      <c r="N61" s="118">
        <v>6</v>
      </c>
      <c r="O61" s="132"/>
      <c r="P61" s="132"/>
      <c r="Q61" s="132"/>
      <c r="R61" s="119"/>
      <c r="S61" s="125">
        <f t="shared" si="9"/>
        <v>580</v>
      </c>
      <c r="T61" s="126"/>
      <c r="U61" s="126">
        <f t="shared" si="10"/>
        <v>0</v>
      </c>
      <c r="V61" s="126"/>
      <c r="W61" s="126">
        <f t="shared" si="11"/>
        <v>0</v>
      </c>
      <c r="X61" s="127"/>
      <c r="Y61" s="60"/>
      <c r="Z61" s="24"/>
      <c r="AA61" s="99" t="s">
        <v>79</v>
      </c>
      <c r="AB61" s="99"/>
      <c r="AC61" s="99"/>
      <c r="AD61" s="99"/>
      <c r="AE61" s="99"/>
      <c r="AF61" s="99"/>
      <c r="AG61" s="99"/>
      <c r="AH61" s="99"/>
      <c r="AI61" s="59"/>
      <c r="AJ61" s="59"/>
      <c r="AK61" s="100">
        <f t="shared" si="12"/>
        <v>3480</v>
      </c>
      <c r="AL61" s="100"/>
      <c r="AM61" s="100"/>
      <c r="AN61" s="100"/>
      <c r="AO61" s="100"/>
      <c r="AP61" s="100"/>
      <c r="AQ61" s="49"/>
      <c r="AR61" s="13"/>
      <c r="AS61" s="99">
        <v>580</v>
      </c>
      <c r="AT61" s="99"/>
      <c r="AU61" s="13"/>
      <c r="AV61" s="13"/>
      <c r="AW61" s="14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15" customFormat="1" ht="7.8" x14ac:dyDescent="0.15">
      <c r="A62" s="74" t="s">
        <v>27</v>
      </c>
      <c r="B62" s="75"/>
      <c r="C62" s="75"/>
      <c r="D62" s="75"/>
      <c r="E62" s="75"/>
      <c r="F62" s="76"/>
      <c r="G62" s="95" t="s">
        <v>22</v>
      </c>
      <c r="H62" s="95"/>
      <c r="I62" s="95"/>
      <c r="J62" s="95"/>
      <c r="K62" s="95"/>
      <c r="L62" s="95"/>
      <c r="M62" s="95"/>
      <c r="N62" s="118">
        <v>15</v>
      </c>
      <c r="O62" s="132"/>
      <c r="P62" s="132"/>
      <c r="Q62" s="132"/>
      <c r="R62" s="119"/>
      <c r="S62" s="125">
        <f t="shared" si="9"/>
        <v>600</v>
      </c>
      <c r="T62" s="126"/>
      <c r="U62" s="126">
        <f t="shared" si="10"/>
        <v>0</v>
      </c>
      <c r="V62" s="126"/>
      <c r="W62" s="126">
        <f t="shared" si="11"/>
        <v>0</v>
      </c>
      <c r="X62" s="127"/>
      <c r="Y62" s="60"/>
      <c r="Z62" s="24"/>
      <c r="AA62" s="99" t="s">
        <v>79</v>
      </c>
      <c r="AB62" s="99"/>
      <c r="AC62" s="99"/>
      <c r="AD62" s="99"/>
      <c r="AE62" s="99"/>
      <c r="AF62" s="99"/>
      <c r="AG62" s="99"/>
      <c r="AH62" s="99"/>
      <c r="AI62" s="59"/>
      <c r="AJ62" s="59"/>
      <c r="AK62" s="100">
        <f t="shared" si="12"/>
        <v>9000</v>
      </c>
      <c r="AL62" s="100"/>
      <c r="AM62" s="100"/>
      <c r="AN62" s="100"/>
      <c r="AO62" s="100"/>
      <c r="AP62" s="100"/>
      <c r="AQ62" s="49"/>
      <c r="AR62" s="13"/>
      <c r="AS62" s="99">
        <v>600</v>
      </c>
      <c r="AT62" s="99"/>
      <c r="AU62" s="13"/>
      <c r="AV62" s="13"/>
      <c r="AW62" s="14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15" customFormat="1" ht="7.8" x14ac:dyDescent="0.15">
      <c r="A63" s="74" t="s">
        <v>28</v>
      </c>
      <c r="B63" s="75"/>
      <c r="C63" s="75"/>
      <c r="D63" s="75"/>
      <c r="E63" s="75"/>
      <c r="F63" s="76"/>
      <c r="G63" s="95" t="s">
        <v>23</v>
      </c>
      <c r="H63" s="95"/>
      <c r="I63" s="95"/>
      <c r="J63" s="95"/>
      <c r="K63" s="95"/>
      <c r="L63" s="95"/>
      <c r="M63" s="95"/>
      <c r="N63" s="118"/>
      <c r="O63" s="132"/>
      <c r="P63" s="132"/>
      <c r="Q63" s="132"/>
      <c r="R63" s="119"/>
      <c r="S63" s="125">
        <f t="shared" si="9"/>
        <v>0</v>
      </c>
      <c r="T63" s="126"/>
      <c r="U63" s="126">
        <f t="shared" si="10"/>
        <v>0</v>
      </c>
      <c r="V63" s="126"/>
      <c r="W63" s="126">
        <f t="shared" si="11"/>
        <v>0</v>
      </c>
      <c r="X63" s="127"/>
      <c r="Y63" s="60"/>
      <c r="Z63" s="24"/>
      <c r="AA63" s="99" t="s">
        <v>79</v>
      </c>
      <c r="AB63" s="99"/>
      <c r="AC63" s="99"/>
      <c r="AD63" s="99"/>
      <c r="AE63" s="99"/>
      <c r="AF63" s="99"/>
      <c r="AG63" s="99"/>
      <c r="AH63" s="99"/>
      <c r="AI63" s="59"/>
      <c r="AJ63" s="59"/>
      <c r="AK63" s="100">
        <f t="shared" si="12"/>
        <v>0</v>
      </c>
      <c r="AL63" s="100"/>
      <c r="AM63" s="100"/>
      <c r="AN63" s="100"/>
      <c r="AO63" s="100"/>
      <c r="AP63" s="100"/>
      <c r="AQ63" s="49"/>
      <c r="AR63" s="13"/>
      <c r="AS63" s="99">
        <v>1360</v>
      </c>
      <c r="AT63" s="99"/>
      <c r="AU63" s="13"/>
      <c r="AV63" s="13"/>
      <c r="AW63" s="14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15" customFormat="1" ht="7.8" x14ac:dyDescent="0.15">
      <c r="A64" s="74" t="s">
        <v>57</v>
      </c>
      <c r="B64" s="75"/>
      <c r="C64" s="75"/>
      <c r="D64" s="75"/>
      <c r="E64" s="75"/>
      <c r="F64" s="76"/>
      <c r="G64" s="95" t="s">
        <v>24</v>
      </c>
      <c r="H64" s="95"/>
      <c r="I64" s="95"/>
      <c r="J64" s="95"/>
      <c r="K64" s="95"/>
      <c r="L64" s="95"/>
      <c r="M64" s="95"/>
      <c r="N64" s="118"/>
      <c r="O64" s="132"/>
      <c r="P64" s="132"/>
      <c r="Q64" s="132"/>
      <c r="R64" s="119"/>
      <c r="S64" s="125">
        <f t="shared" si="9"/>
        <v>0</v>
      </c>
      <c r="T64" s="126"/>
      <c r="U64" s="126">
        <f t="shared" si="10"/>
        <v>0</v>
      </c>
      <c r="V64" s="126"/>
      <c r="W64" s="126">
        <f t="shared" si="11"/>
        <v>0</v>
      </c>
      <c r="X64" s="127"/>
      <c r="Y64" s="60"/>
      <c r="Z64" s="24"/>
      <c r="AA64" s="99" t="s">
        <v>79</v>
      </c>
      <c r="AB64" s="99"/>
      <c r="AC64" s="99"/>
      <c r="AD64" s="99"/>
      <c r="AE64" s="99"/>
      <c r="AF64" s="99"/>
      <c r="AG64" s="99"/>
      <c r="AH64" s="99"/>
      <c r="AI64" s="59"/>
      <c r="AJ64" s="59"/>
      <c r="AK64" s="100">
        <f t="shared" si="12"/>
        <v>0</v>
      </c>
      <c r="AL64" s="100"/>
      <c r="AM64" s="100"/>
      <c r="AN64" s="100"/>
      <c r="AO64" s="100"/>
      <c r="AP64" s="100"/>
      <c r="AQ64" s="49"/>
      <c r="AR64" s="13"/>
      <c r="AS64" s="99">
        <v>1600</v>
      </c>
      <c r="AT64" s="99"/>
      <c r="AU64" s="13"/>
      <c r="AV64" s="13"/>
      <c r="AW64" s="14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15" customFormat="1" ht="7.8" x14ac:dyDescent="0.15">
      <c r="A65" s="74" t="s">
        <v>18</v>
      </c>
      <c r="B65" s="75"/>
      <c r="C65" s="75"/>
      <c r="D65" s="75"/>
      <c r="E65" s="75"/>
      <c r="F65" s="76"/>
      <c r="G65" s="95" t="s">
        <v>25</v>
      </c>
      <c r="H65" s="95"/>
      <c r="I65" s="95"/>
      <c r="J65" s="95"/>
      <c r="K65" s="95"/>
      <c r="L65" s="95"/>
      <c r="M65" s="95"/>
      <c r="N65" s="118"/>
      <c r="O65" s="132"/>
      <c r="P65" s="132"/>
      <c r="Q65" s="132"/>
      <c r="R65" s="119"/>
      <c r="S65" s="125">
        <f t="shared" si="9"/>
        <v>0</v>
      </c>
      <c r="T65" s="126"/>
      <c r="U65" s="126">
        <f t="shared" si="10"/>
        <v>0</v>
      </c>
      <c r="V65" s="126"/>
      <c r="W65" s="126">
        <f t="shared" si="11"/>
        <v>0</v>
      </c>
      <c r="X65" s="127"/>
      <c r="Y65" s="60"/>
      <c r="Z65" s="24"/>
      <c r="AA65" s="99" t="s">
        <v>79</v>
      </c>
      <c r="AB65" s="99"/>
      <c r="AC65" s="99"/>
      <c r="AD65" s="99"/>
      <c r="AE65" s="99"/>
      <c r="AF65" s="99"/>
      <c r="AG65" s="99"/>
      <c r="AH65" s="99"/>
      <c r="AI65" s="59"/>
      <c r="AJ65" s="59"/>
      <c r="AK65" s="100">
        <f t="shared" si="12"/>
        <v>0</v>
      </c>
      <c r="AL65" s="100"/>
      <c r="AM65" s="100"/>
      <c r="AN65" s="100"/>
      <c r="AO65" s="100"/>
      <c r="AP65" s="100"/>
      <c r="AQ65" s="49"/>
      <c r="AR65" s="13"/>
      <c r="AS65" s="99">
        <v>1800</v>
      </c>
      <c r="AT65" s="99"/>
      <c r="AU65" s="13"/>
      <c r="AV65" s="13"/>
      <c r="AW65" s="14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61" customFormat="1" ht="7.8" x14ac:dyDescent="0.15">
      <c r="A66" s="133" t="s">
        <v>62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5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5"/>
      <c r="AL66" s="35"/>
      <c r="AM66" s="35"/>
      <c r="AN66" s="35"/>
      <c r="AO66" s="35"/>
      <c r="AP66" s="35"/>
      <c r="AQ66" s="35"/>
      <c r="AR66" s="36"/>
      <c r="AS66" s="36"/>
      <c r="AT66" s="36"/>
      <c r="AU66" s="36"/>
      <c r="AV66" s="36"/>
      <c r="AW66" s="39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</row>
    <row r="67" spans="1:71" s="15" customFormat="1" ht="6" customHeight="1" x14ac:dyDescent="0.15">
      <c r="A67" s="110" t="s">
        <v>64</v>
      </c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 t="s">
        <v>59</v>
      </c>
      <c r="O67" s="110"/>
      <c r="P67" s="110"/>
      <c r="Q67" s="110"/>
      <c r="R67" s="110"/>
      <c r="S67" s="112" t="s">
        <v>65</v>
      </c>
      <c r="T67" s="112"/>
      <c r="U67" s="112"/>
      <c r="V67" s="112"/>
      <c r="W67" s="112"/>
      <c r="X67" s="112"/>
      <c r="Y67" s="23"/>
      <c r="Z67" s="23"/>
      <c r="AA67" s="23"/>
      <c r="AB67" s="23"/>
      <c r="AC67" s="23"/>
      <c r="AD67" s="23"/>
      <c r="AE67" s="58"/>
      <c r="AF67" s="58"/>
      <c r="AG67" s="58"/>
      <c r="AH67" s="58"/>
      <c r="AI67" s="58"/>
      <c r="AJ67" s="58"/>
      <c r="AK67" s="57"/>
      <c r="AL67" s="57"/>
      <c r="AM67" s="57"/>
      <c r="AN67" s="57"/>
      <c r="AO67" s="57"/>
      <c r="AP67" s="57"/>
      <c r="AQ67" s="57"/>
      <c r="AR67" s="13"/>
      <c r="AS67" s="13"/>
      <c r="AT67" s="13"/>
      <c r="AU67" s="13"/>
      <c r="AV67" s="13"/>
      <c r="AW67" s="14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15" customFormat="1" ht="6" customHeight="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1" t="s">
        <v>66</v>
      </c>
      <c r="T68" s="111"/>
      <c r="U68" s="111"/>
      <c r="V68" s="111"/>
      <c r="W68" s="111"/>
      <c r="X68" s="111"/>
      <c r="Y68" s="24"/>
      <c r="Z68" s="24"/>
      <c r="AA68" s="24"/>
      <c r="AB68" s="24"/>
      <c r="AC68" s="24"/>
      <c r="AD68" s="24"/>
      <c r="AE68" s="59"/>
      <c r="AF68" s="59"/>
      <c r="AG68" s="59"/>
      <c r="AH68" s="59"/>
      <c r="AI68" s="59"/>
      <c r="AJ68" s="59"/>
      <c r="AK68" s="49"/>
      <c r="AL68" s="49"/>
      <c r="AM68" s="49"/>
      <c r="AN68" s="49"/>
      <c r="AO68" s="49"/>
      <c r="AP68" s="49"/>
      <c r="AQ68" s="49"/>
      <c r="AR68" s="13"/>
      <c r="AS68" s="99" t="s">
        <v>60</v>
      </c>
      <c r="AT68" s="99"/>
      <c r="AU68" s="13"/>
      <c r="AV68" s="13"/>
      <c r="AW68" s="14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15" customFormat="1" ht="7.8" x14ac:dyDescent="0.15">
      <c r="A69" s="95" t="s">
        <v>98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131">
        <v>45</v>
      </c>
      <c r="O69" s="131"/>
      <c r="P69" s="131"/>
      <c r="Q69" s="131"/>
      <c r="R69" s="131"/>
      <c r="S69" s="106">
        <v>18</v>
      </c>
      <c r="T69" s="106"/>
      <c r="U69" s="106"/>
      <c r="V69" s="106"/>
      <c r="W69" s="106"/>
      <c r="X69" s="106"/>
      <c r="Y69" s="13"/>
      <c r="Z69" s="13"/>
      <c r="AA69" s="99" t="s">
        <v>67</v>
      </c>
      <c r="AB69" s="99"/>
      <c r="AC69" s="99"/>
      <c r="AD69" s="99"/>
      <c r="AE69" s="99"/>
      <c r="AF69" s="99"/>
      <c r="AG69" s="99"/>
      <c r="AH69" s="99"/>
      <c r="AI69" s="13"/>
      <c r="AJ69" s="13"/>
      <c r="AK69" s="100">
        <f>N69*S69*3.41</f>
        <v>2762.1</v>
      </c>
      <c r="AL69" s="100"/>
      <c r="AM69" s="100"/>
      <c r="AN69" s="100"/>
      <c r="AO69" s="100"/>
      <c r="AP69" s="100"/>
      <c r="AQ69" s="49"/>
      <c r="AR69" s="13"/>
      <c r="AS69" s="13"/>
      <c r="AT69" s="13"/>
      <c r="AU69" s="13"/>
      <c r="AV69" s="13"/>
      <c r="AW69" s="14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15" customFormat="1" ht="7.8" x14ac:dyDescent="0.15">
      <c r="A70" s="95" t="s">
        <v>63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131"/>
      <c r="O70" s="131"/>
      <c r="P70" s="131"/>
      <c r="Q70" s="131"/>
      <c r="R70" s="131"/>
      <c r="S70" s="106"/>
      <c r="T70" s="106"/>
      <c r="U70" s="106"/>
      <c r="V70" s="106"/>
      <c r="W70" s="106"/>
      <c r="X70" s="106"/>
      <c r="Y70" s="13"/>
      <c r="Z70" s="13"/>
      <c r="AA70" s="99" t="s">
        <v>67</v>
      </c>
      <c r="AB70" s="99"/>
      <c r="AC70" s="99"/>
      <c r="AD70" s="99"/>
      <c r="AE70" s="99"/>
      <c r="AF70" s="99"/>
      <c r="AG70" s="99"/>
      <c r="AH70" s="99"/>
      <c r="AI70" s="13"/>
      <c r="AJ70" s="13"/>
      <c r="AK70" s="100">
        <f>N70*S70*3.41</f>
        <v>0</v>
      </c>
      <c r="AL70" s="100"/>
      <c r="AM70" s="100"/>
      <c r="AN70" s="100"/>
      <c r="AO70" s="100"/>
      <c r="AP70" s="100"/>
      <c r="AQ70" s="49"/>
      <c r="AR70" s="13"/>
      <c r="AS70" s="13"/>
      <c r="AT70" s="13"/>
      <c r="AU70" s="13"/>
      <c r="AV70" s="13"/>
      <c r="AW70" s="14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15" customFormat="1" ht="7.8" x14ac:dyDescent="0.15">
      <c r="A71" s="74" t="s">
        <v>69</v>
      </c>
      <c r="B71" s="75"/>
      <c r="C71" s="75"/>
      <c r="D71" s="75"/>
      <c r="E71" s="76"/>
      <c r="F71" s="101"/>
      <c r="G71" s="102"/>
      <c r="H71" s="102"/>
      <c r="I71" s="102"/>
      <c r="J71" s="102"/>
      <c r="K71" s="102"/>
      <c r="L71" s="102"/>
      <c r="M71" s="103"/>
      <c r="N71" s="105"/>
      <c r="O71" s="105"/>
      <c r="P71" s="105"/>
      <c r="Q71" s="105"/>
      <c r="R71" s="105"/>
      <c r="S71" s="106"/>
      <c r="T71" s="106"/>
      <c r="U71" s="106"/>
      <c r="V71" s="106"/>
      <c r="W71" s="106"/>
      <c r="X71" s="106"/>
      <c r="Y71" s="13"/>
      <c r="Z71" s="13"/>
      <c r="AA71" s="99" t="s">
        <v>67</v>
      </c>
      <c r="AB71" s="99"/>
      <c r="AC71" s="99"/>
      <c r="AD71" s="99"/>
      <c r="AE71" s="99"/>
      <c r="AF71" s="99"/>
      <c r="AG71" s="99"/>
      <c r="AH71" s="99"/>
      <c r="AI71" s="13"/>
      <c r="AJ71" s="13"/>
      <c r="AK71" s="100">
        <f>N71*S71*3.41</f>
        <v>0</v>
      </c>
      <c r="AL71" s="100"/>
      <c r="AM71" s="100"/>
      <c r="AN71" s="100"/>
      <c r="AO71" s="100"/>
      <c r="AP71" s="100"/>
      <c r="AQ71" s="49"/>
      <c r="AR71" s="13"/>
      <c r="AS71" s="13"/>
      <c r="AT71" s="13"/>
      <c r="AU71" s="13"/>
      <c r="AV71" s="13"/>
      <c r="AW71" s="14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2" spans="1:71" s="61" customFormat="1" ht="7.8" x14ac:dyDescent="0.15">
      <c r="A72" s="133" t="s">
        <v>68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5"/>
      <c r="AL72" s="35"/>
      <c r="AM72" s="35"/>
      <c r="AN72" s="35"/>
      <c r="AO72" s="35"/>
      <c r="AP72" s="35"/>
      <c r="AQ72" s="35"/>
      <c r="AR72" s="36"/>
      <c r="AS72" s="36"/>
      <c r="AT72" s="36"/>
      <c r="AU72" s="36"/>
      <c r="AV72" s="36"/>
      <c r="AW72" s="39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</row>
    <row r="73" spans="1:71" s="15" customFormat="1" ht="6" customHeight="1" x14ac:dyDescent="0.15">
      <c r="A73" s="110" t="s">
        <v>64</v>
      </c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 t="s">
        <v>59</v>
      </c>
      <c r="O73" s="110"/>
      <c r="P73" s="110"/>
      <c r="Q73" s="110"/>
      <c r="R73" s="110"/>
      <c r="S73" s="112" t="s">
        <v>65</v>
      </c>
      <c r="T73" s="112"/>
      <c r="U73" s="112"/>
      <c r="V73" s="112"/>
      <c r="W73" s="112"/>
      <c r="X73" s="112"/>
      <c r="Y73" s="23"/>
      <c r="Z73" s="23"/>
      <c r="AA73" s="23"/>
      <c r="AB73" s="23"/>
      <c r="AC73" s="23"/>
      <c r="AD73" s="23"/>
      <c r="AE73" s="58"/>
      <c r="AF73" s="58"/>
      <c r="AG73" s="58"/>
      <c r="AH73" s="58"/>
      <c r="AI73" s="58"/>
      <c r="AJ73" s="58"/>
      <c r="AK73" s="57"/>
      <c r="AL73" s="57"/>
      <c r="AM73" s="57"/>
      <c r="AN73" s="57"/>
      <c r="AO73" s="57"/>
      <c r="AP73" s="57"/>
      <c r="AQ73" s="57"/>
      <c r="AR73" s="13"/>
      <c r="AS73" s="13"/>
      <c r="AT73" s="13"/>
      <c r="AU73" s="13"/>
      <c r="AV73" s="13"/>
      <c r="AW73" s="14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</row>
    <row r="74" spans="1:71" s="15" customFormat="1" ht="6" customHeight="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1" t="s">
        <v>66</v>
      </c>
      <c r="T74" s="111"/>
      <c r="U74" s="111"/>
      <c r="V74" s="111"/>
      <c r="W74" s="111"/>
      <c r="X74" s="111"/>
      <c r="Y74" s="24"/>
      <c r="Z74" s="24"/>
      <c r="AA74" s="24"/>
      <c r="AB74" s="24"/>
      <c r="AC74" s="24"/>
      <c r="AD74" s="24"/>
      <c r="AE74" s="59"/>
      <c r="AF74" s="59"/>
      <c r="AG74" s="59"/>
      <c r="AH74" s="59"/>
      <c r="AI74" s="59"/>
      <c r="AJ74" s="59"/>
      <c r="AK74" s="49"/>
      <c r="AL74" s="49"/>
      <c r="AM74" s="49"/>
      <c r="AN74" s="49"/>
      <c r="AO74" s="49"/>
      <c r="AP74" s="49"/>
      <c r="AQ74" s="49"/>
      <c r="AR74" s="13"/>
      <c r="AS74" s="99" t="s">
        <v>60</v>
      </c>
      <c r="AT74" s="99"/>
      <c r="AU74" s="13"/>
      <c r="AV74" s="13"/>
      <c r="AW74" s="14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</row>
    <row r="75" spans="1:71" s="15" customFormat="1" ht="8.1" customHeight="1" x14ac:dyDescent="0.15">
      <c r="A75" s="74" t="s">
        <v>70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6"/>
      <c r="N75" s="131">
        <v>6</v>
      </c>
      <c r="O75" s="131"/>
      <c r="P75" s="131"/>
      <c r="Q75" s="131"/>
      <c r="R75" s="131"/>
      <c r="S75" s="99">
        <v>120</v>
      </c>
      <c r="T75" s="99"/>
      <c r="U75" s="99"/>
      <c r="V75" s="99"/>
      <c r="W75" s="99"/>
      <c r="X75" s="99"/>
      <c r="Y75" s="13"/>
      <c r="Z75" s="13"/>
      <c r="AA75" s="99" t="s">
        <v>67</v>
      </c>
      <c r="AB75" s="99"/>
      <c r="AC75" s="99"/>
      <c r="AD75" s="99"/>
      <c r="AE75" s="99"/>
      <c r="AF75" s="99"/>
      <c r="AG75" s="99"/>
      <c r="AH75" s="99"/>
      <c r="AI75" s="13"/>
      <c r="AJ75" s="13"/>
      <c r="AK75" s="100">
        <f>N75*S75*3.41</f>
        <v>2455.2000000000003</v>
      </c>
      <c r="AL75" s="100"/>
      <c r="AM75" s="100"/>
      <c r="AN75" s="100"/>
      <c r="AO75" s="100"/>
      <c r="AP75" s="100"/>
      <c r="AQ75" s="49"/>
      <c r="AR75" s="13"/>
      <c r="AS75" s="13"/>
      <c r="AT75" s="13"/>
      <c r="AU75" s="13"/>
      <c r="AV75" s="13"/>
      <c r="AW75" s="14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</row>
    <row r="76" spans="1:71" s="15" customFormat="1" ht="8.1" customHeight="1" x14ac:dyDescent="0.15">
      <c r="A76" s="74" t="s">
        <v>69</v>
      </c>
      <c r="B76" s="75"/>
      <c r="C76" s="75"/>
      <c r="D76" s="75"/>
      <c r="E76" s="76"/>
      <c r="F76" s="136" t="s">
        <v>100</v>
      </c>
      <c r="G76" s="136"/>
      <c r="H76" s="136"/>
      <c r="I76" s="136"/>
      <c r="J76" s="136"/>
      <c r="K76" s="136"/>
      <c r="L76" s="136"/>
      <c r="M76" s="136"/>
      <c r="N76" s="105">
        <v>6</v>
      </c>
      <c r="O76" s="105"/>
      <c r="P76" s="105"/>
      <c r="Q76" s="105"/>
      <c r="R76" s="105"/>
      <c r="S76" s="106">
        <v>860</v>
      </c>
      <c r="T76" s="106"/>
      <c r="U76" s="106"/>
      <c r="V76" s="106"/>
      <c r="W76" s="106"/>
      <c r="X76" s="106"/>
      <c r="Y76" s="13"/>
      <c r="Z76" s="13"/>
      <c r="AA76" s="99" t="s">
        <v>67</v>
      </c>
      <c r="AB76" s="99"/>
      <c r="AC76" s="99"/>
      <c r="AD76" s="99"/>
      <c r="AE76" s="99"/>
      <c r="AF76" s="99"/>
      <c r="AG76" s="99"/>
      <c r="AH76" s="99"/>
      <c r="AI76" s="13"/>
      <c r="AJ76" s="13"/>
      <c r="AK76" s="100">
        <f>N76*S76*3.41</f>
        <v>17595.600000000002</v>
      </c>
      <c r="AL76" s="100"/>
      <c r="AM76" s="100"/>
      <c r="AN76" s="100"/>
      <c r="AO76" s="100"/>
      <c r="AP76" s="100"/>
      <c r="AQ76" s="49"/>
      <c r="AR76" s="13"/>
      <c r="AS76" s="13"/>
      <c r="AT76" s="13"/>
      <c r="AU76" s="13"/>
      <c r="AV76" s="13"/>
      <c r="AW76" s="14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</row>
    <row r="77" spans="1:71" s="61" customFormat="1" ht="6" customHeight="1" x14ac:dyDescent="0.15">
      <c r="A77" s="80" t="s">
        <v>84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5"/>
      <c r="AL77" s="35"/>
      <c r="AM77" s="35"/>
      <c r="AN77" s="35"/>
      <c r="AO77" s="35"/>
      <c r="AP77" s="35"/>
      <c r="AQ77" s="35"/>
      <c r="AR77" s="36"/>
      <c r="AS77" s="36"/>
      <c r="AT77" s="36"/>
      <c r="AU77" s="36"/>
      <c r="AV77" s="36"/>
      <c r="AW77" s="39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</row>
    <row r="78" spans="1:71" s="15" customFormat="1" ht="6" customHeight="1" x14ac:dyDescent="0.15">
      <c r="A78" s="110" t="s">
        <v>87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 t="s">
        <v>59</v>
      </c>
      <c r="O78" s="110"/>
      <c r="P78" s="110"/>
      <c r="Q78" s="110"/>
      <c r="R78" s="110"/>
      <c r="S78" s="112" t="s">
        <v>85</v>
      </c>
      <c r="T78" s="112"/>
      <c r="U78" s="112"/>
      <c r="V78" s="112"/>
      <c r="W78" s="112"/>
      <c r="X78" s="112"/>
      <c r="Y78" s="23"/>
      <c r="Z78" s="23"/>
      <c r="AA78" s="23"/>
      <c r="AB78" s="23"/>
      <c r="AC78" s="23"/>
      <c r="AD78" s="23"/>
      <c r="AE78" s="58"/>
      <c r="AF78" s="58"/>
      <c r="AG78" s="58"/>
      <c r="AH78" s="58"/>
      <c r="AI78" s="58"/>
      <c r="AJ78" s="58"/>
      <c r="AK78" s="57"/>
      <c r="AL78" s="57"/>
      <c r="AM78" s="57"/>
      <c r="AN78" s="57"/>
      <c r="AO78" s="57"/>
      <c r="AP78" s="57"/>
      <c r="AQ78" s="57"/>
      <c r="AR78" s="13"/>
      <c r="AS78" s="13"/>
      <c r="AT78" s="13"/>
      <c r="AU78" s="13"/>
      <c r="AV78" s="13"/>
      <c r="AW78" s="14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</row>
    <row r="79" spans="1:71" s="15" customFormat="1" ht="6" customHeight="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1" t="s">
        <v>61</v>
      </c>
      <c r="T79" s="111"/>
      <c r="U79" s="111"/>
      <c r="V79" s="111"/>
      <c r="W79" s="111"/>
      <c r="X79" s="111"/>
      <c r="Y79" s="24"/>
      <c r="Z79" s="24"/>
      <c r="AA79" s="24"/>
      <c r="AB79" s="24"/>
      <c r="AC79" s="24"/>
      <c r="AD79" s="24"/>
      <c r="AE79" s="59"/>
      <c r="AF79" s="59"/>
      <c r="AG79" s="59"/>
      <c r="AH79" s="59"/>
      <c r="AI79" s="59"/>
      <c r="AJ79" s="59"/>
      <c r="AK79" s="49"/>
      <c r="AL79" s="49"/>
      <c r="AM79" s="49"/>
      <c r="AN79" s="49"/>
      <c r="AO79" s="49"/>
      <c r="AP79" s="49"/>
      <c r="AQ79" s="49"/>
      <c r="AR79" s="13"/>
      <c r="AS79" s="99" t="s">
        <v>60</v>
      </c>
      <c r="AT79" s="99"/>
      <c r="AU79" s="13"/>
      <c r="AV79" s="13"/>
      <c r="AW79" s="14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</row>
    <row r="80" spans="1:71" s="15" customFormat="1" ht="7.8" x14ac:dyDescent="0.15">
      <c r="A80" s="101" t="s">
        <v>99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3"/>
      <c r="N80" s="105"/>
      <c r="O80" s="105"/>
      <c r="P80" s="105"/>
      <c r="Q80" s="105"/>
      <c r="R80" s="105"/>
      <c r="S80" s="106"/>
      <c r="T80" s="106"/>
      <c r="U80" s="106"/>
      <c r="V80" s="106"/>
      <c r="W80" s="106"/>
      <c r="X80" s="106"/>
      <c r="Y80" s="13"/>
      <c r="Z80" s="13"/>
      <c r="AA80" s="99" t="s">
        <v>86</v>
      </c>
      <c r="AB80" s="99"/>
      <c r="AC80" s="99"/>
      <c r="AD80" s="99"/>
      <c r="AE80" s="99"/>
      <c r="AF80" s="99"/>
      <c r="AG80" s="99"/>
      <c r="AH80" s="99"/>
      <c r="AI80" s="13"/>
      <c r="AJ80" s="13"/>
      <c r="AK80" s="100">
        <f>N80*S80</f>
        <v>0</v>
      </c>
      <c r="AL80" s="100"/>
      <c r="AM80" s="100"/>
      <c r="AN80" s="100"/>
      <c r="AO80" s="100"/>
      <c r="AP80" s="100"/>
      <c r="AQ80" s="49"/>
      <c r="AR80" s="13"/>
      <c r="AS80" s="13"/>
      <c r="AT80" s="13"/>
      <c r="AU80" s="13"/>
      <c r="AV80" s="13"/>
      <c r="AW80" s="14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</row>
    <row r="81" spans="1:71" s="15" customFormat="1" ht="6" customHeight="1" x14ac:dyDescent="0.15">
      <c r="A81" s="62" t="s">
        <v>44</v>
      </c>
      <c r="B81" s="63"/>
      <c r="C81" s="72" t="s">
        <v>90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13"/>
      <c r="Z81" s="13"/>
      <c r="AA81" s="24"/>
      <c r="AB81" s="24"/>
      <c r="AC81" s="24"/>
      <c r="AD81" s="24"/>
      <c r="AE81" s="24"/>
      <c r="AF81" s="24"/>
      <c r="AG81" s="24"/>
      <c r="AH81" s="24"/>
      <c r="AI81" s="13"/>
      <c r="AJ81" s="13"/>
      <c r="AK81" s="64"/>
      <c r="AL81" s="64"/>
      <c r="AM81" s="64"/>
      <c r="AN81" s="64"/>
      <c r="AO81" s="64"/>
      <c r="AP81" s="64"/>
      <c r="AQ81" s="49"/>
      <c r="AR81" s="13"/>
      <c r="AS81" s="13"/>
      <c r="AT81" s="13"/>
      <c r="AU81" s="13"/>
      <c r="AV81" s="13"/>
      <c r="AW81" s="14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</row>
    <row r="82" spans="1:71" s="15" customFormat="1" ht="6" customHeight="1" x14ac:dyDescent="0.15">
      <c r="A82" s="65" t="s">
        <v>45</v>
      </c>
      <c r="B82" s="66"/>
      <c r="C82" s="72" t="s">
        <v>91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13"/>
      <c r="Z82" s="13"/>
      <c r="AA82" s="37"/>
      <c r="AB82" s="37"/>
      <c r="AC82" s="37"/>
      <c r="AD82" s="37"/>
      <c r="AE82" s="37"/>
      <c r="AF82" s="37"/>
      <c r="AG82" s="37"/>
      <c r="AH82" s="37"/>
      <c r="AI82" s="13"/>
      <c r="AJ82" s="13"/>
      <c r="AK82" s="67"/>
      <c r="AL82" s="67"/>
      <c r="AM82" s="67"/>
      <c r="AN82" s="67"/>
      <c r="AO82" s="67"/>
      <c r="AP82" s="67"/>
      <c r="AQ82" s="49"/>
      <c r="AR82" s="13"/>
      <c r="AS82" s="13"/>
      <c r="AT82" s="13"/>
      <c r="AU82" s="13"/>
      <c r="AV82" s="13"/>
      <c r="AW82" s="14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</row>
    <row r="83" spans="1:71" s="15" customFormat="1" ht="7.8" x14ac:dyDescent="0.15">
      <c r="A83" s="65" t="s">
        <v>50</v>
      </c>
      <c r="B83" s="68"/>
      <c r="C83" s="72" t="s">
        <v>96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69"/>
      <c r="Z83" s="69"/>
      <c r="AA83" s="142" t="s">
        <v>14</v>
      </c>
      <c r="AB83" s="142"/>
      <c r="AC83" s="142"/>
      <c r="AD83" s="142"/>
      <c r="AE83" s="142"/>
      <c r="AF83" s="142"/>
      <c r="AG83" s="142"/>
      <c r="AH83" s="142"/>
      <c r="AI83" s="13"/>
      <c r="AJ83" s="13"/>
      <c r="AK83" s="149">
        <f>(SUM(AK14:AP80))*1.03</f>
        <v>203357.85171725444</v>
      </c>
      <c r="AL83" s="150"/>
      <c r="AM83" s="150"/>
      <c r="AN83" s="150"/>
      <c r="AO83" s="150"/>
      <c r="AP83" s="151"/>
      <c r="AQ83" s="57"/>
      <c r="AR83" s="13"/>
      <c r="AS83" s="13"/>
      <c r="AT83" s="13"/>
      <c r="AU83" s="13"/>
      <c r="AV83" s="13"/>
      <c r="AW83" s="14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</row>
    <row r="84" spans="1:71" s="15" customFormat="1" ht="7.8" x14ac:dyDescent="0.15">
      <c r="A84" s="65" t="s">
        <v>15</v>
      </c>
      <c r="B84" s="13"/>
      <c r="C84" s="72" t="s">
        <v>95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69"/>
      <c r="Z84" s="69"/>
      <c r="AA84" s="35"/>
      <c r="AB84" s="35"/>
      <c r="AC84" s="35"/>
      <c r="AD84" s="35"/>
      <c r="AE84" s="35"/>
      <c r="AF84" s="35"/>
      <c r="AG84" s="35"/>
      <c r="AH84" s="35"/>
      <c r="AI84" s="13"/>
      <c r="AJ84" s="13"/>
      <c r="AK84" s="57"/>
      <c r="AL84" s="57"/>
      <c r="AM84" s="57"/>
      <c r="AN84" s="57"/>
      <c r="AO84" s="57"/>
      <c r="AP84" s="57"/>
      <c r="AQ84" s="57"/>
      <c r="AR84" s="13"/>
      <c r="AS84" s="13"/>
      <c r="AT84" s="13"/>
      <c r="AU84" s="13"/>
      <c r="AV84" s="13"/>
      <c r="AW84" s="14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</row>
    <row r="85" spans="1:71" s="15" customFormat="1" ht="7.8" x14ac:dyDescent="0.15">
      <c r="A85" s="70" t="s">
        <v>89</v>
      </c>
      <c r="B85" s="13"/>
      <c r="C85" s="72" t="s">
        <v>93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34"/>
      <c r="AL85" s="34"/>
      <c r="AM85" s="34"/>
      <c r="AN85" s="34"/>
      <c r="AO85" s="34"/>
      <c r="AP85" s="34"/>
      <c r="AQ85" s="34"/>
      <c r="AR85" s="13"/>
      <c r="AS85" s="13"/>
      <c r="AT85" s="13"/>
      <c r="AU85" s="13"/>
      <c r="AV85" s="13"/>
      <c r="AW85" s="14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</row>
    <row r="86" spans="1:71" s="15" customFormat="1" ht="7.8" x14ac:dyDescent="0.15">
      <c r="A86" s="70" t="s">
        <v>30</v>
      </c>
      <c r="B86" s="13"/>
      <c r="C86" s="72" t="s">
        <v>94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69"/>
      <c r="Z86" s="69"/>
      <c r="AA86" s="142" t="s">
        <v>5</v>
      </c>
      <c r="AB86" s="142"/>
      <c r="AC86" s="142"/>
      <c r="AD86" s="142"/>
      <c r="AE86" s="142"/>
      <c r="AF86" s="142"/>
      <c r="AG86" s="142"/>
      <c r="AH86" s="142"/>
      <c r="AI86" s="13"/>
      <c r="AJ86" s="13"/>
      <c r="AK86" s="148">
        <f>AK83/12000</f>
        <v>16.946487643104536</v>
      </c>
      <c r="AL86" s="148"/>
      <c r="AM86" s="148"/>
      <c r="AN86" s="148"/>
      <c r="AO86" s="148"/>
      <c r="AP86" s="148"/>
      <c r="AQ86" s="71"/>
      <c r="AR86" s="13"/>
      <c r="AS86" s="13"/>
      <c r="AT86" s="13"/>
      <c r="AU86" s="13"/>
      <c r="AV86" s="13"/>
      <c r="AW86" s="14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</row>
    <row r="87" spans="1:71" ht="12" customHeight="1" x14ac:dyDescent="0.2">
      <c r="P87" s="1"/>
      <c r="Q87" s="1"/>
      <c r="R87" s="1"/>
      <c r="S87" s="1"/>
      <c r="T87" s="1"/>
      <c r="U87" s="1"/>
      <c r="V87" s="1"/>
      <c r="W87" s="1"/>
      <c r="X87" s="1"/>
      <c r="AK87" s="4"/>
      <c r="AL87" s="4"/>
      <c r="AM87" s="4"/>
      <c r="AN87" s="4"/>
      <c r="AO87" s="4"/>
      <c r="AP87" s="4"/>
      <c r="AQ87" s="4"/>
    </row>
  </sheetData>
  <mergeCells count="526">
    <mergeCell ref="C85:X85"/>
    <mergeCell ref="C86:X86"/>
    <mergeCell ref="AA86:AH86"/>
    <mergeCell ref="AK86:AP86"/>
    <mergeCell ref="C81:X81"/>
    <mergeCell ref="C82:X82"/>
    <mergeCell ref="C83:X83"/>
    <mergeCell ref="AA83:AH83"/>
    <mergeCell ref="AK83:AP83"/>
    <mergeCell ref="C84:X84"/>
    <mergeCell ref="AS79:AT79"/>
    <mergeCell ref="A80:M80"/>
    <mergeCell ref="N80:R80"/>
    <mergeCell ref="S80:X80"/>
    <mergeCell ref="AA80:AH80"/>
    <mergeCell ref="AK80:AP80"/>
    <mergeCell ref="AK76:AP76"/>
    <mergeCell ref="A77:X77"/>
    <mergeCell ref="A78:M79"/>
    <mergeCell ref="N78:R79"/>
    <mergeCell ref="S78:X78"/>
    <mergeCell ref="S79:X79"/>
    <mergeCell ref="A75:M75"/>
    <mergeCell ref="N75:R75"/>
    <mergeCell ref="S75:X75"/>
    <mergeCell ref="AA75:AH75"/>
    <mergeCell ref="AK75:AP75"/>
    <mergeCell ref="A76:E76"/>
    <mergeCell ref="F76:M76"/>
    <mergeCell ref="N76:R76"/>
    <mergeCell ref="S76:X76"/>
    <mergeCell ref="AA76:AH76"/>
    <mergeCell ref="A72:X72"/>
    <mergeCell ref="A73:M74"/>
    <mergeCell ref="N73:R74"/>
    <mergeCell ref="S73:X73"/>
    <mergeCell ref="S74:X74"/>
    <mergeCell ref="AS74:AT74"/>
    <mergeCell ref="A71:E71"/>
    <mergeCell ref="F71:M71"/>
    <mergeCell ref="N71:R71"/>
    <mergeCell ref="S71:X71"/>
    <mergeCell ref="AA71:AH71"/>
    <mergeCell ref="AK71:AP71"/>
    <mergeCell ref="A69:M69"/>
    <mergeCell ref="N69:R69"/>
    <mergeCell ref="S69:X69"/>
    <mergeCell ref="AA69:AH69"/>
    <mergeCell ref="AK69:AP69"/>
    <mergeCell ref="A70:M70"/>
    <mergeCell ref="N70:R70"/>
    <mergeCell ref="S70:X70"/>
    <mergeCell ref="AA70:AH70"/>
    <mergeCell ref="AK70:AP70"/>
    <mergeCell ref="AS65:AT65"/>
    <mergeCell ref="A66:X66"/>
    <mergeCell ref="A67:M68"/>
    <mergeCell ref="N67:R68"/>
    <mergeCell ref="S67:X67"/>
    <mergeCell ref="S68:X68"/>
    <mergeCell ref="AS68:AT68"/>
    <mergeCell ref="A65:F65"/>
    <mergeCell ref="G65:M65"/>
    <mergeCell ref="N65:R65"/>
    <mergeCell ref="S65:X65"/>
    <mergeCell ref="AA65:AH65"/>
    <mergeCell ref="AK65:AP65"/>
    <mergeCell ref="AS63:AT63"/>
    <mergeCell ref="A64:F64"/>
    <mergeCell ref="G64:M64"/>
    <mergeCell ref="N64:R64"/>
    <mergeCell ref="S64:X64"/>
    <mergeCell ref="AA64:AH64"/>
    <mergeCell ref="AK64:AP64"/>
    <mergeCell ref="AS64:AT64"/>
    <mergeCell ref="A63:F63"/>
    <mergeCell ref="G63:M63"/>
    <mergeCell ref="N63:R63"/>
    <mergeCell ref="S63:X63"/>
    <mergeCell ref="AA63:AH63"/>
    <mergeCell ref="AK63:AP63"/>
    <mergeCell ref="A60:F60"/>
    <mergeCell ref="G60:M60"/>
    <mergeCell ref="N60:R60"/>
    <mergeCell ref="S60:X60"/>
    <mergeCell ref="AA60:AH60"/>
    <mergeCell ref="AK60:AP60"/>
    <mergeCell ref="AS60:AT60"/>
    <mergeCell ref="AS61:AT61"/>
    <mergeCell ref="A62:F62"/>
    <mergeCell ref="G62:M62"/>
    <mergeCell ref="N62:R62"/>
    <mergeCell ref="S62:X62"/>
    <mergeCell ref="AA62:AH62"/>
    <mergeCell ref="AK62:AP62"/>
    <mergeCell ref="AS62:AT62"/>
    <mergeCell ref="A61:F61"/>
    <mergeCell ref="G61:M61"/>
    <mergeCell ref="N61:R61"/>
    <mergeCell ref="S61:X61"/>
    <mergeCell ref="AA61:AH61"/>
    <mergeCell ref="AK61:AP61"/>
    <mergeCell ref="A57:M58"/>
    <mergeCell ref="N57:R58"/>
    <mergeCell ref="S57:X57"/>
    <mergeCell ref="S58:X58"/>
    <mergeCell ref="AS58:AT58"/>
    <mergeCell ref="A59:F59"/>
    <mergeCell ref="G59:M59"/>
    <mergeCell ref="N59:R59"/>
    <mergeCell ref="S59:X59"/>
    <mergeCell ref="AA59:AH59"/>
    <mergeCell ref="AK59:AP59"/>
    <mergeCell ref="AS59:AT59"/>
    <mergeCell ref="A55:X55"/>
    <mergeCell ref="A56:X56"/>
    <mergeCell ref="AE56:AJ56"/>
    <mergeCell ref="AK56:AP56"/>
    <mergeCell ref="AU53:AV53"/>
    <mergeCell ref="G54:M54"/>
    <mergeCell ref="N54:O54"/>
    <mergeCell ref="P54:R54"/>
    <mergeCell ref="S54:T54"/>
    <mergeCell ref="U54:V54"/>
    <mergeCell ref="W54:X54"/>
    <mergeCell ref="AA54:AH54"/>
    <mergeCell ref="AK54:AP54"/>
    <mergeCell ref="AQ54:AR54"/>
    <mergeCell ref="U53:V53"/>
    <mergeCell ref="W53:X53"/>
    <mergeCell ref="AA53:AH53"/>
    <mergeCell ref="AK53:AP53"/>
    <mergeCell ref="AQ53:AR53"/>
    <mergeCell ref="AS53:AT53"/>
    <mergeCell ref="W52:X52"/>
    <mergeCell ref="AA52:AH52"/>
    <mergeCell ref="AK52:AP52"/>
    <mergeCell ref="AQ52:AR52"/>
    <mergeCell ref="AS52:AT52"/>
    <mergeCell ref="AU52:AV52"/>
    <mergeCell ref="A52:F54"/>
    <mergeCell ref="G52:M52"/>
    <mergeCell ref="N52:O52"/>
    <mergeCell ref="P52:R52"/>
    <mergeCell ref="S52:T52"/>
    <mergeCell ref="U52:V52"/>
    <mergeCell ref="G53:M53"/>
    <mergeCell ref="N53:O53"/>
    <mergeCell ref="P53:R53"/>
    <mergeCell ref="S53:T53"/>
    <mergeCell ref="AS54:AT54"/>
    <mergeCell ref="AU54:AV54"/>
    <mergeCell ref="W51:X51"/>
    <mergeCell ref="AA51:AH51"/>
    <mergeCell ref="AK51:AP51"/>
    <mergeCell ref="AQ51:AR51"/>
    <mergeCell ref="AS51:AT51"/>
    <mergeCell ref="AU51:AV51"/>
    <mergeCell ref="AA50:AH50"/>
    <mergeCell ref="AK50:AP50"/>
    <mergeCell ref="AQ50:AR50"/>
    <mergeCell ref="AS50:AT50"/>
    <mergeCell ref="AU50:AV50"/>
    <mergeCell ref="AU48:AV48"/>
    <mergeCell ref="A49:F51"/>
    <mergeCell ref="G49:M49"/>
    <mergeCell ref="N49:O49"/>
    <mergeCell ref="P49:R49"/>
    <mergeCell ref="S49:T49"/>
    <mergeCell ref="U49:V49"/>
    <mergeCell ref="W49:X49"/>
    <mergeCell ref="AA49:AH49"/>
    <mergeCell ref="G51:M51"/>
    <mergeCell ref="N51:O51"/>
    <mergeCell ref="P51:R51"/>
    <mergeCell ref="S51:T51"/>
    <mergeCell ref="U51:V51"/>
    <mergeCell ref="AK49:AP49"/>
    <mergeCell ref="AQ49:AR49"/>
    <mergeCell ref="AS49:AT49"/>
    <mergeCell ref="AU49:AV49"/>
    <mergeCell ref="G50:M50"/>
    <mergeCell ref="N50:O50"/>
    <mergeCell ref="P50:R50"/>
    <mergeCell ref="S50:T50"/>
    <mergeCell ref="U50:V50"/>
    <mergeCell ref="W50:X50"/>
    <mergeCell ref="AK48:AP48"/>
    <mergeCell ref="AQ48:AR48"/>
    <mergeCell ref="U47:V47"/>
    <mergeCell ref="W47:X47"/>
    <mergeCell ref="AA47:AH47"/>
    <mergeCell ref="AK47:AP47"/>
    <mergeCell ref="AQ47:AR47"/>
    <mergeCell ref="AS47:AT47"/>
    <mergeCell ref="AS48:AT48"/>
    <mergeCell ref="W46:X46"/>
    <mergeCell ref="AA46:AH46"/>
    <mergeCell ref="AK46:AP46"/>
    <mergeCell ref="AQ46:AR46"/>
    <mergeCell ref="AS46:AT46"/>
    <mergeCell ref="AU46:AV46"/>
    <mergeCell ref="A46:F48"/>
    <mergeCell ref="G46:M46"/>
    <mergeCell ref="N46:O46"/>
    <mergeCell ref="P46:R46"/>
    <mergeCell ref="S46:T46"/>
    <mergeCell ref="U46:V46"/>
    <mergeCell ref="G47:M47"/>
    <mergeCell ref="N47:O47"/>
    <mergeCell ref="P47:R47"/>
    <mergeCell ref="S47:T47"/>
    <mergeCell ref="AU47:AV47"/>
    <mergeCell ref="G48:M48"/>
    <mergeCell ref="N48:O48"/>
    <mergeCell ref="P48:R48"/>
    <mergeCell ref="S48:T48"/>
    <mergeCell ref="U48:V48"/>
    <mergeCell ref="W48:X48"/>
    <mergeCell ref="AA48:AH48"/>
    <mergeCell ref="W45:X45"/>
    <mergeCell ref="AA45:AH45"/>
    <mergeCell ref="AK45:AP45"/>
    <mergeCell ref="AQ45:AR45"/>
    <mergeCell ref="AS45:AT45"/>
    <mergeCell ref="AU45:AV45"/>
    <mergeCell ref="AA44:AH44"/>
    <mergeCell ref="AK44:AP44"/>
    <mergeCell ref="AQ44:AR44"/>
    <mergeCell ref="AS44:AT44"/>
    <mergeCell ref="AU44:AV44"/>
    <mergeCell ref="AU42:AV42"/>
    <mergeCell ref="A43:F45"/>
    <mergeCell ref="G43:M43"/>
    <mergeCell ref="N43:O43"/>
    <mergeCell ref="P43:R43"/>
    <mergeCell ref="S43:T43"/>
    <mergeCell ref="U43:V43"/>
    <mergeCell ref="W43:X43"/>
    <mergeCell ref="AA43:AH43"/>
    <mergeCell ref="G45:M45"/>
    <mergeCell ref="N45:O45"/>
    <mergeCell ref="P45:R45"/>
    <mergeCell ref="S45:T45"/>
    <mergeCell ref="U45:V45"/>
    <mergeCell ref="AK43:AP43"/>
    <mergeCell ref="AQ43:AR43"/>
    <mergeCell ref="AS43:AT43"/>
    <mergeCell ref="AU43:AV43"/>
    <mergeCell ref="G44:M44"/>
    <mergeCell ref="N44:O44"/>
    <mergeCell ref="P44:R44"/>
    <mergeCell ref="S44:T44"/>
    <mergeCell ref="U44:V44"/>
    <mergeCell ref="W44:X44"/>
    <mergeCell ref="AK42:AP42"/>
    <mergeCell ref="AQ42:AR42"/>
    <mergeCell ref="U41:V41"/>
    <mergeCell ref="W41:X41"/>
    <mergeCell ref="AA41:AH41"/>
    <mergeCell ref="AK41:AP41"/>
    <mergeCell ref="AQ41:AR41"/>
    <mergeCell ref="AS41:AT41"/>
    <mergeCell ref="AS42:AT42"/>
    <mergeCell ref="W40:X40"/>
    <mergeCell ref="AA40:AH40"/>
    <mergeCell ref="AK40:AP40"/>
    <mergeCell ref="AQ40:AR40"/>
    <mergeCell ref="AS40:AT40"/>
    <mergeCell ref="AU40:AV40"/>
    <mergeCell ref="A40:F42"/>
    <mergeCell ref="G40:M40"/>
    <mergeCell ref="N40:O40"/>
    <mergeCell ref="P40:R40"/>
    <mergeCell ref="S40:T40"/>
    <mergeCell ref="U40:V40"/>
    <mergeCell ref="G41:M41"/>
    <mergeCell ref="N41:O41"/>
    <mergeCell ref="P41:R41"/>
    <mergeCell ref="S41:T41"/>
    <mergeCell ref="AU41:AV41"/>
    <mergeCell ref="G42:M42"/>
    <mergeCell ref="N42:O42"/>
    <mergeCell ref="P42:R42"/>
    <mergeCell ref="S42:T42"/>
    <mergeCell ref="U42:V42"/>
    <mergeCell ref="W42:X42"/>
    <mergeCell ref="AA42:AH42"/>
    <mergeCell ref="W39:X39"/>
    <mergeCell ref="AA39:AH39"/>
    <mergeCell ref="AK39:AP39"/>
    <mergeCell ref="AQ39:AR39"/>
    <mergeCell ref="AS39:AT39"/>
    <mergeCell ref="AU39:AV39"/>
    <mergeCell ref="AA38:AH38"/>
    <mergeCell ref="AK38:AP38"/>
    <mergeCell ref="AQ38:AR38"/>
    <mergeCell ref="AS38:AT38"/>
    <mergeCell ref="AU38:AV38"/>
    <mergeCell ref="AU36:AV36"/>
    <mergeCell ref="A37:F39"/>
    <mergeCell ref="G37:M37"/>
    <mergeCell ref="N37:O37"/>
    <mergeCell ref="P37:R37"/>
    <mergeCell ref="S37:T37"/>
    <mergeCell ref="U37:V37"/>
    <mergeCell ref="W37:X37"/>
    <mergeCell ref="AA37:AH37"/>
    <mergeCell ref="G39:M39"/>
    <mergeCell ref="N39:O39"/>
    <mergeCell ref="P39:R39"/>
    <mergeCell ref="S39:T39"/>
    <mergeCell ref="U39:V39"/>
    <mergeCell ref="AK37:AP37"/>
    <mergeCell ref="AQ37:AR37"/>
    <mergeCell ref="AS37:AT37"/>
    <mergeCell ref="AU37:AV37"/>
    <mergeCell ref="G38:M38"/>
    <mergeCell ref="N38:O38"/>
    <mergeCell ref="P38:R38"/>
    <mergeCell ref="S38:T38"/>
    <mergeCell ref="U38:V38"/>
    <mergeCell ref="W38:X38"/>
    <mergeCell ref="AK36:AP36"/>
    <mergeCell ref="AQ36:AR36"/>
    <mergeCell ref="U35:V35"/>
    <mergeCell ref="W35:X35"/>
    <mergeCell ref="AA35:AH35"/>
    <mergeCell ref="AK35:AP35"/>
    <mergeCell ref="AQ35:AR35"/>
    <mergeCell ref="AS35:AT35"/>
    <mergeCell ref="AS36:AT36"/>
    <mergeCell ref="W34:X34"/>
    <mergeCell ref="AA34:AH34"/>
    <mergeCell ref="AK34:AP34"/>
    <mergeCell ref="AQ34:AR34"/>
    <mergeCell ref="AS34:AT34"/>
    <mergeCell ref="AU34:AV34"/>
    <mergeCell ref="A34:F36"/>
    <mergeCell ref="G34:M34"/>
    <mergeCell ref="N34:O34"/>
    <mergeCell ref="P34:R34"/>
    <mergeCell ref="S34:T34"/>
    <mergeCell ref="U34:V34"/>
    <mergeCell ref="G35:M35"/>
    <mergeCell ref="N35:O35"/>
    <mergeCell ref="P35:R35"/>
    <mergeCell ref="S35:T35"/>
    <mergeCell ref="AU35:AV35"/>
    <mergeCell ref="G36:M36"/>
    <mergeCell ref="N36:O36"/>
    <mergeCell ref="P36:R36"/>
    <mergeCell ref="S36:T36"/>
    <mergeCell ref="U36:V36"/>
    <mergeCell ref="W36:X36"/>
    <mergeCell ref="AA36:AH36"/>
    <mergeCell ref="W33:X33"/>
    <mergeCell ref="AA33:AH33"/>
    <mergeCell ref="AK33:AP33"/>
    <mergeCell ref="AQ33:AR33"/>
    <mergeCell ref="AS33:AT33"/>
    <mergeCell ref="AU33:AV33"/>
    <mergeCell ref="AA32:AH32"/>
    <mergeCell ref="AK32:AP32"/>
    <mergeCell ref="AQ32:AR32"/>
    <mergeCell ref="AS32:AT32"/>
    <mergeCell ref="AU32:AV32"/>
    <mergeCell ref="AQ31:AR31"/>
    <mergeCell ref="AS31:AT31"/>
    <mergeCell ref="AU31:AV31"/>
    <mergeCell ref="G32:M32"/>
    <mergeCell ref="N32:O32"/>
    <mergeCell ref="P32:R32"/>
    <mergeCell ref="S32:T32"/>
    <mergeCell ref="U32:V32"/>
    <mergeCell ref="W32:X32"/>
    <mergeCell ref="V28:X28"/>
    <mergeCell ref="AA28:AH28"/>
    <mergeCell ref="AS30:AT30"/>
    <mergeCell ref="AU30:AV30"/>
    <mergeCell ref="A31:F33"/>
    <mergeCell ref="G31:M31"/>
    <mergeCell ref="N31:O31"/>
    <mergeCell ref="P31:R31"/>
    <mergeCell ref="S31:T31"/>
    <mergeCell ref="U31:V31"/>
    <mergeCell ref="W31:X31"/>
    <mergeCell ref="AA31:AH31"/>
    <mergeCell ref="A30:M30"/>
    <mergeCell ref="N30:O30"/>
    <mergeCell ref="P30:R30"/>
    <mergeCell ref="S30:T30"/>
    <mergeCell ref="U30:V30"/>
    <mergeCell ref="W30:X30"/>
    <mergeCell ref="G33:M33"/>
    <mergeCell ref="N33:O33"/>
    <mergeCell ref="P33:R33"/>
    <mergeCell ref="S33:T33"/>
    <mergeCell ref="U33:V33"/>
    <mergeCell ref="AK31:AP31"/>
    <mergeCell ref="AQ26:AR26"/>
    <mergeCell ref="A27:F29"/>
    <mergeCell ref="G27:M27"/>
    <mergeCell ref="N27:O27"/>
    <mergeCell ref="P27:R27"/>
    <mergeCell ref="S27:U27"/>
    <mergeCell ref="V27:X27"/>
    <mergeCell ref="AA27:AH27"/>
    <mergeCell ref="AK27:AP27"/>
    <mergeCell ref="AQ27:AR27"/>
    <mergeCell ref="AK28:AP28"/>
    <mergeCell ref="AQ28:AR28"/>
    <mergeCell ref="G29:M29"/>
    <mergeCell ref="N29:O29"/>
    <mergeCell ref="P29:R29"/>
    <mergeCell ref="S29:U29"/>
    <mergeCell ref="V29:X29"/>
    <mergeCell ref="AA29:AH29"/>
    <mergeCell ref="AK29:AP29"/>
    <mergeCell ref="AQ29:AR29"/>
    <mergeCell ref="G28:M28"/>
    <mergeCell ref="N28:O28"/>
    <mergeCell ref="P28:R28"/>
    <mergeCell ref="S28:U28"/>
    <mergeCell ref="AK23:AP23"/>
    <mergeCell ref="AQ23:AR23"/>
    <mergeCell ref="A24:M24"/>
    <mergeCell ref="N24:O24"/>
    <mergeCell ref="P24:R24"/>
    <mergeCell ref="S24:U24"/>
    <mergeCell ref="V24:X24"/>
    <mergeCell ref="AA24:AH24"/>
    <mergeCell ref="AK24:AP24"/>
    <mergeCell ref="AQ24:AR24"/>
    <mergeCell ref="A22:X22"/>
    <mergeCell ref="A23:M23"/>
    <mergeCell ref="N23:O23"/>
    <mergeCell ref="P23:R23"/>
    <mergeCell ref="S23:U23"/>
    <mergeCell ref="V23:X23"/>
    <mergeCell ref="AA23:AH23"/>
    <mergeCell ref="A25:X25"/>
    <mergeCell ref="A26:F26"/>
    <mergeCell ref="G26:M26"/>
    <mergeCell ref="N26:O26"/>
    <mergeCell ref="P26:R26"/>
    <mergeCell ref="S26:U26"/>
    <mergeCell ref="V26:X26"/>
    <mergeCell ref="A20:X20"/>
    <mergeCell ref="A21:M21"/>
    <mergeCell ref="N21:O21"/>
    <mergeCell ref="P21:R21"/>
    <mergeCell ref="S21:U21"/>
    <mergeCell ref="V21:X21"/>
    <mergeCell ref="AQ18:AR18"/>
    <mergeCell ref="N19:O19"/>
    <mergeCell ref="P19:R19"/>
    <mergeCell ref="S19:U19"/>
    <mergeCell ref="V19:X19"/>
    <mergeCell ref="AA19:AH19"/>
    <mergeCell ref="AK19:AP19"/>
    <mergeCell ref="AQ19:AR19"/>
    <mergeCell ref="N18:O18"/>
    <mergeCell ref="P18:R18"/>
    <mergeCell ref="S18:U18"/>
    <mergeCell ref="V18:X18"/>
    <mergeCell ref="AA18:AH18"/>
    <mergeCell ref="AK18:AP18"/>
    <mergeCell ref="AA21:AH21"/>
    <mergeCell ref="AK21:AP21"/>
    <mergeCell ref="AQ21:AR21"/>
    <mergeCell ref="AK16:AP16"/>
    <mergeCell ref="AQ16:AR16"/>
    <mergeCell ref="N17:O17"/>
    <mergeCell ref="P17:R17"/>
    <mergeCell ref="S17:U17"/>
    <mergeCell ref="V17:X17"/>
    <mergeCell ref="AA17:AH17"/>
    <mergeCell ref="AK17:AP17"/>
    <mergeCell ref="AQ17:AR17"/>
    <mergeCell ref="AK14:AP14"/>
    <mergeCell ref="AQ14:AR14"/>
    <mergeCell ref="A15:M15"/>
    <mergeCell ref="N15:O15"/>
    <mergeCell ref="P15:R15"/>
    <mergeCell ref="S15:U15"/>
    <mergeCell ref="V15:X15"/>
    <mergeCell ref="AA15:AH15"/>
    <mergeCell ref="AK15:AP15"/>
    <mergeCell ref="AQ15:AR15"/>
    <mergeCell ref="A13:X13"/>
    <mergeCell ref="A14:M14"/>
    <mergeCell ref="N14:O14"/>
    <mergeCell ref="P14:R14"/>
    <mergeCell ref="S14:U14"/>
    <mergeCell ref="V14:X14"/>
    <mergeCell ref="AA14:AH14"/>
    <mergeCell ref="A16:M16"/>
    <mergeCell ref="N16:O16"/>
    <mergeCell ref="P16:R16"/>
    <mergeCell ref="S16:U16"/>
    <mergeCell ref="V16:X16"/>
    <mergeCell ref="AA16:AH16"/>
    <mergeCell ref="A9:T9"/>
    <mergeCell ref="A10:X10"/>
    <mergeCell ref="Y10:AT10"/>
    <mergeCell ref="A11:M12"/>
    <mergeCell ref="N11:R11"/>
    <mergeCell ref="S11:U12"/>
    <mergeCell ref="V11:X12"/>
    <mergeCell ref="AA11:AH12"/>
    <mergeCell ref="AK11:AP12"/>
    <mergeCell ref="N12:O12"/>
    <mergeCell ref="P12:R12"/>
    <mergeCell ref="AQ12:AR12"/>
    <mergeCell ref="R1:AP4"/>
    <mergeCell ref="E5:AP5"/>
    <mergeCell ref="G6:AP6"/>
    <mergeCell ref="J7:AD7"/>
    <mergeCell ref="AH7:AP7"/>
    <mergeCell ref="F8:G8"/>
    <mergeCell ref="J8:L8"/>
    <mergeCell ref="U8:V8"/>
    <mergeCell ref="X8:Y8"/>
    <mergeCell ref="AK8:AL8"/>
    <mergeCell ref="AN8:A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</vt:i4>
      </vt:variant>
    </vt:vector>
  </HeadingPairs>
  <TitlesOfParts>
    <vt:vector size="12" baseType="lpstr">
      <vt:lpstr>FORMATO CALCULO CARGA</vt:lpstr>
      <vt:lpstr>LABORATORIO</vt:lpstr>
      <vt:lpstr>SALA DE ESPERA</vt:lpstr>
      <vt:lpstr>AUDITORIO</vt:lpstr>
      <vt:lpstr>HALL DE HOSPITALIZACIÓN  </vt:lpstr>
      <vt:lpstr>OBSTETRICIA</vt:lpstr>
      <vt:lpstr>ESTERILIZACIÓN</vt:lpstr>
      <vt:lpstr>MORGUE</vt:lpstr>
      <vt:lpstr>OBSERVACIÓN </vt:lpstr>
      <vt:lpstr>URGENCIA</vt:lpstr>
      <vt:lpstr>'FORMATO CALCULO CARGA'!Área_de_impresión</vt:lpstr>
      <vt:lpstr>'FORMATO CALCULO CARGA'!Títulos_a_imprimir</vt:lpstr>
    </vt:vector>
  </TitlesOfParts>
  <Company>rseresrse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audibogota</dc:creator>
  <cp:lastModifiedBy>Usuario</cp:lastModifiedBy>
  <cp:lastPrinted>2021-09-13T19:32:10Z</cp:lastPrinted>
  <dcterms:created xsi:type="dcterms:W3CDTF">2006-01-18T05:36:41Z</dcterms:created>
  <dcterms:modified xsi:type="dcterms:W3CDTF">2023-09-04T21:55:26Z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