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D:\04Trabajo\02Formulacion\2026FDLBU\260002LP_MantParquesALBU\01DocTrabajo\"/>
    </mc:Choice>
  </mc:AlternateContent>
  <xr:revisionPtr revIDLastSave="0" documentId="13_ncr:1_{3F393982-4585-42C7-BA55-3B997909926E}" xr6:coauthVersionLast="47" xr6:coauthVersionMax="47" xr10:uidLastSave="{00000000-0000-0000-0000-000000000000}"/>
  <bookViews>
    <workbookView xWindow="-108" yWindow="-108" windowWidth="23256" windowHeight="12456" tabRatio="906" activeTab="1" xr2:uid="{00000000-000D-0000-FFFF-FFFF00000000}"/>
  </bookViews>
  <sheets>
    <sheet name="PRESUPUESTO OFICIAL (Entidad)" sheetId="270" r:id="rId1"/>
    <sheet name="PROPUESTA ECONOMICA(Proponente)" sheetId="271" r:id="rId2"/>
    <sheet name="INDICAR CÓDIGO DEL ITEM DE PAGO" sheetId="268" r:id="rId3"/>
  </sheets>
  <definedNames>
    <definedName name="_________key2" localSheetId="0" hidden="1">#REF!</definedName>
    <definedName name="_________key2" localSheetId="1" hidden="1">#REF!</definedName>
    <definedName name="_________key2" hidden="1">#REF!</definedName>
    <definedName name="________key2" localSheetId="0" hidden="1">#REF!</definedName>
    <definedName name="________key2" localSheetId="1" hidden="1">#REF!</definedName>
    <definedName name="________key2" hidden="1">#REF!</definedName>
    <definedName name="________key3" localSheetId="0" hidden="1">#REF!</definedName>
    <definedName name="________key3" localSheetId="1" hidden="1">#REF!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localSheetId="0" hidden="1">#REF!</definedName>
    <definedName name="___key2" localSheetId="1" hidden="1">#REF!</definedName>
    <definedName name="___key2" hidden="1">#REF!</definedName>
    <definedName name="___key3" localSheetId="0" hidden="1">#REF!</definedName>
    <definedName name="___key3" localSheetId="1" hidden="1">#REF!</definedName>
    <definedName name="___key3" hidden="1">#REF!</definedName>
    <definedName name="___key31" localSheetId="0" hidden="1">#REF!</definedName>
    <definedName name="___key31" localSheetId="1" hidden="1">#REF!</definedName>
    <definedName name="___key31" hidden="1">#REF!</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B"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0" hidden="1">#REF!</definedName>
    <definedName name="__key2" localSheetId="1" hidden="1">#REF!</definedName>
    <definedName name="__key2" hidden="1">#REF!</definedName>
    <definedName name="__key21" localSheetId="0" hidden="1">#REF!</definedName>
    <definedName name="__key21" localSheetId="1" hidden="1">#REF!</definedName>
    <definedName name="__key21" hidden="1">#REF!</definedName>
    <definedName name="__key3" localSheetId="0" hidden="1">#REF!</definedName>
    <definedName name="__key3" localSheetId="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localSheetId="2" hidden="1">{"TAB1",#N/A,TRUE,"GENERAL";"TAB2",#N/A,TRUE,"GENERAL";"TAB3",#N/A,TRUE,"GENERAL";"TAB4",#N/A,TRUE,"GENERAL";"TAB5",#N/A,TRUE,"GENERAL"}</definedName>
    <definedName name="_A1" localSheetId="0" hidden="1">{#N/A,#N/A,TRUE,"1842CWN0"}</definedName>
    <definedName name="_A1" localSheetId="1" hidden="1">{#N/A,#N/A,TRUE,"1842CWN0"}</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1" hidden="1">{#N/A,#N/A,TRUE,"1842CWN0"}</definedName>
    <definedName name="_ABC1" hidden="1">{#N/A,#N/A,TRUE,"1842CWN0"}</definedName>
    <definedName name="_abc2" localSheetId="0" hidden="1">{#N/A,#N/A,TRUE,"1842CWN0"}</definedName>
    <definedName name="_abc2" localSheetId="1" hidden="1">{#N/A,#N/A,TRUE,"1842CWN0"}</definedName>
    <definedName name="_abc2" hidden="1">{#N/A,#N/A,TRUE,"1842CWN0"}</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Fill" localSheetId="2" hidden="1">#REF!</definedName>
    <definedName name="_Fill" hidden="1">#REF!</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0" hidden="1">{#N/A,#N/A,TRUE,"1842CWN0"}</definedName>
    <definedName name="_hhg1" localSheetId="1"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0" hidden="1">#REF!</definedName>
    <definedName name="_Key11" localSheetId="1" hidden="1">#REF!</definedName>
    <definedName name="_Key11" hidden="1">#REF!</definedName>
    <definedName name="_Key2" localSheetId="0" hidden="1">#REF!</definedName>
    <definedName name="_Key2" localSheetId="1" hidden="1">#REF!</definedName>
    <definedName name="_Key2" hidden="1">#REF!</definedName>
    <definedName name="_Key21" localSheetId="0" hidden="1">#REF!</definedName>
    <definedName name="_Key21" localSheetId="1" hidden="1">#REF!</definedName>
    <definedName name="_Key21" hidden="1">#REF!</definedName>
    <definedName name="_key3" localSheetId="0" hidden="1">#REF!</definedName>
    <definedName name="_key3" localSheetId="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localSheetId="0" hidden="1">255</definedName>
    <definedName name="_Order1" localSheetId="1" hidden="1">255</definedName>
    <definedName name="_Order1"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gression_Int" hidden="1">1</definedName>
    <definedName name="_rtu6" localSheetId="2"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2" hidden="1">#REF!</definedName>
    <definedName name="_Sort" hidden="1">#REF!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localSheetId="0" hidden="1">#REF!</definedName>
    <definedName name="_unj1" localSheetId="1" hidden="1">#REF!</definedName>
    <definedName name="_unj1" hidden="1">#REF!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0" hidden="1">{#N/A,#N/A,TRUE,"INGENIERIA";#N/A,#N/A,TRUE,"COMPRAS";#N/A,#N/A,TRUE,"DIRECCION";#N/A,#N/A,TRUE,"RESUMEN"}</definedName>
    <definedName name="AA" localSheetId="1" hidden="1">{#N/A,#N/A,TRUE,"INGENIERIA";#N/A,#N/A,TRUE,"COMPRAS";#N/A,#N/A,TRUE,"DIRECCION";#N/A,#N/A,TRUE,"RESUMEN"}</definedName>
    <definedName name="aa">{#N/A,#N/A,TRUE,"INGENIERIA";#N/A,#N/A,TRUE,"COMPRAS";#N/A,#N/A,TRUE,"DIRECCION";#N/A,#N/A,TRUE,"RESUMEN"}</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localSheetId="0" hidden="1">{#N/A,#N/A,TRUE,"INGENIERIA";#N/A,#N/A,TRUE,"COMPRAS";#N/A,#N/A,TRUE,"DIRECCION";#N/A,#N/A,TRUE,"RESUMEN"}</definedName>
    <definedName name="AAS" localSheetId="1" hidden="1">{#N/A,#N/A,TRUE,"INGENIERIA";#N/A,#N/A,TRUE,"COMPRAS";#N/A,#N/A,TRUE,"DIRECCION";#N/A,#N/A,TRUE,"RESUMEN"}</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CTAAJUSTE3" hidden="1">{"via1",#N/A,TRUE,"general";"via2",#N/A,TRUE,"general";"via3",#N/A,TRUE,"general"}</definedName>
    <definedName name="ADFGSDB" localSheetId="2"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lpha_HW">#REF!</definedName>
    <definedName name="anscount" hidden="1">1</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'PRESUPUESTO OFICIAL (Entidad)'!$B$1:$L$137</definedName>
    <definedName name="_xlnm.Print_Area" localSheetId="1">'PROPUESTA ECONOMICA(Proponente)'!$B$1:$L$137</definedName>
    <definedName name="ASD" localSheetId="2" hidden="1">{"via1",#N/A,TRUE,"general";"via2",#N/A,TRUE,"general";"via3",#N/A,TRUE,"general"}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2"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ta_HW">#REF!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LPH1" hidden="1">#REF!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BWorkbookPriority" hidden="1">-1602700874</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fgrtfd" hidden="1">#REF!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iv" localSheetId="0" hidden="1">{#N/A,#N/A,TRUE,"1842CWN0"}</definedName>
    <definedName name="civ" localSheetId="1" hidden="1">{#N/A,#N/A,TRUE,"1842CWN0"}</definedName>
    <definedName name="civ" hidden="1">{#N/A,#N/A,TRUE,"1842CWN0"}</definedName>
    <definedName name="cjsa" hidden="1">#REF!</definedName>
    <definedName name="costo2" hidden="1">#REF!</definedName>
    <definedName name="CUNET" localSheetId="2" hidden="1">{"via1",#N/A,TRUE,"general";"via2",#N/A,TRUE,"general";"via3",#N/A,TRUE,"general"}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{"TAB1",#N/A,TRUE,"GENERAL";"TAB2",#N/A,TRUE,"GENERAL";"TAB3",#N/A,TRUE,"GENERAL";"TAB4",#N/A,TRUE,"GENERAL";"TAB5",#N/A,TRUE,"GENERAL"}</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0" hidden="1">{#N/A,#N/A,TRUE,"INGENIERIA";#N/A,#N/A,TRUE,"COMPRAS";#N/A,#N/A,TRUE,"DIRECCION";#N/A,#N/A,TRUE,"RESUMEN"}</definedName>
    <definedName name="dd" localSheetId="1" hidden="1">{#N/A,#N/A,TRUE,"INGENIERIA";#N/A,#N/A,TRUE,"COMPRAS";#N/A,#N/A,TRUE,"DIRECCION";#N/A,#N/A,TRUE,"RESUMEN"}</definedName>
    <definedName name="dd">{#N/A,#N/A,TRUE,"INGENIERIA";#N/A,#N/A,TRUE,"COMPRAS";#N/A,#N/A,TRUE,"DIRECCION";#N/A,#N/A,TRUE,"RESUMEN"}</definedName>
    <definedName name="ddd" localSheetId="2"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 localSheetId="0" hidden="1">{#N/A,#N/A,TRUE,"1842CWN0"}</definedName>
    <definedName name="DDE" localSheetId="1" hidden="1">{#N/A,#N/A,TRUE,"1842CWN0"}</definedName>
    <definedName name="DDE" hidden="1">{#N/A,#N/A,TRUE,"1842CWN0"}</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E" localSheetId="0" hidden="1">{#N/A,#N/A,TRUE,"1842CWN0"}</definedName>
    <definedName name="DFDE" localSheetId="1" hidden="1">{#N/A,#N/A,TRUE,"1842CWN0"}</definedName>
    <definedName name="DFDE" hidden="1">{#N/A,#N/A,TRUE,"1842CWN0"}</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localSheetId="1" hidden="1">{#N/A,#N/A,TRUE,"INGENIERIA";#N/A,#N/A,TRUE,"COMPRAS";#N/A,#N/A,TRUE,"DIRECCION";#N/A,#N/A,TRUE,"RESUMEN"}</definedName>
    <definedName name="DFEET" hidden="1">{#N/A,#N/A,TRUE,"INGENIERIA";#N/A,#N/A,TRUE,"COMPRAS";#N/A,#N/A,TRUE,"DIRECCION";#N/A,#N/A,TRUE,"RESUMEN"}</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localSheetId="0" hidden="1">{#N/A,#N/A,TRUE,"1842CWN0"}</definedName>
    <definedName name="DGFEE" localSheetId="1" hidden="1">{#N/A,#N/A,TRUE,"1842CWN0"}</definedName>
    <definedName name="DGFEE" hidden="1">{#N/A,#N/A,TRUE,"1842CWN0"}</definedName>
    <definedName name="DGFG" localSheetId="2"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localSheetId="1" hidden="1">{#N/A,#N/A,TRUE,"INGENIERIA";#N/A,#N/A,TRUE,"COMPRAS";#N/A,#N/A,TRUE,"DIRECCION";#N/A,#N/A,TRUE,"RESUMEN"}</definedName>
    <definedName name="DGFGGHF" hidden="1">{#N/A,#N/A,TRUE,"INGENIERIA";#N/A,#N/A,TRUE,"COMPRAS";#N/A,#N/A,TRUE,"DIRECCION";#N/A,#N/A,TRUE,"RESUMEN"}</definedName>
    <definedName name="DGFR" localSheetId="0" hidden="1">{#N/A,#N/A,TRUE,"1842CWN0"}</definedName>
    <definedName name="DGFR" localSheetId="1" hidden="1">{#N/A,#N/A,TRUE,"1842CWN0"}</definedName>
    <definedName name="DGFR" hidden="1">{#N/A,#N/A,TRUE,"1842CWN0"}</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localSheetId="1" hidden="1">{#N/A,#N/A,TRUE,"INGENIERIA";#N/A,#N/A,TRUE,"COMPRAS";#N/A,#N/A,TRUE,"DIRECCION";#N/A,#N/A,TRUE,"RESUMEN"}</definedName>
    <definedName name="DGGGHHJT" hidden="1">{#N/A,#N/A,TRUE,"INGENIERIA";#N/A,#N/A,TRUE,"COMPRAS";#N/A,#N/A,TRUE,"DIRECCION";#N/A,#N/A,TRUE,"RESUMEN"}</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localSheetId="1" hidden="1">{#N/A,#N/A,TRUE,"INGENIERIA";#N/A,#N/A,TRUE,"COMPRAS";#N/A,#N/A,TRUE,"DIRECCION";#N/A,#N/A,TRUE,"RESUMEN"}</definedName>
    <definedName name="DGRR" hidden="1">{#N/A,#N/A,TRUE,"INGENIERIA";#N/A,#N/A,TRUE,"COMPRAS";#N/A,#N/A,TRUE,"DIRECCION";#N/A,#N/A,TRUE,"RESUMEN"}</definedName>
    <definedName name="DH" localSheetId="2"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WPRICE" hidden="1">#REF!</definedName>
    <definedName name="dxfgg" localSheetId="2"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2" hidden="1">{"via1",#N/A,TRUE,"general";"via2",#N/A,TRUE,"general";"via3",#N/A,TRUE,"general"}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fg" localSheetId="0" hidden="1">{#N/A,#N/A,FALSE,"Hoja1";#N/A,#N/A,FALSE,"Hoja2"}</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t" localSheetId="2" hidden="1">{"via1",#N/A,TRUE,"general";"via2",#N/A,TRUE,"general";"via3",#N/A,TRUE,"general"}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tertgg" localSheetId="2"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0" hidden="1">{#N/A,#N/A,TRUE,"1842CWN0"}</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 hidden="1">#REF!</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0" hidden="1">{#N/A,#N/A,TRUE,"1842CWN0"}</definedName>
    <definedName name="fhg" localSheetId="1"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ll1" hidden="1">#REF!</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amma_HW">#REF!</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0" hidden="1">{#N/A,#N/A,TRUE,"1842CWN0"}</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g" localSheetId="0" hidden="1">{#N/A,#N/A,TRUE,"1842CWN0"}</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{"via1",#N/A,TRUE,"general";"via2",#N/A,TRUE,"general";"via3",#N/A,TRUE,"general"}</definedName>
    <definedName name="jjfq" localSheetId="2"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0" hidden="1">{#N/A,#N/A,FALSE,"Hoja1";#N/A,#N/A,FALSE,"Hoja2"}</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{"TAB1",#N/A,TRUE,"GENERAL";"TAB2",#N/A,TRUE,"GENERAL";"TAB3",#N/A,TRUE,"GENERAL";"TAB4",#N/A,TRUE,"GENERAL";"TAB5",#N/A,TRUE,"GENERAL"}</definedName>
    <definedName name="JRYJ" localSheetId="2" hidden="1">{"via1",#N/A,TRUE,"general";"via2",#N/A,TRUE,"general";"via3",#N/A,TRUE,"general"}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DL" localSheetId="0" hidden="1">{#N/A,#N/A,TRUE,"1842CWN0"}</definedName>
    <definedName name="KDL" localSheetId="1" hidden="1">{#N/A,#N/A,TRUE,"1842CWN0"}</definedName>
    <definedName name="KDL" hidden="1">{#N/A,#N/A,TRUE,"1842CWN0"}</definedName>
    <definedName name="kdmfm" hidden="1">#REF!</definedName>
    <definedName name="KHGGH" localSheetId="2"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2" hidden="1">{"via1",#N/A,TRUE,"general";"via2",#N/A,TRUE,"general";"via3",#N/A,TRUE,"general"}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2" hidden="1">{"via1",#N/A,TRUE,"general";"via2",#N/A,TRUE,"general";"via3",#N/A,TRUE,"general"}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hidden="1">{"TAB1",#N/A,TRUE,"GENERAL";"TAB2",#N/A,TRUE,"GENERAL";"TAB3",#N/A,TRUE,"GENERAL";"TAB4",#N/A,TRUE,"GENERAL";"TAB5",#N/A,TRUE,"GENERAL"}</definedName>
    <definedName name="mafdsf" localSheetId="2" hidden="1">{"via1",#N/A,TRUE,"general";"via2",#N/A,TRUE,"general";"via3",#N/A,TRUE,"general"}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localSheetId="2"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2"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t" localSheetId="0" hidden="1">{#N/A,#N/A,TRUE,"1842CWN0"}</definedName>
    <definedName name="met" localSheetId="1" hidden="1">{#N/A,#N/A,TRUE,"1842CWN0"}</definedName>
    <definedName name="met" hidden="1">{#N/A,#N/A,TRUE,"1842CWN0"}</definedName>
    <definedName name="metal" localSheetId="0" hidden="1">{#N/A,#N/A,TRUE,"1842CWN0"}</definedName>
    <definedName name="metal" localSheetId="1" hidden="1">{#N/A,#N/A,TRUE,"1842CWN0"}</definedName>
    <definedName name="metal" hidden="1">{#N/A,#N/A,TRUE,"1842CWN0"}</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0" hidden="1">{#N/A,#N/A,FALSE,"Hoja1";#N/A,#N/A,FALSE,"Hoja2"}</definedName>
    <definedName name="MOA" localSheetId="1" hidden="1">{#N/A,#N/A,FALSE,"Hoja1";#N/A,#N/A,FALSE,"Hoja2"}</definedName>
    <definedName name="MOA" hidden="1">{#N/A,#N/A,FALSE,"Hoja1";#N/A,#N/A,FALSE,"Hoja2"}</definedName>
    <definedName name="MODIVejec" localSheetId="0" hidden="1">{#N/A,#N/A,FALSE,"Hoja1";#N/A,#N/A,FALSE,"Hoja2"}</definedName>
    <definedName name="MODIVejec" localSheetId="1" hidden="1">{#N/A,#N/A,FALSE,"Hoja1";#N/A,#N/A,FALSE,"Hoja2"}</definedName>
    <definedName name="MODIVejec" hidden="1">{#N/A,#N/A,FALSE,"Hoja1";#N/A,#N/A,FALSE,"Hoja2"}</definedName>
    <definedName name="MOE" localSheetId="0" hidden="1">{#N/A,#N/A,FALSE,"Hoja1";#N/A,#N/A,FALSE,"Hoja2"}</definedName>
    <definedName name="MOE" localSheetId="1" hidden="1">{#N/A,#N/A,FALSE,"Hoja1";#N/A,#N/A,FALSE,"Hoja2"}</definedName>
    <definedName name="MOE" hidden="1">{#N/A,#N/A,FALSE,"Hoja1";#N/A,#N/A,FALSE,"Hoja2"}</definedName>
    <definedName name="n" localSheetId="2"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2"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ras" hidden="1">#REF!</definedName>
    <definedName name="obras11" hidden="1">#REF!</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o" localSheetId="2"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p0p0" localSheetId="2"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 localSheetId="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ROVISIONALES" hidden="1">#REF!</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{"via1",#N/A,TRUE,"general";"via2",#N/A,TRUE,"general";"via3",#N/A,TRUE,"general"}</definedName>
    <definedName name="q1q1q" localSheetId="2"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wertet" localSheetId="0" hidden="1">{#N/A,#N/A,TRUE,"1842CWN0"}</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{"via1",#N/A,TRUE,"general";"via2",#N/A,TRUE,"general";"via3",#N/A,TRUE,"general"}</definedName>
    <definedName name="saa" localSheetId="2"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0" hidden="1">{#N/A,#N/A,TRUE,"1842CWN0"}</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0" hidden="1">{#N/A,#N/A,TRUE,"1842CWN0"}</definedName>
    <definedName name="sdsdfsdff" localSheetId="1" hidden="1">{#N/A,#N/A,TRUE,"1842CWN0"}</definedName>
    <definedName name="sdsdfsdff" hidden="1">{#N/A,#N/A,TRUE,"1842CWN0"}</definedName>
    <definedName name="setrj" localSheetId="2"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2" hidden="1">{"via1",#N/A,TRUE,"general";"via2",#N/A,TRUE,"general";"via3",#N/A,TRUE,"general"}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K_1" localSheetId="0" hidden="1">#REF!</definedName>
    <definedName name="TK_1" localSheetId="1" hidden="1">#REF!</definedName>
    <definedName name="TK_1" hidden="1">#REF!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j" localSheetId="0" hidden="1">#REF!</definedName>
    <definedName name="unj" localSheetId="1" hidden="1">#REF!</definedName>
    <definedName name="unj" hidden="1">#REF!</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quita" hidden="1">{"PRES REHAB ARM-PER POR ITEMS  KM A KM",#N/A,TRUE,"Rehabilitacion Arm-Per"}</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k" localSheetId="2"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localSheetId="1" hidden="1">{#N/A,#N/A,TRUE,"1842CWN0"}</definedName>
    <definedName name="wrn.civil._.works." hidden="1">{#N/A,#N/A,TRUE,"1842CWN0"}</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localSheetId="1" hidden="1">{#N/A,#N/A,TRUE,"T1"}</definedName>
    <definedName name="wrn.OPERADORES." hidden="1">{#N/A,#N/A,TRUE,"T1"}</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2"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localSheetId="0" hidden="1">{#N/A,#N/A,TRUE,"1842CWN0"}</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ds" localSheetId="2"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29" localSheetId="2"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9" i="270" l="1"/>
  <c r="K100" i="270"/>
  <c r="K101" i="270"/>
  <c r="K102" i="270"/>
  <c r="K103" i="270"/>
  <c r="K104" i="270"/>
  <c r="K105" i="270"/>
  <c r="K106" i="270"/>
  <c r="K107" i="270"/>
  <c r="K108" i="270"/>
  <c r="K89" i="270"/>
  <c r="K90" i="270"/>
  <c r="K91" i="270"/>
  <c r="K92" i="270"/>
  <c r="K93" i="270"/>
  <c r="K94" i="270"/>
  <c r="K71" i="270"/>
  <c r="K72" i="270"/>
  <c r="K73" i="270"/>
  <c r="K74" i="270"/>
  <c r="K75" i="270"/>
  <c r="K76" i="270"/>
  <c r="K77" i="270"/>
  <c r="K78" i="270"/>
  <c r="K79" i="270"/>
  <c r="K80" i="270"/>
  <c r="K81" i="270"/>
  <c r="K82" i="270"/>
  <c r="K83" i="270"/>
  <c r="K84" i="270"/>
  <c r="K14" i="270"/>
  <c r="K15" i="270"/>
  <c r="K16" i="270"/>
  <c r="K17" i="270"/>
  <c r="K18" i="270"/>
  <c r="K19" i="270"/>
  <c r="K20" i="270"/>
  <c r="K21" i="270"/>
  <c r="K22" i="270"/>
  <c r="K23" i="270"/>
  <c r="K24" i="270"/>
  <c r="K25" i="270"/>
  <c r="K26" i="270"/>
  <c r="K27" i="270"/>
  <c r="K28" i="270"/>
  <c r="K29" i="270"/>
  <c r="K30" i="270"/>
  <c r="K31" i="270"/>
  <c r="K32" i="270"/>
  <c r="K33" i="270"/>
  <c r="K34" i="270"/>
  <c r="K35" i="270"/>
  <c r="K36" i="270"/>
  <c r="K37" i="270"/>
  <c r="K38" i="270"/>
  <c r="K39" i="270"/>
  <c r="K40" i="270"/>
  <c r="K41" i="270"/>
  <c r="K42" i="270"/>
  <c r="K43" i="270"/>
  <c r="K44" i="270"/>
  <c r="K45" i="270"/>
  <c r="K46" i="270"/>
  <c r="K47" i="270"/>
  <c r="K48" i="270"/>
  <c r="K49" i="270"/>
  <c r="K50" i="270"/>
  <c r="K51" i="270"/>
  <c r="K52" i="270"/>
  <c r="K53" i="270"/>
  <c r="K54" i="270"/>
  <c r="K55" i="270"/>
  <c r="K56" i="270"/>
  <c r="K57" i="270"/>
  <c r="K58" i="270"/>
  <c r="K59" i="270"/>
  <c r="K60" i="270"/>
  <c r="K61" i="270"/>
  <c r="K62" i="270"/>
  <c r="K63" i="270"/>
  <c r="K64" i="270"/>
  <c r="K65" i="270"/>
  <c r="K66" i="270"/>
  <c r="K132" i="271"/>
  <c r="K108" i="271"/>
  <c r="K107" i="271"/>
  <c r="K106" i="271"/>
  <c r="K105" i="271"/>
  <c r="K104" i="271"/>
  <c r="K103" i="271"/>
  <c r="K102" i="271"/>
  <c r="K101" i="271"/>
  <c r="K100" i="271"/>
  <c r="K99" i="271"/>
  <c r="K98" i="271"/>
  <c r="K94" i="271"/>
  <c r="K93" i="271"/>
  <c r="K92" i="271"/>
  <c r="K91" i="271"/>
  <c r="K90" i="271"/>
  <c r="K89" i="271"/>
  <c r="K88" i="271"/>
  <c r="K84" i="271"/>
  <c r="K83" i="271"/>
  <c r="K82" i="271"/>
  <c r="K81" i="271"/>
  <c r="K80" i="271"/>
  <c r="K79" i="271"/>
  <c r="K78" i="271"/>
  <c r="K77" i="271"/>
  <c r="K76" i="271"/>
  <c r="K75" i="271"/>
  <c r="K74" i="271"/>
  <c r="K73" i="271"/>
  <c r="K72" i="271"/>
  <c r="K71" i="271"/>
  <c r="K70" i="271"/>
  <c r="K66" i="271"/>
  <c r="K65" i="271"/>
  <c r="K64" i="271"/>
  <c r="K63" i="271"/>
  <c r="K62" i="271"/>
  <c r="K61" i="271"/>
  <c r="K60" i="271"/>
  <c r="K59" i="271"/>
  <c r="K58" i="271"/>
  <c r="K57" i="271"/>
  <c r="K56" i="271"/>
  <c r="K55" i="271"/>
  <c r="K54" i="271"/>
  <c r="K53" i="271"/>
  <c r="K52" i="271"/>
  <c r="K51" i="271"/>
  <c r="K50" i="271"/>
  <c r="K49" i="271"/>
  <c r="K48" i="271"/>
  <c r="K47" i="271"/>
  <c r="K46" i="271"/>
  <c r="K45" i="271"/>
  <c r="K44" i="271"/>
  <c r="K43" i="271"/>
  <c r="K42" i="271"/>
  <c r="K41" i="271"/>
  <c r="K40" i="271"/>
  <c r="K39" i="271"/>
  <c r="K38" i="271"/>
  <c r="K37" i="271"/>
  <c r="K36" i="271"/>
  <c r="K35" i="271"/>
  <c r="K34" i="271"/>
  <c r="K33" i="271"/>
  <c r="K32" i="271"/>
  <c r="K31" i="271"/>
  <c r="K30" i="271"/>
  <c r="K29" i="271"/>
  <c r="K28" i="271"/>
  <c r="K27" i="271"/>
  <c r="K26" i="271"/>
  <c r="K25" i="271"/>
  <c r="K24" i="271"/>
  <c r="K23" i="271"/>
  <c r="K22" i="271"/>
  <c r="K21" i="271"/>
  <c r="K20" i="271"/>
  <c r="K19" i="271"/>
  <c r="K18" i="271"/>
  <c r="K17" i="271"/>
  <c r="K16" i="271"/>
  <c r="K15" i="271"/>
  <c r="K14" i="271"/>
  <c r="K13" i="271"/>
  <c r="C13" i="271"/>
  <c r="C14" i="271" s="1"/>
  <c r="C15" i="271" s="1"/>
  <c r="C16" i="271" s="1"/>
  <c r="C17" i="271" s="1"/>
  <c r="C18" i="271" s="1"/>
  <c r="C19" i="271" s="1"/>
  <c r="C20" i="271" s="1"/>
  <c r="C21" i="271" s="1"/>
  <c r="C22" i="271" s="1"/>
  <c r="C23" i="271" s="1"/>
  <c r="C24" i="271" s="1"/>
  <c r="C25" i="271" s="1"/>
  <c r="C26" i="271" s="1"/>
  <c r="C27" i="271" s="1"/>
  <c r="C28" i="271" s="1"/>
  <c r="C29" i="271" s="1"/>
  <c r="C30" i="271" s="1"/>
  <c r="C31" i="271" s="1"/>
  <c r="C32" i="271" s="1"/>
  <c r="C33" i="271" s="1"/>
  <c r="C34" i="271" s="1"/>
  <c r="C35" i="271" s="1"/>
  <c r="C36" i="271" s="1"/>
  <c r="C37" i="271" s="1"/>
  <c r="C38" i="271" s="1"/>
  <c r="C39" i="271" s="1"/>
  <c r="C40" i="271" s="1"/>
  <c r="C41" i="271" s="1"/>
  <c r="C42" i="271" s="1"/>
  <c r="C43" i="271" s="1"/>
  <c r="C44" i="271" s="1"/>
  <c r="C45" i="271" s="1"/>
  <c r="C46" i="271" s="1"/>
  <c r="C47" i="271" s="1"/>
  <c r="C48" i="271" s="1"/>
  <c r="C49" i="271" s="1"/>
  <c r="C50" i="271" s="1"/>
  <c r="C51" i="271" s="1"/>
  <c r="C52" i="271" s="1"/>
  <c r="C53" i="271" s="1"/>
  <c r="C54" i="271" s="1"/>
  <c r="C55" i="271" s="1"/>
  <c r="C56" i="271" s="1"/>
  <c r="C57" i="271" s="1"/>
  <c r="C58" i="271" s="1"/>
  <c r="C59" i="271" s="1"/>
  <c r="C60" i="271" s="1"/>
  <c r="C61" i="271" s="1"/>
  <c r="C62" i="271" s="1"/>
  <c r="C63" i="271" s="1"/>
  <c r="C64" i="271" s="1"/>
  <c r="C65" i="271" s="1"/>
  <c r="C66" i="271" s="1"/>
  <c r="C70" i="271" s="1"/>
  <c r="C71" i="271" s="1"/>
  <c r="C72" i="271" s="1"/>
  <c r="C73" i="271" s="1"/>
  <c r="C74" i="271" s="1"/>
  <c r="C75" i="271" s="1"/>
  <c r="C76" i="271" s="1"/>
  <c r="C77" i="271" s="1"/>
  <c r="C78" i="271" s="1"/>
  <c r="C79" i="271" s="1"/>
  <c r="C80" i="271" s="1"/>
  <c r="C81" i="271" s="1"/>
  <c r="C82" i="271" s="1"/>
  <c r="C83" i="271" s="1"/>
  <c r="C84" i="271" s="1"/>
  <c r="C88" i="271" s="1"/>
  <c r="C89" i="271" s="1"/>
  <c r="C90" i="271" s="1"/>
  <c r="C91" i="271" s="1"/>
  <c r="C92" i="271" s="1"/>
  <c r="C93" i="271" s="1"/>
  <c r="C94" i="271" s="1"/>
  <c r="C98" i="271" s="1"/>
  <c r="C99" i="271" s="1"/>
  <c r="C100" i="271" s="1"/>
  <c r="C101" i="271" s="1"/>
  <c r="C102" i="271" s="1"/>
  <c r="C103" i="271" s="1"/>
  <c r="C104" i="271" s="1"/>
  <c r="C105" i="271" s="1"/>
  <c r="C106" i="271" s="1"/>
  <c r="C107" i="271" s="1"/>
  <c r="C108" i="271" s="1"/>
  <c r="K132" i="270"/>
  <c r="K98" i="270"/>
  <c r="K88" i="270"/>
  <c r="K70" i="270"/>
  <c r="C13" i="270"/>
  <c r="C14" i="270" s="1"/>
  <c r="C15" i="270" s="1"/>
  <c r="C16" i="270" s="1"/>
  <c r="C17" i="270" s="1"/>
  <c r="C18" i="270" s="1"/>
  <c r="C19" i="270" s="1"/>
  <c r="C20" i="270" s="1"/>
  <c r="C21" i="270" s="1"/>
  <c r="C22" i="270" s="1"/>
  <c r="C23" i="270" s="1"/>
  <c r="C24" i="270" s="1"/>
  <c r="C25" i="270" s="1"/>
  <c r="C26" i="270" s="1"/>
  <c r="C27" i="270" s="1"/>
  <c r="C28" i="270" s="1"/>
  <c r="C29" i="270" s="1"/>
  <c r="C30" i="270" s="1"/>
  <c r="C31" i="270" s="1"/>
  <c r="C32" i="270" s="1"/>
  <c r="C33" i="270" s="1"/>
  <c r="K95" i="270" l="1"/>
  <c r="K67" i="271"/>
  <c r="K109" i="271"/>
  <c r="K95" i="271"/>
  <c r="K85" i="271"/>
  <c r="K111" i="271"/>
  <c r="K113" i="271"/>
  <c r="C34" i="270"/>
  <c r="K85" i="270"/>
  <c r="K109" i="270"/>
  <c r="K13" i="270"/>
  <c r="K67" i="270" l="1"/>
  <c r="C35" i="270"/>
  <c r="C36" i="270" l="1"/>
  <c r="M113" i="270"/>
  <c r="K113" i="270"/>
  <c r="K111" i="270"/>
  <c r="C37" i="270" l="1"/>
  <c r="C38" i="270" l="1"/>
  <c r="K123" i="270"/>
  <c r="K125" i="270" s="1"/>
  <c r="K123" i="271" l="1"/>
  <c r="K125" i="271" s="1"/>
  <c r="N129" i="270"/>
  <c r="C39" i="270"/>
  <c r="C40" i="270" l="1"/>
  <c r="C41" i="270" l="1"/>
  <c r="C42" i="270" l="1"/>
  <c r="C43" i="270" l="1"/>
  <c r="C44" i="270" l="1"/>
  <c r="C45" i="270" l="1"/>
  <c r="C46" i="270" l="1"/>
  <c r="C47" i="270" l="1"/>
  <c r="C48" i="270" l="1"/>
  <c r="C49" i="270" l="1"/>
  <c r="C50" i="270" l="1"/>
  <c r="C51" i="270" l="1"/>
  <c r="C52" i="270" l="1"/>
  <c r="C53" i="270" l="1"/>
  <c r="C54" i="270" l="1"/>
  <c r="C55" i="270" l="1"/>
  <c r="C56" i="270" l="1"/>
  <c r="C57" i="270" l="1"/>
  <c r="C58" i="270" l="1"/>
  <c r="C59" i="270" l="1"/>
  <c r="C60" i="270" l="1"/>
  <c r="C61" i="270" l="1"/>
  <c r="C62" i="270" l="1"/>
  <c r="C63" i="270" l="1"/>
  <c r="C64" i="270" l="1"/>
  <c r="C65" i="270" l="1"/>
  <c r="C66" i="270" l="1"/>
  <c r="C70" i="270" l="1"/>
  <c r="C71" i="270" s="1"/>
  <c r="C72" i="270" s="1"/>
  <c r="C73" i="270" s="1"/>
  <c r="C74" i="270" s="1"/>
  <c r="C75" i="270" s="1"/>
  <c r="C76" i="270" s="1"/>
  <c r="C77" i="270" s="1"/>
  <c r="C78" i="270" s="1"/>
  <c r="C79" i="270" s="1"/>
  <c r="C80" i="270" s="1"/>
  <c r="C81" i="270" s="1"/>
  <c r="C82" i="270" s="1"/>
  <c r="C83" i="270" s="1"/>
  <c r="C84" i="270" s="1"/>
  <c r="C88" i="270" s="1"/>
  <c r="C89" i="270" s="1"/>
  <c r="C90" i="270" s="1"/>
  <c r="C91" i="270" s="1"/>
  <c r="C92" i="270" s="1"/>
  <c r="C93" i="270" s="1"/>
  <c r="C94" i="270" s="1"/>
  <c r="C98" i="270" s="1"/>
  <c r="C99" i="270" s="1"/>
  <c r="C100" i="270" s="1"/>
  <c r="C101" i="270" s="1"/>
  <c r="C102" i="270" s="1"/>
  <c r="C103" i="270" s="1"/>
  <c r="C104" i="270" s="1"/>
  <c r="C105" i="270" s="1"/>
  <c r="C106" i="270" s="1"/>
  <c r="C107" i="270" s="1"/>
  <c r="C108" i="270" s="1"/>
</calcChain>
</file>

<file path=xl/sharedStrings.xml><?xml version="1.0" encoding="utf-8"?>
<sst xmlns="http://schemas.openxmlformats.org/spreadsheetml/2006/main" count="812" uniqueCount="292">
  <si>
    <t xml:space="preserve">version 2 del 21 de agosto de 2025 </t>
  </si>
  <si>
    <t>Nº</t>
  </si>
  <si>
    <t>ÍTEM DE PAGO</t>
  </si>
  <si>
    <t xml:space="preserve">ESPECIFICACIONES </t>
  </si>
  <si>
    <t>DESCRIPCIÓN</t>
  </si>
  <si>
    <t>UND.</t>
  </si>
  <si>
    <t>CANTIDAD</t>
  </si>
  <si>
    <t>VALOR UNITARIO</t>
  </si>
  <si>
    <t xml:space="preserve">VALOR TOTAL                                </t>
  </si>
  <si>
    <t>GENERAL</t>
  </si>
  <si>
    <t>PARTICULAR</t>
  </si>
  <si>
    <t>DESCRIPCION</t>
  </si>
  <si>
    <t>PORCENTAJE</t>
  </si>
  <si>
    <t>ADMINISTRACIÓN</t>
  </si>
  <si>
    <t>A=</t>
  </si>
  <si>
    <t>I=</t>
  </si>
  <si>
    <t>U=</t>
  </si>
  <si>
    <t>TOTAL A.I.U</t>
  </si>
  <si>
    <t>A.I.U.=</t>
  </si>
  <si>
    <t>FORMULARIO 1</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</si>
  <si>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</si>
  <si>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</si>
  <si>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</si>
  <si>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</si>
  <si>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</si>
  <si>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</si>
  <si>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</si>
  <si>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</si>
  <si>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</si>
  <si>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</si>
  <si>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</si>
  <si>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</si>
  <si>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</si>
  <si>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</si>
  <si>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</si>
  <si>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</si>
  <si>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</si>
  <si>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</si>
  <si>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</si>
  <si>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</si>
  <si>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</si>
  <si>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</si>
  <si>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</si>
  <si>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</si>
  <si>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</si>
  <si>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</si>
  <si>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</si>
  <si>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</si>
  <si>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</si>
  <si>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</si>
  <si>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</si>
  <si>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</si>
  <si>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</si>
  <si>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</si>
  <si>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</si>
  <si>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</si>
  <si>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</si>
  <si>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</si>
  <si>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</si>
  <si>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</si>
  <si>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</si>
  <si>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</si>
  <si>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</si>
  <si>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</si>
  <si>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</si>
  <si>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</si>
  <si>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</si>
  <si>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</si>
  <si>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</si>
  <si>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</si>
  <si>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</si>
  <si>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</si>
  <si>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</si>
  <si>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</si>
  <si>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</si>
  <si>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</si>
  <si>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</si>
  <si>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</si>
  <si>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</si>
  <si>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</si>
  <si>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</si>
  <si>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</si>
  <si>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PRESUPUESTO OFICIAL</t>
  </si>
  <si>
    <t>[La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</si>
  <si>
    <t>ITEMS OFERTADOS COMPONENTE DE OBRA</t>
  </si>
  <si>
    <t>SUBTOTAL VALORES OFERTADOS COMPONETE DE OBRA</t>
  </si>
  <si>
    <t>ITEMS OFERTADOS COMPONENTE AMBIENTAL</t>
  </si>
  <si>
    <t>SUBTOTAL VALORES OFERTADOS COMPONETE AMBIENTAL</t>
  </si>
  <si>
    <t>ITEMS OFERTADOS COMPONENTE SOCAL</t>
  </si>
  <si>
    <t>SUBTOTAL VALORES OFERTADOS COMPONETE SOCIAL</t>
  </si>
  <si>
    <t>ITEMS OFERTADOS COMPONENTE PMT</t>
  </si>
  <si>
    <t>SUBTOTAL VALORES OFERTADOS COMPONETE PMT</t>
  </si>
  <si>
    <r>
      <t xml:space="preserve">TOTAL VALORES OFERTADOS OBRAS + COMPONETE </t>
    </r>
    <r>
      <rPr>
        <b/>
        <vertAlign val="superscript"/>
        <sz val="11"/>
        <rFont val="Arial"/>
        <family val="2"/>
      </rPr>
      <t>Nota 9</t>
    </r>
  </si>
  <si>
    <t>SUBTOTAL OBRAS  (INCLUYE COSTOS DIRECTOS E INDIRECTOS)</t>
  </si>
  <si>
    <r>
      <t xml:space="preserve">COMPONENTE GESTIÓN AMBIENTAL Y SST (INCLUYE A.I.U.) - </t>
    </r>
    <r>
      <rPr>
        <b/>
        <sz val="11"/>
        <color rgb="FFFF0000"/>
        <rFont val="Arial"/>
        <family val="2"/>
      </rPr>
      <t>VALOR NO SUJETO A OFERTA</t>
    </r>
  </si>
  <si>
    <t>GLB</t>
  </si>
  <si>
    <r>
      <t xml:space="preserve">COMPONENTE GESTIÓN SOCIAL (INCLUYE A.I.U.) - </t>
    </r>
    <r>
      <rPr>
        <b/>
        <sz val="11"/>
        <color rgb="FFFF0000"/>
        <rFont val="Arial"/>
        <family val="2"/>
      </rPr>
      <t>VALOR NO SUJETO A OFERTA</t>
    </r>
  </si>
  <si>
    <r>
      <t xml:space="preserve">COMPONENTE PLAN DE MANEJO DE TRAFICO - PMT (INCLUYE A.I.U.) - </t>
    </r>
    <r>
      <rPr>
        <b/>
        <sz val="11"/>
        <color rgb="FFFF0000"/>
        <rFont val="Arial"/>
        <family val="2"/>
      </rPr>
      <t>VALOR NO SUJETO A OFERTA</t>
    </r>
  </si>
  <si>
    <r>
      <t xml:space="preserve">PRESUPUESTO ETAPA DE DIAGNOSTICO Y DISEÑOS - </t>
    </r>
    <r>
      <rPr>
        <b/>
        <sz val="11"/>
        <color rgb="FFFF0000"/>
        <rFont val="Arial"/>
        <family val="2"/>
      </rPr>
      <t>VALOR NO SUJETO A OFERTA</t>
    </r>
  </si>
  <si>
    <r>
      <t xml:space="preserve">PROVISIÓN POR CAMBIO DE VIGENCIA - </t>
    </r>
    <r>
      <rPr>
        <b/>
        <sz val="11"/>
        <color rgb="FFFF0000"/>
        <rFont val="Arial"/>
        <family val="2"/>
      </rPr>
      <t>VALOR NO SUJETO A OFERTA</t>
    </r>
  </si>
  <si>
    <t>PROVISIÓN ADICIONAL PARA EJECUTAR ACTIVIDADES NO PREVISTAS O COMO PROVISIÓN ADIONAL POR CAMBIO DE VIGENCIA (Ver nota 8)</t>
  </si>
  <si>
    <t>VALOR TOTAL OFERTA ECONOMICA</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</si>
  <si>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</si>
  <si>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IMPREVISTO</t>
  </si>
  <si>
    <t>10208</t>
  </si>
  <si>
    <t>IDRD</t>
  </si>
  <si>
    <t>Demol pav asfaltico e=0.1 (corte disco+carg+retiro</t>
  </si>
  <si>
    <t>M2</t>
  </si>
  <si>
    <t>16455</t>
  </si>
  <si>
    <t>Demolición Muro mamposteria (e = &gt;0.16m)</t>
  </si>
  <si>
    <t>11565</t>
  </si>
  <si>
    <t>Desmonte y retiro cerramiento metalico incl. viga*</t>
  </si>
  <si>
    <t>ML</t>
  </si>
  <si>
    <t>14009</t>
  </si>
  <si>
    <t>Demolicion anden concr e=0.15 incl. cargue y ret *</t>
  </si>
  <si>
    <t>00024</t>
  </si>
  <si>
    <t>EXCAVACION MECANICA (Cargue+Transp+Disp final)</t>
  </si>
  <si>
    <t>M3</t>
  </si>
  <si>
    <t>12506</t>
  </si>
  <si>
    <t>Compactación fondo de excavación con equipos livia</t>
  </si>
  <si>
    <t>10724</t>
  </si>
  <si>
    <t>Relleno compactado  Base granular tipo IDRD   **</t>
  </si>
  <si>
    <t>12501</t>
  </si>
  <si>
    <t>Relleno compactado Subbase granular tipo IDRD</t>
  </si>
  <si>
    <t>10732</t>
  </si>
  <si>
    <t>Relleno rajon y suavizado Subbase (manual) **</t>
  </si>
  <si>
    <t>10163</t>
  </si>
  <si>
    <t>Suministro e instalacion Geotextil   T-2400**</t>
  </si>
  <si>
    <t>16024</t>
  </si>
  <si>
    <t>Geocelda Neoweb H=12cm A=2.50m  Sum + Insta</t>
  </si>
  <si>
    <t>10115</t>
  </si>
  <si>
    <t>Imprimacion asfaltica con emulsion CRL-1**</t>
  </si>
  <si>
    <t>4486</t>
  </si>
  <si>
    <t>IDU</t>
  </si>
  <si>
    <t>MEZCLA ASFÁLTICA EN CALIENTE TIPO DENSO MD10 ASFALTO 80-100. (INCLUYE SUMINISTRO, EXTENDIDO, NIVELACIÓN MANUAL Y COMPACTACIÓN MECÁNICA CON VIBROCOMPACTADOR TÁNDEM PEQUEÑO CON OPERARIO Y COMBUSTIBLE, FACTOR DE COMPACTACION Y TRANSPORTE DE MATERIAL A 21 KMS).</t>
  </si>
  <si>
    <t>12541</t>
  </si>
  <si>
    <t>Recubrimiento sintetico Acrilico campos deportivos</t>
  </si>
  <si>
    <t>12090</t>
  </si>
  <si>
    <t>RecubrimientoSintéticoCanchaTenis **</t>
  </si>
  <si>
    <t>13069</t>
  </si>
  <si>
    <t>SLURING EMULSION CRL-1,CRL-0 Y ARENA DE PEÑA (Sum+</t>
  </si>
  <si>
    <t>10885</t>
  </si>
  <si>
    <t>Demarcacion pintura trafico tenis a=0.05</t>
  </si>
  <si>
    <t>10498</t>
  </si>
  <si>
    <t>Viga 0.3*0.4  cerram  IDRD 21 Mpa reforzado **</t>
  </si>
  <si>
    <t>10945</t>
  </si>
  <si>
    <t>CerramMalla esla cal10 IDRDh=2.5 incluColumneta***</t>
  </si>
  <si>
    <t>14103</t>
  </si>
  <si>
    <t>Instalacion  Estructura Tenis **</t>
  </si>
  <si>
    <t>JGO</t>
  </si>
  <si>
    <t>14738</t>
  </si>
  <si>
    <t>MALLA TENIS    (SUM + INST)</t>
  </si>
  <si>
    <t>UN</t>
  </si>
  <si>
    <t>14732</t>
  </si>
  <si>
    <t>BANCA M-40  (SUM + INST)</t>
  </si>
  <si>
    <t>12078</t>
  </si>
  <si>
    <t>CONCRETO ANDENES e=0.10m Sin refuerzo</t>
  </si>
  <si>
    <t>17356</t>
  </si>
  <si>
    <t>Bordillo prefabricadoA-80(0.35x0.2x0.80m)ZV- CDRC</t>
  </si>
  <si>
    <t>15003</t>
  </si>
  <si>
    <t>AndenCuneta 2500 psi e=0.10 4.2-1 bland+ Geotextil</t>
  </si>
  <si>
    <t>12491</t>
  </si>
  <si>
    <t>CAJA INSPECCION .60x.60x.60 (Inc. Excavac.)</t>
  </si>
  <si>
    <t>11213</t>
  </si>
  <si>
    <t>Instalacion cañuela prefabricada (A-120) (canal)**</t>
  </si>
  <si>
    <t>10265</t>
  </si>
  <si>
    <t>SumideroCaja LateralSL-100 en ladrillo con excavac</t>
  </si>
  <si>
    <t>10031</t>
  </si>
  <si>
    <t>Tuberia Novafort d=110mm exca y relleno recebo  **</t>
  </si>
  <si>
    <t>10069</t>
  </si>
  <si>
    <t>Filtro frances35x35 Excav+geoNT-1600+tubo 65mm  **</t>
  </si>
  <si>
    <t>10693</t>
  </si>
  <si>
    <t>Cubierta en teja Ajover termo acustica  **</t>
  </si>
  <si>
    <t>14501</t>
  </si>
  <si>
    <t>Estructura Metal. para Cubiertas Perfil PHR C+pint</t>
  </si>
  <si>
    <t>10683</t>
  </si>
  <si>
    <t>Corte horizont en concreto con pulidora e=2cm**</t>
  </si>
  <si>
    <t>12162</t>
  </si>
  <si>
    <t>Descapote, resiembra tapetes de cesped **</t>
  </si>
  <si>
    <t>010569</t>
  </si>
  <si>
    <t>Empradizacion sencilla cespedon pasto kikuyo + Tierra</t>
  </si>
  <si>
    <t>13370</t>
  </si>
  <si>
    <t>CAMISA VOLEIBOL (INSTAL-DADO.)TUB.GALV.3"e=3.25 mm</t>
  </si>
  <si>
    <t>14673</t>
  </si>
  <si>
    <t>ESTRUCTURA VOLEIBOL (SUM + INST)</t>
  </si>
  <si>
    <t>14675</t>
  </si>
  <si>
    <t>RED DE VOLEIBOL (SUM + INST)</t>
  </si>
  <si>
    <t>16803</t>
  </si>
  <si>
    <t>Señal informativ Identifica. escenarios deportivos</t>
  </si>
  <si>
    <t>14848</t>
  </si>
  <si>
    <t>SEÑAL IDG-S 2 CARAS(DESM+SUM+INST)</t>
  </si>
  <si>
    <t>14844</t>
  </si>
  <si>
    <t>SEÑAL SC-120 2 CARAS(DESM+SUM+INST)</t>
  </si>
  <si>
    <t>14681</t>
  </si>
  <si>
    <t>SEÑAL SC-80 2 CARAS (SUM + INST)</t>
  </si>
  <si>
    <t>12834</t>
  </si>
  <si>
    <t>Desmonte Señal SC-80 - + Dado-STPM**</t>
  </si>
  <si>
    <t>20695</t>
  </si>
  <si>
    <t>Rampas en concreto  4000 psi E= 7.5 cm + malla electrosoldada</t>
  </si>
  <si>
    <t>14829</t>
  </si>
  <si>
    <t>LISTON EN MADERA BANCA(DESM+SUM+INST)</t>
  </si>
  <si>
    <t>00623</t>
  </si>
  <si>
    <t>BARNIZ SOBRE MADERA</t>
  </si>
  <si>
    <t>10882</t>
  </si>
  <si>
    <t>Desmonte Banca Exist.(demol. de bases y retiro)**</t>
  </si>
  <si>
    <t>10427</t>
  </si>
  <si>
    <t>Banca prefab M-30 conEspald sumin+instala Z.dura**</t>
  </si>
  <si>
    <t>11124</t>
  </si>
  <si>
    <t>Banca prefab M-30 con espald sumin+instala Z.V**</t>
  </si>
  <si>
    <t>14439</t>
  </si>
  <si>
    <t>DESMONTE PISO DE CAUCHO(Trasiego+Retiro)</t>
  </si>
  <si>
    <t>16669</t>
  </si>
  <si>
    <t>Piso Caucho recicl 8cm (EPDM 1cm+SBR 7cm sum+inst)</t>
  </si>
  <si>
    <t>10256</t>
  </si>
  <si>
    <t>Demarcacion pintura trafico multiple a=0.1 **</t>
  </si>
  <si>
    <t>13552</t>
  </si>
  <si>
    <t>Sellado de fisuras y juntas con Emulsión Asfaltica</t>
  </si>
  <si>
    <t>14890</t>
  </si>
  <si>
    <t>TABLERO EN  ACRILICO(DESM+SUM+INST)</t>
  </si>
  <si>
    <t>Amb1</t>
  </si>
  <si>
    <t>CAPACITACIÓN AMBIENTAL AL PERSONAL DE OBRA</t>
  </si>
  <si>
    <t>Amb2</t>
  </si>
  <si>
    <t>BAÑO TIPO FLUSHING - ALQUILER MANTENIMIENTO Y ASEO DE BAÑOS PORTÁTILES VIP MENSUAL</t>
  </si>
  <si>
    <t>UN/MES</t>
  </si>
  <si>
    <t>Amb3</t>
  </si>
  <si>
    <t>ALQUILER DE CERRAMIENTO TIPO 1: CONSTA DE SEÑALIZADORES TUBULARES PLÁSTICOS, TRIPLE CINTA PELIGRO CAL. 4, POLISOMBRA 65% PARA CERRAMIENTO. (INCLUYE INSTALACIÓN, MANTENIMIENTO Y DESINSTALACIÓN). - GESTION AMBIENTAL</t>
  </si>
  <si>
    <t>ML/MES</t>
  </si>
  <si>
    <t>Amb4</t>
  </si>
  <si>
    <t>ALQUILER DE CERRAMIENTO TIPO 2: CONSTA DE POSTES ROLLIZOS DE 1.90MT DE ALTURA LIBRE CON BASE EN CONCRETO 1500 PSI DE 30CM X 30CM, DOBLE CINTA PELIGRO CAL. 4, TELA PARA CERRAMIENTO.(INCL INSTALACION, MANTENIMIENTO Y DESINSTALACIÓN). - GESTION AMBIENTAL</t>
  </si>
  <si>
    <t>Amb5</t>
  </si>
  <si>
    <t>ALQUILER DE CERRAMIENTO TIPO 3, CONSTA DE SEÑALIZADORES TUBULARES PLASTICOS SEPARADOS ENTRE SI MAXIMO 3MTS TRIPLE CINTA PELIGRO CAL 4 (INCLUYE INSTALACIÓN, MANTENIMEINTO Y DESINSTALACIÓN). GESTION AMBIENTAL</t>
  </si>
  <si>
    <t>ML/ME</t>
  </si>
  <si>
    <t>Amb6</t>
  </si>
  <si>
    <t>PAQUETE DE ELEMENTOS PARA LIMPIEZA Y DESINFECCIÓN PARA 10 TRABAJADORES EN OBRA (INCLUYE ALCOHOL, TOALLAS DE PAPEL, JABON LIQUIDO, GEL ANTIBACTERIAL, SUMINISTRO AGUA PARA EL LAVAMANOS)</t>
  </si>
  <si>
    <t>Amb7</t>
  </si>
  <si>
    <t>ADECUACIÓN DE CENTRO DE ACOPIO DE MATERIALES</t>
  </si>
  <si>
    <t>Amb8</t>
  </si>
  <si>
    <t>DEMARCACIÓN Y CONTROL DE ACOPIOS TEMPORALES DE MATERIALES</t>
  </si>
  <si>
    <t>Amb9</t>
  </si>
  <si>
    <t>PUNTOS DE RECICLAJE DE RESIDUOS (FRENTES DE OBRA)</t>
  </si>
  <si>
    <t>Amb10</t>
  </si>
  <si>
    <t>KIT DE BRIGADA, ORDEN, ASEO Y LIMPIEZA</t>
  </si>
  <si>
    <t>Amb11</t>
  </si>
  <si>
    <t>PROTECCIÓN A SUMIDEROS CON POLISOMBRA 47% (INCLUYE SUMINISTRO Y COLOCACIÓN DE POLISOMBRA 47% ASEGURADO CON PUNTILLA GRAPA).</t>
  </si>
  <si>
    <t>Amb12</t>
  </si>
  <si>
    <t>PROTECCIÓN A ÁRBOLES (INCLUYE SUMINISTRO Y COLOCACIÓN DE DURMIENTES DE 2.90M X 0.04M X 0.04M Y POLISOMBRA AL 47% DE TAL MANERA QUE GARANTICE LA PROTECCIÓN AL INDIVIDUO VEGETAL.</t>
  </si>
  <si>
    <t>Amb13</t>
  </si>
  <si>
    <t>Examenes médicos ocupacionales de ingreso o retiro. Ingluye medicina ocpacional, Audiometria, Optometría, Espirometria</t>
  </si>
  <si>
    <t>Amb14</t>
  </si>
  <si>
    <t>ALQUILER KIT DE EMERGENCIAS (INCLUYE EXTINTOR DE 10 LBS, CAMILLA EN POLIETILENO PRIMEROS AUXILIOS, INMOVILIZADOR CABEZA, CONO DE H= 1.0M Y BOTIQUÍN.</t>
  </si>
  <si>
    <t>Amb15</t>
  </si>
  <si>
    <t>SEÑAL EN POLIESTIRENO (30cm x 20cm) FOTOLUMINISCENTE - NORMA NTC - ISO - Para demarcación de diferentes areas de la obra</t>
  </si>
  <si>
    <t>Soc1</t>
  </si>
  <si>
    <t>SOCIALIZACION PROYECTO (Inicio, intermedio o cierre). Incluye video beam y carpa para asistencia de 10 a 75 personas</t>
  </si>
  <si>
    <t>Soc2</t>
  </si>
  <si>
    <t>EDICION, IMPRESION Y DISTRIBUCION DE PIEZAS DE DIVULGACION (PIEZAS EN PAPEL BOND, TAMAÑO CARTA, TIPO FOTOCOPIA).</t>
  </si>
  <si>
    <t>Soc3</t>
  </si>
  <si>
    <t>AFICHE TAMAÑO MEDIO PLIEGO A 4X0 TINTAS EN PROPALCOTE DE 115 GR.</t>
  </si>
  <si>
    <t>Soc4</t>
  </si>
  <si>
    <t>LEVANTAMIENTO DE ACTA DE VECINDAD COMPLETA. (INCLUYE PERSONAL, LOGISTICA, ELABORACION DE FORMATO, PAPELERIA, FOTOGRAFIA Y VIDEO).</t>
  </si>
  <si>
    <t>UN PRE</t>
  </si>
  <si>
    <t>Soc5</t>
  </si>
  <si>
    <t xml:space="preserve">VALLA MÓVIL DE PISO, UNA CARA, DE 1.80M X 1.20M, EN LÁMINA GALVANIZADA CALIBRE 20, ÁNGULO EN HIERRO DE 2 X 1-1/8" IMPRESO EN VINILO ADHESIVO. IMPRESIÓN 720 DPI; TINTAS PARA EXTERIORES. </t>
  </si>
  <si>
    <t>Soc6</t>
  </si>
  <si>
    <t>LEVANTAMIENTO DE ACTAS DE FACHADA (Incluye personal, logística, papelería, fotografía)</t>
  </si>
  <si>
    <t>Soc7</t>
  </si>
  <si>
    <t>OFICINA DOTADA PARA ATENCÓN AL CIUDADANO. AREA ESTIMADA 15M2, DOS PUESTOS DE TRABAJO</t>
  </si>
  <si>
    <t>PMT1</t>
  </si>
  <si>
    <t>SEÑAL EN POLIETILENO ALVEOLAR PARE-SIGA 45cms. DECORADA CON REFLECTIVO, GRADO ALTA INTENSIDAD</t>
  </si>
  <si>
    <t>PMT2</t>
  </si>
  <si>
    <t>DESMONTE SEÑAL VERTICAL.</t>
  </si>
  <si>
    <t>PMT3</t>
  </si>
  <si>
    <t>DESMONTE Y REINSTALACION DE SEÑALES VIALES (INCLUYE DADO DE ANCLAJE)</t>
  </si>
  <si>
    <t>PMT4</t>
  </si>
  <si>
    <t>TORRE DE ILUMINACIÓN DE 4 BOMBILLAS DE 1000 WATS CADA UNA. ALQUILER. INCLUYE COMBUSTIBLE A.C.P.M.</t>
  </si>
  <si>
    <t>PMT5</t>
  </si>
  <si>
    <t>ALQUILER BARRERA RELLENABLE (2.00X0.55X1.00M)</t>
  </si>
  <si>
    <t>PMT6</t>
  </si>
  <si>
    <t>ALQUILER DE SEÑAL LUMINOSA BIDIRECCIONAL 1.50M X 0.50M (INCLUYE INSTALACIÓN, MANTENIMIENTO Y DESINSTALACIÓN).</t>
  </si>
  <si>
    <t>PMT7</t>
  </si>
  <si>
    <t>ALQUILER SEÑAL TEMPORAL MÓVIL ECONÓMICA CON TRÍPODE TIPO SIO - SP - SI - SR DE (100 X 50 CM - 75 X 75 CM - 80 X 50 CM) LÁMINA GALVANIZADA CAL. 20 Y ÁNGULOS DE 1" X 1/2" X 1/8"</t>
  </si>
  <si>
    <t>PMT8</t>
  </si>
  <si>
    <t>ALQUILER DE BARRICADA METÁLICA CON SEÑAL DE DESVÍO O VÍA CERRADA DE 2.40 M CINTA GRADO INGENIERÍA SHEETING</t>
  </si>
  <si>
    <t>PMT9</t>
  </si>
  <si>
    <t>ALQUILER DE CERRAMIENTO TIPO 1: CONSTA DE SEÑALIZADORES TUBULARES PLÁSTICOS, TRIPLE CINTA PELIGRO CAL. 4, POLISOMBRA 65% PARA CERRAMIENTO. (INCLUYE INSTALACIÓN, MANTENIMIENTO Y DESINSTALACIÓN). - PMT</t>
  </si>
  <si>
    <t>PMT10</t>
  </si>
  <si>
    <t>ALQUILER DE CERRAMIENTO TIPO 2: CONSTA DE POSTES ROLLIZOS DE 1.90MT DE ALTURA LIBRE CON BASE EN CONCRETO 1500 PSI DE 30CM X 30CM, DOBLE CINTA PELIGRO CAL. 4, TELA PARA CERRAMIENTO.(INCL INSTALACION, MANTENIMIENTO Y DESINSTALACIÓN). - PMT</t>
  </si>
  <si>
    <t>PMT11</t>
  </si>
  <si>
    <t>ALQUILER DE CERRAMIENTO TIPO 3, CONSTA DE SEÑALIZADORES TUBULARES PLASTICOS SEPARADOS ENTRE SI MAXIMO 3MTS TRIPLE CINTA PELIGRO CAL 4 (INCLUYE INSTALACIÓN, MANTENIMEINTO Y DESINSTALACIÓN).- PMT</t>
  </si>
  <si>
    <r>
      <rPr>
        <b/>
        <sz val="11"/>
        <rFont val="Arial"/>
        <family val="2"/>
      </rPr>
      <t>NOTA 4:</t>
    </r>
    <r>
      <rPr>
        <sz val="11"/>
        <rFont val="Arial"/>
        <family val="2"/>
      </rPr>
      <t xml:space="preserve"> Para la estructuración y confección de la oferta económica del presente proceso de contratación, el proponente debe tener en cuenta las consideraciones dispuestas en el capitulo "4. PRESUPUESTO OFICIAL Y SU JUSTIFICACIÓN, VARIABLES UTILIZADAS Y RUBROS QUE LO COMPONEN." del documento de ESTUDIOS PREVIOS.</t>
    </r>
  </si>
  <si>
    <t>PROVISIÓN ADICIONAL PARA EJECUTAR ACTIVIDADES NO PREVISTAS O COMO PROVISIÓN ADICIONAL POR CAMBIO DE VIGENCIA (Ver nota 10 en los estudios previos)</t>
  </si>
  <si>
    <r>
      <t xml:space="preserve">TOTAL VALORES OFERTADOS OBRAS + COMPONETE </t>
    </r>
    <r>
      <rPr>
        <b/>
        <vertAlign val="superscript"/>
        <sz val="11"/>
        <rFont val="Arial"/>
        <family val="2"/>
      </rPr>
      <t>Nota 11 en los estudios previos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</si>
</sst>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sz val="8"/>
      <name val="Arial"/>
      <family val="2"/>
      <charset val="1"/>
    </font>
    <font>
      <sz val="8"/>
      <name val="Arial"/>
      <family val="2"/>
      <charset val="1"/>
    </font>
    <font>
      <sz val="10"/>
      <name val="Arial"/>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3"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style="medium">
        <color indexed="64"/>
      </right>
      <top/>
      <bottom/>
      <diagonal/>
    </border>
    <border>
      <left/>
      <right/>
      <top style="double">
        <color indexed="64"/>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indexed="64"/>
      </right>
      <top style="hair">
        <color indexed="64"/>
      </top>
      <bottom style="hair">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9">
      <alignment horizontal="right"/>
    </xf>
    <xf numFmtId="187" fontId="7" fillId="0" borderId="49">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9">
      <alignment horizontal="right"/>
    </xf>
    <xf numFmtId="3" fontId="34" fillId="0" borderId="0" applyFont="0" applyFill="0" applyBorder="0" applyAlignment="0" applyProtection="0"/>
    <xf numFmtId="190" fontId="5" fillId="0" borderId="0">
      <protection locked="0"/>
    </xf>
    <xf numFmtId="191" fontId="34"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4"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1" fontId="39"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4">
      <protection locked="0"/>
    </xf>
    <xf numFmtId="0" fontId="45" fillId="0" borderId="0"/>
    <xf numFmtId="0" fontId="46" fillId="0" borderId="0" applyNumberFormat="0" applyFill="0" applyBorder="0" applyAlignment="0" applyProtection="0">
      <alignment vertical="top"/>
      <protection locked="0"/>
    </xf>
    <xf numFmtId="0" fontId="1" fillId="0" borderId="0"/>
    <xf numFmtId="171" fontId="5" fillId="0" borderId="0" applyFont="0" applyFill="0" applyBorder="0" applyAlignment="0" applyProtection="0"/>
    <xf numFmtId="170" fontId="5" fillId="0" borderId="0" applyFont="0" applyFill="0" applyBorder="0" applyAlignment="0" applyProtection="0"/>
    <xf numFmtId="44" fontId="1" fillId="0" borderId="0" applyFont="0" applyFill="0" applyBorder="0" applyAlignment="0" applyProtection="0"/>
    <xf numFmtId="179" fontId="5" fillId="0" borderId="0" applyFont="0" applyFill="0" applyBorder="0" applyAlignment="0" applyProtection="0"/>
    <xf numFmtId="0" fontId="1" fillId="0" borderId="0"/>
    <xf numFmtId="0" fontId="5" fillId="0" borderId="0"/>
    <xf numFmtId="173" fontId="5" fillId="0" borderId="0" applyFont="0" applyFill="0" applyBorder="0" applyAlignment="0" applyProtection="0"/>
    <xf numFmtId="44" fontId="56" fillId="0" borderId="0" applyFont="0" applyFill="0" applyBorder="0" applyAlignment="0" applyProtection="0"/>
  </cellStyleXfs>
  <cellXfs count="366">
    <xf numFmtId="0" fontId="0" fillId="0" borderId="0" xfId="0"/>
    <xf numFmtId="0" fontId="31" fillId="0" borderId="0" xfId="0"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2"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4"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4" applyFont="1" applyBorder="1"/>
    <xf numFmtId="9" fontId="49" fillId="0" borderId="18" xfId="94"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4"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18" xfId="134" applyFont="1" applyBorder="1" applyAlignment="1">
      <alignment horizontal="center" vertical="center"/>
    </xf>
    <xf numFmtId="0" fontId="49" fillId="0" borderId="18" xfId="134" applyFont="1" applyBorder="1" applyAlignment="1">
      <alignment horizontal="left" vertical="center" wrapText="1"/>
    </xf>
    <xf numFmtId="0" fontId="49" fillId="0" borderId="52" xfId="134" applyFont="1" applyBorder="1" applyAlignment="1">
      <alignment horizontal="center" vertical="center"/>
    </xf>
    <xf numFmtId="49" fontId="51" fillId="0" borderId="0" xfId="130" applyNumberFormat="1" applyFont="1" applyAlignment="1">
      <alignment horizontal="right" vertical="center"/>
    </xf>
    <xf numFmtId="185" fontId="51" fillId="0" borderId="0" xfId="130" applyNumberFormat="1" applyFont="1" applyAlignment="1">
      <alignment vertical="center"/>
    </xf>
    <xf numFmtId="0" fontId="49" fillId="0" borderId="0" xfId="127" applyFont="1"/>
    <xf numFmtId="0" fontId="49" fillId="0" borderId="0" xfId="127" applyFont="1" applyAlignment="1">
      <alignment horizontal="center"/>
    </xf>
    <xf numFmtId="0" fontId="49" fillId="0" borderId="0" xfId="125" applyFont="1" applyAlignment="1">
      <alignment horizontal="center" vertical="center"/>
    </xf>
    <xf numFmtId="0" fontId="51" fillId="0" borderId="21" xfId="127" applyFont="1" applyBorder="1" applyAlignment="1">
      <alignment horizontal="left" vertical="center"/>
    </xf>
    <xf numFmtId="2" fontId="49" fillId="0" borderId="0" xfId="127" applyNumberFormat="1" applyFont="1"/>
    <xf numFmtId="180" fontId="49" fillId="0" borderId="0" xfId="128" applyNumberFormat="1" applyFont="1"/>
    <xf numFmtId="39" fontId="51" fillId="0" borderId="0" xfId="128" applyNumberFormat="1" applyFont="1" applyAlignment="1">
      <alignmen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1" fillId="0" borderId="39" xfId="0" applyFont="1" applyBorder="1"/>
    <xf numFmtId="0" fontId="7" fillId="0" borderId="85" xfId="0" applyFont="1" applyBorder="1" applyAlignment="1">
      <alignment horizontal="left" vertical="center"/>
    </xf>
    <xf numFmtId="0" fontId="33" fillId="0" borderId="38" xfId="254" applyFont="1" applyBorder="1"/>
    <xf numFmtId="0" fontId="33" fillId="0" borderId="87" xfId="254" applyFont="1" applyBorder="1"/>
    <xf numFmtId="0" fontId="33" fillId="0" borderId="87" xfId="254" applyFont="1" applyBorder="1" applyAlignment="1">
      <alignment horizontal="center"/>
    </xf>
    <xf numFmtId="0" fontId="33" fillId="0" borderId="39" xfId="254" applyFont="1" applyBorder="1"/>
    <xf numFmtId="0" fontId="1" fillId="0" borderId="0" xfId="254"/>
    <xf numFmtId="0" fontId="33" fillId="0" borderId="36" xfId="254" applyFont="1" applyBorder="1"/>
    <xf numFmtId="0" fontId="33" fillId="0" borderId="0" xfId="254" applyFont="1"/>
    <xf numFmtId="0" fontId="33" fillId="0" borderId="37" xfId="254" applyFont="1" applyBorder="1"/>
    <xf numFmtId="0" fontId="33" fillId="25" borderId="86" xfId="254" applyFont="1" applyFill="1" applyBorder="1"/>
    <xf numFmtId="0" fontId="33" fillId="25" borderId="37" xfId="254" applyFont="1" applyFill="1" applyBorder="1"/>
    <xf numFmtId="0" fontId="33" fillId="0" borderId="86" xfId="254" applyFont="1" applyBorder="1"/>
    <xf numFmtId="0" fontId="42" fillId="0" borderId="20" xfId="125" applyFont="1" applyBorder="1" applyAlignment="1">
      <alignment horizontal="center" vertical="center" wrapText="1"/>
    </xf>
    <xf numFmtId="49" fontId="49" fillId="0" borderId="18" xfId="134" applyNumberFormat="1" applyFont="1" applyBorder="1" applyAlignment="1">
      <alignment horizontal="center" vertical="center"/>
    </xf>
    <xf numFmtId="0" fontId="5" fillId="0" borderId="18" xfId="134" applyBorder="1" applyAlignment="1">
      <alignment horizontal="center" vertical="center"/>
    </xf>
    <xf numFmtId="4" fontId="49" fillId="0" borderId="18" xfId="255" applyNumberFormat="1" applyFont="1" applyFill="1" applyBorder="1" applyAlignment="1">
      <alignment vertical="center" wrapText="1"/>
    </xf>
    <xf numFmtId="167" fontId="49" fillId="0" borderId="18" xfId="256" applyNumberFormat="1" applyFont="1" applyFill="1" applyBorder="1" applyAlignment="1">
      <alignment horizontal="right" vertical="center" wrapText="1"/>
    </xf>
    <xf numFmtId="167" fontId="49" fillId="0" borderId="47" xfId="256" applyNumberFormat="1" applyFont="1" applyBorder="1" applyAlignment="1">
      <alignment horizontal="right" vertical="center" wrapText="1"/>
    </xf>
    <xf numFmtId="176" fontId="1" fillId="0" borderId="0" xfId="254" applyNumberFormat="1"/>
    <xf numFmtId="0" fontId="30" fillId="0" borderId="36" xfId="254" applyFont="1" applyBorder="1"/>
    <xf numFmtId="0" fontId="30" fillId="0" borderId="37" xfId="254" applyFont="1" applyBorder="1"/>
    <xf numFmtId="0" fontId="33" fillId="0" borderId="36" xfId="127" applyFont="1" applyBorder="1"/>
    <xf numFmtId="186" fontId="51" fillId="24" borderId="44" xfId="134" applyNumberFormat="1" applyFont="1" applyFill="1" applyBorder="1" applyAlignment="1">
      <alignment vertical="center"/>
    </xf>
    <xf numFmtId="0" fontId="33" fillId="0" borderId="37" xfId="127" applyFont="1" applyBorder="1"/>
    <xf numFmtId="44" fontId="33" fillId="0" borderId="0" xfId="127" applyNumberFormat="1" applyFont="1"/>
    <xf numFmtId="44" fontId="0" fillId="0" borderId="0" xfId="257" applyFont="1"/>
    <xf numFmtId="0" fontId="51" fillId="0" borderId="11" xfId="134" applyFont="1" applyBorder="1" applyAlignment="1">
      <alignment horizontal="right" vertical="center"/>
    </xf>
    <xf numFmtId="0" fontId="51" fillId="0" borderId="0" xfId="134" applyFont="1" applyAlignment="1">
      <alignment horizontal="right" vertical="center"/>
    </xf>
    <xf numFmtId="0" fontId="51" fillId="0" borderId="45" xfId="134" applyFont="1" applyBorder="1" applyAlignment="1">
      <alignment horizontal="right" vertical="center"/>
    </xf>
    <xf numFmtId="186" fontId="51" fillId="0" borderId="12" xfId="134" applyNumberFormat="1" applyFont="1" applyBorder="1" applyAlignment="1">
      <alignment vertical="center"/>
    </xf>
    <xf numFmtId="167" fontId="49" fillId="0" borderId="18" xfId="256" applyNumberFormat="1" applyFont="1" applyBorder="1" applyAlignment="1">
      <alignment horizontal="right" vertical="center" wrapText="1"/>
    </xf>
    <xf numFmtId="0" fontId="33" fillId="0" borderId="0" xfId="127" applyFont="1"/>
    <xf numFmtId="176" fontId="49" fillId="0" borderId="35" xfId="128" applyNumberFormat="1" applyFont="1" applyBorder="1" applyAlignment="1">
      <alignment vertical="center"/>
    </xf>
    <xf numFmtId="0" fontId="49" fillId="0" borderId="23" xfId="127" applyFont="1" applyBorder="1" applyAlignment="1">
      <alignment horizontal="center" vertical="center"/>
    </xf>
    <xf numFmtId="176" fontId="49" fillId="0" borderId="30" xfId="128" applyNumberFormat="1" applyFont="1" applyBorder="1" applyAlignment="1">
      <alignment vertical="center"/>
    </xf>
    <xf numFmtId="0" fontId="51" fillId="0" borderId="22" xfId="127" applyFont="1" applyBorder="1" applyAlignment="1">
      <alignment horizontal="left" vertical="center"/>
    </xf>
    <xf numFmtId="180" fontId="49" fillId="0" borderId="18" xfId="128" applyNumberFormat="1" applyFont="1" applyBorder="1" applyAlignment="1">
      <alignment horizontal="center" vertical="center"/>
    </xf>
    <xf numFmtId="0" fontId="49" fillId="0" borderId="18" xfId="127" applyFont="1" applyBorder="1" applyAlignment="1">
      <alignment horizontal="center" vertical="center"/>
    </xf>
    <xf numFmtId="180" fontId="49" fillId="0" borderId="22" xfId="128" applyNumberFormat="1" applyFont="1" applyBorder="1" applyAlignment="1">
      <alignment horizontal="center" vertical="center"/>
    </xf>
    <xf numFmtId="44" fontId="33" fillId="0" borderId="0" xfId="257" applyFont="1"/>
    <xf numFmtId="0" fontId="49" fillId="0" borderId="0" xfId="127" applyFont="1" applyAlignment="1">
      <alignment horizontal="center" vertical="center" wrapText="1"/>
    </xf>
    <xf numFmtId="176" fontId="51" fillId="0" borderId="30" xfId="128" applyNumberFormat="1" applyFont="1" applyBorder="1" applyAlignment="1">
      <alignment vertical="center"/>
    </xf>
    <xf numFmtId="176" fontId="51" fillId="24" borderId="44" xfId="134" applyNumberFormat="1" applyFont="1" applyFill="1" applyBorder="1" applyAlignment="1">
      <alignment vertical="center"/>
    </xf>
    <xf numFmtId="176" fontId="33" fillId="0" borderId="0" xfId="257" applyNumberFormat="1" applyFont="1"/>
    <xf numFmtId="0" fontId="51" fillId="0" borderId="34" xfId="226" applyFont="1" applyBorder="1" applyAlignment="1">
      <alignment vertical="center"/>
    </xf>
    <xf numFmtId="181" fontId="33" fillId="0" borderId="37" xfId="127" applyNumberFormat="1" applyFont="1" applyBorder="1"/>
    <xf numFmtId="185" fontId="51" fillId="26" borderId="47" xfId="258" applyNumberFormat="1" applyFont="1" applyFill="1" applyBorder="1" applyAlignment="1">
      <alignment horizontal="center" vertical="center"/>
    </xf>
    <xf numFmtId="183" fontId="33" fillId="0" borderId="37" xfId="127" applyNumberFormat="1" applyFont="1" applyBorder="1"/>
    <xf numFmtId="185" fontId="51" fillId="26" borderId="18" xfId="258" applyNumberFormat="1" applyFont="1" applyFill="1" applyBorder="1" applyAlignment="1">
      <alignment horizontal="center" vertical="center"/>
    </xf>
    <xf numFmtId="10" fontId="49" fillId="27" borderId="30" xfId="238" applyNumberFormat="1" applyFont="1" applyFill="1" applyBorder="1" applyAlignment="1">
      <alignment horizontal="center" vertical="center"/>
    </xf>
    <xf numFmtId="0" fontId="49" fillId="0" borderId="13" xfId="260" applyFont="1" applyBorder="1" applyAlignment="1">
      <alignment vertical="center" wrapText="1"/>
    </xf>
    <xf numFmtId="0" fontId="49" fillId="0" borderId="14" xfId="260" applyFont="1" applyBorder="1" applyAlignment="1">
      <alignment vertical="center" wrapText="1"/>
    </xf>
    <xf numFmtId="0" fontId="49" fillId="0" borderId="24" xfId="260" applyFont="1" applyBorder="1" applyAlignment="1">
      <alignment vertical="center" wrapText="1"/>
    </xf>
    <xf numFmtId="0" fontId="49" fillId="0" borderId="0" xfId="260" applyFont="1" applyAlignment="1">
      <alignment vertical="center" wrapText="1"/>
    </xf>
    <xf numFmtId="0" fontId="49" fillId="25" borderId="0" xfId="254" applyFont="1" applyFill="1" applyAlignment="1">
      <alignment horizontal="center" vertical="center" wrapText="1"/>
    </xf>
    <xf numFmtId="0" fontId="49" fillId="0" borderId="0" xfId="254" applyFont="1" applyAlignment="1">
      <alignment horizontal="center" vertical="center" wrapText="1"/>
    </xf>
    <xf numFmtId="0" fontId="51" fillId="25" borderId="55" xfId="254" applyFont="1" applyFill="1" applyBorder="1" applyAlignment="1">
      <alignment horizontal="center" vertical="center" wrapText="1"/>
    </xf>
    <xf numFmtId="0" fontId="33" fillId="0" borderId="91" xfId="127" applyFont="1" applyBorder="1"/>
    <xf numFmtId="0" fontId="33" fillId="0" borderId="92" xfId="254" applyFont="1" applyBorder="1"/>
    <xf numFmtId="0" fontId="33" fillId="0" borderId="92" xfId="254" applyFont="1" applyBorder="1" applyAlignment="1">
      <alignment horizontal="center"/>
    </xf>
    <xf numFmtId="184" fontId="33" fillId="0" borderId="92" xfId="261" applyNumberFormat="1" applyFont="1" applyBorder="1"/>
    <xf numFmtId="0" fontId="33" fillId="0" borderId="93" xfId="254" applyFont="1" applyBorder="1"/>
    <xf numFmtId="167" fontId="49" fillId="28" borderId="18" xfId="256" applyNumberFormat="1" applyFont="1" applyFill="1" applyBorder="1" applyAlignment="1">
      <alignment horizontal="right" vertical="center" wrapText="1"/>
    </xf>
    <xf numFmtId="10" fontId="49" fillId="28" borderId="30" xfId="238" applyNumberFormat="1" applyFont="1" applyFill="1" applyBorder="1" applyAlignment="1">
      <alignment horizontal="center" vertical="center"/>
    </xf>
    <xf numFmtId="0" fontId="49" fillId="25" borderId="21" xfId="259" applyFont="1" applyFill="1" applyBorder="1" applyAlignment="1">
      <alignment vertical="center" wrapText="1"/>
    </xf>
    <xf numFmtId="0" fontId="49" fillId="25" borderId="22" xfId="259" applyFont="1" applyFill="1" applyBorder="1" applyAlignment="1">
      <alignment vertical="center" wrapText="1"/>
    </xf>
    <xf numFmtId="0" fontId="49" fillId="25" borderId="23" xfId="259" applyFont="1" applyFill="1" applyBorder="1" applyAlignment="1">
      <alignment vertical="center" wrapText="1"/>
    </xf>
    <xf numFmtId="44" fontId="33" fillId="0" borderId="36" xfId="262" applyFont="1" applyBorder="1"/>
    <xf numFmtId="0" fontId="49" fillId="26" borderId="21" xfId="254" applyFont="1" applyFill="1" applyBorder="1" applyAlignment="1">
      <alignment horizontal="center" vertical="center" wrapText="1"/>
    </xf>
    <xf numFmtId="0" fontId="49" fillId="26" borderId="22" xfId="254" applyFont="1" applyFill="1" applyBorder="1" applyAlignment="1">
      <alignment horizontal="center" vertical="center" wrapText="1"/>
    </xf>
    <xf numFmtId="0" fontId="49" fillId="26" borderId="57" xfId="254" applyFont="1" applyFill="1" applyBorder="1" applyAlignment="1">
      <alignment horizontal="center" vertical="center" wrapText="1"/>
    </xf>
    <xf numFmtId="0" fontId="7" fillId="0" borderId="85" xfId="254" applyFont="1" applyBorder="1" applyAlignment="1">
      <alignment horizontal="left" wrapText="1"/>
    </xf>
    <xf numFmtId="0" fontId="44" fillId="0" borderId="85" xfId="254" applyFont="1" applyBorder="1" applyAlignment="1">
      <alignment horizontal="left" wrapText="1"/>
    </xf>
    <xf numFmtId="0" fontId="7" fillId="0" borderId="88" xfId="254" applyFont="1" applyBorder="1" applyAlignment="1">
      <alignment horizontal="left" vertical="center"/>
    </xf>
    <xf numFmtId="0" fontId="7" fillId="0" borderId="89" xfId="254" applyFont="1" applyBorder="1" applyAlignment="1">
      <alignment horizontal="left" vertical="center"/>
    </xf>
    <xf numFmtId="0" fontId="7" fillId="0" borderId="90" xfId="254" applyFont="1" applyBorder="1" applyAlignment="1">
      <alignment horizontal="left" vertical="center"/>
    </xf>
    <xf numFmtId="0" fontId="51" fillId="0" borderId="0" xfId="254" applyFont="1" applyAlignment="1">
      <alignment horizontal="center" vertical="top"/>
    </xf>
    <xf numFmtId="0" fontId="51" fillId="0" borderId="14" xfId="254" applyFont="1" applyBorder="1" applyAlignment="1">
      <alignment horizontal="center"/>
    </xf>
    <xf numFmtId="0" fontId="49" fillId="27" borderId="52" xfId="254" applyFont="1" applyFill="1" applyBorder="1" applyAlignment="1">
      <alignment horizontal="left" vertical="center" wrapText="1"/>
    </xf>
    <xf numFmtId="0" fontId="49" fillId="27" borderId="25" xfId="254" applyFont="1" applyFill="1" applyBorder="1" applyAlignment="1">
      <alignment horizontal="left" vertical="center" wrapText="1"/>
    </xf>
    <xf numFmtId="0" fontId="49" fillId="27" borderId="47" xfId="254" applyFont="1" applyFill="1" applyBorder="1" applyAlignment="1">
      <alignment horizontal="left" vertical="center" wrapText="1"/>
    </xf>
    <xf numFmtId="0" fontId="49" fillId="27" borderId="33" xfId="254" applyFont="1" applyFill="1" applyBorder="1" applyAlignment="1">
      <alignment horizontal="left" vertical="center" wrapText="1"/>
    </xf>
    <xf numFmtId="0" fontId="49" fillId="27" borderId="18" xfId="254" applyFont="1" applyFill="1" applyBorder="1" applyAlignment="1">
      <alignment horizontal="left" vertical="center" wrapText="1"/>
    </xf>
    <xf numFmtId="0" fontId="49" fillId="27" borderId="30" xfId="254" applyFont="1" applyFill="1" applyBorder="1" applyAlignment="1">
      <alignment horizontal="left" vertical="center" wrapText="1"/>
    </xf>
    <xf numFmtId="0" fontId="51" fillId="24" borderId="41" xfId="134" applyFont="1" applyFill="1" applyBorder="1" applyAlignment="1">
      <alignment horizontal="right" vertical="center"/>
    </xf>
    <xf numFmtId="0" fontId="51" fillId="24" borderId="43" xfId="134" applyFont="1" applyFill="1" applyBorder="1" applyAlignment="1">
      <alignment horizontal="right" vertical="center"/>
    </xf>
    <xf numFmtId="0" fontId="51" fillId="24" borderId="53" xfId="134" applyFont="1" applyFill="1" applyBorder="1" applyAlignment="1">
      <alignment horizontal="right" vertical="center"/>
    </xf>
    <xf numFmtId="0" fontId="51" fillId="24" borderId="13" xfId="134" applyFont="1" applyFill="1" applyBorder="1" applyAlignment="1">
      <alignment horizontal="left" vertical="center"/>
    </xf>
    <xf numFmtId="0" fontId="51" fillId="24" borderId="14" xfId="134" applyFont="1" applyFill="1" applyBorder="1" applyAlignment="1">
      <alignment horizontal="left" vertical="center"/>
    </xf>
    <xf numFmtId="0" fontId="51" fillId="24" borderId="15" xfId="134" applyFont="1" applyFill="1" applyBorder="1" applyAlignment="1">
      <alignment horizontal="left" vertical="center"/>
    </xf>
    <xf numFmtId="0" fontId="51" fillId="25" borderId="32" xfId="134" applyFont="1" applyFill="1" applyBorder="1" applyAlignment="1">
      <alignment horizontal="center" vertical="center" wrapText="1"/>
    </xf>
    <xf numFmtId="0" fontId="51" fillId="25" borderId="48" xfId="134" applyFont="1" applyFill="1" applyBorder="1" applyAlignment="1">
      <alignment horizontal="center" vertical="center" wrapText="1"/>
    </xf>
    <xf numFmtId="0" fontId="51" fillId="25" borderId="29" xfId="134" applyFont="1" applyFill="1" applyBorder="1" applyAlignment="1">
      <alignment horizontal="center" vertical="center" wrapText="1"/>
    </xf>
    <xf numFmtId="0" fontId="51" fillId="25" borderId="20" xfId="134" applyFont="1" applyFill="1" applyBorder="1" applyAlignment="1">
      <alignment horizontal="center" vertical="center" wrapText="1"/>
    </xf>
    <xf numFmtId="0" fontId="51" fillId="0" borderId="29" xfId="125" applyFont="1" applyBorder="1" applyAlignment="1">
      <alignment horizontal="center" vertical="center" wrapText="1"/>
    </xf>
    <xf numFmtId="4" fontId="51" fillId="25" borderId="29" xfId="134" applyNumberFormat="1" applyFont="1" applyFill="1" applyBorder="1" applyAlignment="1">
      <alignment horizontal="center" vertical="center" wrapText="1"/>
    </xf>
    <xf numFmtId="4" fontId="51" fillId="25" borderId="20" xfId="134" applyNumberFormat="1" applyFont="1" applyFill="1" applyBorder="1" applyAlignment="1">
      <alignment horizontal="center" vertical="center" wrapText="1"/>
    </xf>
    <xf numFmtId="4" fontId="51" fillId="25" borderId="35" xfId="134" applyNumberFormat="1" applyFont="1" applyFill="1" applyBorder="1" applyAlignment="1">
      <alignment horizontal="center" vertical="center" wrapText="1"/>
    </xf>
    <xf numFmtId="4" fontId="51" fillId="25" borderId="42" xfId="134" applyNumberFormat="1" applyFont="1" applyFill="1" applyBorder="1" applyAlignment="1">
      <alignment horizontal="center" vertical="center" wrapText="1"/>
    </xf>
    <xf numFmtId="0" fontId="51" fillId="0" borderId="21" xfId="127" applyFont="1" applyBorder="1" applyAlignment="1">
      <alignment horizontal="left" vertical="center"/>
    </xf>
    <xf numFmtId="0" fontId="51" fillId="0" borderId="22" xfId="127" applyFont="1" applyBorder="1" applyAlignment="1">
      <alignment horizontal="left" vertical="center"/>
    </xf>
    <xf numFmtId="0" fontId="51" fillId="0" borderId="34" xfId="127" applyFont="1" applyBorder="1" applyAlignment="1">
      <alignment horizontal="left" vertical="center" wrapText="1"/>
    </xf>
    <xf numFmtId="0" fontId="51" fillId="0" borderId="16" xfId="127" applyFont="1" applyBorder="1" applyAlignment="1">
      <alignment horizontal="left" vertical="center" wrapText="1"/>
    </xf>
    <xf numFmtId="0" fontId="51" fillId="0" borderId="17" xfId="127" applyFont="1" applyBorder="1" applyAlignment="1">
      <alignment horizontal="left" vertical="center" wrapText="1"/>
    </xf>
    <xf numFmtId="0" fontId="49" fillId="0" borderId="21" xfId="127" applyFont="1" applyBorder="1" applyAlignment="1">
      <alignment horizontal="center" vertical="center"/>
    </xf>
    <xf numFmtId="0" fontId="49" fillId="0" borderId="22" xfId="127" applyFont="1" applyBorder="1" applyAlignment="1">
      <alignment horizontal="center" vertical="center"/>
    </xf>
    <xf numFmtId="0" fontId="49" fillId="0" borderId="23" xfId="127" applyFont="1" applyBorder="1" applyAlignment="1">
      <alignment horizontal="center" vertical="center"/>
    </xf>
    <xf numFmtId="0" fontId="49" fillId="0" borderId="21" xfId="127" applyFont="1" applyBorder="1" applyAlignment="1">
      <alignment horizontal="center" vertical="center" wrapText="1"/>
    </xf>
    <xf numFmtId="0" fontId="49" fillId="0" borderId="22" xfId="127" applyFont="1" applyBorder="1" applyAlignment="1">
      <alignment horizontal="center" vertical="center" wrapText="1"/>
    </xf>
    <xf numFmtId="0" fontId="49" fillId="0" borderId="23" xfId="127" applyFont="1" applyBorder="1" applyAlignment="1">
      <alignment horizontal="center" vertical="center" wrapText="1"/>
    </xf>
    <xf numFmtId="0" fontId="51" fillId="0" borderId="21" xfId="127" applyFont="1" applyBorder="1" applyAlignment="1">
      <alignment horizontal="left" vertical="center" wrapText="1"/>
    </xf>
    <xf numFmtId="0" fontId="51" fillId="0" borderId="22" xfId="127" applyFont="1" applyBorder="1" applyAlignment="1">
      <alignment horizontal="left" vertical="center" wrapText="1"/>
    </xf>
    <xf numFmtId="0" fontId="53" fillId="0" borderId="27" xfId="127" applyFont="1" applyBorder="1" applyAlignment="1">
      <alignment horizontal="right" vertical="center"/>
    </xf>
    <xf numFmtId="0" fontId="53" fillId="0" borderId="31" xfId="127" applyFont="1" applyBorder="1" applyAlignment="1">
      <alignment horizontal="right" vertical="center"/>
    </xf>
    <xf numFmtId="0" fontId="53" fillId="0" borderId="28" xfId="127" applyFont="1" applyBorder="1" applyAlignment="1">
      <alignment horizontal="right" vertical="center"/>
    </xf>
    <xf numFmtId="0" fontId="49" fillId="0" borderId="16" xfId="226" applyFont="1" applyBorder="1" applyAlignment="1">
      <alignment horizontal="center" vertical="center"/>
    </xf>
    <xf numFmtId="0" fontId="49" fillId="0" borderId="26" xfId="226" applyFont="1" applyBorder="1" applyAlignment="1">
      <alignment horizontal="center" vertical="center"/>
    </xf>
    <xf numFmtId="0" fontId="49" fillId="26" borderId="33" xfId="254" applyFont="1" applyFill="1" applyBorder="1" applyAlignment="1">
      <alignment vertical="center" wrapText="1"/>
    </xf>
    <xf numFmtId="0" fontId="49" fillId="26" borderId="18" xfId="254" applyFont="1" applyFill="1" applyBorder="1" applyAlignment="1">
      <alignment vertical="center" wrapText="1"/>
    </xf>
    <xf numFmtId="3" fontId="51" fillId="26" borderId="19" xfId="254" applyNumberFormat="1" applyFont="1" applyFill="1" applyBorder="1" applyAlignment="1">
      <alignment horizontal="center" vertical="center" wrapText="1"/>
    </xf>
    <xf numFmtId="3" fontId="51" fillId="26" borderId="22" xfId="254" applyNumberFormat="1" applyFont="1" applyFill="1" applyBorder="1" applyAlignment="1">
      <alignment horizontal="center" vertical="center" wrapText="1"/>
    </xf>
    <xf numFmtId="3" fontId="51" fillId="26" borderId="23" xfId="254" applyNumberFormat="1" applyFont="1" applyFill="1" applyBorder="1" applyAlignment="1">
      <alignment horizontal="center" vertical="center" wrapText="1"/>
    </xf>
    <xf numFmtId="3" fontId="51" fillId="26" borderId="19" xfId="254" applyNumberFormat="1" applyFont="1" applyFill="1" applyBorder="1" applyAlignment="1">
      <alignment horizontal="center" vertical="center"/>
    </xf>
    <xf numFmtId="3" fontId="51" fillId="26" borderId="23" xfId="254" applyNumberFormat="1" applyFont="1" applyFill="1" applyBorder="1" applyAlignment="1">
      <alignment horizontal="center" vertical="center"/>
    </xf>
    <xf numFmtId="0" fontId="51" fillId="26" borderId="19" xfId="254" applyFont="1" applyFill="1" applyBorder="1" applyAlignment="1">
      <alignment horizontal="center" vertical="center" wrapText="1"/>
    </xf>
    <xf numFmtId="0" fontId="51" fillId="26" borderId="23" xfId="254" applyFont="1" applyFill="1" applyBorder="1" applyAlignment="1">
      <alignment horizontal="center" vertical="center" wrapText="1"/>
    </xf>
    <xf numFmtId="0" fontId="49" fillId="26" borderId="33" xfId="259" applyFont="1" applyFill="1" applyBorder="1" applyAlignment="1">
      <alignment vertical="center" wrapText="1"/>
    </xf>
    <xf numFmtId="0" fontId="49" fillId="26" borderId="18" xfId="259" applyFont="1" applyFill="1" applyBorder="1" applyAlignment="1">
      <alignment vertical="center" wrapText="1"/>
    </xf>
    <xf numFmtId="0" fontId="49" fillId="0" borderId="20" xfId="254" applyFont="1" applyBorder="1" applyAlignment="1">
      <alignment horizontal="center" vertical="center" wrapText="1"/>
    </xf>
    <xf numFmtId="0" fontId="49" fillId="0" borderId="42" xfId="254" applyFont="1" applyBorder="1" applyAlignment="1">
      <alignment horizontal="center" vertical="center" wrapText="1"/>
    </xf>
    <xf numFmtId="0" fontId="49" fillId="25" borderId="33" xfId="259" applyFont="1" applyFill="1" applyBorder="1" applyAlignment="1">
      <alignment vertical="center" wrapText="1"/>
    </xf>
    <xf numFmtId="0" fontId="49" fillId="25" borderId="18" xfId="259" applyFont="1" applyFill="1" applyBorder="1" applyAlignment="1">
      <alignment vertical="center" wrapText="1"/>
    </xf>
    <xf numFmtId="0" fontId="7" fillId="0" borderId="85" xfId="254" applyFont="1" applyBorder="1" applyAlignment="1">
      <alignment horizontal="center" wrapText="1"/>
    </xf>
    <xf numFmtId="0" fontId="44" fillId="0" borderId="85" xfId="254" applyFont="1" applyBorder="1" applyAlignment="1">
      <alignment horizontal="center" wrapText="1"/>
    </xf>
    <xf numFmtId="0" fontId="7" fillId="0" borderId="85" xfId="0" applyFont="1" applyBorder="1" applyAlignment="1">
      <alignment horizontal="center" wrapText="1"/>
    </xf>
    <xf numFmtId="0" fontId="44"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2" applyFont="1" applyBorder="1" applyAlignment="1">
      <alignment horizontal="center" vertical="center"/>
    </xf>
    <xf numFmtId="0" fontId="49" fillId="0" borderId="49" xfId="252"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3" applyFont="1" applyBorder="1" applyAlignment="1" applyProtection="1">
      <alignment horizontal="center"/>
    </xf>
    <xf numFmtId="0" fontId="50" fillId="0" borderId="51" xfId="253"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2" applyFont="1" applyBorder="1" applyAlignment="1">
      <alignment horizontal="center" vertical="center"/>
    </xf>
    <xf numFmtId="0" fontId="49" fillId="0" borderId="50" xfId="252" applyFont="1" applyBorder="1" applyAlignment="1">
      <alignment horizontal="center" vertical="center"/>
    </xf>
    <xf numFmtId="0" fontId="49" fillId="0" borderId="78" xfId="252" applyFont="1" applyBorder="1" applyAlignment="1">
      <alignment horizontal="center" vertical="center"/>
    </xf>
    <xf numFmtId="0" fontId="49" fillId="0" borderId="59" xfId="252" applyFont="1" applyBorder="1" applyAlignment="1">
      <alignment horizontal="center" vertical="center"/>
    </xf>
    <xf numFmtId="0" fontId="49" fillId="0" borderId="58" xfId="252" applyFont="1" applyBorder="1" applyAlignment="1">
      <alignment horizontal="center" vertical="center"/>
    </xf>
    <xf numFmtId="0" fontId="49" fillId="0" borderId="68" xfId="252" applyFont="1" applyBorder="1" applyAlignment="1">
      <alignment horizontal="center" vertical="center"/>
    </xf>
    <xf numFmtId="0" fontId="49" fillId="0" borderId="56" xfId="252" applyFont="1" applyBorder="1" applyAlignment="1">
      <alignment horizontal="center" vertical="center"/>
    </xf>
    <xf numFmtId="0" fontId="49" fillId="0" borderId="72" xfId="252" applyFont="1" applyBorder="1" applyAlignment="1">
      <alignment horizontal="center" vertical="center"/>
    </xf>
    <xf numFmtId="0" fontId="49" fillId="0" borderId="66" xfId="252" applyFont="1" applyBorder="1" applyAlignment="1">
      <alignment horizontal="center" vertical="center"/>
    </xf>
    <xf numFmtId="0" fontId="49" fillId="0" borderId="55" xfId="252" applyFont="1" applyBorder="1" applyAlignment="1">
      <alignment horizontal="center" vertical="center"/>
    </xf>
    <xf numFmtId="0" fontId="49" fillId="0" borderId="74" xfId="252"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63">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4" xr:uid="{00000000-0005-0000-0000-00006B000000}"/>
    <cellStyle name="Millares 13" xfId="133" xr:uid="{00000000-0005-0000-0000-00006C000000}"/>
    <cellStyle name="Millares 2" xfId="39" xr:uid="{00000000-0005-0000-0000-00006D000000}"/>
    <cellStyle name="Millares 2 2" xfId="40" xr:uid="{00000000-0005-0000-0000-00006E000000}"/>
    <cellStyle name="Millares 2 2 2" xfId="255" xr:uid="{F758D50D-1339-46EE-8E08-00BD436D9B3A}"/>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3 6" xfId="261" xr:uid="{96FE6991-9749-44F6-B4D0-74EDC2B9749A}"/>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2" xfId="258" xr:uid="{DE87726E-7538-4783-A74C-5CB652C82A94}"/>
    <cellStyle name="MILLONES" xfId="207" xr:uid="{00000000-0005-0000-0000-000088000000}"/>
    <cellStyle name="MILLONES 2" xfId="208" xr:uid="{00000000-0005-0000-0000-000089000000}"/>
    <cellStyle name="MILLONES_PRESUPUESTO FASE III ABR-2015 Rev3" xfId="209" xr:uid="{00000000-0005-0000-0000-00008A000000}"/>
    <cellStyle name="Moneda" xfId="262" builtinId="4"/>
    <cellStyle name="Moneda 10 2" xfId="60" xr:uid="{00000000-0005-0000-0000-00008B000000}"/>
    <cellStyle name="Moneda 2" xfId="61"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 6" xfId="256" xr:uid="{FF034517-DF8D-41BB-8036-369A30894962}"/>
    <cellStyle name="Moneda 2 2_APU´S_NO_PREVISTOS (1)" xfId="213" xr:uid="{00000000-0005-0000-0000-000097000000}"/>
    <cellStyle name="Moneda 2 3" xfId="68"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69" xr:uid="{00000000-0005-0000-0000-0000A0000000}"/>
    <cellStyle name="Moneda 4" xfId="221" xr:uid="{00000000-0005-0000-0000-0000A1000000}"/>
    <cellStyle name="Moneda 5" xfId="257" xr:uid="{2A9BEC6B-EF88-4ACD-9A80-951A9B9DC5E5}"/>
    <cellStyle name="Monetario0" xfId="222" xr:uid="{00000000-0005-0000-0000-0000A2000000}"/>
    <cellStyle name="Neutral" xfId="70" builtinId="28" customBuiltin="1"/>
    <cellStyle name="Neutral 2" xfId="71"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4"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6" xr:uid="{00000000-0005-0000-0000-0000B2000000}"/>
    <cellStyle name="Normal 2 2 3" xfId="227" xr:uid="{00000000-0005-0000-0000-0000B3000000}"/>
    <cellStyle name="Normal 2 3" xfId="79" xr:uid="{00000000-0005-0000-0000-0000B4000000}"/>
    <cellStyle name="Normal 2 3 2" xfId="228" xr:uid="{00000000-0005-0000-0000-0000B5000000}"/>
    <cellStyle name="Normal 2 3 3" xfId="260" xr:uid="{C3B966A7-5092-4431-BED6-4CD55EB34C6B}"/>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11 2" xfId="254" xr:uid="{02618FA9-68C9-4823-ACB1-BD607282B226}"/>
    <cellStyle name="Normal 3 11 3" xfId="259" xr:uid="{40775810-5939-4EE9-A63F-A7070C5F20D1}"/>
    <cellStyle name="Normal 3 2" xfId="89" xr:uid="{00000000-0005-0000-0000-0000C0000000}"/>
    <cellStyle name="Normal 3 2 2" xfId="127" xr:uid="{00000000-0005-0000-0000-0000C1000000}"/>
    <cellStyle name="Normal 3 3" xfId="229" xr:uid="{00000000-0005-0000-0000-0000C2000000}"/>
    <cellStyle name="Normal 3_APU´S_NO_PREVISTOS (1)" xfId="230" xr:uid="{00000000-0005-0000-0000-0000C3000000}"/>
    <cellStyle name="Normal 4" xfId="90" xr:uid="{00000000-0005-0000-0000-0000C4000000}"/>
    <cellStyle name="Normal 4 2" xfId="91"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rmal_PTO OFICIAL PREPLIEGO (CORREGIDO) 2" xfId="130" xr:uid="{00000000-0005-0000-0000-0000CF000000}"/>
    <cellStyle name="Notas 2" xfId="92" xr:uid="{00000000-0005-0000-0000-0000D0000000}"/>
    <cellStyle name="Notas 3" xfId="237" xr:uid="{00000000-0005-0000-0000-0000D1000000}"/>
    <cellStyle name="Percent" xfId="94" xr:uid="{00000000-0005-0000-0000-0000D2000000}"/>
    <cellStyle name="Porcentaje 2" xfId="238" xr:uid="{00000000-0005-0000-0000-0000D4000000}"/>
    <cellStyle name="Porcentaje 3" xfId="93"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2"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3" xr:uid="{00000000-0005-0000-0000-0000EF000000}"/>
    <cellStyle name="Salida 2" xfId="115" xr:uid="{00000000-0005-0000-0000-0000F0000000}"/>
    <cellStyle name="Salida 3" xfId="244" xr:uid="{00000000-0005-0000-0000-0000F1000000}"/>
    <cellStyle name="Texto de advertencia 2" xfId="116" xr:uid="{00000000-0005-0000-0000-0000F2000000}"/>
    <cellStyle name="Texto de advertencia 3" xfId="245" xr:uid="{00000000-0005-0000-0000-0000F3000000}"/>
    <cellStyle name="Texto explicativo 2" xfId="117" xr:uid="{00000000-0005-0000-0000-0000F4000000}"/>
    <cellStyle name="Texto explicativo 3" xfId="246" xr:uid="{00000000-0005-0000-0000-0000F5000000}"/>
    <cellStyle name="Título 1 2" xfId="118" xr:uid="{00000000-0005-0000-0000-0000F6000000}"/>
    <cellStyle name="Título 1 3" xfId="247" xr:uid="{00000000-0005-0000-0000-0000F7000000}"/>
    <cellStyle name="Título 2 2" xfId="119" xr:uid="{00000000-0005-0000-0000-0000F8000000}"/>
    <cellStyle name="Título 2 3" xfId="248" xr:uid="{00000000-0005-0000-0000-0000F9000000}"/>
    <cellStyle name="Título 3 2" xfId="120" xr:uid="{00000000-0005-0000-0000-0000FA000000}"/>
    <cellStyle name="Título 3 3" xfId="249" xr:uid="{00000000-0005-0000-0000-0000FB000000}"/>
    <cellStyle name="Título 4" xfId="121" xr:uid="{00000000-0005-0000-0000-0000FC000000}"/>
    <cellStyle name="Título 5" xfId="250" xr:uid="{00000000-0005-0000-0000-0000FD000000}"/>
    <cellStyle name="Total" xfId="122" builtinId="25" customBuiltin="1"/>
    <cellStyle name="Total 2" xfId="123"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93CD4-FB38-4361-AB37-66AC261EB38B}">
  <sheetPr codeName="Hoja12">
    <tabColor rgb="FF00B050"/>
    <pageSetUpPr fitToPage="1"/>
  </sheetPr>
  <dimension ref="B1:N138"/>
  <sheetViews>
    <sheetView view="pageBreakPreview" zoomScaleNormal="100" zoomScaleSheetLayoutView="100" workbookViewId="0">
      <selection activeCell="M113" sqref="M113"/>
    </sheetView>
  </sheetViews>
  <sheetFormatPr baseColWidth="10" defaultColWidth="11.44140625" defaultRowHeight="14.4"/>
  <cols>
    <col min="1" max="1" width="11.44140625" style="134"/>
    <col min="2" max="2" width="2.44140625" style="134" customWidth="1"/>
    <col min="3" max="3" width="11.44140625" style="134"/>
    <col min="4" max="4" width="14.33203125" style="134" customWidth="1"/>
    <col min="5" max="5" width="12.33203125" style="134" customWidth="1"/>
    <col min="6" max="6" width="15.6640625" style="134" customWidth="1"/>
    <col min="7" max="7" width="98.88671875" style="134" customWidth="1"/>
    <col min="8" max="8" width="11.44140625" style="134"/>
    <col min="9" max="9" width="15" style="134" customWidth="1"/>
    <col min="10" max="10" width="17.44140625" style="134" customWidth="1"/>
    <col min="11" max="11" width="25.33203125" style="134" bestFit="1" customWidth="1"/>
    <col min="12" max="12" width="2.44140625" style="134" customWidth="1"/>
    <col min="13" max="13" width="20" style="134" customWidth="1"/>
    <col min="14" max="14" width="25.5546875" style="134" customWidth="1"/>
    <col min="15" max="16384" width="11.44140625" style="134"/>
  </cols>
  <sheetData>
    <row r="1" spans="2:14" ht="16.2" thickTop="1">
      <c r="B1" s="130"/>
      <c r="C1" s="131"/>
      <c r="D1" s="131"/>
      <c r="E1" s="132"/>
      <c r="F1" s="131"/>
      <c r="G1" s="131"/>
      <c r="H1" s="131"/>
      <c r="I1" s="131"/>
      <c r="J1" s="131"/>
      <c r="K1" s="131"/>
      <c r="L1" s="133"/>
    </row>
    <row r="2" spans="2:14" ht="27.9" customHeight="1">
      <c r="B2" s="135"/>
      <c r="C2" s="261" t="s">
        <v>24</v>
      </c>
      <c r="D2" s="262"/>
      <c r="E2" s="262"/>
      <c r="F2" s="262"/>
      <c r="G2" s="136"/>
      <c r="H2" s="136"/>
      <c r="I2" s="136"/>
      <c r="J2" s="136"/>
      <c r="K2" s="136"/>
      <c r="L2" s="137"/>
    </row>
    <row r="3" spans="2:14" ht="15.6">
      <c r="B3" s="135"/>
      <c r="C3" s="202" t="s">
        <v>0</v>
      </c>
      <c r="D3" s="203"/>
      <c r="E3" s="203"/>
      <c r="F3" s="204"/>
      <c r="G3" s="136"/>
      <c r="H3" s="136"/>
      <c r="I3" s="136"/>
      <c r="J3" s="136"/>
      <c r="K3" s="136"/>
      <c r="L3" s="137"/>
    </row>
    <row r="4" spans="2:14" ht="15.6">
      <c r="B4" s="135"/>
      <c r="C4" s="205" t="s">
        <v>19</v>
      </c>
      <c r="D4" s="205"/>
      <c r="E4" s="205"/>
      <c r="F4" s="205"/>
      <c r="G4" s="205"/>
      <c r="H4" s="205"/>
      <c r="I4" s="205"/>
      <c r="J4" s="205"/>
      <c r="K4" s="205"/>
      <c r="L4" s="137"/>
    </row>
    <row r="5" spans="2:14" ht="16.2" thickBot="1">
      <c r="B5" s="135"/>
      <c r="C5" s="206" t="s">
        <v>82</v>
      </c>
      <c r="D5" s="206"/>
      <c r="E5" s="206"/>
      <c r="F5" s="206"/>
      <c r="G5" s="206"/>
      <c r="H5" s="206"/>
      <c r="I5" s="206"/>
      <c r="J5" s="206"/>
      <c r="K5" s="206"/>
      <c r="L5" s="137"/>
    </row>
    <row r="6" spans="2:14" ht="30.15" customHeight="1">
      <c r="B6" s="138"/>
      <c r="C6" s="207" t="s">
        <v>83</v>
      </c>
      <c r="D6" s="208"/>
      <c r="E6" s="208"/>
      <c r="F6" s="208"/>
      <c r="G6" s="208"/>
      <c r="H6" s="208"/>
      <c r="I6" s="208"/>
      <c r="J6" s="208"/>
      <c r="K6" s="209"/>
      <c r="L6" s="139"/>
    </row>
    <row r="7" spans="2:14" ht="63" customHeight="1">
      <c r="B7" s="140"/>
      <c r="C7" s="210"/>
      <c r="D7" s="211"/>
      <c r="E7" s="211"/>
      <c r="F7" s="211"/>
      <c r="G7" s="211"/>
      <c r="H7" s="211"/>
      <c r="I7" s="211"/>
      <c r="J7" s="211"/>
      <c r="K7" s="212"/>
      <c r="L7" s="137"/>
    </row>
    <row r="8" spans="2:14" ht="49.2" customHeight="1">
      <c r="B8" s="140"/>
      <c r="C8" s="197" t="s">
        <v>20</v>
      </c>
      <c r="D8" s="198"/>
      <c r="E8" s="198"/>
      <c r="F8" s="198"/>
      <c r="G8" s="198"/>
      <c r="H8" s="198"/>
      <c r="I8" s="198"/>
      <c r="J8" s="198"/>
      <c r="K8" s="199"/>
      <c r="L8" s="137"/>
    </row>
    <row r="9" spans="2:14" ht="16.2" thickBot="1">
      <c r="B9" s="135"/>
      <c r="C9" s="216"/>
      <c r="D9" s="217"/>
      <c r="E9" s="217"/>
      <c r="F9" s="217"/>
      <c r="G9" s="217"/>
      <c r="H9" s="217"/>
      <c r="I9" s="217"/>
      <c r="J9" s="217"/>
      <c r="K9" s="218"/>
      <c r="L9" s="137"/>
    </row>
    <row r="10" spans="2:14" ht="15.6">
      <c r="B10" s="135"/>
      <c r="C10" s="219" t="s">
        <v>1</v>
      </c>
      <c r="D10" s="221" t="s">
        <v>2</v>
      </c>
      <c r="E10" s="223" t="s">
        <v>3</v>
      </c>
      <c r="F10" s="223"/>
      <c r="G10" s="219" t="s">
        <v>4</v>
      </c>
      <c r="H10" s="221" t="s">
        <v>5</v>
      </c>
      <c r="I10" s="221" t="s">
        <v>6</v>
      </c>
      <c r="J10" s="224" t="s">
        <v>7</v>
      </c>
      <c r="K10" s="226" t="s">
        <v>8</v>
      </c>
      <c r="L10" s="137"/>
    </row>
    <row r="11" spans="2:14" ht="16.2" thickBot="1">
      <c r="B11" s="135"/>
      <c r="C11" s="220"/>
      <c r="D11" s="222"/>
      <c r="E11" s="141" t="s">
        <v>9</v>
      </c>
      <c r="F11" s="141" t="s">
        <v>10</v>
      </c>
      <c r="G11" s="220"/>
      <c r="H11" s="222"/>
      <c r="I11" s="222"/>
      <c r="J11" s="225"/>
      <c r="K11" s="227"/>
      <c r="L11" s="137"/>
    </row>
    <row r="12" spans="2:14" ht="16.2" thickBot="1">
      <c r="B12" s="135"/>
      <c r="C12" s="216" t="s">
        <v>84</v>
      </c>
      <c r="D12" s="217"/>
      <c r="E12" s="217"/>
      <c r="F12" s="217"/>
      <c r="G12" s="217"/>
      <c r="H12" s="217"/>
      <c r="I12" s="217"/>
      <c r="J12" s="217"/>
      <c r="K12" s="218"/>
      <c r="L12" s="137"/>
    </row>
    <row r="13" spans="2:14" ht="15.6">
      <c r="B13" s="135"/>
      <c r="C13" s="110">
        <f>0+1</f>
        <v>1</v>
      </c>
      <c r="D13" s="142" t="s">
        <v>104</v>
      </c>
      <c r="E13" s="143" t="s">
        <v>105</v>
      </c>
      <c r="F13" s="143"/>
      <c r="G13" s="109" t="s">
        <v>106</v>
      </c>
      <c r="H13" s="109" t="s">
        <v>107</v>
      </c>
      <c r="I13" s="144">
        <v>769</v>
      </c>
      <c r="J13" s="145">
        <v>67667</v>
      </c>
      <c r="K13" s="146">
        <f t="shared" ref="K13:K76" si="0">ROUND(I13*J13,0)</f>
        <v>52035923</v>
      </c>
      <c r="L13" s="137"/>
      <c r="N13" s="147"/>
    </row>
    <row r="14" spans="2:14" ht="15.6">
      <c r="B14" s="135"/>
      <c r="C14" s="110">
        <f t="shared" ref="C14:C77" si="1">C13+1</f>
        <v>2</v>
      </c>
      <c r="D14" s="142" t="s">
        <v>108</v>
      </c>
      <c r="E14" s="143" t="s">
        <v>105</v>
      </c>
      <c r="F14" s="143"/>
      <c r="G14" s="109" t="s">
        <v>109</v>
      </c>
      <c r="H14" s="109" t="s">
        <v>107</v>
      </c>
      <c r="I14" s="144">
        <v>100</v>
      </c>
      <c r="J14" s="145">
        <v>74228</v>
      </c>
      <c r="K14" s="146">
        <f t="shared" si="0"/>
        <v>7422800</v>
      </c>
      <c r="L14" s="137"/>
      <c r="N14" s="147"/>
    </row>
    <row r="15" spans="2:14" ht="15.6">
      <c r="B15" s="135"/>
      <c r="C15" s="110">
        <f t="shared" si="1"/>
        <v>3</v>
      </c>
      <c r="D15" s="142" t="s">
        <v>110</v>
      </c>
      <c r="E15" s="143" t="s">
        <v>105</v>
      </c>
      <c r="F15" s="143"/>
      <c r="G15" s="109" t="s">
        <v>111</v>
      </c>
      <c r="H15" s="109" t="s">
        <v>112</v>
      </c>
      <c r="I15" s="144">
        <v>116</v>
      </c>
      <c r="J15" s="145">
        <v>203942</v>
      </c>
      <c r="K15" s="146">
        <f t="shared" si="0"/>
        <v>23657272</v>
      </c>
      <c r="L15" s="137"/>
      <c r="N15" s="147"/>
    </row>
    <row r="16" spans="2:14" ht="15.6">
      <c r="B16" s="135"/>
      <c r="C16" s="110">
        <f t="shared" si="1"/>
        <v>4</v>
      </c>
      <c r="D16" s="142" t="s">
        <v>113</v>
      </c>
      <c r="E16" s="143" t="s">
        <v>105</v>
      </c>
      <c r="F16" s="143"/>
      <c r="G16" s="109" t="s">
        <v>114</v>
      </c>
      <c r="H16" s="109" t="s">
        <v>107</v>
      </c>
      <c r="I16" s="144">
        <v>76.52000000000001</v>
      </c>
      <c r="J16" s="145">
        <v>61227</v>
      </c>
      <c r="K16" s="146">
        <f t="shared" si="0"/>
        <v>4685090</v>
      </c>
      <c r="L16" s="137"/>
      <c r="N16" s="147"/>
    </row>
    <row r="17" spans="2:14">
      <c r="B17" s="148"/>
      <c r="C17" s="110">
        <f t="shared" si="1"/>
        <v>5</v>
      </c>
      <c r="D17" s="142" t="s">
        <v>115</v>
      </c>
      <c r="E17" s="143" t="s">
        <v>105</v>
      </c>
      <c r="F17" s="143"/>
      <c r="G17" s="109" t="s">
        <v>116</v>
      </c>
      <c r="H17" s="109" t="s">
        <v>117</v>
      </c>
      <c r="I17" s="144">
        <v>615.20000000000005</v>
      </c>
      <c r="J17" s="145">
        <v>163150</v>
      </c>
      <c r="K17" s="146">
        <f t="shared" si="0"/>
        <v>100369880</v>
      </c>
      <c r="L17" s="149"/>
      <c r="N17" s="147"/>
    </row>
    <row r="18" spans="2:14" ht="15.6">
      <c r="B18" s="135"/>
      <c r="C18" s="110">
        <f t="shared" si="1"/>
        <v>6</v>
      </c>
      <c r="D18" s="142" t="s">
        <v>118</v>
      </c>
      <c r="E18" s="143" t="s">
        <v>105</v>
      </c>
      <c r="F18" s="143"/>
      <c r="G18" s="109" t="s">
        <v>119</v>
      </c>
      <c r="H18" s="109" t="s">
        <v>107</v>
      </c>
      <c r="I18" s="144">
        <v>769</v>
      </c>
      <c r="J18" s="145">
        <v>2103</v>
      </c>
      <c r="K18" s="146">
        <f t="shared" si="0"/>
        <v>1617207</v>
      </c>
      <c r="L18" s="137"/>
      <c r="N18" s="147"/>
    </row>
    <row r="19" spans="2:14" ht="15.6">
      <c r="B19" s="135"/>
      <c r="C19" s="110">
        <f t="shared" si="1"/>
        <v>7</v>
      </c>
      <c r="D19" s="142" t="s">
        <v>120</v>
      </c>
      <c r="E19" s="143" t="s">
        <v>105</v>
      </c>
      <c r="F19" s="143"/>
      <c r="G19" s="109" t="s">
        <v>121</v>
      </c>
      <c r="H19" s="109" t="s">
        <v>117</v>
      </c>
      <c r="I19" s="144">
        <v>192.25</v>
      </c>
      <c r="J19" s="145">
        <v>275907</v>
      </c>
      <c r="K19" s="146">
        <f t="shared" si="0"/>
        <v>53043121</v>
      </c>
      <c r="L19" s="137"/>
      <c r="N19" s="147"/>
    </row>
    <row r="20" spans="2:14" ht="15.6">
      <c r="B20" s="135"/>
      <c r="C20" s="110">
        <f t="shared" si="1"/>
        <v>8</v>
      </c>
      <c r="D20" s="142" t="s">
        <v>122</v>
      </c>
      <c r="E20" s="143" t="s">
        <v>105</v>
      </c>
      <c r="F20" s="143"/>
      <c r="G20" s="109" t="s">
        <v>123</v>
      </c>
      <c r="H20" s="109" t="s">
        <v>117</v>
      </c>
      <c r="I20" s="144">
        <v>192.25</v>
      </c>
      <c r="J20" s="145">
        <v>248116</v>
      </c>
      <c r="K20" s="146">
        <f t="shared" si="0"/>
        <v>47700301</v>
      </c>
      <c r="L20" s="137"/>
      <c r="N20" s="147"/>
    </row>
    <row r="21" spans="2:14" ht="15.6">
      <c r="B21" s="135"/>
      <c r="C21" s="110">
        <f t="shared" si="1"/>
        <v>9</v>
      </c>
      <c r="D21" s="142" t="s">
        <v>124</v>
      </c>
      <c r="E21" s="143" t="s">
        <v>105</v>
      </c>
      <c r="F21" s="143"/>
      <c r="G21" s="109" t="s">
        <v>125</v>
      </c>
      <c r="H21" s="109" t="s">
        <v>117</v>
      </c>
      <c r="I21" s="144">
        <v>192.25</v>
      </c>
      <c r="J21" s="145">
        <v>325436</v>
      </c>
      <c r="K21" s="146">
        <f t="shared" si="0"/>
        <v>62565071</v>
      </c>
      <c r="L21" s="137"/>
      <c r="N21" s="147"/>
    </row>
    <row r="22" spans="2:14" ht="15.6">
      <c r="B22" s="135"/>
      <c r="C22" s="110">
        <f t="shared" si="1"/>
        <v>10</v>
      </c>
      <c r="D22" s="142" t="s">
        <v>126</v>
      </c>
      <c r="E22" s="143" t="s">
        <v>105</v>
      </c>
      <c r="F22" s="143"/>
      <c r="G22" s="109" t="s">
        <v>127</v>
      </c>
      <c r="H22" s="109" t="s">
        <v>107</v>
      </c>
      <c r="I22" s="144">
        <v>845.90000000000009</v>
      </c>
      <c r="J22" s="145">
        <v>21431</v>
      </c>
      <c r="K22" s="146">
        <f t="shared" si="0"/>
        <v>18128483</v>
      </c>
      <c r="L22" s="137"/>
      <c r="N22" s="147"/>
    </row>
    <row r="23" spans="2:14" ht="15.6">
      <c r="B23" s="135"/>
      <c r="C23" s="110">
        <f t="shared" si="1"/>
        <v>11</v>
      </c>
      <c r="D23" s="142" t="s">
        <v>128</v>
      </c>
      <c r="E23" s="143" t="s">
        <v>105</v>
      </c>
      <c r="F23" s="143"/>
      <c r="G23" s="109" t="s">
        <v>129</v>
      </c>
      <c r="H23" s="109" t="s">
        <v>107</v>
      </c>
      <c r="I23" s="144">
        <v>769</v>
      </c>
      <c r="J23" s="145">
        <v>53980</v>
      </c>
      <c r="K23" s="146">
        <f t="shared" si="0"/>
        <v>41510620</v>
      </c>
      <c r="L23" s="137"/>
      <c r="N23" s="147"/>
    </row>
    <row r="24" spans="2:14" ht="15.6">
      <c r="B24" s="135"/>
      <c r="C24" s="110">
        <f t="shared" si="1"/>
        <v>12</v>
      </c>
      <c r="D24" s="142" t="s">
        <v>130</v>
      </c>
      <c r="E24" s="143" t="s">
        <v>105</v>
      </c>
      <c r="F24" s="143"/>
      <c r="G24" s="109" t="s">
        <v>131</v>
      </c>
      <c r="H24" s="109" t="s">
        <v>107</v>
      </c>
      <c r="I24" s="144">
        <v>769</v>
      </c>
      <c r="J24" s="145">
        <v>16493</v>
      </c>
      <c r="K24" s="146">
        <f t="shared" si="0"/>
        <v>12683117</v>
      </c>
      <c r="L24" s="137"/>
      <c r="N24" s="147"/>
    </row>
    <row r="25" spans="2:14" ht="55.2">
      <c r="B25" s="135"/>
      <c r="C25" s="110">
        <f t="shared" si="1"/>
        <v>13</v>
      </c>
      <c r="D25" s="142" t="s">
        <v>132</v>
      </c>
      <c r="E25" s="143" t="s">
        <v>133</v>
      </c>
      <c r="F25" s="143"/>
      <c r="G25" s="109" t="s">
        <v>134</v>
      </c>
      <c r="H25" s="109" t="s">
        <v>117</v>
      </c>
      <c r="I25" s="144">
        <v>54.674999999999997</v>
      </c>
      <c r="J25" s="145">
        <v>1983499</v>
      </c>
      <c r="K25" s="146">
        <f t="shared" si="0"/>
        <v>108447808</v>
      </c>
      <c r="L25" s="137"/>
      <c r="N25" s="147"/>
    </row>
    <row r="26" spans="2:14" ht="15.6">
      <c r="B26" s="135"/>
      <c r="C26" s="110">
        <f t="shared" si="1"/>
        <v>14</v>
      </c>
      <c r="D26" s="142" t="s">
        <v>135</v>
      </c>
      <c r="E26" s="143" t="s">
        <v>105</v>
      </c>
      <c r="F26" s="143"/>
      <c r="G26" s="109" t="s">
        <v>136</v>
      </c>
      <c r="H26" s="109" t="s">
        <v>107</v>
      </c>
      <c r="I26" s="144">
        <v>0</v>
      </c>
      <c r="J26" s="145">
        <v>113384</v>
      </c>
      <c r="K26" s="146">
        <f t="shared" si="0"/>
        <v>0</v>
      </c>
      <c r="L26" s="137"/>
      <c r="N26" s="147"/>
    </row>
    <row r="27" spans="2:14" ht="15.6">
      <c r="B27" s="135"/>
      <c r="C27" s="110">
        <f t="shared" si="1"/>
        <v>15</v>
      </c>
      <c r="D27" s="142" t="s">
        <v>137</v>
      </c>
      <c r="E27" s="143" t="s">
        <v>105</v>
      </c>
      <c r="F27" s="143"/>
      <c r="G27" s="109" t="s">
        <v>138</v>
      </c>
      <c r="H27" s="109" t="s">
        <v>107</v>
      </c>
      <c r="I27" s="144">
        <v>729</v>
      </c>
      <c r="J27" s="145">
        <v>56858</v>
      </c>
      <c r="K27" s="146">
        <f t="shared" si="0"/>
        <v>41449482</v>
      </c>
      <c r="L27" s="137"/>
      <c r="N27" s="147"/>
    </row>
    <row r="28" spans="2:14">
      <c r="B28" s="148"/>
      <c r="C28" s="110">
        <f t="shared" si="1"/>
        <v>16</v>
      </c>
      <c r="D28" s="142" t="s">
        <v>139</v>
      </c>
      <c r="E28" s="143" t="s">
        <v>105</v>
      </c>
      <c r="F28" s="143"/>
      <c r="G28" s="109" t="s">
        <v>140</v>
      </c>
      <c r="H28" s="109" t="s">
        <v>107</v>
      </c>
      <c r="I28" s="144">
        <v>36.450000000000003</v>
      </c>
      <c r="J28" s="145">
        <v>42338</v>
      </c>
      <c r="K28" s="146">
        <f t="shared" si="0"/>
        <v>1543220</v>
      </c>
      <c r="L28" s="149"/>
      <c r="N28" s="147"/>
    </row>
    <row r="29" spans="2:14" ht="15.6">
      <c r="B29" s="135"/>
      <c r="C29" s="110">
        <f t="shared" si="1"/>
        <v>17</v>
      </c>
      <c r="D29" s="142" t="s">
        <v>141</v>
      </c>
      <c r="E29" s="143" t="s">
        <v>105</v>
      </c>
      <c r="F29" s="143"/>
      <c r="G29" s="109" t="s">
        <v>142</v>
      </c>
      <c r="H29" s="109" t="s">
        <v>107</v>
      </c>
      <c r="I29" s="144">
        <v>729</v>
      </c>
      <c r="J29" s="145">
        <v>7884</v>
      </c>
      <c r="K29" s="146">
        <f t="shared" si="0"/>
        <v>5747436</v>
      </c>
      <c r="L29" s="137"/>
      <c r="N29" s="147"/>
    </row>
    <row r="30" spans="2:14" ht="15.6">
      <c r="B30" s="135"/>
      <c r="C30" s="110">
        <f t="shared" si="1"/>
        <v>18</v>
      </c>
      <c r="D30" s="142" t="s">
        <v>143</v>
      </c>
      <c r="E30" s="143" t="s">
        <v>105</v>
      </c>
      <c r="F30" s="143"/>
      <c r="G30" s="109" t="s">
        <v>144</v>
      </c>
      <c r="H30" s="109" t="s">
        <v>112</v>
      </c>
      <c r="I30" s="144">
        <v>116</v>
      </c>
      <c r="J30" s="145">
        <v>241041</v>
      </c>
      <c r="K30" s="146">
        <f t="shared" si="0"/>
        <v>27960756</v>
      </c>
      <c r="L30" s="137"/>
      <c r="N30" s="147"/>
    </row>
    <row r="31" spans="2:14" ht="15.6">
      <c r="B31" s="135"/>
      <c r="C31" s="110">
        <f t="shared" si="1"/>
        <v>19</v>
      </c>
      <c r="D31" s="142" t="s">
        <v>145</v>
      </c>
      <c r="E31" s="143" t="s">
        <v>105</v>
      </c>
      <c r="F31" s="143"/>
      <c r="G31" s="109" t="s">
        <v>146</v>
      </c>
      <c r="H31" s="109" t="s">
        <v>112</v>
      </c>
      <c r="I31" s="144">
        <v>156</v>
      </c>
      <c r="J31" s="145">
        <v>1193070</v>
      </c>
      <c r="K31" s="146">
        <f t="shared" si="0"/>
        <v>186118920</v>
      </c>
      <c r="L31" s="137"/>
      <c r="N31" s="147"/>
    </row>
    <row r="32" spans="2:14" ht="15.6">
      <c r="B32" s="135"/>
      <c r="C32" s="110">
        <f t="shared" si="1"/>
        <v>20</v>
      </c>
      <c r="D32" s="142" t="s">
        <v>147</v>
      </c>
      <c r="E32" s="143" t="s">
        <v>105</v>
      </c>
      <c r="F32" s="143"/>
      <c r="G32" s="109" t="s">
        <v>148</v>
      </c>
      <c r="H32" s="109" t="s">
        <v>149</v>
      </c>
      <c r="I32" s="144">
        <v>1</v>
      </c>
      <c r="J32" s="145">
        <v>275946</v>
      </c>
      <c r="K32" s="146">
        <f t="shared" si="0"/>
        <v>275946</v>
      </c>
      <c r="L32" s="137"/>
      <c r="N32" s="147"/>
    </row>
    <row r="33" spans="2:14" ht="15.6">
      <c r="B33" s="135"/>
      <c r="C33" s="110">
        <f t="shared" si="1"/>
        <v>21</v>
      </c>
      <c r="D33" s="142" t="s">
        <v>150</v>
      </c>
      <c r="E33" s="143" t="s">
        <v>105</v>
      </c>
      <c r="F33" s="143"/>
      <c r="G33" s="109" t="s">
        <v>151</v>
      </c>
      <c r="H33" s="109" t="s">
        <v>152</v>
      </c>
      <c r="I33" s="144">
        <v>1</v>
      </c>
      <c r="J33" s="145">
        <v>823969</v>
      </c>
      <c r="K33" s="146">
        <f t="shared" si="0"/>
        <v>823969</v>
      </c>
      <c r="L33" s="137"/>
      <c r="N33" s="147"/>
    </row>
    <row r="34" spans="2:14" ht="15.6">
      <c r="B34" s="135"/>
      <c r="C34" s="110">
        <f t="shared" si="1"/>
        <v>22</v>
      </c>
      <c r="D34" s="142" t="s">
        <v>153</v>
      </c>
      <c r="E34" s="143" t="s">
        <v>105</v>
      </c>
      <c r="F34" s="143"/>
      <c r="G34" s="109" t="s">
        <v>154</v>
      </c>
      <c r="H34" s="109" t="s">
        <v>152</v>
      </c>
      <c r="I34" s="144">
        <v>10</v>
      </c>
      <c r="J34" s="145">
        <v>390497</v>
      </c>
      <c r="K34" s="146">
        <f t="shared" si="0"/>
        <v>3904970</v>
      </c>
      <c r="L34" s="137"/>
      <c r="N34" s="147"/>
    </row>
    <row r="35" spans="2:14" ht="15.6">
      <c r="B35" s="135"/>
      <c r="C35" s="110">
        <f t="shared" si="1"/>
        <v>23</v>
      </c>
      <c r="D35" s="142" t="s">
        <v>155</v>
      </c>
      <c r="E35" s="143" t="s">
        <v>105</v>
      </c>
      <c r="F35" s="143"/>
      <c r="G35" s="109" t="s">
        <v>156</v>
      </c>
      <c r="H35" s="109" t="s">
        <v>107</v>
      </c>
      <c r="I35" s="144">
        <v>40</v>
      </c>
      <c r="J35" s="145">
        <v>113541</v>
      </c>
      <c r="K35" s="146">
        <f t="shared" si="0"/>
        <v>4541640</v>
      </c>
      <c r="L35" s="137"/>
      <c r="N35" s="147"/>
    </row>
    <row r="36" spans="2:14" ht="15.6">
      <c r="B36" s="135"/>
      <c r="C36" s="110">
        <f t="shared" si="1"/>
        <v>24</v>
      </c>
      <c r="D36" s="142" t="s">
        <v>157</v>
      </c>
      <c r="E36" s="143" t="s">
        <v>105</v>
      </c>
      <c r="F36" s="143"/>
      <c r="G36" s="109" t="s">
        <v>158</v>
      </c>
      <c r="H36" s="109" t="s">
        <v>112</v>
      </c>
      <c r="I36" s="144">
        <v>100</v>
      </c>
      <c r="J36" s="145">
        <v>122454</v>
      </c>
      <c r="K36" s="146">
        <f t="shared" si="0"/>
        <v>12245400</v>
      </c>
      <c r="L36" s="137"/>
      <c r="N36" s="147"/>
    </row>
    <row r="37" spans="2:14" ht="15.6">
      <c r="B37" s="135"/>
      <c r="C37" s="110">
        <f t="shared" si="1"/>
        <v>25</v>
      </c>
      <c r="D37" s="142" t="s">
        <v>159</v>
      </c>
      <c r="E37" s="143" t="s">
        <v>105</v>
      </c>
      <c r="F37" s="143"/>
      <c r="G37" s="109" t="s">
        <v>160</v>
      </c>
      <c r="H37" s="109" t="s">
        <v>107</v>
      </c>
      <c r="I37" s="144">
        <v>61.52000000000001</v>
      </c>
      <c r="J37" s="145">
        <v>364026</v>
      </c>
      <c r="K37" s="146">
        <f t="shared" si="0"/>
        <v>22394880</v>
      </c>
      <c r="L37" s="137"/>
      <c r="N37" s="147"/>
    </row>
    <row r="38" spans="2:14" ht="15.6">
      <c r="B38" s="135"/>
      <c r="C38" s="110">
        <f t="shared" si="1"/>
        <v>26</v>
      </c>
      <c r="D38" s="142" t="s">
        <v>161</v>
      </c>
      <c r="E38" s="143" t="s">
        <v>105</v>
      </c>
      <c r="F38" s="143"/>
      <c r="G38" s="109" t="s">
        <v>162</v>
      </c>
      <c r="H38" s="109" t="s">
        <v>152</v>
      </c>
      <c r="I38" s="144">
        <v>3</v>
      </c>
      <c r="J38" s="145">
        <v>695053</v>
      </c>
      <c r="K38" s="146">
        <f t="shared" si="0"/>
        <v>2085159</v>
      </c>
      <c r="L38" s="137"/>
      <c r="N38" s="147"/>
    </row>
    <row r="39" spans="2:14" ht="15.6">
      <c r="B39" s="135"/>
      <c r="C39" s="110">
        <f t="shared" si="1"/>
        <v>27</v>
      </c>
      <c r="D39" s="142" t="s">
        <v>163</v>
      </c>
      <c r="E39" s="143" t="s">
        <v>105</v>
      </c>
      <c r="F39" s="143"/>
      <c r="G39" s="109" t="s">
        <v>164</v>
      </c>
      <c r="H39" s="109" t="s">
        <v>112</v>
      </c>
      <c r="I39" s="144">
        <v>40</v>
      </c>
      <c r="J39" s="145">
        <v>143441</v>
      </c>
      <c r="K39" s="146">
        <f t="shared" si="0"/>
        <v>5737640</v>
      </c>
      <c r="L39" s="137"/>
      <c r="N39" s="147"/>
    </row>
    <row r="40" spans="2:14" ht="15.6">
      <c r="B40" s="135"/>
      <c r="C40" s="110">
        <f t="shared" si="1"/>
        <v>28</v>
      </c>
      <c r="D40" s="142" t="s">
        <v>165</v>
      </c>
      <c r="E40" s="143" t="s">
        <v>105</v>
      </c>
      <c r="F40" s="143"/>
      <c r="G40" s="109" t="s">
        <v>166</v>
      </c>
      <c r="H40" s="109" t="s">
        <v>152</v>
      </c>
      <c r="I40" s="144">
        <v>2</v>
      </c>
      <c r="J40" s="145">
        <v>1977351</v>
      </c>
      <c r="K40" s="146">
        <f t="shared" si="0"/>
        <v>3954702</v>
      </c>
      <c r="L40" s="137"/>
      <c r="N40" s="147"/>
    </row>
    <row r="41" spans="2:14" ht="15.6">
      <c r="B41" s="135"/>
      <c r="C41" s="110">
        <f t="shared" si="1"/>
        <v>29</v>
      </c>
      <c r="D41" s="142" t="s">
        <v>167</v>
      </c>
      <c r="E41" s="143" t="s">
        <v>105</v>
      </c>
      <c r="F41" s="143"/>
      <c r="G41" s="109" t="s">
        <v>168</v>
      </c>
      <c r="H41" s="109" t="s">
        <v>112</v>
      </c>
      <c r="I41" s="144">
        <v>58.45</v>
      </c>
      <c r="J41" s="145">
        <v>159071</v>
      </c>
      <c r="K41" s="146">
        <f t="shared" si="0"/>
        <v>9297700</v>
      </c>
      <c r="L41" s="137"/>
      <c r="N41" s="147"/>
    </row>
    <row r="42" spans="2:14" ht="15.6">
      <c r="B42" s="135"/>
      <c r="C42" s="110">
        <f t="shared" si="1"/>
        <v>30</v>
      </c>
      <c r="D42" s="142" t="s">
        <v>169</v>
      </c>
      <c r="E42" s="143" t="s">
        <v>105</v>
      </c>
      <c r="F42" s="143"/>
      <c r="G42" s="109" t="s">
        <v>170</v>
      </c>
      <c r="H42" s="109" t="s">
        <v>112</v>
      </c>
      <c r="I42" s="144">
        <v>58.45</v>
      </c>
      <c r="J42" s="145">
        <v>173063</v>
      </c>
      <c r="K42" s="146">
        <f t="shared" si="0"/>
        <v>10115532</v>
      </c>
      <c r="L42" s="137"/>
      <c r="N42" s="147"/>
    </row>
    <row r="43" spans="2:14" ht="15.6">
      <c r="B43" s="135"/>
      <c r="C43" s="110">
        <f t="shared" si="1"/>
        <v>31</v>
      </c>
      <c r="D43" s="142" t="s">
        <v>171</v>
      </c>
      <c r="E43" s="143" t="s">
        <v>105</v>
      </c>
      <c r="F43" s="143"/>
      <c r="G43" s="109" t="s">
        <v>172</v>
      </c>
      <c r="H43" s="109" t="s">
        <v>107</v>
      </c>
      <c r="I43" s="144">
        <v>15</v>
      </c>
      <c r="J43" s="145">
        <v>162983</v>
      </c>
      <c r="K43" s="146">
        <f t="shared" si="0"/>
        <v>2444745</v>
      </c>
      <c r="L43" s="137"/>
      <c r="N43" s="147"/>
    </row>
    <row r="44" spans="2:14" ht="15.6">
      <c r="B44" s="135"/>
      <c r="C44" s="110">
        <f t="shared" si="1"/>
        <v>32</v>
      </c>
      <c r="D44" s="142" t="s">
        <v>173</v>
      </c>
      <c r="E44" s="143" t="s">
        <v>105</v>
      </c>
      <c r="F44" s="143"/>
      <c r="G44" s="109" t="s">
        <v>174</v>
      </c>
      <c r="H44" s="109" t="s">
        <v>112</v>
      </c>
      <c r="I44" s="144">
        <v>10</v>
      </c>
      <c r="J44" s="145">
        <v>269778</v>
      </c>
      <c r="K44" s="146">
        <f t="shared" si="0"/>
        <v>2697780</v>
      </c>
      <c r="L44" s="137"/>
      <c r="N44" s="147"/>
    </row>
    <row r="45" spans="2:14" ht="15.6">
      <c r="B45" s="135"/>
      <c r="C45" s="110">
        <f t="shared" si="1"/>
        <v>33</v>
      </c>
      <c r="D45" s="142" t="s">
        <v>175</v>
      </c>
      <c r="E45" s="143" t="s">
        <v>105</v>
      </c>
      <c r="F45" s="143"/>
      <c r="G45" s="109" t="s">
        <v>176</v>
      </c>
      <c r="H45" s="109" t="s">
        <v>112</v>
      </c>
      <c r="I45" s="144">
        <v>50</v>
      </c>
      <c r="J45" s="145">
        <v>15621</v>
      </c>
      <c r="K45" s="146">
        <f t="shared" si="0"/>
        <v>781050</v>
      </c>
      <c r="L45" s="137"/>
      <c r="N45" s="147"/>
    </row>
    <row r="46" spans="2:14" ht="15.6">
      <c r="B46" s="135"/>
      <c r="C46" s="110">
        <f t="shared" si="1"/>
        <v>34</v>
      </c>
      <c r="D46" s="142" t="s">
        <v>177</v>
      </c>
      <c r="E46" s="143" t="s">
        <v>105</v>
      </c>
      <c r="F46" s="143"/>
      <c r="G46" s="109" t="s">
        <v>178</v>
      </c>
      <c r="H46" s="109" t="s">
        <v>107</v>
      </c>
      <c r="I46" s="144">
        <v>55</v>
      </c>
      <c r="J46" s="145">
        <v>42201</v>
      </c>
      <c r="K46" s="146">
        <f t="shared" si="0"/>
        <v>2321055</v>
      </c>
      <c r="L46" s="137"/>
      <c r="N46" s="147"/>
    </row>
    <row r="47" spans="2:14" ht="15.6">
      <c r="B47" s="135"/>
      <c r="C47" s="110">
        <f t="shared" si="1"/>
        <v>35</v>
      </c>
      <c r="D47" s="142" t="s">
        <v>179</v>
      </c>
      <c r="E47" s="143" t="s">
        <v>105</v>
      </c>
      <c r="F47" s="143"/>
      <c r="G47" s="109" t="s">
        <v>180</v>
      </c>
      <c r="H47" s="109" t="s">
        <v>107</v>
      </c>
      <c r="I47" s="144">
        <v>55</v>
      </c>
      <c r="J47" s="145">
        <v>15176</v>
      </c>
      <c r="K47" s="146">
        <f t="shared" si="0"/>
        <v>834680</v>
      </c>
      <c r="L47" s="137"/>
      <c r="N47" s="147"/>
    </row>
    <row r="48" spans="2:14" ht="15.6">
      <c r="B48" s="135"/>
      <c r="C48" s="110">
        <f t="shared" si="1"/>
        <v>36</v>
      </c>
      <c r="D48" s="142" t="s">
        <v>181</v>
      </c>
      <c r="E48" s="143" t="s">
        <v>105</v>
      </c>
      <c r="F48" s="143"/>
      <c r="G48" s="109" t="s">
        <v>182</v>
      </c>
      <c r="H48" s="109" t="s">
        <v>152</v>
      </c>
      <c r="I48" s="144">
        <v>2</v>
      </c>
      <c r="J48" s="145">
        <v>106594</v>
      </c>
      <c r="K48" s="146">
        <f t="shared" si="0"/>
        <v>213188</v>
      </c>
      <c r="L48" s="137"/>
      <c r="N48" s="147"/>
    </row>
    <row r="49" spans="2:14" ht="15.6">
      <c r="B49" s="135"/>
      <c r="C49" s="110">
        <f t="shared" si="1"/>
        <v>37</v>
      </c>
      <c r="D49" s="142" t="s">
        <v>183</v>
      </c>
      <c r="E49" s="143" t="s">
        <v>105</v>
      </c>
      <c r="F49" s="143"/>
      <c r="G49" s="109" t="s">
        <v>184</v>
      </c>
      <c r="H49" s="109" t="s">
        <v>149</v>
      </c>
      <c r="I49" s="144">
        <v>1</v>
      </c>
      <c r="J49" s="145">
        <v>1776837</v>
      </c>
      <c r="K49" s="146">
        <f t="shared" si="0"/>
        <v>1776837</v>
      </c>
      <c r="L49" s="137"/>
      <c r="N49" s="147"/>
    </row>
    <row r="50" spans="2:14" ht="15.6">
      <c r="B50" s="135"/>
      <c r="C50" s="110">
        <f t="shared" si="1"/>
        <v>38</v>
      </c>
      <c r="D50" s="142" t="s">
        <v>185</v>
      </c>
      <c r="E50" s="143" t="s">
        <v>105</v>
      </c>
      <c r="F50" s="143"/>
      <c r="G50" s="109" t="s">
        <v>186</v>
      </c>
      <c r="H50" s="109" t="s">
        <v>152</v>
      </c>
      <c r="I50" s="144">
        <v>1</v>
      </c>
      <c r="J50" s="145">
        <v>342168</v>
      </c>
      <c r="K50" s="146">
        <f t="shared" si="0"/>
        <v>342168</v>
      </c>
      <c r="L50" s="137"/>
      <c r="N50" s="147"/>
    </row>
    <row r="51" spans="2:14" ht="15.6">
      <c r="B51" s="135"/>
      <c r="C51" s="110">
        <f t="shared" si="1"/>
        <v>39</v>
      </c>
      <c r="D51" s="142" t="s">
        <v>187</v>
      </c>
      <c r="E51" s="143" t="s">
        <v>105</v>
      </c>
      <c r="F51" s="143"/>
      <c r="G51" s="109" t="s">
        <v>188</v>
      </c>
      <c r="H51" s="109" t="s">
        <v>152</v>
      </c>
      <c r="I51" s="144">
        <v>1</v>
      </c>
      <c r="J51" s="145">
        <v>1463737</v>
      </c>
      <c r="K51" s="146">
        <f t="shared" si="0"/>
        <v>1463737</v>
      </c>
      <c r="L51" s="137"/>
      <c r="N51" s="147"/>
    </row>
    <row r="52" spans="2:14" ht="15.6">
      <c r="B52" s="135"/>
      <c r="C52" s="110">
        <f t="shared" si="1"/>
        <v>40</v>
      </c>
      <c r="D52" s="142" t="s">
        <v>189</v>
      </c>
      <c r="E52" s="143" t="s">
        <v>105</v>
      </c>
      <c r="F52" s="143"/>
      <c r="G52" s="109" t="s">
        <v>190</v>
      </c>
      <c r="H52" s="109" t="s">
        <v>152</v>
      </c>
      <c r="I52" s="144">
        <v>3</v>
      </c>
      <c r="J52" s="145">
        <v>1078673</v>
      </c>
      <c r="K52" s="146">
        <f t="shared" si="0"/>
        <v>3236019</v>
      </c>
      <c r="L52" s="137"/>
      <c r="N52" s="147"/>
    </row>
    <row r="53" spans="2:14" ht="15.6">
      <c r="B53" s="135"/>
      <c r="C53" s="110">
        <f t="shared" si="1"/>
        <v>41</v>
      </c>
      <c r="D53" s="142" t="s">
        <v>191</v>
      </c>
      <c r="E53" s="143" t="s">
        <v>105</v>
      </c>
      <c r="F53" s="143"/>
      <c r="G53" s="109" t="s">
        <v>192</v>
      </c>
      <c r="H53" s="109" t="s">
        <v>152</v>
      </c>
      <c r="I53" s="144">
        <v>2</v>
      </c>
      <c r="J53" s="145">
        <v>779650</v>
      </c>
      <c r="K53" s="146">
        <f t="shared" si="0"/>
        <v>1559300</v>
      </c>
      <c r="L53" s="137"/>
      <c r="N53" s="147"/>
    </row>
    <row r="54" spans="2:14" ht="15.6">
      <c r="B54" s="135"/>
      <c r="C54" s="110">
        <f t="shared" si="1"/>
        <v>42</v>
      </c>
      <c r="D54" s="142" t="s">
        <v>193</v>
      </c>
      <c r="E54" s="143" t="s">
        <v>105</v>
      </c>
      <c r="F54" s="143"/>
      <c r="G54" s="109" t="s">
        <v>194</v>
      </c>
      <c r="H54" s="109" t="s">
        <v>152</v>
      </c>
      <c r="I54" s="144">
        <v>2</v>
      </c>
      <c r="J54" s="145">
        <v>647574</v>
      </c>
      <c r="K54" s="146">
        <f t="shared" si="0"/>
        <v>1295148</v>
      </c>
      <c r="L54" s="137"/>
      <c r="N54" s="147"/>
    </row>
    <row r="55" spans="2:14" ht="15.6">
      <c r="B55" s="135"/>
      <c r="C55" s="110">
        <f t="shared" si="1"/>
        <v>43</v>
      </c>
      <c r="D55" s="142" t="s">
        <v>195</v>
      </c>
      <c r="E55" s="143" t="s">
        <v>105</v>
      </c>
      <c r="F55" s="143"/>
      <c r="G55" s="109" t="s">
        <v>196</v>
      </c>
      <c r="H55" s="109" t="s">
        <v>152</v>
      </c>
      <c r="I55" s="144">
        <v>1</v>
      </c>
      <c r="J55" s="145">
        <v>49749</v>
      </c>
      <c r="K55" s="146">
        <f t="shared" si="0"/>
        <v>49749</v>
      </c>
      <c r="L55" s="137"/>
      <c r="N55" s="147"/>
    </row>
    <row r="56" spans="2:14" ht="15.6">
      <c r="B56" s="135"/>
      <c r="C56" s="110">
        <f t="shared" si="1"/>
        <v>44</v>
      </c>
      <c r="D56" s="142" t="s">
        <v>197</v>
      </c>
      <c r="E56" s="143" t="s">
        <v>105</v>
      </c>
      <c r="F56" s="143"/>
      <c r="G56" s="109" t="s">
        <v>198</v>
      </c>
      <c r="H56" s="109" t="s">
        <v>107</v>
      </c>
      <c r="I56" s="144">
        <v>5</v>
      </c>
      <c r="J56" s="145">
        <v>205265</v>
      </c>
      <c r="K56" s="146">
        <f t="shared" si="0"/>
        <v>1026325</v>
      </c>
      <c r="L56" s="137"/>
      <c r="N56" s="147"/>
    </row>
    <row r="57" spans="2:14" ht="15.6">
      <c r="B57" s="135"/>
      <c r="C57" s="110">
        <f t="shared" si="1"/>
        <v>45</v>
      </c>
      <c r="D57" s="142" t="s">
        <v>199</v>
      </c>
      <c r="E57" s="143" t="s">
        <v>105</v>
      </c>
      <c r="F57" s="143"/>
      <c r="G57" s="109" t="s">
        <v>200</v>
      </c>
      <c r="H57" s="109" t="s">
        <v>152</v>
      </c>
      <c r="I57" s="144">
        <v>28</v>
      </c>
      <c r="J57" s="145">
        <v>92011</v>
      </c>
      <c r="K57" s="146">
        <f t="shared" si="0"/>
        <v>2576308</v>
      </c>
      <c r="L57" s="137"/>
      <c r="N57" s="147"/>
    </row>
    <row r="58" spans="2:14" ht="15.6">
      <c r="B58" s="135"/>
      <c r="C58" s="110">
        <f t="shared" si="1"/>
        <v>46</v>
      </c>
      <c r="D58" s="142" t="s">
        <v>201</v>
      </c>
      <c r="E58" s="143" t="s">
        <v>105</v>
      </c>
      <c r="F58" s="143"/>
      <c r="G58" s="109" t="s">
        <v>202</v>
      </c>
      <c r="H58" s="109" t="s">
        <v>107</v>
      </c>
      <c r="I58" s="144">
        <v>8</v>
      </c>
      <c r="J58" s="145">
        <v>18255</v>
      </c>
      <c r="K58" s="146">
        <f t="shared" si="0"/>
        <v>146040</v>
      </c>
      <c r="L58" s="137"/>
      <c r="N58" s="147"/>
    </row>
    <row r="59" spans="2:14" ht="15.6">
      <c r="B59" s="135"/>
      <c r="C59" s="110">
        <f t="shared" si="1"/>
        <v>47</v>
      </c>
      <c r="D59" s="142" t="s">
        <v>203</v>
      </c>
      <c r="E59" s="143" t="s">
        <v>105</v>
      </c>
      <c r="F59" s="143"/>
      <c r="G59" s="109" t="s">
        <v>204</v>
      </c>
      <c r="H59" s="109" t="s">
        <v>152</v>
      </c>
      <c r="I59" s="144">
        <v>5</v>
      </c>
      <c r="J59" s="145">
        <v>200895</v>
      </c>
      <c r="K59" s="146">
        <f t="shared" si="0"/>
        <v>1004475</v>
      </c>
      <c r="L59" s="137"/>
      <c r="N59" s="147"/>
    </row>
    <row r="60" spans="2:14" ht="15.6">
      <c r="B60" s="135"/>
      <c r="C60" s="110">
        <f t="shared" si="1"/>
        <v>48</v>
      </c>
      <c r="D60" s="142" t="s">
        <v>205</v>
      </c>
      <c r="E60" s="143" t="s">
        <v>105</v>
      </c>
      <c r="F60" s="143"/>
      <c r="G60" s="109" t="s">
        <v>206</v>
      </c>
      <c r="H60" s="109" t="s">
        <v>152</v>
      </c>
      <c r="I60" s="144">
        <v>3</v>
      </c>
      <c r="J60" s="145">
        <v>891412</v>
      </c>
      <c r="K60" s="146">
        <f t="shared" si="0"/>
        <v>2674236</v>
      </c>
      <c r="L60" s="137"/>
      <c r="N60" s="147"/>
    </row>
    <row r="61" spans="2:14" ht="15.6">
      <c r="B61" s="135"/>
      <c r="C61" s="110">
        <f t="shared" si="1"/>
        <v>49</v>
      </c>
      <c r="D61" s="142" t="s">
        <v>207</v>
      </c>
      <c r="E61" s="143" t="s">
        <v>105</v>
      </c>
      <c r="F61" s="143"/>
      <c r="G61" s="109" t="s">
        <v>208</v>
      </c>
      <c r="H61" s="109" t="s">
        <v>152</v>
      </c>
      <c r="I61" s="144">
        <v>2</v>
      </c>
      <c r="J61" s="145">
        <v>1273627</v>
      </c>
      <c r="K61" s="146">
        <f t="shared" si="0"/>
        <v>2547254</v>
      </c>
      <c r="L61" s="137"/>
      <c r="N61" s="147"/>
    </row>
    <row r="62" spans="2:14" ht="15.6">
      <c r="B62" s="135"/>
      <c r="C62" s="110">
        <f t="shared" si="1"/>
        <v>50</v>
      </c>
      <c r="D62" s="142" t="s">
        <v>209</v>
      </c>
      <c r="E62" s="143" t="s">
        <v>105</v>
      </c>
      <c r="F62" s="143"/>
      <c r="G62" s="109" t="s">
        <v>210</v>
      </c>
      <c r="H62" s="109" t="s">
        <v>107</v>
      </c>
      <c r="I62" s="144">
        <v>117</v>
      </c>
      <c r="J62" s="145">
        <v>17018</v>
      </c>
      <c r="K62" s="146">
        <f t="shared" si="0"/>
        <v>1991106</v>
      </c>
      <c r="L62" s="137"/>
      <c r="N62" s="147"/>
    </row>
    <row r="63" spans="2:14" ht="15.6">
      <c r="B63" s="135"/>
      <c r="C63" s="110">
        <f t="shared" si="1"/>
        <v>51</v>
      </c>
      <c r="D63" s="142" t="s">
        <v>211</v>
      </c>
      <c r="E63" s="143" t="s">
        <v>105</v>
      </c>
      <c r="F63" s="143"/>
      <c r="G63" s="109" t="s">
        <v>212</v>
      </c>
      <c r="H63" s="109" t="s">
        <v>107</v>
      </c>
      <c r="I63" s="144">
        <v>117</v>
      </c>
      <c r="J63" s="145">
        <v>740378</v>
      </c>
      <c r="K63" s="146">
        <f t="shared" si="0"/>
        <v>86624226</v>
      </c>
      <c r="L63" s="137"/>
      <c r="N63" s="147"/>
    </row>
    <row r="64" spans="2:14" ht="15.6">
      <c r="B64" s="135"/>
      <c r="C64" s="110">
        <f t="shared" si="1"/>
        <v>52</v>
      </c>
      <c r="D64" s="142" t="s">
        <v>213</v>
      </c>
      <c r="E64" s="143" t="s">
        <v>105</v>
      </c>
      <c r="F64" s="143"/>
      <c r="G64" s="109" t="s">
        <v>214</v>
      </c>
      <c r="H64" s="109" t="s">
        <v>107</v>
      </c>
      <c r="I64" s="144">
        <v>982</v>
      </c>
      <c r="J64" s="145">
        <v>19916</v>
      </c>
      <c r="K64" s="146">
        <f t="shared" si="0"/>
        <v>19557512</v>
      </c>
      <c r="L64" s="137"/>
      <c r="N64" s="147"/>
    </row>
    <row r="65" spans="2:14" ht="15.6">
      <c r="B65" s="135"/>
      <c r="C65" s="110">
        <f t="shared" si="1"/>
        <v>53</v>
      </c>
      <c r="D65" s="142" t="s">
        <v>215</v>
      </c>
      <c r="E65" s="143" t="s">
        <v>105</v>
      </c>
      <c r="F65" s="143"/>
      <c r="G65" s="109" t="s">
        <v>216</v>
      </c>
      <c r="H65" s="109" t="s">
        <v>112</v>
      </c>
      <c r="I65" s="144">
        <v>100</v>
      </c>
      <c r="J65" s="145">
        <v>6927</v>
      </c>
      <c r="K65" s="146">
        <f t="shared" si="0"/>
        <v>692700</v>
      </c>
      <c r="L65" s="137"/>
      <c r="N65" s="147"/>
    </row>
    <row r="66" spans="2:14" ht="16.2" thickBot="1">
      <c r="B66" s="135"/>
      <c r="C66" s="110">
        <f t="shared" si="1"/>
        <v>54</v>
      </c>
      <c r="D66" s="142" t="s">
        <v>217</v>
      </c>
      <c r="E66" s="143" t="s">
        <v>105</v>
      </c>
      <c r="F66" s="143"/>
      <c r="G66" s="109" t="s">
        <v>218</v>
      </c>
      <c r="H66" s="109" t="s">
        <v>152</v>
      </c>
      <c r="I66" s="144">
        <v>2</v>
      </c>
      <c r="J66" s="145">
        <v>1513327</v>
      </c>
      <c r="K66" s="146">
        <f t="shared" si="0"/>
        <v>3026654</v>
      </c>
      <c r="L66" s="137"/>
      <c r="N66" s="147"/>
    </row>
    <row r="67" spans="2:14" ht="16.2" thickBot="1">
      <c r="B67" s="150"/>
      <c r="C67" s="213" t="s">
        <v>85</v>
      </c>
      <c r="D67" s="214"/>
      <c r="E67" s="214"/>
      <c r="F67" s="214"/>
      <c r="G67" s="214"/>
      <c r="H67" s="214"/>
      <c r="I67" s="214"/>
      <c r="J67" s="215"/>
      <c r="K67" s="151">
        <f>SUM(K13:K66)</f>
        <v>1012946337</v>
      </c>
      <c r="L67" s="152"/>
      <c r="M67" s="153"/>
      <c r="N67" s="154"/>
    </row>
    <row r="68" spans="2:14" ht="15.6">
      <c r="B68" s="150"/>
      <c r="C68" s="155"/>
      <c r="D68" s="156"/>
      <c r="E68" s="156"/>
      <c r="F68" s="156"/>
      <c r="G68" s="156"/>
      <c r="H68" s="156"/>
      <c r="I68" s="156"/>
      <c r="J68" s="157"/>
      <c r="K68" s="158"/>
      <c r="L68" s="152"/>
      <c r="M68" s="153"/>
      <c r="N68" s="154"/>
    </row>
    <row r="69" spans="2:14" ht="16.2" thickBot="1">
      <c r="B69" s="135"/>
      <c r="C69" s="216" t="s">
        <v>86</v>
      </c>
      <c r="D69" s="217"/>
      <c r="E69" s="217"/>
      <c r="F69" s="217"/>
      <c r="G69" s="217"/>
      <c r="H69" s="217"/>
      <c r="I69" s="217"/>
      <c r="J69" s="217"/>
      <c r="K69" s="218"/>
      <c r="L69" s="137"/>
    </row>
    <row r="70" spans="2:14" ht="15.6">
      <c r="B70" s="135"/>
      <c r="C70" s="108">
        <f>C66+1</f>
        <v>55</v>
      </c>
      <c r="D70" s="142" t="s">
        <v>219</v>
      </c>
      <c r="E70" s="143"/>
      <c r="F70" s="143"/>
      <c r="G70" s="109" t="s">
        <v>220</v>
      </c>
      <c r="H70" s="109" t="s">
        <v>152</v>
      </c>
      <c r="I70" s="144">
        <v>4</v>
      </c>
      <c r="J70" s="145">
        <v>77424</v>
      </c>
      <c r="K70" s="159">
        <f t="shared" si="0"/>
        <v>309696</v>
      </c>
      <c r="L70" s="137"/>
      <c r="N70" s="147"/>
    </row>
    <row r="71" spans="2:14" ht="15.6">
      <c r="B71" s="135"/>
      <c r="C71" s="108">
        <f t="shared" si="1"/>
        <v>56</v>
      </c>
      <c r="D71" s="142" t="s">
        <v>221</v>
      </c>
      <c r="E71" s="143"/>
      <c r="F71" s="143"/>
      <c r="G71" s="109" t="s">
        <v>222</v>
      </c>
      <c r="H71" s="109" t="s">
        <v>223</v>
      </c>
      <c r="I71" s="144">
        <v>4</v>
      </c>
      <c r="J71" s="145">
        <v>925173</v>
      </c>
      <c r="K71" s="159">
        <f t="shared" si="0"/>
        <v>3700692</v>
      </c>
      <c r="L71" s="137"/>
      <c r="N71" s="147"/>
    </row>
    <row r="72" spans="2:14" ht="41.4">
      <c r="B72" s="135"/>
      <c r="C72" s="108">
        <f t="shared" si="1"/>
        <v>57</v>
      </c>
      <c r="D72" s="142" t="s">
        <v>224</v>
      </c>
      <c r="E72" s="143"/>
      <c r="F72" s="143"/>
      <c r="G72" s="109" t="s">
        <v>225</v>
      </c>
      <c r="H72" s="109" t="s">
        <v>226</v>
      </c>
      <c r="I72" s="144">
        <v>120</v>
      </c>
      <c r="J72" s="145">
        <v>13539</v>
      </c>
      <c r="K72" s="159">
        <f t="shared" si="0"/>
        <v>1624680</v>
      </c>
      <c r="L72" s="137"/>
      <c r="N72" s="147"/>
    </row>
    <row r="73" spans="2:14" ht="41.4">
      <c r="B73" s="135"/>
      <c r="C73" s="110">
        <f t="shared" si="1"/>
        <v>58</v>
      </c>
      <c r="D73" s="142" t="s">
        <v>227</v>
      </c>
      <c r="E73" s="143"/>
      <c r="F73" s="143"/>
      <c r="G73" s="109" t="s">
        <v>228</v>
      </c>
      <c r="H73" s="109" t="s">
        <v>226</v>
      </c>
      <c r="I73" s="144">
        <v>360</v>
      </c>
      <c r="J73" s="145">
        <v>36566</v>
      </c>
      <c r="K73" s="159">
        <f t="shared" si="0"/>
        <v>13163760</v>
      </c>
      <c r="L73" s="137"/>
      <c r="N73" s="147"/>
    </row>
    <row r="74" spans="2:14" ht="41.4">
      <c r="B74" s="135"/>
      <c r="C74" s="110">
        <f t="shared" si="1"/>
        <v>59</v>
      </c>
      <c r="D74" s="142" t="s">
        <v>229</v>
      </c>
      <c r="E74" s="143"/>
      <c r="F74" s="143"/>
      <c r="G74" s="109" t="s">
        <v>230</v>
      </c>
      <c r="H74" s="109" t="s">
        <v>231</v>
      </c>
      <c r="I74" s="144">
        <v>30</v>
      </c>
      <c r="J74" s="145">
        <v>7072</v>
      </c>
      <c r="K74" s="159">
        <f t="shared" si="0"/>
        <v>212160</v>
      </c>
      <c r="L74" s="137"/>
      <c r="N74" s="147"/>
    </row>
    <row r="75" spans="2:14" ht="41.4">
      <c r="B75" s="135"/>
      <c r="C75" s="110">
        <f t="shared" si="1"/>
        <v>60</v>
      </c>
      <c r="D75" s="142" t="s">
        <v>232</v>
      </c>
      <c r="E75" s="143"/>
      <c r="F75" s="143"/>
      <c r="G75" s="109" t="s">
        <v>233</v>
      </c>
      <c r="H75" s="109" t="s">
        <v>223</v>
      </c>
      <c r="I75" s="144">
        <v>4</v>
      </c>
      <c r="J75" s="145">
        <v>848058</v>
      </c>
      <c r="K75" s="159">
        <f t="shared" si="0"/>
        <v>3392232</v>
      </c>
      <c r="L75" s="137"/>
      <c r="M75" s="136"/>
      <c r="N75" s="147"/>
    </row>
    <row r="76" spans="2:14" ht="15.6">
      <c r="B76" s="135"/>
      <c r="C76" s="110">
        <f t="shared" si="1"/>
        <v>61</v>
      </c>
      <c r="D76" s="142" t="s">
        <v>234</v>
      </c>
      <c r="E76" s="143"/>
      <c r="F76" s="143"/>
      <c r="G76" s="109" t="s">
        <v>235</v>
      </c>
      <c r="H76" s="109" t="s">
        <v>152</v>
      </c>
      <c r="I76" s="144">
        <v>1</v>
      </c>
      <c r="J76" s="145">
        <v>944067</v>
      </c>
      <c r="K76" s="159">
        <f t="shared" si="0"/>
        <v>944067</v>
      </c>
      <c r="L76" s="137"/>
      <c r="M76" s="136"/>
      <c r="N76" s="147"/>
    </row>
    <row r="77" spans="2:14" ht="15.6">
      <c r="B77" s="135"/>
      <c r="C77" s="110">
        <f t="shared" si="1"/>
        <v>62</v>
      </c>
      <c r="D77" s="142" t="s">
        <v>236</v>
      </c>
      <c r="E77" s="143"/>
      <c r="F77" s="143"/>
      <c r="G77" s="109" t="s">
        <v>237</v>
      </c>
      <c r="H77" s="109" t="s">
        <v>107</v>
      </c>
      <c r="I77" s="144">
        <v>25</v>
      </c>
      <c r="J77" s="145">
        <v>153752</v>
      </c>
      <c r="K77" s="159">
        <f t="shared" ref="K77:K84" si="2">ROUND(I77*J77,0)</f>
        <v>3843800</v>
      </c>
      <c r="L77" s="137"/>
      <c r="M77" s="136"/>
      <c r="N77" s="147"/>
    </row>
    <row r="78" spans="2:14" ht="15.6">
      <c r="B78" s="135"/>
      <c r="C78" s="110">
        <f t="shared" ref="C78:C108" si="3">C77+1</f>
        <v>63</v>
      </c>
      <c r="D78" s="142" t="s">
        <v>238</v>
      </c>
      <c r="E78" s="143"/>
      <c r="F78" s="143"/>
      <c r="G78" s="109" t="s">
        <v>239</v>
      </c>
      <c r="H78" s="109" t="s">
        <v>152</v>
      </c>
      <c r="I78" s="144">
        <v>1</v>
      </c>
      <c r="J78" s="145">
        <v>828199</v>
      </c>
      <c r="K78" s="159">
        <f t="shared" si="2"/>
        <v>828199</v>
      </c>
      <c r="L78" s="137"/>
      <c r="M78" s="136"/>
      <c r="N78" s="147"/>
    </row>
    <row r="79" spans="2:14" ht="15.6">
      <c r="B79" s="135"/>
      <c r="C79" s="110">
        <f t="shared" si="3"/>
        <v>64</v>
      </c>
      <c r="D79" s="142" t="s">
        <v>240</v>
      </c>
      <c r="E79" s="143"/>
      <c r="F79" s="143"/>
      <c r="G79" s="109" t="s">
        <v>241</v>
      </c>
      <c r="H79" s="109" t="s">
        <v>152</v>
      </c>
      <c r="I79" s="144">
        <v>1</v>
      </c>
      <c r="J79" s="145">
        <v>166359</v>
      </c>
      <c r="K79" s="159">
        <f t="shared" si="2"/>
        <v>166359</v>
      </c>
      <c r="L79" s="137"/>
      <c r="M79" s="136"/>
      <c r="N79" s="147"/>
    </row>
    <row r="80" spans="2:14" ht="27.6">
      <c r="B80" s="135"/>
      <c r="C80" s="110">
        <f t="shared" si="3"/>
        <v>65</v>
      </c>
      <c r="D80" s="142" t="s">
        <v>242</v>
      </c>
      <c r="E80" s="143"/>
      <c r="F80" s="143"/>
      <c r="G80" s="109" t="s">
        <v>243</v>
      </c>
      <c r="H80" s="109" t="s">
        <v>223</v>
      </c>
      <c r="I80" s="144">
        <v>34</v>
      </c>
      <c r="J80" s="145">
        <v>6462</v>
      </c>
      <c r="K80" s="159">
        <f t="shared" si="2"/>
        <v>219708</v>
      </c>
      <c r="L80" s="137"/>
      <c r="M80" s="136"/>
      <c r="N80" s="147"/>
    </row>
    <row r="81" spans="2:14" ht="41.4">
      <c r="B81" s="135"/>
      <c r="C81" s="110">
        <f t="shared" si="3"/>
        <v>66</v>
      </c>
      <c r="D81" s="142" t="s">
        <v>244</v>
      </c>
      <c r="E81" s="143"/>
      <c r="F81" s="143"/>
      <c r="G81" s="109" t="s">
        <v>245</v>
      </c>
      <c r="H81" s="109" t="s">
        <v>152</v>
      </c>
      <c r="I81" s="144">
        <v>15</v>
      </c>
      <c r="J81" s="145">
        <v>36400</v>
      </c>
      <c r="K81" s="159">
        <f t="shared" si="2"/>
        <v>546000</v>
      </c>
      <c r="L81" s="137"/>
      <c r="M81" s="136"/>
      <c r="N81" s="147"/>
    </row>
    <row r="82" spans="2:14" ht="27.6">
      <c r="B82" s="135"/>
      <c r="C82" s="110">
        <f t="shared" si="3"/>
        <v>67</v>
      </c>
      <c r="D82" s="142" t="s">
        <v>246</v>
      </c>
      <c r="E82" s="143"/>
      <c r="F82" s="143"/>
      <c r="G82" s="109" t="s">
        <v>247</v>
      </c>
      <c r="H82" s="109" t="s">
        <v>152</v>
      </c>
      <c r="I82" s="144">
        <v>50</v>
      </c>
      <c r="J82" s="145">
        <v>122665</v>
      </c>
      <c r="K82" s="159">
        <f t="shared" si="2"/>
        <v>6133250</v>
      </c>
      <c r="L82" s="137"/>
      <c r="M82" s="136"/>
      <c r="N82" s="147"/>
    </row>
    <row r="83" spans="2:14" ht="27.6">
      <c r="B83" s="135"/>
      <c r="C83" s="110">
        <f t="shared" si="3"/>
        <v>68</v>
      </c>
      <c r="D83" s="142" t="s">
        <v>248</v>
      </c>
      <c r="E83" s="143"/>
      <c r="F83" s="143"/>
      <c r="G83" s="109" t="s">
        <v>249</v>
      </c>
      <c r="H83" s="109" t="s">
        <v>223</v>
      </c>
      <c r="I83" s="144">
        <v>3</v>
      </c>
      <c r="J83" s="145">
        <v>34871</v>
      </c>
      <c r="K83" s="159">
        <f t="shared" si="2"/>
        <v>104613</v>
      </c>
      <c r="L83" s="137"/>
      <c r="M83" s="136"/>
      <c r="N83" s="147"/>
    </row>
    <row r="84" spans="2:14" ht="28.2" thickBot="1">
      <c r="B84" s="135"/>
      <c r="C84" s="110">
        <f t="shared" si="3"/>
        <v>69</v>
      </c>
      <c r="D84" s="142" t="s">
        <v>250</v>
      </c>
      <c r="E84" s="143"/>
      <c r="F84" s="143"/>
      <c r="G84" s="109" t="s">
        <v>251</v>
      </c>
      <c r="H84" s="109" t="s">
        <v>152</v>
      </c>
      <c r="I84" s="144">
        <v>21</v>
      </c>
      <c r="J84" s="145">
        <v>76412</v>
      </c>
      <c r="K84" s="159">
        <f t="shared" si="2"/>
        <v>1604652</v>
      </c>
      <c r="L84" s="137"/>
      <c r="M84" s="136"/>
      <c r="N84" s="147"/>
    </row>
    <row r="85" spans="2:14" ht="16.2" thickBot="1">
      <c r="B85" s="150"/>
      <c r="C85" s="213" t="s">
        <v>87</v>
      </c>
      <c r="D85" s="214"/>
      <c r="E85" s="214"/>
      <c r="F85" s="214"/>
      <c r="G85" s="214"/>
      <c r="H85" s="214"/>
      <c r="I85" s="214"/>
      <c r="J85" s="215"/>
      <c r="K85" s="151">
        <f>SUM(K70:K84)</f>
        <v>36793868</v>
      </c>
      <c r="L85" s="152"/>
      <c r="M85" s="153"/>
      <c r="N85" s="154"/>
    </row>
    <row r="86" spans="2:14" ht="15.6">
      <c r="B86" s="150"/>
      <c r="C86" s="155"/>
      <c r="D86" s="156"/>
      <c r="E86" s="156"/>
      <c r="F86" s="156"/>
      <c r="G86" s="156"/>
      <c r="H86" s="156"/>
      <c r="I86" s="156"/>
      <c r="J86" s="157"/>
      <c r="K86" s="158"/>
      <c r="L86" s="152"/>
      <c r="M86" s="153"/>
      <c r="N86" s="154"/>
    </row>
    <row r="87" spans="2:14" ht="16.2" thickBot="1">
      <c r="B87" s="135"/>
      <c r="C87" s="216" t="s">
        <v>88</v>
      </c>
      <c r="D87" s="217"/>
      <c r="E87" s="217"/>
      <c r="F87" s="217"/>
      <c r="G87" s="217"/>
      <c r="H87" s="217"/>
      <c r="I87" s="217"/>
      <c r="J87" s="217"/>
      <c r="K87" s="218"/>
      <c r="L87" s="137"/>
    </row>
    <row r="88" spans="2:14" ht="27.6">
      <c r="B88" s="135"/>
      <c r="C88" s="110">
        <f>C84+1</f>
        <v>70</v>
      </c>
      <c r="D88" s="142" t="s">
        <v>252</v>
      </c>
      <c r="E88" s="143"/>
      <c r="F88" s="143"/>
      <c r="G88" s="109" t="s">
        <v>253</v>
      </c>
      <c r="H88" s="109" t="s">
        <v>152</v>
      </c>
      <c r="I88" s="144">
        <v>6</v>
      </c>
      <c r="J88" s="145">
        <v>177366</v>
      </c>
      <c r="K88" s="146">
        <f t="shared" ref="K77:K108" si="4">ROUND(I88*J88,0)</f>
        <v>1064196</v>
      </c>
      <c r="L88" s="137"/>
      <c r="M88" s="136"/>
      <c r="N88" s="147"/>
    </row>
    <row r="89" spans="2:14" ht="27.6">
      <c r="B89" s="135"/>
      <c r="C89" s="110">
        <f t="shared" si="3"/>
        <v>71</v>
      </c>
      <c r="D89" s="142" t="s">
        <v>254</v>
      </c>
      <c r="E89" s="143"/>
      <c r="F89" s="143"/>
      <c r="G89" s="109" t="s">
        <v>255</v>
      </c>
      <c r="H89" s="109" t="s">
        <v>152</v>
      </c>
      <c r="I89" s="144">
        <v>160</v>
      </c>
      <c r="J89" s="145">
        <v>1262</v>
      </c>
      <c r="K89" s="146">
        <f t="shared" si="4"/>
        <v>201920</v>
      </c>
      <c r="L89" s="137"/>
      <c r="M89" s="136"/>
      <c r="N89" s="147"/>
    </row>
    <row r="90" spans="2:14" ht="15.6">
      <c r="B90" s="135"/>
      <c r="C90" s="110">
        <f t="shared" si="3"/>
        <v>72</v>
      </c>
      <c r="D90" s="142" t="s">
        <v>256</v>
      </c>
      <c r="E90" s="143"/>
      <c r="F90" s="143"/>
      <c r="G90" s="109" t="s">
        <v>257</v>
      </c>
      <c r="H90" s="109" t="s">
        <v>152</v>
      </c>
      <c r="I90" s="144">
        <v>4</v>
      </c>
      <c r="J90" s="145">
        <v>1452</v>
      </c>
      <c r="K90" s="146">
        <f t="shared" si="4"/>
        <v>5808</v>
      </c>
      <c r="L90" s="137"/>
      <c r="M90" s="136"/>
      <c r="N90" s="147"/>
    </row>
    <row r="91" spans="2:14" ht="27.6">
      <c r="B91" s="135"/>
      <c r="C91" s="110">
        <f t="shared" si="3"/>
        <v>73</v>
      </c>
      <c r="D91" s="142" t="s">
        <v>258</v>
      </c>
      <c r="E91" s="143"/>
      <c r="F91" s="143"/>
      <c r="G91" s="109" t="s">
        <v>259</v>
      </c>
      <c r="H91" s="109" t="s">
        <v>260</v>
      </c>
      <c r="I91" s="144">
        <v>5</v>
      </c>
      <c r="J91" s="145">
        <v>50994</v>
      </c>
      <c r="K91" s="146">
        <f t="shared" si="4"/>
        <v>254970</v>
      </c>
      <c r="L91" s="137"/>
      <c r="M91" s="136"/>
      <c r="N91" s="147"/>
    </row>
    <row r="92" spans="2:14" ht="41.4">
      <c r="B92" s="135"/>
      <c r="C92" s="110">
        <f t="shared" si="3"/>
        <v>74</v>
      </c>
      <c r="D92" s="142" t="s">
        <v>261</v>
      </c>
      <c r="E92" s="143"/>
      <c r="F92" s="143"/>
      <c r="G92" s="109" t="s">
        <v>262</v>
      </c>
      <c r="H92" s="109" t="s">
        <v>152</v>
      </c>
      <c r="I92" s="144">
        <v>2</v>
      </c>
      <c r="J92" s="145">
        <v>925173</v>
      </c>
      <c r="K92" s="146">
        <f t="shared" si="4"/>
        <v>1850346</v>
      </c>
      <c r="L92" s="137"/>
      <c r="M92" s="136"/>
      <c r="N92" s="147"/>
    </row>
    <row r="93" spans="2:14" ht="15.6">
      <c r="B93" s="135"/>
      <c r="C93" s="110">
        <f t="shared" si="3"/>
        <v>75</v>
      </c>
      <c r="D93" s="142" t="s">
        <v>263</v>
      </c>
      <c r="E93" s="143"/>
      <c r="F93" s="143"/>
      <c r="G93" s="109" t="s">
        <v>264</v>
      </c>
      <c r="H93" s="109" t="s">
        <v>152</v>
      </c>
      <c r="I93" s="144">
        <v>15</v>
      </c>
      <c r="J93" s="145">
        <v>14611</v>
      </c>
      <c r="K93" s="146">
        <f t="shared" si="4"/>
        <v>219165</v>
      </c>
      <c r="L93" s="137"/>
      <c r="M93" s="136"/>
      <c r="N93" s="147"/>
    </row>
    <row r="94" spans="2:14" ht="28.2" thickBot="1">
      <c r="B94" s="135"/>
      <c r="C94" s="110">
        <f t="shared" si="3"/>
        <v>76</v>
      </c>
      <c r="D94" s="142" t="s">
        <v>265</v>
      </c>
      <c r="E94" s="143"/>
      <c r="F94" s="143"/>
      <c r="G94" s="109" t="s">
        <v>266</v>
      </c>
      <c r="H94" s="109" t="s">
        <v>223</v>
      </c>
      <c r="I94" s="144">
        <v>3</v>
      </c>
      <c r="J94" s="145">
        <v>1364985</v>
      </c>
      <c r="K94" s="146">
        <f t="shared" si="4"/>
        <v>4094955</v>
      </c>
      <c r="L94" s="137"/>
      <c r="M94" s="136"/>
      <c r="N94" s="147"/>
    </row>
    <row r="95" spans="2:14" ht="16.2" thickBot="1">
      <c r="B95" s="150"/>
      <c r="C95" s="213" t="s">
        <v>89</v>
      </c>
      <c r="D95" s="214"/>
      <c r="E95" s="214"/>
      <c r="F95" s="214"/>
      <c r="G95" s="214"/>
      <c r="H95" s="214"/>
      <c r="I95" s="214"/>
      <c r="J95" s="215"/>
      <c r="K95" s="151">
        <f>SUM(K88:K94)</f>
        <v>7691360</v>
      </c>
      <c r="L95" s="152"/>
      <c r="M95" s="153"/>
      <c r="N95" s="154"/>
    </row>
    <row r="96" spans="2:14" ht="15.6">
      <c r="B96" s="150"/>
      <c r="C96" s="155"/>
      <c r="D96" s="156"/>
      <c r="E96" s="156"/>
      <c r="F96" s="156"/>
      <c r="G96" s="156"/>
      <c r="H96" s="156"/>
      <c r="I96" s="156"/>
      <c r="J96" s="157"/>
      <c r="K96" s="158"/>
      <c r="L96" s="152"/>
      <c r="M96" s="153"/>
      <c r="N96" s="154"/>
    </row>
    <row r="97" spans="2:14" ht="16.2" thickBot="1">
      <c r="B97" s="135"/>
      <c r="C97" s="216" t="s">
        <v>90</v>
      </c>
      <c r="D97" s="217"/>
      <c r="E97" s="217"/>
      <c r="F97" s="217"/>
      <c r="G97" s="217"/>
      <c r="H97" s="217"/>
      <c r="I97" s="217"/>
      <c r="J97" s="217"/>
      <c r="K97" s="218"/>
      <c r="L97" s="137"/>
    </row>
    <row r="98" spans="2:14" ht="27.6">
      <c r="B98" s="135"/>
      <c r="C98" s="110">
        <f>C94+1</f>
        <v>77</v>
      </c>
      <c r="D98" s="142" t="s">
        <v>267</v>
      </c>
      <c r="E98" s="143"/>
      <c r="F98" s="143"/>
      <c r="G98" s="109" t="s">
        <v>268</v>
      </c>
      <c r="H98" s="109" t="s">
        <v>152</v>
      </c>
      <c r="I98" s="144">
        <v>4</v>
      </c>
      <c r="J98" s="145">
        <v>103654</v>
      </c>
      <c r="K98" s="146">
        <f t="shared" si="4"/>
        <v>414616</v>
      </c>
      <c r="L98" s="137"/>
      <c r="M98" s="136"/>
      <c r="N98" s="147"/>
    </row>
    <row r="99" spans="2:14" ht="15.6">
      <c r="B99" s="135"/>
      <c r="C99" s="110">
        <f t="shared" si="3"/>
        <v>78</v>
      </c>
      <c r="D99" s="142" t="s">
        <v>269</v>
      </c>
      <c r="E99" s="143"/>
      <c r="F99" s="143"/>
      <c r="G99" s="109" t="s">
        <v>270</v>
      </c>
      <c r="H99" s="109" t="s">
        <v>152</v>
      </c>
      <c r="I99" s="144">
        <v>5</v>
      </c>
      <c r="J99" s="145">
        <v>7078</v>
      </c>
      <c r="K99" s="146">
        <f t="shared" si="4"/>
        <v>35390</v>
      </c>
      <c r="L99" s="137"/>
      <c r="M99" s="136"/>
      <c r="N99" s="147"/>
    </row>
    <row r="100" spans="2:14" ht="15.6">
      <c r="B100" s="135"/>
      <c r="C100" s="110">
        <f t="shared" si="3"/>
        <v>79</v>
      </c>
      <c r="D100" s="142" t="s">
        <v>271</v>
      </c>
      <c r="E100" s="143"/>
      <c r="F100" s="143"/>
      <c r="G100" s="109" t="s">
        <v>272</v>
      </c>
      <c r="H100" s="109" t="s">
        <v>152</v>
      </c>
      <c r="I100" s="144">
        <v>2</v>
      </c>
      <c r="J100" s="145">
        <v>74822</v>
      </c>
      <c r="K100" s="146">
        <f t="shared" si="4"/>
        <v>149644</v>
      </c>
      <c r="L100" s="137"/>
      <c r="M100" s="136"/>
      <c r="N100" s="147"/>
    </row>
    <row r="101" spans="2:14" ht="27.6">
      <c r="B101" s="135"/>
      <c r="C101" s="110">
        <f t="shared" si="3"/>
        <v>80</v>
      </c>
      <c r="D101" s="142" t="s">
        <v>273</v>
      </c>
      <c r="E101" s="143"/>
      <c r="F101" s="143"/>
      <c r="G101" s="109" t="s">
        <v>274</v>
      </c>
      <c r="H101" s="109" t="s">
        <v>223</v>
      </c>
      <c r="I101" s="144">
        <v>1</v>
      </c>
      <c r="J101" s="145">
        <v>5602967</v>
      </c>
      <c r="K101" s="146">
        <f t="shared" si="4"/>
        <v>5602967</v>
      </c>
      <c r="L101" s="137"/>
      <c r="M101" s="136"/>
      <c r="N101" s="147"/>
    </row>
    <row r="102" spans="2:14" ht="15.6">
      <c r="B102" s="135"/>
      <c r="C102" s="110">
        <f t="shared" si="3"/>
        <v>81</v>
      </c>
      <c r="D102" s="142" t="s">
        <v>275</v>
      </c>
      <c r="E102" s="143"/>
      <c r="F102" s="143"/>
      <c r="G102" s="109" t="s">
        <v>276</v>
      </c>
      <c r="H102" s="109" t="s">
        <v>223</v>
      </c>
      <c r="I102" s="144">
        <v>6</v>
      </c>
      <c r="J102" s="145">
        <v>21265</v>
      </c>
      <c r="K102" s="146">
        <f t="shared" si="4"/>
        <v>127590</v>
      </c>
      <c r="L102" s="137"/>
      <c r="M102" s="136"/>
      <c r="N102" s="147"/>
    </row>
    <row r="103" spans="2:14" ht="27.6">
      <c r="B103" s="135"/>
      <c r="C103" s="110">
        <f t="shared" si="3"/>
        <v>82</v>
      </c>
      <c r="D103" s="142" t="s">
        <v>277</v>
      </c>
      <c r="E103" s="143"/>
      <c r="F103" s="143"/>
      <c r="G103" s="109" t="s">
        <v>278</v>
      </c>
      <c r="H103" s="109" t="s">
        <v>223</v>
      </c>
      <c r="I103" s="144">
        <v>1</v>
      </c>
      <c r="J103" s="145">
        <v>254090</v>
      </c>
      <c r="K103" s="146">
        <f t="shared" si="4"/>
        <v>254090</v>
      </c>
      <c r="L103" s="137"/>
      <c r="M103" s="136"/>
      <c r="N103" s="147"/>
    </row>
    <row r="104" spans="2:14" ht="27.6">
      <c r="B104" s="135"/>
      <c r="C104" s="110">
        <f t="shared" si="3"/>
        <v>83</v>
      </c>
      <c r="D104" s="142" t="s">
        <v>279</v>
      </c>
      <c r="E104" s="143"/>
      <c r="F104" s="143"/>
      <c r="G104" s="109" t="s">
        <v>280</v>
      </c>
      <c r="H104" s="109" t="s">
        <v>223</v>
      </c>
      <c r="I104" s="144">
        <v>21</v>
      </c>
      <c r="J104" s="145">
        <v>61772</v>
      </c>
      <c r="K104" s="146">
        <f t="shared" si="4"/>
        <v>1297212</v>
      </c>
      <c r="L104" s="137"/>
      <c r="M104" s="136"/>
      <c r="N104" s="147"/>
    </row>
    <row r="105" spans="2:14" ht="27.6">
      <c r="B105" s="135"/>
      <c r="C105" s="110">
        <f t="shared" si="3"/>
        <v>84</v>
      </c>
      <c r="D105" s="142" t="s">
        <v>281</v>
      </c>
      <c r="E105" s="143"/>
      <c r="F105" s="143"/>
      <c r="G105" s="109" t="s">
        <v>282</v>
      </c>
      <c r="H105" s="109" t="s">
        <v>223</v>
      </c>
      <c r="I105" s="144">
        <v>1</v>
      </c>
      <c r="J105" s="145">
        <v>228424</v>
      </c>
      <c r="K105" s="146">
        <f t="shared" si="4"/>
        <v>228424</v>
      </c>
      <c r="L105" s="137"/>
      <c r="M105" s="136"/>
      <c r="N105" s="147"/>
    </row>
    <row r="106" spans="2:14" ht="41.4">
      <c r="B106" s="135"/>
      <c r="C106" s="110">
        <f t="shared" si="3"/>
        <v>85</v>
      </c>
      <c r="D106" s="142" t="s">
        <v>283</v>
      </c>
      <c r="E106" s="143"/>
      <c r="F106" s="143"/>
      <c r="G106" s="109" t="s">
        <v>284</v>
      </c>
      <c r="H106" s="109" t="s">
        <v>226</v>
      </c>
      <c r="I106" s="144">
        <v>40</v>
      </c>
      <c r="J106" s="145">
        <v>13539</v>
      </c>
      <c r="K106" s="146">
        <f t="shared" si="4"/>
        <v>541560</v>
      </c>
      <c r="L106" s="137"/>
      <c r="M106" s="136"/>
      <c r="N106" s="147"/>
    </row>
    <row r="107" spans="2:14" ht="41.4">
      <c r="B107" s="135"/>
      <c r="C107" s="110">
        <f t="shared" si="3"/>
        <v>86</v>
      </c>
      <c r="D107" s="142" t="s">
        <v>285</v>
      </c>
      <c r="E107" s="143"/>
      <c r="F107" s="143"/>
      <c r="G107" s="109" t="s">
        <v>286</v>
      </c>
      <c r="H107" s="109" t="s">
        <v>226</v>
      </c>
      <c r="I107" s="144">
        <v>10</v>
      </c>
      <c r="J107" s="145">
        <v>36566</v>
      </c>
      <c r="K107" s="146">
        <f t="shared" si="4"/>
        <v>365660</v>
      </c>
      <c r="L107" s="137"/>
      <c r="M107" s="136"/>
      <c r="N107" s="147"/>
    </row>
    <row r="108" spans="2:14" ht="42" thickBot="1">
      <c r="B108" s="135"/>
      <c r="C108" s="110">
        <f t="shared" si="3"/>
        <v>87</v>
      </c>
      <c r="D108" s="142" t="s">
        <v>287</v>
      </c>
      <c r="E108" s="143"/>
      <c r="F108" s="143"/>
      <c r="G108" s="109" t="s">
        <v>288</v>
      </c>
      <c r="H108" s="109" t="s">
        <v>231</v>
      </c>
      <c r="I108" s="144">
        <v>180</v>
      </c>
      <c r="J108" s="145">
        <v>7072</v>
      </c>
      <c r="K108" s="146">
        <f t="shared" si="4"/>
        <v>1272960</v>
      </c>
      <c r="L108" s="137"/>
      <c r="M108" s="136"/>
      <c r="N108" s="147"/>
    </row>
    <row r="109" spans="2:14" ht="16.2" thickBot="1">
      <c r="B109" s="150"/>
      <c r="C109" s="213" t="s">
        <v>91</v>
      </c>
      <c r="D109" s="214"/>
      <c r="E109" s="214"/>
      <c r="F109" s="214"/>
      <c r="G109" s="214"/>
      <c r="H109" s="214"/>
      <c r="I109" s="214"/>
      <c r="J109" s="215"/>
      <c r="K109" s="151">
        <f>SUM(K98:K108)</f>
        <v>10290113</v>
      </c>
      <c r="L109" s="152"/>
      <c r="M109" s="153"/>
      <c r="N109" s="154"/>
    </row>
    <row r="110" spans="2:14" ht="16.2" thickBot="1">
      <c r="B110" s="150"/>
      <c r="C110" s="111"/>
      <c r="D110" s="111"/>
      <c r="E110" s="111"/>
      <c r="F110" s="111"/>
      <c r="G110" s="111"/>
      <c r="H110" s="111"/>
      <c r="I110" s="111"/>
      <c r="J110" s="111"/>
      <c r="K110" s="112"/>
      <c r="L110" s="152"/>
      <c r="M110" s="160"/>
      <c r="N110" s="154"/>
    </row>
    <row r="111" spans="2:14" ht="16.8" thickBot="1">
      <c r="B111" s="150"/>
      <c r="C111" s="213" t="s">
        <v>92</v>
      </c>
      <c r="D111" s="214"/>
      <c r="E111" s="214"/>
      <c r="F111" s="214"/>
      <c r="G111" s="214"/>
      <c r="H111" s="214"/>
      <c r="I111" s="214"/>
      <c r="J111" s="215"/>
      <c r="K111" s="151">
        <f>K67+K85+K95+K109</f>
        <v>1067721678</v>
      </c>
      <c r="L111" s="152"/>
      <c r="M111" s="160"/>
      <c r="N111" s="154"/>
    </row>
    <row r="112" spans="2:14" ht="16.2" thickBot="1">
      <c r="B112" s="150"/>
      <c r="C112" s="111"/>
      <c r="D112" s="111"/>
      <c r="E112" s="111"/>
      <c r="F112" s="111"/>
      <c r="G112" s="111"/>
      <c r="H112" s="111"/>
      <c r="I112" s="111"/>
      <c r="J112" s="111"/>
      <c r="K112" s="112"/>
      <c r="L112" s="152"/>
      <c r="M112" s="160"/>
      <c r="N112" s="154"/>
    </row>
    <row r="113" spans="2:14" ht="15.6">
      <c r="B113" s="150"/>
      <c r="C113" s="113"/>
      <c r="D113" s="114"/>
      <c r="E113" s="113"/>
      <c r="F113" s="113"/>
      <c r="G113" s="230" t="s">
        <v>93</v>
      </c>
      <c r="H113" s="231"/>
      <c r="I113" s="231"/>
      <c r="J113" s="232"/>
      <c r="K113" s="161">
        <f>$K$67</f>
        <v>1012946337</v>
      </c>
      <c r="L113" s="152"/>
      <c r="M113" s="161">
        <f>$K$67</f>
        <v>1012946337</v>
      </c>
      <c r="N113" s="154"/>
    </row>
    <row r="114" spans="2:14" ht="15.6">
      <c r="B114" s="150"/>
      <c r="C114" s="113"/>
      <c r="D114" s="114"/>
      <c r="E114" s="113"/>
      <c r="F114" s="113"/>
      <c r="G114" s="233"/>
      <c r="H114" s="234"/>
      <c r="I114" s="234"/>
      <c r="J114" s="235"/>
      <c r="K114" s="163"/>
      <c r="L114" s="152"/>
      <c r="M114" s="163"/>
      <c r="N114" s="154"/>
    </row>
    <row r="115" spans="2:14" ht="15.6">
      <c r="B115" s="150"/>
      <c r="C115" s="113"/>
      <c r="D115" s="115"/>
      <c r="E115" s="115"/>
      <c r="F115" s="115"/>
      <c r="G115" s="228" t="s">
        <v>94</v>
      </c>
      <c r="H115" s="229"/>
      <c r="I115" s="165" t="s">
        <v>95</v>
      </c>
      <c r="J115" s="166">
        <v>1</v>
      </c>
      <c r="K115" s="163">
        <v>89392383</v>
      </c>
      <c r="L115" s="152"/>
      <c r="M115" s="163">
        <v>89392383</v>
      </c>
      <c r="N115" s="154"/>
    </row>
    <row r="116" spans="2:14" ht="15.6">
      <c r="B116" s="150"/>
      <c r="C116" s="113"/>
      <c r="D116" s="115"/>
      <c r="E116" s="115"/>
      <c r="F116" s="115"/>
      <c r="G116" s="228" t="s">
        <v>96</v>
      </c>
      <c r="H116" s="229"/>
      <c r="I116" s="165" t="s">
        <v>95</v>
      </c>
      <c r="J116" s="166">
        <v>1</v>
      </c>
      <c r="K116" s="163">
        <v>23822669</v>
      </c>
      <c r="L116" s="152"/>
      <c r="M116" s="163">
        <v>23822669</v>
      </c>
      <c r="N116" s="154"/>
    </row>
    <row r="117" spans="2:14" ht="15.6">
      <c r="B117" s="150"/>
      <c r="C117" s="113"/>
      <c r="D117" s="114"/>
      <c r="E117" s="113"/>
      <c r="F117" s="113"/>
      <c r="G117" s="228" t="s">
        <v>97</v>
      </c>
      <c r="H117" s="229"/>
      <c r="I117" s="165" t="s">
        <v>95</v>
      </c>
      <c r="J117" s="166">
        <v>1</v>
      </c>
      <c r="K117" s="163">
        <v>38753923</v>
      </c>
      <c r="L117" s="152"/>
      <c r="M117" s="163">
        <v>38753923</v>
      </c>
      <c r="N117" s="154"/>
    </row>
    <row r="118" spans="2:14" ht="15.6">
      <c r="B118" s="150"/>
      <c r="C118" s="113"/>
      <c r="D118" s="114"/>
      <c r="E118" s="113"/>
      <c r="F118" s="113"/>
      <c r="G118" s="236"/>
      <c r="H118" s="237"/>
      <c r="I118" s="237"/>
      <c r="J118" s="238"/>
      <c r="K118" s="163"/>
      <c r="L118" s="152"/>
      <c r="M118" s="163"/>
      <c r="N118" s="154"/>
    </row>
    <row r="119" spans="2:14" ht="15.6">
      <c r="B119" s="150"/>
      <c r="C119" s="113"/>
      <c r="D119" s="114"/>
      <c r="E119" s="113"/>
      <c r="F119" s="113"/>
      <c r="G119" s="228" t="s">
        <v>98</v>
      </c>
      <c r="H119" s="229"/>
      <c r="I119" s="165" t="s">
        <v>95</v>
      </c>
      <c r="J119" s="166">
        <v>1</v>
      </c>
      <c r="K119" s="163">
        <v>56751237</v>
      </c>
      <c r="L119" s="152"/>
      <c r="M119" s="163">
        <v>52636602</v>
      </c>
      <c r="N119" s="154"/>
    </row>
    <row r="120" spans="2:14" ht="15.6">
      <c r="B120" s="150"/>
      <c r="C120" s="113"/>
      <c r="D120" s="114"/>
      <c r="E120" s="113"/>
      <c r="F120" s="113"/>
      <c r="G120" s="236"/>
      <c r="H120" s="237"/>
      <c r="I120" s="237"/>
      <c r="J120" s="238"/>
      <c r="K120" s="163"/>
      <c r="L120" s="152"/>
      <c r="M120" s="163"/>
      <c r="N120" s="154"/>
    </row>
    <row r="121" spans="2:14" ht="15.6">
      <c r="B121" s="150"/>
      <c r="C121" s="113"/>
      <c r="D121" s="114"/>
      <c r="E121" s="113"/>
      <c r="F121" s="113"/>
      <c r="G121" s="228" t="s">
        <v>99</v>
      </c>
      <c r="H121" s="229"/>
      <c r="I121" s="165" t="s">
        <v>95</v>
      </c>
      <c r="J121" s="166">
        <v>1</v>
      </c>
      <c r="K121" s="163">
        <v>10508906</v>
      </c>
      <c r="L121" s="152"/>
      <c r="M121" s="163">
        <v>10508906</v>
      </c>
      <c r="N121" s="154"/>
    </row>
    <row r="122" spans="2:14" ht="15.6">
      <c r="B122" s="150"/>
      <c r="C122" s="113"/>
      <c r="D122" s="114"/>
      <c r="E122" s="113"/>
      <c r="F122" s="113"/>
      <c r="G122" s="116"/>
      <c r="H122" s="164"/>
      <c r="I122" s="167"/>
      <c r="J122" s="162"/>
      <c r="K122" s="163"/>
      <c r="L122" s="152"/>
      <c r="M122" s="168"/>
      <c r="N122" s="154"/>
    </row>
    <row r="123" spans="2:14" ht="30.75" customHeight="1">
      <c r="B123" s="150"/>
      <c r="C123" s="113"/>
      <c r="D123" s="114"/>
      <c r="E123" s="113"/>
      <c r="F123" s="113"/>
      <c r="G123" s="239" t="s">
        <v>100</v>
      </c>
      <c r="H123" s="240"/>
      <c r="I123" s="165" t="s">
        <v>95</v>
      </c>
      <c r="J123" s="166">
        <v>1</v>
      </c>
      <c r="K123" s="163">
        <f>M125-SUM(K113:K121)</f>
        <v>0</v>
      </c>
      <c r="L123" s="152"/>
      <c r="M123" s="168"/>
      <c r="N123" s="154"/>
    </row>
    <row r="124" spans="2:14" ht="16.2" thickBot="1">
      <c r="B124" s="150"/>
      <c r="C124" s="113"/>
      <c r="D124" s="114"/>
      <c r="E124" s="113"/>
      <c r="F124" s="169"/>
      <c r="G124" s="236"/>
      <c r="H124" s="237"/>
      <c r="I124" s="237"/>
      <c r="J124" s="238"/>
      <c r="K124" s="170"/>
      <c r="L124" s="152"/>
      <c r="M124" s="168"/>
      <c r="N124" s="154"/>
    </row>
    <row r="125" spans="2:14" ht="16.2" thickBot="1">
      <c r="B125" s="150"/>
      <c r="C125" s="113"/>
      <c r="D125" s="114"/>
      <c r="E125" s="113"/>
      <c r="F125" s="113"/>
      <c r="G125" s="241" t="s">
        <v>101</v>
      </c>
      <c r="H125" s="242"/>
      <c r="I125" s="242"/>
      <c r="J125" s="243"/>
      <c r="K125" s="171">
        <f>K113+K115+K116+K117+K119+K121+K123</f>
        <v>1232175455</v>
      </c>
      <c r="L125" s="152"/>
      <c r="M125" s="172">
        <v>1232175455</v>
      </c>
      <c r="N125" s="154"/>
    </row>
    <row r="126" spans="2:14" ht="16.2" thickBot="1">
      <c r="B126" s="150"/>
      <c r="C126" s="113"/>
      <c r="D126" s="114"/>
      <c r="E126" s="114"/>
      <c r="F126" s="114"/>
      <c r="G126" s="113"/>
      <c r="H126" s="113"/>
      <c r="I126" s="117"/>
      <c r="J126" s="118"/>
      <c r="K126" s="119"/>
      <c r="L126" s="152"/>
      <c r="M126" s="160"/>
    </row>
    <row r="127" spans="2:14" ht="15.6">
      <c r="B127" s="150"/>
      <c r="C127" s="173"/>
      <c r="D127" s="244"/>
      <c r="E127" s="244"/>
      <c r="F127" s="244"/>
      <c r="G127" s="244"/>
      <c r="H127" s="244"/>
      <c r="I127" s="244"/>
      <c r="J127" s="244"/>
      <c r="K127" s="245"/>
      <c r="L127" s="174"/>
      <c r="M127" s="160"/>
    </row>
    <row r="128" spans="2:14" ht="36" customHeight="1">
      <c r="B128" s="150"/>
      <c r="C128" s="246" t="s">
        <v>21</v>
      </c>
      <c r="D128" s="247"/>
      <c r="E128" s="247"/>
      <c r="F128" s="247"/>
      <c r="G128" s="247"/>
      <c r="H128" s="248" t="s">
        <v>11</v>
      </c>
      <c r="I128" s="249"/>
      <c r="J128" s="250"/>
      <c r="K128" s="175" t="s">
        <v>12</v>
      </c>
      <c r="L128" s="176"/>
      <c r="M128" s="160"/>
    </row>
    <row r="129" spans="2:14" ht="36" customHeight="1">
      <c r="B129" s="150"/>
      <c r="C129" s="246" t="s">
        <v>102</v>
      </c>
      <c r="D129" s="247"/>
      <c r="E129" s="247"/>
      <c r="F129" s="247"/>
      <c r="G129" s="247"/>
      <c r="H129" s="251" t="s">
        <v>13</v>
      </c>
      <c r="I129" s="252"/>
      <c r="J129" s="177" t="s">
        <v>14</v>
      </c>
      <c r="K129" s="178">
        <v>0.23449999999999999</v>
      </c>
      <c r="L129" s="176"/>
      <c r="M129" s="160"/>
      <c r="N129" s="147">
        <f>K125*0.33</f>
        <v>406617900.15000004</v>
      </c>
    </row>
    <row r="130" spans="2:14" ht="36" customHeight="1">
      <c r="B130" s="150"/>
      <c r="C130" s="246" t="s">
        <v>22</v>
      </c>
      <c r="D130" s="247"/>
      <c r="E130" s="247"/>
      <c r="F130" s="247"/>
      <c r="G130" s="247"/>
      <c r="H130" s="253" t="s">
        <v>103</v>
      </c>
      <c r="I130" s="254"/>
      <c r="J130" s="177" t="s">
        <v>15</v>
      </c>
      <c r="K130" s="178">
        <v>0.01</v>
      </c>
      <c r="L130" s="176"/>
      <c r="M130" s="160"/>
    </row>
    <row r="131" spans="2:14" ht="52.5" customHeight="1">
      <c r="B131" s="150"/>
      <c r="C131" s="255" t="s">
        <v>289</v>
      </c>
      <c r="D131" s="256"/>
      <c r="E131" s="256"/>
      <c r="F131" s="256"/>
      <c r="G131" s="256"/>
      <c r="H131" s="248" t="s">
        <v>69</v>
      </c>
      <c r="I131" s="250"/>
      <c r="J131" s="177" t="s">
        <v>16</v>
      </c>
      <c r="K131" s="178">
        <v>0.04</v>
      </c>
      <c r="L131" s="152"/>
    </row>
    <row r="132" spans="2:14" ht="47.4" customHeight="1">
      <c r="B132" s="150"/>
      <c r="C132" s="193"/>
      <c r="D132" s="194"/>
      <c r="E132" s="194"/>
      <c r="F132" s="194"/>
      <c r="G132" s="195"/>
      <c r="H132" s="251" t="s">
        <v>17</v>
      </c>
      <c r="I132" s="252"/>
      <c r="J132" s="177" t="s">
        <v>18</v>
      </c>
      <c r="K132" s="178">
        <f>SUM(K129:K131)</f>
        <v>0.28449999999999998</v>
      </c>
      <c r="L132" s="152"/>
    </row>
    <row r="133" spans="2:14" ht="16.2" thickBot="1">
      <c r="B133" s="135"/>
      <c r="C133" s="179"/>
      <c r="D133" s="180"/>
      <c r="E133" s="180"/>
      <c r="F133" s="180"/>
      <c r="G133" s="181"/>
      <c r="H133" s="257"/>
      <c r="I133" s="257"/>
      <c r="J133" s="257"/>
      <c r="K133" s="258"/>
      <c r="L133" s="137"/>
    </row>
    <row r="134" spans="2:14" ht="69.75" customHeight="1">
      <c r="B134" s="135"/>
      <c r="C134" s="182"/>
      <c r="D134" s="182"/>
      <c r="E134" s="182"/>
      <c r="F134" s="182"/>
      <c r="G134" s="183"/>
      <c r="H134" s="184"/>
      <c r="I134" s="184"/>
      <c r="J134" s="184"/>
      <c r="K134" s="184"/>
      <c r="L134" s="137"/>
    </row>
    <row r="135" spans="2:14" ht="15.6">
      <c r="B135" s="135"/>
      <c r="C135" s="182"/>
      <c r="D135" s="182"/>
      <c r="E135" s="182"/>
      <c r="F135" s="182"/>
      <c r="G135" s="185" t="s">
        <v>23</v>
      </c>
      <c r="H135" s="184"/>
      <c r="I135" s="184"/>
      <c r="J135" s="184"/>
      <c r="K135" s="184"/>
      <c r="L135" s="137"/>
    </row>
    <row r="136" spans="2:14" ht="15.6">
      <c r="B136" s="135"/>
      <c r="C136" s="182"/>
      <c r="D136" s="182"/>
      <c r="E136" s="182"/>
      <c r="F136" s="182"/>
      <c r="G136" s="182"/>
      <c r="H136" s="184"/>
      <c r="I136" s="184"/>
      <c r="J136" s="184"/>
      <c r="K136" s="184"/>
      <c r="L136" s="137"/>
    </row>
    <row r="137" spans="2:14" ht="16.2" thickBot="1">
      <c r="B137" s="186"/>
      <c r="C137" s="187"/>
      <c r="D137" s="187"/>
      <c r="E137" s="188"/>
      <c r="F137" s="187"/>
      <c r="G137" s="189"/>
      <c r="H137" s="187"/>
      <c r="I137" s="187"/>
      <c r="J137" s="187"/>
      <c r="K137" s="187"/>
      <c r="L137" s="190"/>
    </row>
    <row r="138" spans="2:14" ht="15" thickTop="1"/>
  </sheetData>
  <mergeCells count="47">
    <mergeCell ref="H133:K133"/>
    <mergeCell ref="H132:I132"/>
    <mergeCell ref="C129:G129"/>
    <mergeCell ref="H129:I129"/>
    <mergeCell ref="C130:G130"/>
    <mergeCell ref="H130:I130"/>
    <mergeCell ref="C131:G131"/>
    <mergeCell ref="H131:I131"/>
    <mergeCell ref="G123:H123"/>
    <mergeCell ref="G124:J124"/>
    <mergeCell ref="G125:J125"/>
    <mergeCell ref="D127:K127"/>
    <mergeCell ref="C128:G128"/>
    <mergeCell ref="H128:J128"/>
    <mergeCell ref="G121:H121"/>
    <mergeCell ref="C97:K97"/>
    <mergeCell ref="C109:J109"/>
    <mergeCell ref="C111:J111"/>
    <mergeCell ref="G113:J113"/>
    <mergeCell ref="G114:J114"/>
    <mergeCell ref="G115:H115"/>
    <mergeCell ref="G116:H116"/>
    <mergeCell ref="G117:H117"/>
    <mergeCell ref="G118:J118"/>
    <mergeCell ref="G119:H119"/>
    <mergeCell ref="G120:J120"/>
    <mergeCell ref="C95:J95"/>
    <mergeCell ref="C9:K9"/>
    <mergeCell ref="C10:C11"/>
    <mergeCell ref="D10:D11"/>
    <mergeCell ref="E10:F10"/>
    <mergeCell ref="G10:G11"/>
    <mergeCell ref="H10:H11"/>
    <mergeCell ref="I10:I11"/>
    <mergeCell ref="J10:J11"/>
    <mergeCell ref="K10:K11"/>
    <mergeCell ref="C12:K12"/>
    <mergeCell ref="C67:J67"/>
    <mergeCell ref="C69:K69"/>
    <mergeCell ref="C85:J85"/>
    <mergeCell ref="C87:K87"/>
    <mergeCell ref="C8:K8"/>
    <mergeCell ref="C2:F2"/>
    <mergeCell ref="C3:F3"/>
    <mergeCell ref="C4:K4"/>
    <mergeCell ref="C5:K5"/>
    <mergeCell ref="C6:K7"/>
  </mergeCells>
  <pageMargins left="0.7" right="0.7" top="0.75" bottom="0.75" header="0.3" footer="0.3"/>
  <pageSetup paperSize="122" scale="39" fitToHeight="0" orientation="portrait" r:id="rId1"/>
  <colBreaks count="1" manualBreakCount="1">
    <brk id="1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DCB5E-6482-44D7-A7BC-6E3026A5D7AF}">
  <sheetPr codeName="Hoja13">
    <tabColor rgb="FFFFFF00"/>
    <pageSetUpPr fitToPage="1"/>
  </sheetPr>
  <dimension ref="B1:N137"/>
  <sheetViews>
    <sheetView tabSelected="1" view="pageBreakPreview" topLeftCell="A104" zoomScale="55" zoomScaleNormal="100" zoomScaleSheetLayoutView="55" workbookViewId="0">
      <selection activeCell="K67" sqref="K67"/>
    </sheetView>
  </sheetViews>
  <sheetFormatPr baseColWidth="10" defaultColWidth="11.44140625" defaultRowHeight="14.4"/>
  <cols>
    <col min="1" max="1" width="11.44140625" style="134"/>
    <col min="2" max="2" width="2.44140625" style="134" customWidth="1"/>
    <col min="3" max="3" width="11.44140625" style="134"/>
    <col min="4" max="4" width="14.33203125" style="134" customWidth="1"/>
    <col min="5" max="5" width="12.33203125" style="134" customWidth="1"/>
    <col min="6" max="6" width="15.6640625" style="134" customWidth="1"/>
    <col min="7" max="7" width="98.88671875" style="134" customWidth="1"/>
    <col min="8" max="8" width="11.44140625" style="134"/>
    <col min="9" max="9" width="15" style="134" customWidth="1"/>
    <col min="10" max="10" width="17.44140625" style="134" customWidth="1"/>
    <col min="11" max="11" width="25.33203125" style="134" bestFit="1" customWidth="1"/>
    <col min="12" max="12" width="2.44140625" style="134" customWidth="1"/>
    <col min="13" max="13" width="20" style="134" customWidth="1"/>
    <col min="14" max="14" width="25.5546875" style="134" customWidth="1"/>
    <col min="15" max="16384" width="11.44140625" style="134"/>
  </cols>
  <sheetData>
    <row r="1" spans="2:14" ht="16.2" thickTop="1">
      <c r="B1" s="130"/>
      <c r="C1" s="131"/>
      <c r="D1" s="131"/>
      <c r="E1" s="132"/>
      <c r="F1" s="131"/>
      <c r="G1" s="131"/>
      <c r="H1" s="131"/>
      <c r="I1" s="131"/>
      <c r="J1" s="131"/>
      <c r="K1" s="131"/>
      <c r="L1" s="133"/>
    </row>
    <row r="2" spans="2:14" ht="27.9" customHeight="1">
      <c r="B2" s="135"/>
      <c r="C2" s="200" t="s">
        <v>24</v>
      </c>
      <c r="D2" s="201"/>
      <c r="E2" s="201"/>
      <c r="F2" s="201"/>
      <c r="G2" s="136"/>
      <c r="H2" s="136"/>
      <c r="I2" s="136"/>
      <c r="J2" s="136"/>
      <c r="K2" s="136"/>
      <c r="L2" s="137"/>
    </row>
    <row r="3" spans="2:14" ht="15.6">
      <c r="B3" s="135"/>
      <c r="C3" s="202" t="s">
        <v>0</v>
      </c>
      <c r="D3" s="203"/>
      <c r="E3" s="203"/>
      <c r="F3" s="204"/>
      <c r="G3" s="136"/>
      <c r="H3" s="136"/>
      <c r="I3" s="136"/>
      <c r="J3" s="136"/>
      <c r="K3" s="136"/>
      <c r="L3" s="137"/>
    </row>
    <row r="4" spans="2:14" ht="15.6">
      <c r="B4" s="135"/>
      <c r="C4" s="205" t="s">
        <v>19</v>
      </c>
      <c r="D4" s="205"/>
      <c r="E4" s="205"/>
      <c r="F4" s="205"/>
      <c r="G4" s="205"/>
      <c r="H4" s="205"/>
      <c r="I4" s="205"/>
      <c r="J4" s="205"/>
      <c r="K4" s="205"/>
      <c r="L4" s="137"/>
    </row>
    <row r="5" spans="2:14" ht="16.2" thickBot="1">
      <c r="B5" s="135"/>
      <c r="C5" s="206" t="s">
        <v>82</v>
      </c>
      <c r="D5" s="206"/>
      <c r="E5" s="206"/>
      <c r="F5" s="206"/>
      <c r="G5" s="206"/>
      <c r="H5" s="206"/>
      <c r="I5" s="206"/>
      <c r="J5" s="206"/>
      <c r="K5" s="206"/>
      <c r="L5" s="137"/>
    </row>
    <row r="6" spans="2:14" ht="30.15" customHeight="1">
      <c r="B6" s="138"/>
      <c r="C6" s="207" t="s">
        <v>83</v>
      </c>
      <c r="D6" s="208"/>
      <c r="E6" s="208"/>
      <c r="F6" s="208"/>
      <c r="G6" s="208"/>
      <c r="H6" s="208"/>
      <c r="I6" s="208"/>
      <c r="J6" s="208"/>
      <c r="K6" s="209"/>
      <c r="L6" s="139"/>
    </row>
    <row r="7" spans="2:14" ht="63" customHeight="1">
      <c r="B7" s="140"/>
      <c r="C7" s="210"/>
      <c r="D7" s="211"/>
      <c r="E7" s="211"/>
      <c r="F7" s="211"/>
      <c r="G7" s="211"/>
      <c r="H7" s="211"/>
      <c r="I7" s="211"/>
      <c r="J7" s="211"/>
      <c r="K7" s="212"/>
      <c r="L7" s="137"/>
    </row>
    <row r="8" spans="2:14" ht="49.2" customHeight="1">
      <c r="B8" s="140"/>
      <c r="C8" s="197" t="s">
        <v>20</v>
      </c>
      <c r="D8" s="198"/>
      <c r="E8" s="198"/>
      <c r="F8" s="198"/>
      <c r="G8" s="198"/>
      <c r="H8" s="198"/>
      <c r="I8" s="198"/>
      <c r="J8" s="198"/>
      <c r="K8" s="199"/>
      <c r="L8" s="137"/>
    </row>
    <row r="9" spans="2:14" ht="16.2" thickBot="1">
      <c r="B9" s="135"/>
      <c r="C9" s="216"/>
      <c r="D9" s="217"/>
      <c r="E9" s="217"/>
      <c r="F9" s="217"/>
      <c r="G9" s="217"/>
      <c r="H9" s="217"/>
      <c r="I9" s="217"/>
      <c r="J9" s="217"/>
      <c r="K9" s="218"/>
      <c r="L9" s="137"/>
    </row>
    <row r="10" spans="2:14" ht="15.6">
      <c r="B10" s="135"/>
      <c r="C10" s="219" t="s">
        <v>1</v>
      </c>
      <c r="D10" s="221" t="s">
        <v>2</v>
      </c>
      <c r="E10" s="223" t="s">
        <v>3</v>
      </c>
      <c r="F10" s="223"/>
      <c r="G10" s="219" t="s">
        <v>4</v>
      </c>
      <c r="H10" s="221" t="s">
        <v>5</v>
      </c>
      <c r="I10" s="221" t="s">
        <v>6</v>
      </c>
      <c r="J10" s="224" t="s">
        <v>7</v>
      </c>
      <c r="K10" s="226" t="s">
        <v>8</v>
      </c>
      <c r="L10" s="137"/>
    </row>
    <row r="11" spans="2:14" ht="16.2" thickBot="1">
      <c r="B11" s="135"/>
      <c r="C11" s="220"/>
      <c r="D11" s="222"/>
      <c r="E11" s="141" t="s">
        <v>9</v>
      </c>
      <c r="F11" s="141" t="s">
        <v>10</v>
      </c>
      <c r="G11" s="220"/>
      <c r="H11" s="222"/>
      <c r="I11" s="222"/>
      <c r="J11" s="225"/>
      <c r="K11" s="227"/>
      <c r="L11" s="137"/>
    </row>
    <row r="12" spans="2:14" ht="16.2" thickBot="1">
      <c r="B12" s="135"/>
      <c r="C12" s="216" t="s">
        <v>84</v>
      </c>
      <c r="D12" s="217"/>
      <c r="E12" s="217"/>
      <c r="F12" s="217"/>
      <c r="G12" s="217"/>
      <c r="H12" s="217"/>
      <c r="I12" s="217"/>
      <c r="J12" s="217"/>
      <c r="K12" s="218"/>
      <c r="L12" s="137"/>
    </row>
    <row r="13" spans="2:14" ht="15.6">
      <c r="B13" s="135"/>
      <c r="C13" s="110">
        <f>0+1</f>
        <v>1</v>
      </c>
      <c r="D13" s="142" t="s">
        <v>104</v>
      </c>
      <c r="E13" s="143" t="s">
        <v>105</v>
      </c>
      <c r="F13" s="143"/>
      <c r="G13" s="109" t="s">
        <v>106</v>
      </c>
      <c r="H13" s="109" t="s">
        <v>107</v>
      </c>
      <c r="I13" s="144">
        <v>769</v>
      </c>
      <c r="J13" s="191"/>
      <c r="K13" s="146">
        <f t="shared" ref="K13:K76" si="0">ROUND(I13*J13,0)</f>
        <v>0</v>
      </c>
      <c r="L13" s="137"/>
      <c r="N13" s="147"/>
    </row>
    <row r="14" spans="2:14" ht="15.6">
      <c r="B14" s="135"/>
      <c r="C14" s="110">
        <f t="shared" ref="C14:C77" si="1">C13+1</f>
        <v>2</v>
      </c>
      <c r="D14" s="142" t="s">
        <v>108</v>
      </c>
      <c r="E14" s="143" t="s">
        <v>105</v>
      </c>
      <c r="F14" s="143"/>
      <c r="G14" s="109" t="s">
        <v>109</v>
      </c>
      <c r="H14" s="109" t="s">
        <v>107</v>
      </c>
      <c r="I14" s="144">
        <v>100</v>
      </c>
      <c r="J14" s="191"/>
      <c r="K14" s="146">
        <f t="shared" si="0"/>
        <v>0</v>
      </c>
      <c r="L14" s="137"/>
      <c r="N14" s="147"/>
    </row>
    <row r="15" spans="2:14" ht="15.6">
      <c r="B15" s="135"/>
      <c r="C15" s="110">
        <f t="shared" si="1"/>
        <v>3</v>
      </c>
      <c r="D15" s="142" t="s">
        <v>110</v>
      </c>
      <c r="E15" s="143" t="s">
        <v>105</v>
      </c>
      <c r="F15" s="143"/>
      <c r="G15" s="109" t="s">
        <v>111</v>
      </c>
      <c r="H15" s="109" t="s">
        <v>112</v>
      </c>
      <c r="I15" s="144">
        <v>116</v>
      </c>
      <c r="J15" s="191"/>
      <c r="K15" s="146">
        <f t="shared" si="0"/>
        <v>0</v>
      </c>
      <c r="L15" s="137"/>
      <c r="N15" s="147"/>
    </row>
    <row r="16" spans="2:14" ht="15.6">
      <c r="B16" s="135"/>
      <c r="C16" s="110">
        <f t="shared" si="1"/>
        <v>4</v>
      </c>
      <c r="D16" s="142" t="s">
        <v>113</v>
      </c>
      <c r="E16" s="143" t="s">
        <v>105</v>
      </c>
      <c r="F16" s="143"/>
      <c r="G16" s="109" t="s">
        <v>114</v>
      </c>
      <c r="H16" s="109" t="s">
        <v>107</v>
      </c>
      <c r="I16" s="144">
        <v>76.52000000000001</v>
      </c>
      <c r="J16" s="191"/>
      <c r="K16" s="146">
        <f t="shared" si="0"/>
        <v>0</v>
      </c>
      <c r="L16" s="137"/>
      <c r="N16" s="147"/>
    </row>
    <row r="17" spans="2:14">
      <c r="B17" s="148"/>
      <c r="C17" s="110">
        <f t="shared" si="1"/>
        <v>5</v>
      </c>
      <c r="D17" s="142" t="s">
        <v>115</v>
      </c>
      <c r="E17" s="143" t="s">
        <v>105</v>
      </c>
      <c r="F17" s="143"/>
      <c r="G17" s="109" t="s">
        <v>116</v>
      </c>
      <c r="H17" s="109" t="s">
        <v>117</v>
      </c>
      <c r="I17" s="144">
        <v>615.20000000000005</v>
      </c>
      <c r="J17" s="191"/>
      <c r="K17" s="146">
        <f t="shared" si="0"/>
        <v>0</v>
      </c>
      <c r="L17" s="149"/>
      <c r="N17" s="147"/>
    </row>
    <row r="18" spans="2:14" ht="15.6">
      <c r="B18" s="135"/>
      <c r="C18" s="110">
        <f t="shared" si="1"/>
        <v>6</v>
      </c>
      <c r="D18" s="142" t="s">
        <v>118</v>
      </c>
      <c r="E18" s="143" t="s">
        <v>105</v>
      </c>
      <c r="F18" s="143"/>
      <c r="G18" s="109" t="s">
        <v>119</v>
      </c>
      <c r="H18" s="109" t="s">
        <v>107</v>
      </c>
      <c r="I18" s="144">
        <v>769</v>
      </c>
      <c r="J18" s="191"/>
      <c r="K18" s="146">
        <f t="shared" si="0"/>
        <v>0</v>
      </c>
      <c r="L18" s="137"/>
      <c r="N18" s="147"/>
    </row>
    <row r="19" spans="2:14" ht="15.6">
      <c r="B19" s="135"/>
      <c r="C19" s="110">
        <f t="shared" si="1"/>
        <v>7</v>
      </c>
      <c r="D19" s="142" t="s">
        <v>120</v>
      </c>
      <c r="E19" s="143" t="s">
        <v>105</v>
      </c>
      <c r="F19" s="143"/>
      <c r="G19" s="109" t="s">
        <v>121</v>
      </c>
      <c r="H19" s="109" t="s">
        <v>117</v>
      </c>
      <c r="I19" s="144">
        <v>192.25</v>
      </c>
      <c r="J19" s="191"/>
      <c r="K19" s="146">
        <f t="shared" si="0"/>
        <v>0</v>
      </c>
      <c r="L19" s="137"/>
      <c r="N19" s="147"/>
    </row>
    <row r="20" spans="2:14" ht="15.6">
      <c r="B20" s="135"/>
      <c r="C20" s="110">
        <f t="shared" si="1"/>
        <v>8</v>
      </c>
      <c r="D20" s="142" t="s">
        <v>122</v>
      </c>
      <c r="E20" s="143" t="s">
        <v>105</v>
      </c>
      <c r="F20" s="143"/>
      <c r="G20" s="109" t="s">
        <v>123</v>
      </c>
      <c r="H20" s="109" t="s">
        <v>117</v>
      </c>
      <c r="I20" s="144">
        <v>192.25</v>
      </c>
      <c r="J20" s="191"/>
      <c r="K20" s="146">
        <f t="shared" si="0"/>
        <v>0</v>
      </c>
      <c r="L20" s="137"/>
      <c r="N20" s="147"/>
    </row>
    <row r="21" spans="2:14" ht="15.6">
      <c r="B21" s="135"/>
      <c r="C21" s="110">
        <f t="shared" si="1"/>
        <v>9</v>
      </c>
      <c r="D21" s="142" t="s">
        <v>124</v>
      </c>
      <c r="E21" s="143" t="s">
        <v>105</v>
      </c>
      <c r="F21" s="143"/>
      <c r="G21" s="109" t="s">
        <v>125</v>
      </c>
      <c r="H21" s="109" t="s">
        <v>117</v>
      </c>
      <c r="I21" s="144">
        <v>192.25</v>
      </c>
      <c r="J21" s="191"/>
      <c r="K21" s="146">
        <f t="shared" si="0"/>
        <v>0</v>
      </c>
      <c r="L21" s="137"/>
      <c r="N21" s="147"/>
    </row>
    <row r="22" spans="2:14" ht="15.6">
      <c r="B22" s="135"/>
      <c r="C22" s="110">
        <f t="shared" si="1"/>
        <v>10</v>
      </c>
      <c r="D22" s="142" t="s">
        <v>126</v>
      </c>
      <c r="E22" s="143" t="s">
        <v>105</v>
      </c>
      <c r="F22" s="143"/>
      <c r="G22" s="109" t="s">
        <v>127</v>
      </c>
      <c r="H22" s="109" t="s">
        <v>107</v>
      </c>
      <c r="I22" s="144">
        <v>845.90000000000009</v>
      </c>
      <c r="J22" s="191"/>
      <c r="K22" s="146">
        <f t="shared" si="0"/>
        <v>0</v>
      </c>
      <c r="L22" s="137"/>
      <c r="N22" s="147"/>
    </row>
    <row r="23" spans="2:14" ht="15.6">
      <c r="B23" s="135"/>
      <c r="C23" s="110">
        <f t="shared" si="1"/>
        <v>11</v>
      </c>
      <c r="D23" s="142" t="s">
        <v>128</v>
      </c>
      <c r="E23" s="143" t="s">
        <v>105</v>
      </c>
      <c r="F23" s="143"/>
      <c r="G23" s="109" t="s">
        <v>129</v>
      </c>
      <c r="H23" s="109" t="s">
        <v>107</v>
      </c>
      <c r="I23" s="144">
        <v>769</v>
      </c>
      <c r="J23" s="191"/>
      <c r="K23" s="146">
        <f t="shared" si="0"/>
        <v>0</v>
      </c>
      <c r="L23" s="137"/>
      <c r="N23" s="147"/>
    </row>
    <row r="24" spans="2:14" ht="15.6">
      <c r="B24" s="135"/>
      <c r="C24" s="110">
        <f t="shared" si="1"/>
        <v>12</v>
      </c>
      <c r="D24" s="142" t="s">
        <v>130</v>
      </c>
      <c r="E24" s="143" t="s">
        <v>105</v>
      </c>
      <c r="F24" s="143"/>
      <c r="G24" s="109" t="s">
        <v>131</v>
      </c>
      <c r="H24" s="109" t="s">
        <v>107</v>
      </c>
      <c r="I24" s="144">
        <v>769</v>
      </c>
      <c r="J24" s="191"/>
      <c r="K24" s="146">
        <f t="shared" si="0"/>
        <v>0</v>
      </c>
      <c r="L24" s="137"/>
      <c r="N24" s="147"/>
    </row>
    <row r="25" spans="2:14" ht="55.2">
      <c r="B25" s="135"/>
      <c r="C25" s="110">
        <f t="shared" si="1"/>
        <v>13</v>
      </c>
      <c r="D25" s="142" t="s">
        <v>132</v>
      </c>
      <c r="E25" s="143" t="s">
        <v>133</v>
      </c>
      <c r="F25" s="143"/>
      <c r="G25" s="109" t="s">
        <v>134</v>
      </c>
      <c r="H25" s="109" t="s">
        <v>117</v>
      </c>
      <c r="I25" s="144">
        <v>54.674999999999997</v>
      </c>
      <c r="J25" s="191"/>
      <c r="K25" s="146">
        <f t="shared" si="0"/>
        <v>0</v>
      </c>
      <c r="L25" s="137"/>
      <c r="N25" s="147"/>
    </row>
    <row r="26" spans="2:14" ht="15.6">
      <c r="B26" s="135"/>
      <c r="C26" s="110">
        <f t="shared" si="1"/>
        <v>14</v>
      </c>
      <c r="D26" s="142" t="s">
        <v>135</v>
      </c>
      <c r="E26" s="143" t="s">
        <v>105</v>
      </c>
      <c r="F26" s="143"/>
      <c r="G26" s="109" t="s">
        <v>136</v>
      </c>
      <c r="H26" s="109" t="s">
        <v>107</v>
      </c>
      <c r="I26" s="144">
        <v>0</v>
      </c>
      <c r="J26" s="191"/>
      <c r="K26" s="146">
        <f t="shared" si="0"/>
        <v>0</v>
      </c>
      <c r="L26" s="137"/>
      <c r="N26" s="147"/>
    </row>
    <row r="27" spans="2:14" ht="15.6">
      <c r="B27" s="135"/>
      <c r="C27" s="110">
        <f t="shared" si="1"/>
        <v>15</v>
      </c>
      <c r="D27" s="142" t="s">
        <v>137</v>
      </c>
      <c r="E27" s="143" t="s">
        <v>105</v>
      </c>
      <c r="F27" s="143"/>
      <c r="G27" s="109" t="s">
        <v>138</v>
      </c>
      <c r="H27" s="109" t="s">
        <v>107</v>
      </c>
      <c r="I27" s="144">
        <v>729</v>
      </c>
      <c r="J27" s="191"/>
      <c r="K27" s="146">
        <f t="shared" si="0"/>
        <v>0</v>
      </c>
      <c r="L27" s="137"/>
      <c r="N27" s="147"/>
    </row>
    <row r="28" spans="2:14">
      <c r="B28" s="148"/>
      <c r="C28" s="110">
        <f t="shared" si="1"/>
        <v>16</v>
      </c>
      <c r="D28" s="142" t="s">
        <v>139</v>
      </c>
      <c r="E28" s="143" t="s">
        <v>105</v>
      </c>
      <c r="F28" s="143"/>
      <c r="G28" s="109" t="s">
        <v>140</v>
      </c>
      <c r="H28" s="109" t="s">
        <v>107</v>
      </c>
      <c r="I28" s="144">
        <v>36.450000000000003</v>
      </c>
      <c r="J28" s="191"/>
      <c r="K28" s="146">
        <f t="shared" si="0"/>
        <v>0</v>
      </c>
      <c r="L28" s="149"/>
      <c r="N28" s="147"/>
    </row>
    <row r="29" spans="2:14" ht="15.6">
      <c r="B29" s="135"/>
      <c r="C29" s="110">
        <f t="shared" si="1"/>
        <v>17</v>
      </c>
      <c r="D29" s="142" t="s">
        <v>141</v>
      </c>
      <c r="E29" s="143" t="s">
        <v>105</v>
      </c>
      <c r="F29" s="143"/>
      <c r="G29" s="109" t="s">
        <v>142</v>
      </c>
      <c r="H29" s="109" t="s">
        <v>107</v>
      </c>
      <c r="I29" s="144">
        <v>729</v>
      </c>
      <c r="J29" s="191"/>
      <c r="K29" s="146">
        <f t="shared" si="0"/>
        <v>0</v>
      </c>
      <c r="L29" s="137"/>
      <c r="N29" s="147"/>
    </row>
    <row r="30" spans="2:14" ht="15.6">
      <c r="B30" s="135"/>
      <c r="C30" s="110">
        <f t="shared" si="1"/>
        <v>18</v>
      </c>
      <c r="D30" s="142" t="s">
        <v>143</v>
      </c>
      <c r="E30" s="143" t="s">
        <v>105</v>
      </c>
      <c r="F30" s="143"/>
      <c r="G30" s="109" t="s">
        <v>144</v>
      </c>
      <c r="H30" s="109" t="s">
        <v>112</v>
      </c>
      <c r="I30" s="144">
        <v>116</v>
      </c>
      <c r="J30" s="191"/>
      <c r="K30" s="146">
        <f t="shared" si="0"/>
        <v>0</v>
      </c>
      <c r="L30" s="137"/>
      <c r="N30" s="147"/>
    </row>
    <row r="31" spans="2:14" ht="15.6">
      <c r="B31" s="135"/>
      <c r="C31" s="110">
        <f t="shared" si="1"/>
        <v>19</v>
      </c>
      <c r="D31" s="142" t="s">
        <v>145</v>
      </c>
      <c r="E31" s="143" t="s">
        <v>105</v>
      </c>
      <c r="F31" s="143"/>
      <c r="G31" s="109" t="s">
        <v>146</v>
      </c>
      <c r="H31" s="109" t="s">
        <v>112</v>
      </c>
      <c r="I31" s="144">
        <v>156</v>
      </c>
      <c r="J31" s="191"/>
      <c r="K31" s="146">
        <f t="shared" si="0"/>
        <v>0</v>
      </c>
      <c r="L31" s="137"/>
      <c r="N31" s="147"/>
    </row>
    <row r="32" spans="2:14" ht="15.6">
      <c r="B32" s="135"/>
      <c r="C32" s="110">
        <f t="shared" si="1"/>
        <v>20</v>
      </c>
      <c r="D32" s="142" t="s">
        <v>147</v>
      </c>
      <c r="E32" s="143" t="s">
        <v>105</v>
      </c>
      <c r="F32" s="143"/>
      <c r="G32" s="109" t="s">
        <v>148</v>
      </c>
      <c r="H32" s="109" t="s">
        <v>149</v>
      </c>
      <c r="I32" s="144">
        <v>1</v>
      </c>
      <c r="J32" s="191"/>
      <c r="K32" s="146">
        <f t="shared" si="0"/>
        <v>0</v>
      </c>
      <c r="L32" s="137"/>
      <c r="N32" s="147"/>
    </row>
    <row r="33" spans="2:14" ht="15.6">
      <c r="B33" s="135"/>
      <c r="C33" s="110">
        <f t="shared" si="1"/>
        <v>21</v>
      </c>
      <c r="D33" s="142" t="s">
        <v>150</v>
      </c>
      <c r="E33" s="143" t="s">
        <v>105</v>
      </c>
      <c r="F33" s="143"/>
      <c r="G33" s="109" t="s">
        <v>151</v>
      </c>
      <c r="H33" s="109" t="s">
        <v>152</v>
      </c>
      <c r="I33" s="144">
        <v>1</v>
      </c>
      <c r="J33" s="191"/>
      <c r="K33" s="146">
        <f t="shared" si="0"/>
        <v>0</v>
      </c>
      <c r="L33" s="137"/>
      <c r="N33" s="147"/>
    </row>
    <row r="34" spans="2:14" ht="15.6">
      <c r="B34" s="135"/>
      <c r="C34" s="110">
        <f t="shared" si="1"/>
        <v>22</v>
      </c>
      <c r="D34" s="142" t="s">
        <v>153</v>
      </c>
      <c r="E34" s="143" t="s">
        <v>105</v>
      </c>
      <c r="F34" s="143"/>
      <c r="G34" s="109" t="s">
        <v>154</v>
      </c>
      <c r="H34" s="109" t="s">
        <v>152</v>
      </c>
      <c r="I34" s="144">
        <v>10</v>
      </c>
      <c r="J34" s="191"/>
      <c r="K34" s="146">
        <f t="shared" si="0"/>
        <v>0</v>
      </c>
      <c r="L34" s="137"/>
      <c r="N34" s="147"/>
    </row>
    <row r="35" spans="2:14" ht="15.6">
      <c r="B35" s="135"/>
      <c r="C35" s="110">
        <f t="shared" si="1"/>
        <v>23</v>
      </c>
      <c r="D35" s="142" t="s">
        <v>155</v>
      </c>
      <c r="E35" s="143" t="s">
        <v>105</v>
      </c>
      <c r="F35" s="143"/>
      <c r="G35" s="109" t="s">
        <v>156</v>
      </c>
      <c r="H35" s="109" t="s">
        <v>107</v>
      </c>
      <c r="I35" s="144">
        <v>40</v>
      </c>
      <c r="J35" s="191"/>
      <c r="K35" s="146">
        <f t="shared" si="0"/>
        <v>0</v>
      </c>
      <c r="L35" s="137"/>
      <c r="N35" s="147"/>
    </row>
    <row r="36" spans="2:14" ht="15.6">
      <c r="B36" s="135"/>
      <c r="C36" s="110">
        <f t="shared" si="1"/>
        <v>24</v>
      </c>
      <c r="D36" s="142" t="s">
        <v>157</v>
      </c>
      <c r="E36" s="143" t="s">
        <v>105</v>
      </c>
      <c r="F36" s="143"/>
      <c r="G36" s="109" t="s">
        <v>158</v>
      </c>
      <c r="H36" s="109" t="s">
        <v>112</v>
      </c>
      <c r="I36" s="144">
        <v>100</v>
      </c>
      <c r="J36" s="191"/>
      <c r="K36" s="146">
        <f t="shared" si="0"/>
        <v>0</v>
      </c>
      <c r="L36" s="137"/>
      <c r="N36" s="147"/>
    </row>
    <row r="37" spans="2:14" ht="15.6">
      <c r="B37" s="135"/>
      <c r="C37" s="110">
        <f t="shared" si="1"/>
        <v>25</v>
      </c>
      <c r="D37" s="142" t="s">
        <v>159</v>
      </c>
      <c r="E37" s="143" t="s">
        <v>105</v>
      </c>
      <c r="F37" s="143"/>
      <c r="G37" s="109" t="s">
        <v>160</v>
      </c>
      <c r="H37" s="109" t="s">
        <v>107</v>
      </c>
      <c r="I37" s="144">
        <v>61.52000000000001</v>
      </c>
      <c r="J37" s="191"/>
      <c r="K37" s="146">
        <f t="shared" si="0"/>
        <v>0</v>
      </c>
      <c r="L37" s="137"/>
      <c r="N37" s="147"/>
    </row>
    <row r="38" spans="2:14" ht="15.6">
      <c r="B38" s="135"/>
      <c r="C38" s="110">
        <f t="shared" si="1"/>
        <v>26</v>
      </c>
      <c r="D38" s="142" t="s">
        <v>161</v>
      </c>
      <c r="E38" s="143" t="s">
        <v>105</v>
      </c>
      <c r="F38" s="143"/>
      <c r="G38" s="109" t="s">
        <v>162</v>
      </c>
      <c r="H38" s="109" t="s">
        <v>152</v>
      </c>
      <c r="I38" s="144">
        <v>3</v>
      </c>
      <c r="J38" s="191"/>
      <c r="K38" s="146">
        <f t="shared" si="0"/>
        <v>0</v>
      </c>
      <c r="L38" s="137"/>
      <c r="N38" s="147"/>
    </row>
    <row r="39" spans="2:14" ht="15.6">
      <c r="B39" s="135"/>
      <c r="C39" s="110">
        <f t="shared" si="1"/>
        <v>27</v>
      </c>
      <c r="D39" s="142" t="s">
        <v>163</v>
      </c>
      <c r="E39" s="143" t="s">
        <v>105</v>
      </c>
      <c r="F39" s="143"/>
      <c r="G39" s="109" t="s">
        <v>164</v>
      </c>
      <c r="H39" s="109" t="s">
        <v>112</v>
      </c>
      <c r="I39" s="144">
        <v>40</v>
      </c>
      <c r="J39" s="191"/>
      <c r="K39" s="146">
        <f t="shared" si="0"/>
        <v>0</v>
      </c>
      <c r="L39" s="137"/>
      <c r="N39" s="147"/>
    </row>
    <row r="40" spans="2:14" ht="15.6">
      <c r="B40" s="135"/>
      <c r="C40" s="110">
        <f t="shared" si="1"/>
        <v>28</v>
      </c>
      <c r="D40" s="142" t="s">
        <v>165</v>
      </c>
      <c r="E40" s="143" t="s">
        <v>105</v>
      </c>
      <c r="F40" s="143"/>
      <c r="G40" s="109" t="s">
        <v>166</v>
      </c>
      <c r="H40" s="109" t="s">
        <v>152</v>
      </c>
      <c r="I40" s="144">
        <v>2</v>
      </c>
      <c r="J40" s="191"/>
      <c r="K40" s="146">
        <f t="shared" si="0"/>
        <v>0</v>
      </c>
      <c r="L40" s="137"/>
      <c r="N40" s="147"/>
    </row>
    <row r="41" spans="2:14" ht="15.6">
      <c r="B41" s="135"/>
      <c r="C41" s="110">
        <f t="shared" si="1"/>
        <v>29</v>
      </c>
      <c r="D41" s="142" t="s">
        <v>167</v>
      </c>
      <c r="E41" s="143" t="s">
        <v>105</v>
      </c>
      <c r="F41" s="143"/>
      <c r="G41" s="109" t="s">
        <v>168</v>
      </c>
      <c r="H41" s="109" t="s">
        <v>112</v>
      </c>
      <c r="I41" s="144">
        <v>58.45</v>
      </c>
      <c r="J41" s="191"/>
      <c r="K41" s="146">
        <f t="shared" si="0"/>
        <v>0</v>
      </c>
      <c r="L41" s="137"/>
      <c r="N41" s="147"/>
    </row>
    <row r="42" spans="2:14" ht="15.6">
      <c r="B42" s="135"/>
      <c r="C42" s="110">
        <f t="shared" si="1"/>
        <v>30</v>
      </c>
      <c r="D42" s="142" t="s">
        <v>169</v>
      </c>
      <c r="E42" s="143" t="s">
        <v>105</v>
      </c>
      <c r="F42" s="143"/>
      <c r="G42" s="109" t="s">
        <v>170</v>
      </c>
      <c r="H42" s="109" t="s">
        <v>112</v>
      </c>
      <c r="I42" s="144">
        <v>58.45</v>
      </c>
      <c r="J42" s="191"/>
      <c r="K42" s="146">
        <f t="shared" si="0"/>
        <v>0</v>
      </c>
      <c r="L42" s="137"/>
      <c r="N42" s="147"/>
    </row>
    <row r="43" spans="2:14" ht="15.6">
      <c r="B43" s="135"/>
      <c r="C43" s="110">
        <f t="shared" si="1"/>
        <v>31</v>
      </c>
      <c r="D43" s="142" t="s">
        <v>171</v>
      </c>
      <c r="E43" s="143" t="s">
        <v>105</v>
      </c>
      <c r="F43" s="143"/>
      <c r="G43" s="109" t="s">
        <v>172</v>
      </c>
      <c r="H43" s="109" t="s">
        <v>107</v>
      </c>
      <c r="I43" s="144">
        <v>15</v>
      </c>
      <c r="J43" s="191"/>
      <c r="K43" s="146">
        <f t="shared" si="0"/>
        <v>0</v>
      </c>
      <c r="L43" s="137"/>
      <c r="N43" s="147"/>
    </row>
    <row r="44" spans="2:14" ht="15.6">
      <c r="B44" s="135"/>
      <c r="C44" s="110">
        <f t="shared" si="1"/>
        <v>32</v>
      </c>
      <c r="D44" s="142" t="s">
        <v>173</v>
      </c>
      <c r="E44" s="143" t="s">
        <v>105</v>
      </c>
      <c r="F44" s="143"/>
      <c r="G44" s="109" t="s">
        <v>174</v>
      </c>
      <c r="H44" s="109" t="s">
        <v>112</v>
      </c>
      <c r="I44" s="144">
        <v>10</v>
      </c>
      <c r="J44" s="191"/>
      <c r="K44" s="146">
        <f t="shared" si="0"/>
        <v>0</v>
      </c>
      <c r="L44" s="137"/>
      <c r="N44" s="147"/>
    </row>
    <row r="45" spans="2:14" ht="15.6">
      <c r="B45" s="135"/>
      <c r="C45" s="110">
        <f t="shared" si="1"/>
        <v>33</v>
      </c>
      <c r="D45" s="142" t="s">
        <v>175</v>
      </c>
      <c r="E45" s="143" t="s">
        <v>105</v>
      </c>
      <c r="F45" s="143"/>
      <c r="G45" s="109" t="s">
        <v>176</v>
      </c>
      <c r="H45" s="109" t="s">
        <v>112</v>
      </c>
      <c r="I45" s="144">
        <v>50</v>
      </c>
      <c r="J45" s="191"/>
      <c r="K45" s="146">
        <f t="shared" si="0"/>
        <v>0</v>
      </c>
      <c r="L45" s="137"/>
      <c r="N45" s="147"/>
    </row>
    <row r="46" spans="2:14" ht="15.6">
      <c r="B46" s="135"/>
      <c r="C46" s="110">
        <f t="shared" si="1"/>
        <v>34</v>
      </c>
      <c r="D46" s="142" t="s">
        <v>177</v>
      </c>
      <c r="E46" s="143" t="s">
        <v>105</v>
      </c>
      <c r="F46" s="143"/>
      <c r="G46" s="109" t="s">
        <v>178</v>
      </c>
      <c r="H46" s="109" t="s">
        <v>107</v>
      </c>
      <c r="I46" s="144">
        <v>55</v>
      </c>
      <c r="J46" s="191"/>
      <c r="K46" s="146">
        <f t="shared" si="0"/>
        <v>0</v>
      </c>
      <c r="L46" s="137"/>
      <c r="N46" s="147"/>
    </row>
    <row r="47" spans="2:14" ht="15.6">
      <c r="B47" s="135"/>
      <c r="C47" s="110">
        <f t="shared" si="1"/>
        <v>35</v>
      </c>
      <c r="D47" s="142" t="s">
        <v>179</v>
      </c>
      <c r="E47" s="143" t="s">
        <v>105</v>
      </c>
      <c r="F47" s="143"/>
      <c r="G47" s="109" t="s">
        <v>180</v>
      </c>
      <c r="H47" s="109" t="s">
        <v>107</v>
      </c>
      <c r="I47" s="144">
        <v>55</v>
      </c>
      <c r="J47" s="191"/>
      <c r="K47" s="146">
        <f t="shared" si="0"/>
        <v>0</v>
      </c>
      <c r="L47" s="137"/>
      <c r="N47" s="147"/>
    </row>
    <row r="48" spans="2:14" ht="15.6">
      <c r="B48" s="135"/>
      <c r="C48" s="110">
        <f t="shared" si="1"/>
        <v>36</v>
      </c>
      <c r="D48" s="142" t="s">
        <v>181</v>
      </c>
      <c r="E48" s="143" t="s">
        <v>105</v>
      </c>
      <c r="F48" s="143"/>
      <c r="G48" s="109" t="s">
        <v>182</v>
      </c>
      <c r="H48" s="109" t="s">
        <v>152</v>
      </c>
      <c r="I48" s="144">
        <v>2</v>
      </c>
      <c r="J48" s="191"/>
      <c r="K48" s="146">
        <f t="shared" si="0"/>
        <v>0</v>
      </c>
      <c r="L48" s="137"/>
      <c r="N48" s="147"/>
    </row>
    <row r="49" spans="2:14" ht="15.6">
      <c r="B49" s="135"/>
      <c r="C49" s="110">
        <f t="shared" si="1"/>
        <v>37</v>
      </c>
      <c r="D49" s="142" t="s">
        <v>183</v>
      </c>
      <c r="E49" s="143" t="s">
        <v>105</v>
      </c>
      <c r="F49" s="143"/>
      <c r="G49" s="109" t="s">
        <v>184</v>
      </c>
      <c r="H49" s="109" t="s">
        <v>149</v>
      </c>
      <c r="I49" s="144">
        <v>1</v>
      </c>
      <c r="J49" s="191"/>
      <c r="K49" s="146">
        <f t="shared" si="0"/>
        <v>0</v>
      </c>
      <c r="L49" s="137"/>
      <c r="N49" s="147"/>
    </row>
    <row r="50" spans="2:14" ht="15.6">
      <c r="B50" s="135"/>
      <c r="C50" s="110">
        <f t="shared" si="1"/>
        <v>38</v>
      </c>
      <c r="D50" s="142" t="s">
        <v>185</v>
      </c>
      <c r="E50" s="143" t="s">
        <v>105</v>
      </c>
      <c r="F50" s="143"/>
      <c r="G50" s="109" t="s">
        <v>186</v>
      </c>
      <c r="H50" s="109" t="s">
        <v>152</v>
      </c>
      <c r="I50" s="144">
        <v>1</v>
      </c>
      <c r="J50" s="191"/>
      <c r="K50" s="146">
        <f t="shared" si="0"/>
        <v>0</v>
      </c>
      <c r="L50" s="137"/>
      <c r="N50" s="147"/>
    </row>
    <row r="51" spans="2:14" ht="15.6">
      <c r="B51" s="135"/>
      <c r="C51" s="110">
        <f t="shared" si="1"/>
        <v>39</v>
      </c>
      <c r="D51" s="142" t="s">
        <v>187</v>
      </c>
      <c r="E51" s="143" t="s">
        <v>105</v>
      </c>
      <c r="F51" s="143"/>
      <c r="G51" s="109" t="s">
        <v>188</v>
      </c>
      <c r="H51" s="109" t="s">
        <v>152</v>
      </c>
      <c r="I51" s="144">
        <v>1</v>
      </c>
      <c r="J51" s="191"/>
      <c r="K51" s="146">
        <f t="shared" si="0"/>
        <v>0</v>
      </c>
      <c r="L51" s="137"/>
      <c r="N51" s="147"/>
    </row>
    <row r="52" spans="2:14" ht="15.6">
      <c r="B52" s="135"/>
      <c r="C52" s="110">
        <f t="shared" si="1"/>
        <v>40</v>
      </c>
      <c r="D52" s="142" t="s">
        <v>189</v>
      </c>
      <c r="E52" s="143" t="s">
        <v>105</v>
      </c>
      <c r="F52" s="143"/>
      <c r="G52" s="109" t="s">
        <v>190</v>
      </c>
      <c r="H52" s="109" t="s">
        <v>152</v>
      </c>
      <c r="I52" s="144">
        <v>3</v>
      </c>
      <c r="J52" s="191"/>
      <c r="K52" s="146">
        <f t="shared" si="0"/>
        <v>0</v>
      </c>
      <c r="L52" s="137"/>
      <c r="N52" s="147"/>
    </row>
    <row r="53" spans="2:14" ht="15.6">
      <c r="B53" s="135"/>
      <c r="C53" s="110">
        <f t="shared" si="1"/>
        <v>41</v>
      </c>
      <c r="D53" s="142" t="s">
        <v>191</v>
      </c>
      <c r="E53" s="143" t="s">
        <v>105</v>
      </c>
      <c r="F53" s="143"/>
      <c r="G53" s="109" t="s">
        <v>192</v>
      </c>
      <c r="H53" s="109" t="s">
        <v>152</v>
      </c>
      <c r="I53" s="144">
        <v>2</v>
      </c>
      <c r="J53" s="191"/>
      <c r="K53" s="146">
        <f t="shared" si="0"/>
        <v>0</v>
      </c>
      <c r="L53" s="137"/>
      <c r="N53" s="147"/>
    </row>
    <row r="54" spans="2:14" ht="15.6">
      <c r="B54" s="135"/>
      <c r="C54" s="110">
        <f t="shared" si="1"/>
        <v>42</v>
      </c>
      <c r="D54" s="142" t="s">
        <v>193</v>
      </c>
      <c r="E54" s="143" t="s">
        <v>105</v>
      </c>
      <c r="F54" s="143"/>
      <c r="G54" s="109" t="s">
        <v>194</v>
      </c>
      <c r="H54" s="109" t="s">
        <v>152</v>
      </c>
      <c r="I54" s="144">
        <v>2</v>
      </c>
      <c r="J54" s="191"/>
      <c r="K54" s="146">
        <f t="shared" si="0"/>
        <v>0</v>
      </c>
      <c r="L54" s="137"/>
      <c r="N54" s="147"/>
    </row>
    <row r="55" spans="2:14" ht="15.6">
      <c r="B55" s="135"/>
      <c r="C55" s="110">
        <f t="shared" si="1"/>
        <v>43</v>
      </c>
      <c r="D55" s="142" t="s">
        <v>195</v>
      </c>
      <c r="E55" s="143" t="s">
        <v>105</v>
      </c>
      <c r="F55" s="143"/>
      <c r="G55" s="109" t="s">
        <v>196</v>
      </c>
      <c r="H55" s="109" t="s">
        <v>152</v>
      </c>
      <c r="I55" s="144">
        <v>1</v>
      </c>
      <c r="J55" s="191"/>
      <c r="K55" s="146">
        <f t="shared" si="0"/>
        <v>0</v>
      </c>
      <c r="L55" s="137"/>
      <c r="N55" s="147"/>
    </row>
    <row r="56" spans="2:14" ht="15.6">
      <c r="B56" s="135"/>
      <c r="C56" s="110">
        <f t="shared" si="1"/>
        <v>44</v>
      </c>
      <c r="D56" s="142" t="s">
        <v>197</v>
      </c>
      <c r="E56" s="143" t="s">
        <v>105</v>
      </c>
      <c r="F56" s="143"/>
      <c r="G56" s="109" t="s">
        <v>198</v>
      </c>
      <c r="H56" s="109" t="s">
        <v>107</v>
      </c>
      <c r="I56" s="144">
        <v>5</v>
      </c>
      <c r="J56" s="191"/>
      <c r="K56" s="146">
        <f t="shared" si="0"/>
        <v>0</v>
      </c>
      <c r="L56" s="137"/>
      <c r="N56" s="147"/>
    </row>
    <row r="57" spans="2:14" ht="15.6">
      <c r="B57" s="135"/>
      <c r="C57" s="110">
        <f t="shared" si="1"/>
        <v>45</v>
      </c>
      <c r="D57" s="142" t="s">
        <v>199</v>
      </c>
      <c r="E57" s="143" t="s">
        <v>105</v>
      </c>
      <c r="F57" s="143"/>
      <c r="G57" s="109" t="s">
        <v>200</v>
      </c>
      <c r="H57" s="109" t="s">
        <v>152</v>
      </c>
      <c r="I57" s="144">
        <v>28</v>
      </c>
      <c r="J57" s="191"/>
      <c r="K57" s="146">
        <f t="shared" si="0"/>
        <v>0</v>
      </c>
      <c r="L57" s="137"/>
      <c r="N57" s="147"/>
    </row>
    <row r="58" spans="2:14" ht="15.6">
      <c r="B58" s="135"/>
      <c r="C58" s="110">
        <f t="shared" si="1"/>
        <v>46</v>
      </c>
      <c r="D58" s="142" t="s">
        <v>201</v>
      </c>
      <c r="E58" s="143" t="s">
        <v>105</v>
      </c>
      <c r="F58" s="143"/>
      <c r="G58" s="109" t="s">
        <v>202</v>
      </c>
      <c r="H58" s="109" t="s">
        <v>107</v>
      </c>
      <c r="I58" s="144">
        <v>8</v>
      </c>
      <c r="J58" s="191"/>
      <c r="K58" s="146">
        <f t="shared" si="0"/>
        <v>0</v>
      </c>
      <c r="L58" s="137"/>
      <c r="N58" s="147"/>
    </row>
    <row r="59" spans="2:14" ht="15.6">
      <c r="B59" s="135"/>
      <c r="C59" s="110">
        <f t="shared" si="1"/>
        <v>47</v>
      </c>
      <c r="D59" s="142" t="s">
        <v>203</v>
      </c>
      <c r="E59" s="143" t="s">
        <v>105</v>
      </c>
      <c r="F59" s="143"/>
      <c r="G59" s="109" t="s">
        <v>204</v>
      </c>
      <c r="H59" s="109" t="s">
        <v>152</v>
      </c>
      <c r="I59" s="144">
        <v>5</v>
      </c>
      <c r="J59" s="191"/>
      <c r="K59" s="146">
        <f t="shared" si="0"/>
        <v>0</v>
      </c>
      <c r="L59" s="137"/>
      <c r="N59" s="147"/>
    </row>
    <row r="60" spans="2:14" ht="15.6">
      <c r="B60" s="135"/>
      <c r="C60" s="110">
        <f t="shared" si="1"/>
        <v>48</v>
      </c>
      <c r="D60" s="142" t="s">
        <v>205</v>
      </c>
      <c r="E60" s="143" t="s">
        <v>105</v>
      </c>
      <c r="F60" s="143"/>
      <c r="G60" s="109" t="s">
        <v>206</v>
      </c>
      <c r="H60" s="109" t="s">
        <v>152</v>
      </c>
      <c r="I60" s="144">
        <v>3</v>
      </c>
      <c r="J60" s="191"/>
      <c r="K60" s="146">
        <f t="shared" si="0"/>
        <v>0</v>
      </c>
      <c r="L60" s="137"/>
      <c r="N60" s="147"/>
    </row>
    <row r="61" spans="2:14" ht="15.6">
      <c r="B61" s="135"/>
      <c r="C61" s="110">
        <f t="shared" si="1"/>
        <v>49</v>
      </c>
      <c r="D61" s="142" t="s">
        <v>207</v>
      </c>
      <c r="E61" s="143" t="s">
        <v>105</v>
      </c>
      <c r="F61" s="143"/>
      <c r="G61" s="109" t="s">
        <v>208</v>
      </c>
      <c r="H61" s="109" t="s">
        <v>152</v>
      </c>
      <c r="I61" s="144">
        <v>2</v>
      </c>
      <c r="J61" s="191"/>
      <c r="K61" s="146">
        <f t="shared" si="0"/>
        <v>0</v>
      </c>
      <c r="L61" s="137"/>
      <c r="N61" s="147"/>
    </row>
    <row r="62" spans="2:14" ht="15.6">
      <c r="B62" s="135"/>
      <c r="C62" s="110">
        <f t="shared" si="1"/>
        <v>50</v>
      </c>
      <c r="D62" s="142" t="s">
        <v>209</v>
      </c>
      <c r="E62" s="143" t="s">
        <v>105</v>
      </c>
      <c r="F62" s="143"/>
      <c r="G62" s="109" t="s">
        <v>210</v>
      </c>
      <c r="H62" s="109" t="s">
        <v>107</v>
      </c>
      <c r="I62" s="144">
        <v>117</v>
      </c>
      <c r="J62" s="191"/>
      <c r="K62" s="146">
        <f t="shared" si="0"/>
        <v>0</v>
      </c>
      <c r="L62" s="137"/>
      <c r="N62" s="147"/>
    </row>
    <row r="63" spans="2:14" ht="15.6">
      <c r="B63" s="135"/>
      <c r="C63" s="110">
        <f t="shared" si="1"/>
        <v>51</v>
      </c>
      <c r="D63" s="142" t="s">
        <v>211</v>
      </c>
      <c r="E63" s="143" t="s">
        <v>105</v>
      </c>
      <c r="F63" s="143"/>
      <c r="G63" s="109" t="s">
        <v>212</v>
      </c>
      <c r="H63" s="109" t="s">
        <v>107</v>
      </c>
      <c r="I63" s="144">
        <v>117</v>
      </c>
      <c r="J63" s="191"/>
      <c r="K63" s="146">
        <f t="shared" si="0"/>
        <v>0</v>
      </c>
      <c r="L63" s="137"/>
      <c r="N63" s="147"/>
    </row>
    <row r="64" spans="2:14" ht="15.6">
      <c r="B64" s="135"/>
      <c r="C64" s="110">
        <f t="shared" si="1"/>
        <v>52</v>
      </c>
      <c r="D64" s="142" t="s">
        <v>213</v>
      </c>
      <c r="E64" s="143" t="s">
        <v>105</v>
      </c>
      <c r="F64" s="143"/>
      <c r="G64" s="109" t="s">
        <v>214</v>
      </c>
      <c r="H64" s="109" t="s">
        <v>107</v>
      </c>
      <c r="I64" s="144">
        <v>982</v>
      </c>
      <c r="J64" s="191"/>
      <c r="K64" s="146">
        <f t="shared" si="0"/>
        <v>0</v>
      </c>
      <c r="L64" s="137"/>
      <c r="N64" s="147"/>
    </row>
    <row r="65" spans="2:14" ht="15.6">
      <c r="B65" s="135"/>
      <c r="C65" s="110">
        <f t="shared" si="1"/>
        <v>53</v>
      </c>
      <c r="D65" s="142" t="s">
        <v>215</v>
      </c>
      <c r="E65" s="143" t="s">
        <v>105</v>
      </c>
      <c r="F65" s="143"/>
      <c r="G65" s="109" t="s">
        <v>216</v>
      </c>
      <c r="H65" s="109" t="s">
        <v>112</v>
      </c>
      <c r="I65" s="144">
        <v>100</v>
      </c>
      <c r="J65" s="191"/>
      <c r="K65" s="146">
        <f t="shared" si="0"/>
        <v>0</v>
      </c>
      <c r="L65" s="137"/>
      <c r="N65" s="147"/>
    </row>
    <row r="66" spans="2:14" ht="16.2" thickBot="1">
      <c r="B66" s="135"/>
      <c r="C66" s="110">
        <f t="shared" si="1"/>
        <v>54</v>
      </c>
      <c r="D66" s="142" t="s">
        <v>217</v>
      </c>
      <c r="E66" s="143" t="s">
        <v>105</v>
      </c>
      <c r="F66" s="143"/>
      <c r="G66" s="109" t="s">
        <v>218</v>
      </c>
      <c r="H66" s="109" t="s">
        <v>152</v>
      </c>
      <c r="I66" s="144">
        <v>2</v>
      </c>
      <c r="J66" s="191"/>
      <c r="K66" s="146">
        <f t="shared" si="0"/>
        <v>0</v>
      </c>
      <c r="L66" s="137"/>
      <c r="N66" s="147"/>
    </row>
    <row r="67" spans="2:14" ht="16.2" thickBot="1">
      <c r="B67" s="150"/>
      <c r="C67" s="213" t="s">
        <v>85</v>
      </c>
      <c r="D67" s="214"/>
      <c r="E67" s="214"/>
      <c r="F67" s="214"/>
      <c r="G67" s="214"/>
      <c r="H67" s="214"/>
      <c r="I67" s="214"/>
      <c r="J67" s="215"/>
      <c r="K67" s="151">
        <f>SUM(K13:K66)</f>
        <v>0</v>
      </c>
      <c r="L67" s="152"/>
      <c r="M67" s="153"/>
      <c r="N67" s="154"/>
    </row>
    <row r="68" spans="2:14" ht="15.6">
      <c r="B68" s="150"/>
      <c r="C68" s="155"/>
      <c r="D68" s="156"/>
      <c r="E68" s="156"/>
      <c r="F68" s="156"/>
      <c r="G68" s="156"/>
      <c r="H68" s="156"/>
      <c r="I68" s="156"/>
      <c r="J68" s="157"/>
      <c r="K68" s="158"/>
      <c r="L68" s="152"/>
      <c r="M68" s="153"/>
      <c r="N68" s="154"/>
    </row>
    <row r="69" spans="2:14" ht="16.2" thickBot="1">
      <c r="B69" s="135"/>
      <c r="C69" s="216" t="s">
        <v>86</v>
      </c>
      <c r="D69" s="217"/>
      <c r="E69" s="217"/>
      <c r="F69" s="217"/>
      <c r="G69" s="217"/>
      <c r="H69" s="217"/>
      <c r="I69" s="217"/>
      <c r="J69" s="217"/>
      <c r="K69" s="218"/>
      <c r="L69" s="137"/>
    </row>
    <row r="70" spans="2:14" ht="15.6">
      <c r="B70" s="135"/>
      <c r="C70" s="108">
        <f>C66+1</f>
        <v>55</v>
      </c>
      <c r="D70" s="142" t="s">
        <v>219</v>
      </c>
      <c r="E70" s="143"/>
      <c r="F70" s="143"/>
      <c r="G70" s="109" t="s">
        <v>220</v>
      </c>
      <c r="H70" s="109" t="s">
        <v>152</v>
      </c>
      <c r="I70" s="144">
        <v>4</v>
      </c>
      <c r="J70" s="191"/>
      <c r="K70" s="159">
        <f t="shared" si="0"/>
        <v>0</v>
      </c>
      <c r="L70" s="137"/>
      <c r="N70" s="147"/>
    </row>
    <row r="71" spans="2:14" ht="15.6">
      <c r="B71" s="135"/>
      <c r="C71" s="108">
        <f t="shared" si="1"/>
        <v>56</v>
      </c>
      <c r="D71" s="142" t="s">
        <v>221</v>
      </c>
      <c r="E71" s="143"/>
      <c r="F71" s="143"/>
      <c r="G71" s="109" t="s">
        <v>222</v>
      </c>
      <c r="H71" s="109" t="s">
        <v>223</v>
      </c>
      <c r="I71" s="144">
        <v>4</v>
      </c>
      <c r="J71" s="191"/>
      <c r="K71" s="159">
        <f t="shared" si="0"/>
        <v>0</v>
      </c>
      <c r="L71" s="137"/>
      <c r="N71" s="147"/>
    </row>
    <row r="72" spans="2:14" ht="41.4">
      <c r="B72" s="135"/>
      <c r="C72" s="108">
        <f t="shared" si="1"/>
        <v>57</v>
      </c>
      <c r="D72" s="142" t="s">
        <v>224</v>
      </c>
      <c r="E72" s="143"/>
      <c r="F72" s="143"/>
      <c r="G72" s="109" t="s">
        <v>225</v>
      </c>
      <c r="H72" s="109" t="s">
        <v>226</v>
      </c>
      <c r="I72" s="144">
        <v>120</v>
      </c>
      <c r="J72" s="191"/>
      <c r="K72" s="159">
        <f t="shared" si="0"/>
        <v>0</v>
      </c>
      <c r="L72" s="137"/>
      <c r="N72" s="147"/>
    </row>
    <row r="73" spans="2:14" ht="41.4">
      <c r="B73" s="135"/>
      <c r="C73" s="110">
        <f t="shared" si="1"/>
        <v>58</v>
      </c>
      <c r="D73" s="142" t="s">
        <v>227</v>
      </c>
      <c r="E73" s="143"/>
      <c r="F73" s="143"/>
      <c r="G73" s="109" t="s">
        <v>228</v>
      </c>
      <c r="H73" s="109" t="s">
        <v>226</v>
      </c>
      <c r="I73" s="144">
        <v>360</v>
      </c>
      <c r="J73" s="191"/>
      <c r="K73" s="146">
        <f t="shared" si="0"/>
        <v>0</v>
      </c>
      <c r="L73" s="137"/>
      <c r="N73" s="147"/>
    </row>
    <row r="74" spans="2:14" ht="41.4">
      <c r="B74" s="135"/>
      <c r="C74" s="110">
        <f t="shared" si="1"/>
        <v>59</v>
      </c>
      <c r="D74" s="142" t="s">
        <v>229</v>
      </c>
      <c r="E74" s="143"/>
      <c r="F74" s="143"/>
      <c r="G74" s="109" t="s">
        <v>230</v>
      </c>
      <c r="H74" s="109" t="s">
        <v>231</v>
      </c>
      <c r="I74" s="144">
        <v>30</v>
      </c>
      <c r="J74" s="191"/>
      <c r="K74" s="146">
        <f t="shared" si="0"/>
        <v>0</v>
      </c>
      <c r="L74" s="137"/>
      <c r="N74" s="147"/>
    </row>
    <row r="75" spans="2:14" ht="41.4">
      <c r="B75" s="135"/>
      <c r="C75" s="110">
        <f t="shared" si="1"/>
        <v>60</v>
      </c>
      <c r="D75" s="142" t="s">
        <v>232</v>
      </c>
      <c r="E75" s="143"/>
      <c r="F75" s="143"/>
      <c r="G75" s="109" t="s">
        <v>233</v>
      </c>
      <c r="H75" s="109" t="s">
        <v>223</v>
      </c>
      <c r="I75" s="144">
        <v>4</v>
      </c>
      <c r="J75" s="191"/>
      <c r="K75" s="146">
        <f t="shared" si="0"/>
        <v>0</v>
      </c>
      <c r="L75" s="137"/>
      <c r="M75" s="136"/>
      <c r="N75" s="147"/>
    </row>
    <row r="76" spans="2:14" ht="15.6">
      <c r="B76" s="135"/>
      <c r="C76" s="110">
        <f t="shared" si="1"/>
        <v>61</v>
      </c>
      <c r="D76" s="142" t="s">
        <v>234</v>
      </c>
      <c r="E76" s="143"/>
      <c r="F76" s="143"/>
      <c r="G76" s="109" t="s">
        <v>235</v>
      </c>
      <c r="H76" s="109" t="s">
        <v>152</v>
      </c>
      <c r="I76" s="144">
        <v>1</v>
      </c>
      <c r="J76" s="191"/>
      <c r="K76" s="146">
        <f t="shared" si="0"/>
        <v>0</v>
      </c>
      <c r="L76" s="137"/>
      <c r="M76" s="136"/>
      <c r="N76" s="147"/>
    </row>
    <row r="77" spans="2:14" ht="15.6">
      <c r="B77" s="135"/>
      <c r="C77" s="110">
        <f t="shared" si="1"/>
        <v>62</v>
      </c>
      <c r="D77" s="142" t="s">
        <v>236</v>
      </c>
      <c r="E77" s="143"/>
      <c r="F77" s="143"/>
      <c r="G77" s="109" t="s">
        <v>237</v>
      </c>
      <c r="H77" s="109" t="s">
        <v>107</v>
      </c>
      <c r="I77" s="144">
        <v>25</v>
      </c>
      <c r="J77" s="191"/>
      <c r="K77" s="146">
        <f t="shared" ref="K77:K108" si="2">ROUND(I77*J77,0)</f>
        <v>0</v>
      </c>
      <c r="L77" s="137"/>
      <c r="M77" s="136"/>
      <c r="N77" s="147"/>
    </row>
    <row r="78" spans="2:14" ht="15.6">
      <c r="B78" s="135"/>
      <c r="C78" s="110">
        <f t="shared" ref="C78:C108" si="3">C77+1</f>
        <v>63</v>
      </c>
      <c r="D78" s="142" t="s">
        <v>238</v>
      </c>
      <c r="E78" s="143"/>
      <c r="F78" s="143"/>
      <c r="G78" s="109" t="s">
        <v>239</v>
      </c>
      <c r="H78" s="109" t="s">
        <v>152</v>
      </c>
      <c r="I78" s="144">
        <v>1</v>
      </c>
      <c r="J78" s="191"/>
      <c r="K78" s="146">
        <f t="shared" si="2"/>
        <v>0</v>
      </c>
      <c r="L78" s="137"/>
      <c r="M78" s="136"/>
      <c r="N78" s="147"/>
    </row>
    <row r="79" spans="2:14" ht="15.6">
      <c r="B79" s="135"/>
      <c r="C79" s="110">
        <f t="shared" si="3"/>
        <v>64</v>
      </c>
      <c r="D79" s="142" t="s">
        <v>240</v>
      </c>
      <c r="E79" s="143"/>
      <c r="F79" s="143"/>
      <c r="G79" s="109" t="s">
        <v>241</v>
      </c>
      <c r="H79" s="109" t="s">
        <v>152</v>
      </c>
      <c r="I79" s="144">
        <v>1</v>
      </c>
      <c r="J79" s="191"/>
      <c r="K79" s="146">
        <f t="shared" si="2"/>
        <v>0</v>
      </c>
      <c r="L79" s="137"/>
      <c r="M79" s="136"/>
      <c r="N79" s="147"/>
    </row>
    <row r="80" spans="2:14" ht="27.6">
      <c r="B80" s="135"/>
      <c r="C80" s="110">
        <f t="shared" si="3"/>
        <v>65</v>
      </c>
      <c r="D80" s="142" t="s">
        <v>242</v>
      </c>
      <c r="E80" s="143"/>
      <c r="F80" s="143"/>
      <c r="G80" s="109" t="s">
        <v>243</v>
      </c>
      <c r="H80" s="109" t="s">
        <v>223</v>
      </c>
      <c r="I80" s="144">
        <v>34</v>
      </c>
      <c r="J80" s="191"/>
      <c r="K80" s="146">
        <f t="shared" si="2"/>
        <v>0</v>
      </c>
      <c r="L80" s="137"/>
      <c r="M80" s="136"/>
      <c r="N80" s="147"/>
    </row>
    <row r="81" spans="2:14" ht="41.4">
      <c r="B81" s="135"/>
      <c r="C81" s="110">
        <f t="shared" si="3"/>
        <v>66</v>
      </c>
      <c r="D81" s="142" t="s">
        <v>244</v>
      </c>
      <c r="E81" s="143"/>
      <c r="F81" s="143"/>
      <c r="G81" s="109" t="s">
        <v>245</v>
      </c>
      <c r="H81" s="109" t="s">
        <v>152</v>
      </c>
      <c r="I81" s="144">
        <v>15</v>
      </c>
      <c r="J81" s="191"/>
      <c r="K81" s="146">
        <f t="shared" si="2"/>
        <v>0</v>
      </c>
      <c r="L81" s="137"/>
      <c r="M81" s="136"/>
      <c r="N81" s="147"/>
    </row>
    <row r="82" spans="2:14" ht="27.6">
      <c r="B82" s="135"/>
      <c r="C82" s="110">
        <f t="shared" si="3"/>
        <v>67</v>
      </c>
      <c r="D82" s="142" t="s">
        <v>246</v>
      </c>
      <c r="E82" s="143"/>
      <c r="F82" s="143"/>
      <c r="G82" s="109" t="s">
        <v>247</v>
      </c>
      <c r="H82" s="109" t="s">
        <v>152</v>
      </c>
      <c r="I82" s="144">
        <v>50</v>
      </c>
      <c r="J82" s="191"/>
      <c r="K82" s="146">
        <f t="shared" si="2"/>
        <v>0</v>
      </c>
      <c r="L82" s="137"/>
      <c r="M82" s="136"/>
      <c r="N82" s="147"/>
    </row>
    <row r="83" spans="2:14" ht="27.6">
      <c r="B83" s="135"/>
      <c r="C83" s="110">
        <f t="shared" si="3"/>
        <v>68</v>
      </c>
      <c r="D83" s="142" t="s">
        <v>248</v>
      </c>
      <c r="E83" s="143"/>
      <c r="F83" s="143"/>
      <c r="G83" s="109" t="s">
        <v>249</v>
      </c>
      <c r="H83" s="109" t="s">
        <v>223</v>
      </c>
      <c r="I83" s="144">
        <v>3</v>
      </c>
      <c r="J83" s="191"/>
      <c r="K83" s="146">
        <f t="shared" si="2"/>
        <v>0</v>
      </c>
      <c r="L83" s="137"/>
      <c r="M83" s="136"/>
      <c r="N83" s="147"/>
    </row>
    <row r="84" spans="2:14" ht="28.2" thickBot="1">
      <c r="B84" s="135"/>
      <c r="C84" s="110">
        <f t="shared" si="3"/>
        <v>69</v>
      </c>
      <c r="D84" s="142" t="s">
        <v>250</v>
      </c>
      <c r="E84" s="143"/>
      <c r="F84" s="143"/>
      <c r="G84" s="109" t="s">
        <v>251</v>
      </c>
      <c r="H84" s="109" t="s">
        <v>152</v>
      </c>
      <c r="I84" s="144">
        <v>21</v>
      </c>
      <c r="J84" s="191"/>
      <c r="K84" s="146">
        <f t="shared" si="2"/>
        <v>0</v>
      </c>
      <c r="L84" s="137"/>
      <c r="M84" s="136"/>
      <c r="N84" s="147"/>
    </row>
    <row r="85" spans="2:14" ht="16.2" thickBot="1">
      <c r="B85" s="150"/>
      <c r="C85" s="213" t="s">
        <v>87</v>
      </c>
      <c r="D85" s="214"/>
      <c r="E85" s="214"/>
      <c r="F85" s="214"/>
      <c r="G85" s="214"/>
      <c r="H85" s="214"/>
      <c r="I85" s="214"/>
      <c r="J85" s="215"/>
      <c r="K85" s="151">
        <f>SUM(K70:K84)</f>
        <v>0</v>
      </c>
      <c r="L85" s="152"/>
      <c r="M85" s="153"/>
      <c r="N85" s="154"/>
    </row>
    <row r="86" spans="2:14" ht="15.6">
      <c r="B86" s="150"/>
      <c r="C86" s="155"/>
      <c r="D86" s="156"/>
      <c r="E86" s="156"/>
      <c r="F86" s="156"/>
      <c r="G86" s="156"/>
      <c r="H86" s="156"/>
      <c r="I86" s="156"/>
      <c r="J86" s="157"/>
      <c r="K86" s="158"/>
      <c r="L86" s="152"/>
      <c r="M86" s="153"/>
      <c r="N86" s="154"/>
    </row>
    <row r="87" spans="2:14" ht="16.2" thickBot="1">
      <c r="B87" s="135"/>
      <c r="C87" s="216" t="s">
        <v>88</v>
      </c>
      <c r="D87" s="217"/>
      <c r="E87" s="217"/>
      <c r="F87" s="217"/>
      <c r="G87" s="217"/>
      <c r="H87" s="217"/>
      <c r="I87" s="217"/>
      <c r="J87" s="217"/>
      <c r="K87" s="218"/>
      <c r="L87" s="137"/>
    </row>
    <row r="88" spans="2:14" ht="27.6">
      <c r="B88" s="135"/>
      <c r="C88" s="110">
        <f>C84+1</f>
        <v>70</v>
      </c>
      <c r="D88" s="142" t="s">
        <v>252</v>
      </c>
      <c r="E88" s="143"/>
      <c r="F88" s="143"/>
      <c r="G88" s="109" t="s">
        <v>253</v>
      </c>
      <c r="H88" s="109" t="s">
        <v>152</v>
      </c>
      <c r="I88" s="144">
        <v>6</v>
      </c>
      <c r="J88" s="191"/>
      <c r="K88" s="146">
        <f t="shared" si="2"/>
        <v>0</v>
      </c>
      <c r="L88" s="137"/>
      <c r="M88" s="136"/>
      <c r="N88" s="147"/>
    </row>
    <row r="89" spans="2:14" ht="27.6">
      <c r="B89" s="135"/>
      <c r="C89" s="110">
        <f t="shared" si="3"/>
        <v>71</v>
      </c>
      <c r="D89" s="142" t="s">
        <v>254</v>
      </c>
      <c r="E89" s="143"/>
      <c r="F89" s="143"/>
      <c r="G89" s="109" t="s">
        <v>255</v>
      </c>
      <c r="H89" s="109" t="s">
        <v>152</v>
      </c>
      <c r="I89" s="144">
        <v>160</v>
      </c>
      <c r="J89" s="191"/>
      <c r="K89" s="146">
        <f t="shared" si="2"/>
        <v>0</v>
      </c>
      <c r="L89" s="137"/>
      <c r="M89" s="136"/>
      <c r="N89" s="147"/>
    </row>
    <row r="90" spans="2:14" ht="15.6">
      <c r="B90" s="135"/>
      <c r="C90" s="110">
        <f t="shared" si="3"/>
        <v>72</v>
      </c>
      <c r="D90" s="142" t="s">
        <v>256</v>
      </c>
      <c r="E90" s="143"/>
      <c r="F90" s="143"/>
      <c r="G90" s="109" t="s">
        <v>257</v>
      </c>
      <c r="H90" s="109" t="s">
        <v>152</v>
      </c>
      <c r="I90" s="144">
        <v>4</v>
      </c>
      <c r="J90" s="191"/>
      <c r="K90" s="146">
        <f t="shared" si="2"/>
        <v>0</v>
      </c>
      <c r="L90" s="137"/>
      <c r="M90" s="136"/>
      <c r="N90" s="147"/>
    </row>
    <row r="91" spans="2:14" ht="27.6">
      <c r="B91" s="135"/>
      <c r="C91" s="110">
        <f t="shared" si="3"/>
        <v>73</v>
      </c>
      <c r="D91" s="142" t="s">
        <v>258</v>
      </c>
      <c r="E91" s="143"/>
      <c r="F91" s="143"/>
      <c r="G91" s="109" t="s">
        <v>259</v>
      </c>
      <c r="H91" s="109" t="s">
        <v>260</v>
      </c>
      <c r="I91" s="144">
        <v>5</v>
      </c>
      <c r="J91" s="191"/>
      <c r="K91" s="146">
        <f t="shared" si="2"/>
        <v>0</v>
      </c>
      <c r="L91" s="137"/>
      <c r="M91" s="136"/>
      <c r="N91" s="147"/>
    </row>
    <row r="92" spans="2:14" ht="41.4">
      <c r="B92" s="135"/>
      <c r="C92" s="110">
        <f t="shared" si="3"/>
        <v>74</v>
      </c>
      <c r="D92" s="142" t="s">
        <v>261</v>
      </c>
      <c r="E92" s="143"/>
      <c r="F92" s="143"/>
      <c r="G92" s="109" t="s">
        <v>262</v>
      </c>
      <c r="H92" s="109" t="s">
        <v>152</v>
      </c>
      <c r="I92" s="144">
        <v>2</v>
      </c>
      <c r="J92" s="191"/>
      <c r="K92" s="146">
        <f t="shared" si="2"/>
        <v>0</v>
      </c>
      <c r="L92" s="137"/>
      <c r="M92" s="136"/>
      <c r="N92" s="147"/>
    </row>
    <row r="93" spans="2:14" ht="15.6">
      <c r="B93" s="135"/>
      <c r="C93" s="110">
        <f t="shared" si="3"/>
        <v>75</v>
      </c>
      <c r="D93" s="142" t="s">
        <v>263</v>
      </c>
      <c r="E93" s="143"/>
      <c r="F93" s="143"/>
      <c r="G93" s="109" t="s">
        <v>264</v>
      </c>
      <c r="H93" s="109" t="s">
        <v>152</v>
      </c>
      <c r="I93" s="144">
        <v>15</v>
      </c>
      <c r="J93" s="191"/>
      <c r="K93" s="146">
        <f t="shared" si="2"/>
        <v>0</v>
      </c>
      <c r="L93" s="137"/>
      <c r="M93" s="136"/>
      <c r="N93" s="147"/>
    </row>
    <row r="94" spans="2:14" ht="28.2" thickBot="1">
      <c r="B94" s="135"/>
      <c r="C94" s="110">
        <f t="shared" si="3"/>
        <v>76</v>
      </c>
      <c r="D94" s="142" t="s">
        <v>265</v>
      </c>
      <c r="E94" s="143"/>
      <c r="F94" s="143"/>
      <c r="G94" s="109" t="s">
        <v>266</v>
      </c>
      <c r="H94" s="109" t="s">
        <v>223</v>
      </c>
      <c r="I94" s="144">
        <v>3</v>
      </c>
      <c r="J94" s="191"/>
      <c r="K94" s="146">
        <f t="shared" si="2"/>
        <v>0</v>
      </c>
      <c r="L94" s="137"/>
      <c r="M94" s="136"/>
      <c r="N94" s="147"/>
    </row>
    <row r="95" spans="2:14" ht="16.2" thickBot="1">
      <c r="B95" s="150"/>
      <c r="C95" s="213" t="s">
        <v>89</v>
      </c>
      <c r="D95" s="214"/>
      <c r="E95" s="214"/>
      <c r="F95" s="214"/>
      <c r="G95" s="214"/>
      <c r="H95" s="214"/>
      <c r="I95" s="214"/>
      <c r="J95" s="215"/>
      <c r="K95" s="151">
        <f>SUM(K88:K94)</f>
        <v>0</v>
      </c>
      <c r="L95" s="152"/>
      <c r="M95" s="153"/>
      <c r="N95" s="154"/>
    </row>
    <row r="96" spans="2:14" ht="15.6">
      <c r="B96" s="150"/>
      <c r="C96" s="155"/>
      <c r="D96" s="156"/>
      <c r="E96" s="156"/>
      <c r="F96" s="156"/>
      <c r="G96" s="156"/>
      <c r="H96" s="156"/>
      <c r="I96" s="156"/>
      <c r="J96" s="157"/>
      <c r="K96" s="158"/>
      <c r="L96" s="152"/>
      <c r="M96" s="153"/>
      <c r="N96" s="154"/>
    </row>
    <row r="97" spans="2:14" ht="16.2" thickBot="1">
      <c r="B97" s="135"/>
      <c r="C97" s="216" t="s">
        <v>90</v>
      </c>
      <c r="D97" s="217"/>
      <c r="E97" s="217"/>
      <c r="F97" s="217"/>
      <c r="G97" s="217"/>
      <c r="H97" s="217"/>
      <c r="I97" s="217"/>
      <c r="J97" s="217"/>
      <c r="K97" s="218"/>
      <c r="L97" s="137"/>
    </row>
    <row r="98" spans="2:14" ht="27.6">
      <c r="B98" s="135"/>
      <c r="C98" s="110">
        <f>C94+1</f>
        <v>77</v>
      </c>
      <c r="D98" s="142" t="s">
        <v>267</v>
      </c>
      <c r="E98" s="143"/>
      <c r="F98" s="143"/>
      <c r="G98" s="109" t="s">
        <v>268</v>
      </c>
      <c r="H98" s="109" t="s">
        <v>152</v>
      </c>
      <c r="I98" s="144">
        <v>4</v>
      </c>
      <c r="J98" s="191"/>
      <c r="K98" s="146">
        <f t="shared" si="2"/>
        <v>0</v>
      </c>
      <c r="L98" s="137"/>
      <c r="M98" s="136"/>
      <c r="N98" s="147"/>
    </row>
    <row r="99" spans="2:14" ht="15.6">
      <c r="B99" s="135"/>
      <c r="C99" s="110">
        <f t="shared" si="3"/>
        <v>78</v>
      </c>
      <c r="D99" s="142" t="s">
        <v>269</v>
      </c>
      <c r="E99" s="143"/>
      <c r="F99" s="143"/>
      <c r="G99" s="109" t="s">
        <v>270</v>
      </c>
      <c r="H99" s="109" t="s">
        <v>152</v>
      </c>
      <c r="I99" s="144">
        <v>5</v>
      </c>
      <c r="J99" s="191"/>
      <c r="K99" s="146">
        <f t="shared" si="2"/>
        <v>0</v>
      </c>
      <c r="L99" s="137"/>
      <c r="M99" s="136"/>
      <c r="N99" s="147"/>
    </row>
    <row r="100" spans="2:14" ht="15.6">
      <c r="B100" s="135"/>
      <c r="C100" s="110">
        <f t="shared" si="3"/>
        <v>79</v>
      </c>
      <c r="D100" s="142" t="s">
        <v>271</v>
      </c>
      <c r="E100" s="143"/>
      <c r="F100" s="143"/>
      <c r="G100" s="109" t="s">
        <v>272</v>
      </c>
      <c r="H100" s="109" t="s">
        <v>152</v>
      </c>
      <c r="I100" s="144">
        <v>2</v>
      </c>
      <c r="J100" s="191"/>
      <c r="K100" s="146">
        <f t="shared" si="2"/>
        <v>0</v>
      </c>
      <c r="L100" s="137"/>
      <c r="M100" s="136"/>
      <c r="N100" s="147"/>
    </row>
    <row r="101" spans="2:14" ht="27.6">
      <c r="B101" s="135"/>
      <c r="C101" s="110">
        <f t="shared" si="3"/>
        <v>80</v>
      </c>
      <c r="D101" s="142" t="s">
        <v>273</v>
      </c>
      <c r="E101" s="143"/>
      <c r="F101" s="143"/>
      <c r="G101" s="109" t="s">
        <v>274</v>
      </c>
      <c r="H101" s="109" t="s">
        <v>223</v>
      </c>
      <c r="I101" s="144">
        <v>1</v>
      </c>
      <c r="J101" s="191"/>
      <c r="K101" s="146">
        <f t="shared" si="2"/>
        <v>0</v>
      </c>
      <c r="L101" s="137"/>
      <c r="M101" s="136"/>
      <c r="N101" s="147"/>
    </row>
    <row r="102" spans="2:14" ht="15.6">
      <c r="B102" s="135"/>
      <c r="C102" s="110">
        <f t="shared" si="3"/>
        <v>81</v>
      </c>
      <c r="D102" s="142" t="s">
        <v>275</v>
      </c>
      <c r="E102" s="143"/>
      <c r="F102" s="143"/>
      <c r="G102" s="109" t="s">
        <v>276</v>
      </c>
      <c r="H102" s="109" t="s">
        <v>223</v>
      </c>
      <c r="I102" s="144">
        <v>6</v>
      </c>
      <c r="J102" s="191"/>
      <c r="K102" s="146">
        <f t="shared" si="2"/>
        <v>0</v>
      </c>
      <c r="L102" s="137"/>
      <c r="M102" s="136"/>
      <c r="N102" s="147"/>
    </row>
    <row r="103" spans="2:14" ht="27.6">
      <c r="B103" s="135"/>
      <c r="C103" s="110">
        <f t="shared" si="3"/>
        <v>82</v>
      </c>
      <c r="D103" s="142" t="s">
        <v>277</v>
      </c>
      <c r="E103" s="143"/>
      <c r="F103" s="143"/>
      <c r="G103" s="109" t="s">
        <v>278</v>
      </c>
      <c r="H103" s="109" t="s">
        <v>223</v>
      </c>
      <c r="I103" s="144">
        <v>1</v>
      </c>
      <c r="J103" s="191"/>
      <c r="K103" s="146">
        <f t="shared" si="2"/>
        <v>0</v>
      </c>
      <c r="L103" s="137"/>
      <c r="M103" s="136"/>
      <c r="N103" s="147"/>
    </row>
    <row r="104" spans="2:14" ht="27.6">
      <c r="B104" s="135"/>
      <c r="C104" s="110">
        <f t="shared" si="3"/>
        <v>83</v>
      </c>
      <c r="D104" s="142" t="s">
        <v>279</v>
      </c>
      <c r="E104" s="143"/>
      <c r="F104" s="143"/>
      <c r="G104" s="109" t="s">
        <v>280</v>
      </c>
      <c r="H104" s="109" t="s">
        <v>223</v>
      </c>
      <c r="I104" s="144">
        <v>21</v>
      </c>
      <c r="J104" s="191"/>
      <c r="K104" s="146">
        <f t="shared" si="2"/>
        <v>0</v>
      </c>
      <c r="L104" s="137"/>
      <c r="M104" s="136"/>
      <c r="N104" s="147"/>
    </row>
    <row r="105" spans="2:14" ht="27.6">
      <c r="B105" s="135"/>
      <c r="C105" s="110">
        <f t="shared" si="3"/>
        <v>84</v>
      </c>
      <c r="D105" s="142" t="s">
        <v>281</v>
      </c>
      <c r="E105" s="143"/>
      <c r="F105" s="143"/>
      <c r="G105" s="109" t="s">
        <v>282</v>
      </c>
      <c r="H105" s="109" t="s">
        <v>223</v>
      </c>
      <c r="I105" s="144">
        <v>1</v>
      </c>
      <c r="J105" s="191"/>
      <c r="K105" s="146">
        <f t="shared" si="2"/>
        <v>0</v>
      </c>
      <c r="L105" s="137"/>
      <c r="M105" s="136"/>
      <c r="N105" s="147"/>
    </row>
    <row r="106" spans="2:14" ht="41.4">
      <c r="B106" s="135"/>
      <c r="C106" s="110">
        <f t="shared" si="3"/>
        <v>85</v>
      </c>
      <c r="D106" s="142" t="s">
        <v>283</v>
      </c>
      <c r="E106" s="143"/>
      <c r="F106" s="143"/>
      <c r="G106" s="109" t="s">
        <v>284</v>
      </c>
      <c r="H106" s="109" t="s">
        <v>226</v>
      </c>
      <c r="I106" s="144">
        <v>40</v>
      </c>
      <c r="J106" s="191"/>
      <c r="K106" s="146">
        <f t="shared" si="2"/>
        <v>0</v>
      </c>
      <c r="L106" s="137"/>
      <c r="M106" s="136"/>
      <c r="N106" s="147"/>
    </row>
    <row r="107" spans="2:14" ht="41.4">
      <c r="B107" s="135"/>
      <c r="C107" s="110">
        <f t="shared" si="3"/>
        <v>86</v>
      </c>
      <c r="D107" s="142" t="s">
        <v>285</v>
      </c>
      <c r="E107" s="143"/>
      <c r="F107" s="143"/>
      <c r="G107" s="109" t="s">
        <v>286</v>
      </c>
      <c r="H107" s="109" t="s">
        <v>226</v>
      </c>
      <c r="I107" s="144">
        <v>10</v>
      </c>
      <c r="J107" s="191"/>
      <c r="K107" s="146">
        <f t="shared" si="2"/>
        <v>0</v>
      </c>
      <c r="L107" s="137"/>
      <c r="M107" s="136"/>
      <c r="N107" s="147"/>
    </row>
    <row r="108" spans="2:14" ht="42" thickBot="1">
      <c r="B108" s="135"/>
      <c r="C108" s="110">
        <f t="shared" si="3"/>
        <v>87</v>
      </c>
      <c r="D108" s="142" t="s">
        <v>287</v>
      </c>
      <c r="E108" s="143"/>
      <c r="F108" s="143"/>
      <c r="G108" s="109" t="s">
        <v>288</v>
      </c>
      <c r="H108" s="109" t="s">
        <v>231</v>
      </c>
      <c r="I108" s="144">
        <v>180</v>
      </c>
      <c r="J108" s="191"/>
      <c r="K108" s="146">
        <f t="shared" si="2"/>
        <v>0</v>
      </c>
      <c r="L108" s="137"/>
      <c r="M108" s="136"/>
      <c r="N108" s="147"/>
    </row>
    <row r="109" spans="2:14" ht="16.2" thickBot="1">
      <c r="B109" s="150"/>
      <c r="C109" s="213" t="s">
        <v>91</v>
      </c>
      <c r="D109" s="214"/>
      <c r="E109" s="214"/>
      <c r="F109" s="214"/>
      <c r="G109" s="214"/>
      <c r="H109" s="214"/>
      <c r="I109" s="214"/>
      <c r="J109" s="215"/>
      <c r="K109" s="151">
        <f>SUM(K98:K108)</f>
        <v>0</v>
      </c>
      <c r="L109" s="152"/>
      <c r="M109" s="153"/>
      <c r="N109" s="154"/>
    </row>
    <row r="110" spans="2:14" ht="16.2" thickBot="1">
      <c r="B110" s="150"/>
      <c r="C110" s="111"/>
      <c r="D110" s="111"/>
      <c r="E110" s="111"/>
      <c r="F110" s="111"/>
      <c r="G110" s="111"/>
      <c r="H110" s="111"/>
      <c r="I110" s="111"/>
      <c r="J110" s="111"/>
      <c r="K110" s="112"/>
      <c r="L110" s="152"/>
      <c r="M110" s="160"/>
      <c r="N110" s="154"/>
    </row>
    <row r="111" spans="2:14" ht="16.8" thickBot="1">
      <c r="B111" s="150"/>
      <c r="C111" s="213" t="s">
        <v>291</v>
      </c>
      <c r="D111" s="214"/>
      <c r="E111" s="214"/>
      <c r="F111" s="214"/>
      <c r="G111" s="214"/>
      <c r="H111" s="214"/>
      <c r="I111" s="214"/>
      <c r="J111" s="215"/>
      <c r="K111" s="151">
        <f>K67+K85+K95+K109</f>
        <v>0</v>
      </c>
      <c r="L111" s="152"/>
      <c r="M111" s="150"/>
      <c r="N111" s="160"/>
    </row>
    <row r="112" spans="2:14" ht="16.2" thickBot="1">
      <c r="B112" s="150"/>
      <c r="C112" s="111"/>
      <c r="D112" s="111"/>
      <c r="E112" s="111"/>
      <c r="F112" s="111"/>
      <c r="G112" s="111"/>
      <c r="H112" s="111"/>
      <c r="I112" s="111"/>
      <c r="J112" s="111"/>
      <c r="K112" s="112"/>
      <c r="L112" s="152"/>
      <c r="M112" s="150"/>
      <c r="N112" s="160"/>
    </row>
    <row r="113" spans="2:14" ht="15.6">
      <c r="B113" s="150"/>
      <c r="C113" s="113"/>
      <c r="D113" s="114"/>
      <c r="E113" s="113"/>
      <c r="F113" s="113"/>
      <c r="G113" s="230" t="s">
        <v>93</v>
      </c>
      <c r="H113" s="231"/>
      <c r="I113" s="231"/>
      <c r="J113" s="232"/>
      <c r="K113" s="161">
        <f>$K$67</f>
        <v>0</v>
      </c>
      <c r="L113" s="152"/>
      <c r="M113" s="196"/>
      <c r="N113" s="160"/>
    </row>
    <row r="114" spans="2:14" ht="15.6">
      <c r="B114" s="150"/>
      <c r="C114" s="113"/>
      <c r="D114" s="114"/>
      <c r="E114" s="113"/>
      <c r="F114" s="113"/>
      <c r="G114" s="233"/>
      <c r="H114" s="234"/>
      <c r="I114" s="234"/>
      <c r="J114" s="235"/>
      <c r="K114" s="163"/>
      <c r="L114" s="152"/>
      <c r="M114" s="196"/>
      <c r="N114" s="160"/>
    </row>
    <row r="115" spans="2:14" ht="15.6">
      <c r="B115" s="150"/>
      <c r="C115" s="113"/>
      <c r="D115" s="115"/>
      <c r="E115" s="115"/>
      <c r="F115" s="115"/>
      <c r="G115" s="228" t="s">
        <v>94</v>
      </c>
      <c r="H115" s="229"/>
      <c r="I115" s="165" t="s">
        <v>95</v>
      </c>
      <c r="J115" s="166">
        <v>1</v>
      </c>
      <c r="K115" s="163">
        <v>89392383</v>
      </c>
      <c r="L115" s="152"/>
      <c r="M115" s="196"/>
      <c r="N115" s="160"/>
    </row>
    <row r="116" spans="2:14" ht="15.6">
      <c r="B116" s="150"/>
      <c r="C116" s="113"/>
      <c r="D116" s="115"/>
      <c r="E116" s="115"/>
      <c r="F116" s="115"/>
      <c r="G116" s="228" t="s">
        <v>96</v>
      </c>
      <c r="H116" s="229"/>
      <c r="I116" s="165" t="s">
        <v>95</v>
      </c>
      <c r="J116" s="166">
        <v>1</v>
      </c>
      <c r="K116" s="163">
        <v>23822669</v>
      </c>
      <c r="L116" s="152"/>
      <c r="M116" s="196"/>
      <c r="N116" s="160"/>
    </row>
    <row r="117" spans="2:14" ht="15.6">
      <c r="B117" s="150"/>
      <c r="C117" s="113"/>
      <c r="D117" s="114"/>
      <c r="E117" s="113"/>
      <c r="F117" s="113"/>
      <c r="G117" s="228" t="s">
        <v>97</v>
      </c>
      <c r="H117" s="229"/>
      <c r="I117" s="165" t="s">
        <v>95</v>
      </c>
      <c r="J117" s="166">
        <v>1</v>
      </c>
      <c r="K117" s="163">
        <v>38753923</v>
      </c>
      <c r="L117" s="152"/>
      <c r="M117" s="196"/>
      <c r="N117" s="160"/>
    </row>
    <row r="118" spans="2:14" ht="15.6">
      <c r="B118" s="150"/>
      <c r="C118" s="113"/>
      <c r="D118" s="114"/>
      <c r="E118" s="113"/>
      <c r="F118" s="113"/>
      <c r="G118" s="236"/>
      <c r="H118" s="237"/>
      <c r="I118" s="237"/>
      <c r="J118" s="238"/>
      <c r="K118" s="163"/>
      <c r="L118" s="152"/>
      <c r="M118" s="196"/>
      <c r="N118" s="160"/>
    </row>
    <row r="119" spans="2:14" ht="15.6">
      <c r="B119" s="150"/>
      <c r="C119" s="113"/>
      <c r="D119" s="114"/>
      <c r="E119" s="113"/>
      <c r="F119" s="113"/>
      <c r="G119" s="228" t="s">
        <v>98</v>
      </c>
      <c r="H119" s="229"/>
      <c r="I119" s="165" t="s">
        <v>95</v>
      </c>
      <c r="J119" s="166">
        <v>1</v>
      </c>
      <c r="K119" s="163">
        <v>56751237</v>
      </c>
      <c r="L119" s="152"/>
      <c r="M119" s="196"/>
      <c r="N119" s="160"/>
    </row>
    <row r="120" spans="2:14" ht="15.6">
      <c r="B120" s="150"/>
      <c r="C120" s="113"/>
      <c r="D120" s="114"/>
      <c r="E120" s="113"/>
      <c r="F120" s="113"/>
      <c r="G120" s="236"/>
      <c r="H120" s="237"/>
      <c r="I120" s="237"/>
      <c r="J120" s="238"/>
      <c r="K120" s="163"/>
      <c r="L120" s="152"/>
      <c r="M120" s="196"/>
      <c r="N120" s="160"/>
    </row>
    <row r="121" spans="2:14" ht="15.6">
      <c r="B121" s="150"/>
      <c r="C121" s="113"/>
      <c r="D121" s="114"/>
      <c r="E121" s="113"/>
      <c r="F121" s="113"/>
      <c r="G121" s="228" t="s">
        <v>99</v>
      </c>
      <c r="H121" s="229"/>
      <c r="I121" s="165" t="s">
        <v>95</v>
      </c>
      <c r="J121" s="166">
        <v>1</v>
      </c>
      <c r="K121" s="163">
        <v>10508906</v>
      </c>
      <c r="L121" s="152"/>
      <c r="M121" s="196"/>
      <c r="N121" s="160"/>
    </row>
    <row r="122" spans="2:14" ht="15.6">
      <c r="B122" s="150"/>
      <c r="C122" s="113"/>
      <c r="D122" s="114"/>
      <c r="E122" s="113"/>
      <c r="F122" s="113"/>
      <c r="G122" s="116"/>
      <c r="H122" s="164"/>
      <c r="I122" s="167"/>
      <c r="J122" s="162"/>
      <c r="K122" s="163"/>
      <c r="L122" s="152"/>
      <c r="M122" s="150"/>
      <c r="N122" s="160"/>
    </row>
    <row r="123" spans="2:14" ht="30.75" customHeight="1">
      <c r="B123" s="150"/>
      <c r="C123" s="113"/>
      <c r="D123" s="114"/>
      <c r="E123" s="113"/>
      <c r="F123" s="113"/>
      <c r="G123" s="239" t="s">
        <v>290</v>
      </c>
      <c r="H123" s="240"/>
      <c r="I123" s="165" t="s">
        <v>95</v>
      </c>
      <c r="J123" s="166">
        <v>1</v>
      </c>
      <c r="K123" s="163">
        <f>'PRESUPUESTO OFICIAL (Entidad)'!K125-SUM(K113:K121)</f>
        <v>1012946337</v>
      </c>
      <c r="L123" s="152"/>
      <c r="M123" s="150"/>
      <c r="N123" s="160"/>
    </row>
    <row r="124" spans="2:14" ht="16.2" thickBot="1">
      <c r="B124" s="150"/>
      <c r="C124" s="113"/>
      <c r="D124" s="114"/>
      <c r="E124" s="113"/>
      <c r="F124" s="169"/>
      <c r="G124" s="236"/>
      <c r="H124" s="237"/>
      <c r="I124" s="237"/>
      <c r="J124" s="238"/>
      <c r="K124" s="170"/>
      <c r="L124" s="152"/>
      <c r="M124" s="150"/>
      <c r="N124" s="160"/>
    </row>
    <row r="125" spans="2:14" ht="16.2" thickBot="1">
      <c r="B125" s="150"/>
      <c r="C125" s="113"/>
      <c r="D125" s="114"/>
      <c r="E125" s="113"/>
      <c r="F125" s="113"/>
      <c r="G125" s="241" t="s">
        <v>101</v>
      </c>
      <c r="H125" s="242"/>
      <c r="I125" s="242"/>
      <c r="J125" s="243"/>
      <c r="K125" s="171">
        <f>K113+K115+K116+K117+K119+K121+K123</f>
        <v>1232175455</v>
      </c>
      <c r="L125" s="152"/>
      <c r="M125" s="150"/>
      <c r="N125" s="160"/>
    </row>
    <row r="126" spans="2:14" ht="16.2" thickBot="1">
      <c r="B126" s="150"/>
      <c r="C126" s="113"/>
      <c r="D126" s="114"/>
      <c r="E126" s="114"/>
      <c r="F126" s="114"/>
      <c r="G126" s="113"/>
      <c r="H126" s="113"/>
      <c r="I126" s="117"/>
      <c r="J126" s="118"/>
      <c r="K126" s="119"/>
      <c r="L126" s="152"/>
      <c r="M126" s="150"/>
      <c r="N126" s="160"/>
    </row>
    <row r="127" spans="2:14" ht="15.6">
      <c r="B127" s="150"/>
      <c r="C127" s="173"/>
      <c r="D127" s="244"/>
      <c r="E127" s="244"/>
      <c r="F127" s="244"/>
      <c r="G127" s="244"/>
      <c r="H127" s="244"/>
      <c r="I127" s="244"/>
      <c r="J127" s="244"/>
      <c r="K127" s="245"/>
      <c r="L127" s="174"/>
      <c r="M127" s="150"/>
      <c r="N127" s="160"/>
    </row>
    <row r="128" spans="2:14" ht="36" customHeight="1">
      <c r="B128" s="150"/>
      <c r="C128" s="246" t="s">
        <v>21</v>
      </c>
      <c r="D128" s="247"/>
      <c r="E128" s="247"/>
      <c r="F128" s="247"/>
      <c r="G128" s="247"/>
      <c r="H128" s="248" t="s">
        <v>11</v>
      </c>
      <c r="I128" s="249"/>
      <c r="J128" s="250"/>
      <c r="K128" s="175" t="s">
        <v>12</v>
      </c>
      <c r="L128" s="176"/>
      <c r="M128" s="150"/>
      <c r="N128" s="160"/>
    </row>
    <row r="129" spans="2:13" ht="36" customHeight="1">
      <c r="B129" s="150"/>
      <c r="C129" s="246" t="s">
        <v>102</v>
      </c>
      <c r="D129" s="247"/>
      <c r="E129" s="247"/>
      <c r="F129" s="247"/>
      <c r="G129" s="247"/>
      <c r="H129" s="251" t="s">
        <v>13</v>
      </c>
      <c r="I129" s="252"/>
      <c r="J129" s="177" t="s">
        <v>14</v>
      </c>
      <c r="K129" s="192"/>
      <c r="L129" s="176"/>
      <c r="M129" s="160"/>
    </row>
    <row r="130" spans="2:13" ht="36" customHeight="1">
      <c r="B130" s="150"/>
      <c r="C130" s="246" t="s">
        <v>22</v>
      </c>
      <c r="D130" s="247"/>
      <c r="E130" s="247"/>
      <c r="F130" s="247"/>
      <c r="G130" s="247"/>
      <c r="H130" s="253" t="s">
        <v>103</v>
      </c>
      <c r="I130" s="254"/>
      <c r="J130" s="177" t="s">
        <v>15</v>
      </c>
      <c r="K130" s="192"/>
      <c r="L130" s="176"/>
      <c r="M130" s="160"/>
    </row>
    <row r="131" spans="2:13" ht="63.75" customHeight="1">
      <c r="B131" s="150"/>
      <c r="C131" s="255" t="s">
        <v>289</v>
      </c>
      <c r="D131" s="256"/>
      <c r="E131" s="256"/>
      <c r="F131" s="256"/>
      <c r="G131" s="256"/>
      <c r="H131" s="248" t="s">
        <v>69</v>
      </c>
      <c r="I131" s="250"/>
      <c r="J131" s="177" t="s">
        <v>16</v>
      </c>
      <c r="K131" s="192"/>
      <c r="L131" s="152"/>
    </row>
    <row r="132" spans="2:13" ht="47.4" customHeight="1">
      <c r="B132" s="150"/>
      <c r="C132" s="259"/>
      <c r="D132" s="260"/>
      <c r="E132" s="260"/>
      <c r="F132" s="260"/>
      <c r="G132" s="260"/>
      <c r="H132" s="251" t="s">
        <v>17</v>
      </c>
      <c r="I132" s="252"/>
      <c r="J132" s="177" t="s">
        <v>18</v>
      </c>
      <c r="K132" s="178">
        <f>SUM(K129:K131)</f>
        <v>0</v>
      </c>
      <c r="L132" s="152"/>
    </row>
    <row r="133" spans="2:13" ht="16.2" thickBot="1">
      <c r="B133" s="135"/>
      <c r="C133" s="179"/>
      <c r="D133" s="180"/>
      <c r="E133" s="180"/>
      <c r="F133" s="180"/>
      <c r="G133" s="181"/>
      <c r="H133" s="257"/>
      <c r="I133" s="257"/>
      <c r="J133" s="257"/>
      <c r="K133" s="258"/>
      <c r="L133" s="137"/>
    </row>
    <row r="134" spans="2:13" ht="69.75" customHeight="1">
      <c r="B134" s="135"/>
      <c r="C134" s="182"/>
      <c r="D134" s="182"/>
      <c r="E134" s="182"/>
      <c r="F134" s="182"/>
      <c r="G134" s="183"/>
      <c r="H134" s="184"/>
      <c r="I134" s="184"/>
      <c r="J134" s="184"/>
      <c r="K134" s="184"/>
      <c r="L134" s="137"/>
    </row>
    <row r="135" spans="2:13" ht="15.6">
      <c r="B135" s="135"/>
      <c r="C135" s="182"/>
      <c r="D135" s="182"/>
      <c r="E135" s="182"/>
      <c r="F135" s="182"/>
      <c r="G135" s="185" t="s">
        <v>23</v>
      </c>
      <c r="H135" s="184"/>
      <c r="I135" s="184"/>
      <c r="J135" s="184"/>
      <c r="K135" s="184"/>
      <c r="L135" s="137"/>
    </row>
    <row r="136" spans="2:13" ht="15.6">
      <c r="B136" s="135"/>
      <c r="C136" s="182"/>
      <c r="D136" s="182"/>
      <c r="E136" s="182"/>
      <c r="F136" s="182"/>
      <c r="G136" s="182"/>
      <c r="H136" s="184"/>
      <c r="I136" s="184"/>
      <c r="J136" s="184"/>
      <c r="K136" s="184"/>
      <c r="L136" s="137"/>
    </row>
    <row r="137" spans="2:13" ht="16.2" thickBot="1">
      <c r="B137" s="186"/>
      <c r="C137" s="187"/>
      <c r="D137" s="187"/>
      <c r="E137" s="188"/>
      <c r="F137" s="187"/>
      <c r="G137" s="189"/>
      <c r="H137" s="187"/>
      <c r="I137" s="187"/>
      <c r="J137" s="187"/>
      <c r="K137" s="187"/>
      <c r="L137" s="190"/>
    </row>
  </sheetData>
  <mergeCells count="48">
    <mergeCell ref="H133:K133"/>
    <mergeCell ref="C132:G132"/>
    <mergeCell ref="H132:I132"/>
    <mergeCell ref="C129:G129"/>
    <mergeCell ref="H129:I129"/>
    <mergeCell ref="C130:G130"/>
    <mergeCell ref="H130:I130"/>
    <mergeCell ref="C131:G131"/>
    <mergeCell ref="H131:I131"/>
    <mergeCell ref="G123:H123"/>
    <mergeCell ref="G124:J124"/>
    <mergeCell ref="G125:J125"/>
    <mergeCell ref="D127:K127"/>
    <mergeCell ref="C128:G128"/>
    <mergeCell ref="H128:J128"/>
    <mergeCell ref="G121:H121"/>
    <mergeCell ref="C97:K97"/>
    <mergeCell ref="C109:J109"/>
    <mergeCell ref="C111:J111"/>
    <mergeCell ref="G113:J113"/>
    <mergeCell ref="G114:J114"/>
    <mergeCell ref="G115:H115"/>
    <mergeCell ref="G116:H116"/>
    <mergeCell ref="G117:H117"/>
    <mergeCell ref="G118:J118"/>
    <mergeCell ref="G119:H119"/>
    <mergeCell ref="G120:J120"/>
    <mergeCell ref="C95:J95"/>
    <mergeCell ref="C9:K9"/>
    <mergeCell ref="C10:C11"/>
    <mergeCell ref="D10:D11"/>
    <mergeCell ref="E10:F10"/>
    <mergeCell ref="G10:G11"/>
    <mergeCell ref="H10:H11"/>
    <mergeCell ref="I10:I11"/>
    <mergeCell ref="J10:J11"/>
    <mergeCell ref="K10:K11"/>
    <mergeCell ref="C12:K12"/>
    <mergeCell ref="C67:J67"/>
    <mergeCell ref="C69:K69"/>
    <mergeCell ref="C85:J85"/>
    <mergeCell ref="C87:K87"/>
    <mergeCell ref="C8:K8"/>
    <mergeCell ref="C2:F2"/>
    <mergeCell ref="C3:F3"/>
    <mergeCell ref="C4:K4"/>
    <mergeCell ref="C5:K5"/>
    <mergeCell ref="C6:K7"/>
  </mergeCells>
  <pageMargins left="0.7" right="0.7" top="0.75" bottom="0.75" header="0.3" footer="0.3"/>
  <pageSetup paperSize="122" scale="39" fitToHeight="0" orientation="portrait" r:id="rId1"/>
  <colBreaks count="1" manualBreakCount="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51" zoomScale="80" zoomScaleNormal="80" zoomScaleSheetLayoutView="80" workbookViewId="0">
      <selection activeCell="D12" sqref="D12:K13"/>
    </sheetView>
  </sheetViews>
  <sheetFormatPr baseColWidth="10" defaultColWidth="11.44140625" defaultRowHeight="13.8"/>
  <cols>
    <col min="1" max="2" width="3.44140625" style="1" customWidth="1"/>
    <col min="3" max="3" width="12.44140625" style="1" customWidth="1"/>
    <col min="4" max="4" width="18" style="1" customWidth="1"/>
    <col min="5" max="11" width="11.44140625" style="1"/>
    <col min="12" max="12" width="17.44140625" style="1" customWidth="1"/>
    <col min="13" max="14" width="11.44140625" style="1"/>
    <col min="15" max="15" width="20" style="1" customWidth="1"/>
    <col min="16" max="17" width="3.44140625" style="1" customWidth="1"/>
    <col min="18" max="16384" width="11.44140625" style="1"/>
  </cols>
  <sheetData>
    <row r="1" spans="2:16" ht="14.4" thickBot="1"/>
    <row r="2" spans="2:16" ht="14.4" thickTop="1">
      <c r="B2" s="2"/>
      <c r="C2" s="3"/>
      <c r="D2" s="3"/>
      <c r="E2" s="3"/>
      <c r="F2" s="3"/>
      <c r="G2" s="3"/>
      <c r="H2" s="3"/>
      <c r="I2" s="3"/>
      <c r="J2" s="3"/>
      <c r="K2" s="3"/>
      <c r="L2" s="3"/>
      <c r="M2" s="3"/>
      <c r="N2" s="3"/>
      <c r="O2" s="3"/>
      <c r="P2" s="128"/>
    </row>
    <row r="3" spans="2:16" ht="36.75" customHeight="1">
      <c r="B3" s="4"/>
      <c r="C3" s="263" t="s">
        <v>24</v>
      </c>
      <c r="D3" s="264"/>
      <c r="E3" s="264"/>
      <c r="F3" s="264"/>
      <c r="P3" s="5"/>
    </row>
    <row r="4" spans="2:16">
      <c r="B4" s="4"/>
      <c r="C4" s="120"/>
      <c r="D4" s="129" t="s">
        <v>25</v>
      </c>
      <c r="E4" s="120"/>
      <c r="F4" s="121"/>
      <c r="P4" s="5"/>
    </row>
    <row r="5" spans="2:16">
      <c r="B5" s="4"/>
      <c r="C5" s="106"/>
      <c r="D5" s="107"/>
      <c r="E5" s="106"/>
      <c r="F5" s="107"/>
      <c r="P5" s="5"/>
    </row>
    <row r="6" spans="2:16" ht="48" customHeight="1">
      <c r="B6" s="4"/>
      <c r="C6" s="265" t="s">
        <v>26</v>
      </c>
      <c r="D6" s="265"/>
      <c r="E6" s="265"/>
      <c r="F6" s="265"/>
      <c r="G6" s="265"/>
      <c r="H6" s="265"/>
      <c r="I6" s="265"/>
      <c r="J6" s="265"/>
      <c r="K6" s="265"/>
      <c r="L6" s="265"/>
      <c r="M6" s="265"/>
      <c r="N6" s="265"/>
      <c r="O6" s="265"/>
      <c r="P6" s="6"/>
    </row>
    <row r="7" spans="2:16" ht="15" thickBot="1">
      <c r="B7" s="4"/>
      <c r="C7" s="31"/>
      <c r="D7" s="31"/>
      <c r="E7" s="31"/>
      <c r="F7" s="31"/>
      <c r="G7" s="31"/>
      <c r="H7" s="31"/>
      <c r="I7" s="31"/>
      <c r="J7" s="31"/>
      <c r="K7" s="31"/>
      <c r="L7" s="31"/>
      <c r="M7" s="31"/>
      <c r="N7" s="31"/>
      <c r="O7" s="31"/>
      <c r="P7" s="5"/>
    </row>
    <row r="8" spans="2:16" ht="14.4">
      <c r="B8" s="4"/>
      <c r="C8" s="311"/>
      <c r="D8" s="313"/>
      <c r="E8" s="314"/>
      <c r="F8" s="314"/>
      <c r="G8" s="314"/>
      <c r="H8" s="314"/>
      <c r="I8" s="314"/>
      <c r="J8" s="314"/>
      <c r="K8" s="315"/>
      <c r="L8" s="322"/>
      <c r="M8" s="323"/>
      <c r="N8" s="323"/>
      <c r="O8" s="324"/>
      <c r="P8" s="7"/>
    </row>
    <row r="9" spans="2:16" ht="14.4">
      <c r="B9" s="4"/>
      <c r="C9" s="312"/>
      <c r="D9" s="268" t="s">
        <v>27</v>
      </c>
      <c r="E9" s="269"/>
      <c r="F9" s="269"/>
      <c r="G9" s="269"/>
      <c r="H9" s="269"/>
      <c r="I9" s="269"/>
      <c r="J9" s="269"/>
      <c r="K9" s="270"/>
      <c r="L9" s="325"/>
      <c r="M9" s="326"/>
      <c r="N9" s="326"/>
      <c r="O9" s="327"/>
      <c r="P9" s="7"/>
    </row>
    <row r="10" spans="2:16" ht="14.4">
      <c r="B10" s="4"/>
      <c r="C10" s="312"/>
      <c r="D10" s="268"/>
      <c r="E10" s="269"/>
      <c r="F10" s="269"/>
      <c r="G10" s="269"/>
      <c r="H10" s="269"/>
      <c r="I10" s="269"/>
      <c r="J10" s="269"/>
      <c r="K10" s="270"/>
      <c r="L10" s="266" t="s">
        <v>28</v>
      </c>
      <c r="M10" s="328"/>
      <c r="N10" s="329"/>
      <c r="O10" s="330"/>
      <c r="P10" s="7"/>
    </row>
    <row r="11" spans="2:16" ht="14.4">
      <c r="B11" s="4"/>
      <c r="C11" s="312"/>
      <c r="D11" s="268" t="s">
        <v>29</v>
      </c>
      <c r="E11" s="269"/>
      <c r="F11" s="269"/>
      <c r="G11" s="269"/>
      <c r="H11" s="269"/>
      <c r="I11" s="269"/>
      <c r="J11" s="269"/>
      <c r="K11" s="270"/>
      <c r="L11" s="316"/>
      <c r="M11" s="331"/>
      <c r="N11" s="332"/>
      <c r="O11" s="333"/>
      <c r="P11" s="8"/>
    </row>
    <row r="12" spans="2:16" ht="12.75" customHeight="1">
      <c r="B12" s="4"/>
      <c r="C12" s="312"/>
      <c r="D12" s="271"/>
      <c r="E12" s="272"/>
      <c r="F12" s="272"/>
      <c r="G12" s="272"/>
      <c r="H12" s="272"/>
      <c r="I12" s="272"/>
      <c r="J12" s="272"/>
      <c r="K12" s="273"/>
      <c r="L12" s="266" t="s">
        <v>30</v>
      </c>
      <c r="M12" s="266">
        <v>1</v>
      </c>
      <c r="N12" s="266" t="s">
        <v>31</v>
      </c>
      <c r="O12" s="320">
        <v>1</v>
      </c>
      <c r="P12" s="7"/>
    </row>
    <row r="13" spans="2:16">
      <c r="B13" s="4"/>
      <c r="C13" s="312"/>
      <c r="D13" s="271"/>
      <c r="E13" s="272"/>
      <c r="F13" s="272"/>
      <c r="G13" s="272"/>
      <c r="H13" s="272"/>
      <c r="I13" s="272"/>
      <c r="J13" s="272"/>
      <c r="K13" s="273"/>
      <c r="L13" s="267"/>
      <c r="M13" s="267"/>
      <c r="N13" s="267"/>
      <c r="O13" s="321"/>
      <c r="P13" s="7"/>
    </row>
    <row r="14" spans="2:16" ht="14.4">
      <c r="B14" s="4"/>
      <c r="C14" s="312"/>
      <c r="D14" s="268" t="s">
        <v>32</v>
      </c>
      <c r="E14" s="269"/>
      <c r="F14" s="269"/>
      <c r="G14" s="269"/>
      <c r="H14" s="269"/>
      <c r="I14" s="269"/>
      <c r="J14" s="269"/>
      <c r="K14" s="270"/>
      <c r="L14" s="267"/>
      <c r="M14" s="267"/>
      <c r="N14" s="267"/>
      <c r="O14" s="321"/>
      <c r="P14" s="7"/>
    </row>
    <row r="15" spans="2:16" ht="15" thickBot="1">
      <c r="B15" s="4"/>
      <c r="C15" s="32"/>
      <c r="D15" s="33"/>
      <c r="E15" s="33"/>
      <c r="F15" s="33"/>
      <c r="G15" s="33"/>
      <c r="H15" s="33"/>
      <c r="I15" s="33"/>
      <c r="J15" s="33"/>
      <c r="K15" s="33"/>
      <c r="L15" s="33"/>
      <c r="M15" s="34"/>
      <c r="N15" s="34"/>
      <c r="O15" s="35"/>
      <c r="P15" s="9"/>
    </row>
    <row r="16" spans="2:16" ht="14.4">
      <c r="B16" s="4"/>
      <c r="C16" s="36"/>
      <c r="D16" s="124"/>
      <c r="E16" s="124"/>
      <c r="F16" s="124"/>
      <c r="G16" s="124"/>
      <c r="H16" s="124"/>
      <c r="I16" s="124"/>
      <c r="J16" s="124"/>
      <c r="K16" s="124"/>
      <c r="L16" s="37" t="s">
        <v>33</v>
      </c>
      <c r="M16" s="38" t="s">
        <v>34</v>
      </c>
      <c r="N16" s="38" t="s">
        <v>35</v>
      </c>
      <c r="O16" s="39" t="s">
        <v>36</v>
      </c>
      <c r="P16" s="8"/>
    </row>
    <row r="17" spans="2:16" ht="14.4">
      <c r="B17" s="4"/>
      <c r="C17" s="40"/>
      <c r="D17" s="122"/>
      <c r="E17" s="122"/>
      <c r="F17" s="122"/>
      <c r="G17" s="122"/>
      <c r="H17" s="122"/>
      <c r="I17" s="122"/>
      <c r="J17" s="122"/>
      <c r="K17" s="122"/>
      <c r="L17" s="41"/>
      <c r="M17" s="42"/>
      <c r="N17" s="42"/>
      <c r="O17" s="43"/>
      <c r="P17" s="10"/>
    </row>
    <row r="18" spans="2:16" ht="18" customHeight="1">
      <c r="B18" s="4"/>
      <c r="C18" s="354" t="s">
        <v>37</v>
      </c>
      <c r="D18" s="355"/>
      <c r="E18" s="355"/>
      <c r="F18" s="355"/>
      <c r="G18" s="122"/>
      <c r="H18" s="122"/>
      <c r="I18" s="122" t="s">
        <v>38</v>
      </c>
      <c r="J18" s="31"/>
      <c r="K18" s="122"/>
      <c r="L18" s="41"/>
      <c r="M18" s="31"/>
      <c r="N18" s="31"/>
      <c r="O18" s="44"/>
      <c r="P18" s="10"/>
    </row>
    <row r="19" spans="2:16" ht="14.4">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4.4">
      <c r="B22" s="4"/>
      <c r="C22" s="281" t="s">
        <v>39</v>
      </c>
      <c r="D22" s="282"/>
      <c r="E22" s="282"/>
      <c r="F22" s="282"/>
      <c r="G22" s="282"/>
      <c r="H22" s="282"/>
      <c r="I22" s="282"/>
      <c r="J22" s="282"/>
      <c r="K22" s="282"/>
      <c r="L22" s="282"/>
      <c r="M22" s="282"/>
      <c r="N22" s="282"/>
      <c r="O22" s="283"/>
      <c r="P22" s="12"/>
    </row>
    <row r="23" spans="2:16" ht="15" thickBot="1">
      <c r="B23" s="4"/>
      <c r="C23" s="54"/>
      <c r="D23" s="31"/>
      <c r="E23" s="31"/>
      <c r="F23" s="31"/>
      <c r="G23" s="31"/>
      <c r="H23" s="31"/>
      <c r="I23" s="31"/>
      <c r="J23" s="31"/>
      <c r="K23" s="31"/>
      <c r="L23" s="31"/>
      <c r="M23" s="31"/>
      <c r="N23" s="31"/>
      <c r="O23" s="55"/>
      <c r="P23" s="5"/>
    </row>
    <row r="24" spans="2:16">
      <c r="B24" s="4"/>
      <c r="C24" s="56" t="s">
        <v>40</v>
      </c>
      <c r="D24" s="317" t="s">
        <v>4</v>
      </c>
      <c r="E24" s="318"/>
      <c r="F24" s="318"/>
      <c r="G24" s="318"/>
      <c r="H24" s="318"/>
      <c r="I24" s="318"/>
      <c r="J24" s="318"/>
      <c r="K24" s="318"/>
      <c r="L24" s="319"/>
      <c r="M24" s="279" t="s">
        <v>41</v>
      </c>
      <c r="N24" s="280"/>
      <c r="O24" s="56" t="s">
        <v>6</v>
      </c>
      <c r="P24" s="13"/>
    </row>
    <row r="25" spans="2:16" ht="14.4" thickBot="1">
      <c r="B25" s="4"/>
      <c r="C25" s="57"/>
      <c r="D25" s="297"/>
      <c r="E25" s="337"/>
      <c r="F25" s="337"/>
      <c r="G25" s="337"/>
      <c r="H25" s="337"/>
      <c r="I25" s="337"/>
      <c r="J25" s="337"/>
      <c r="K25" s="337"/>
      <c r="L25" s="298"/>
      <c r="M25" s="297"/>
      <c r="N25" s="298"/>
      <c r="O25" s="58"/>
      <c r="P25" s="14"/>
    </row>
    <row r="26" spans="2:16">
      <c r="B26" s="4"/>
      <c r="C26" s="302" t="s">
        <v>42</v>
      </c>
      <c r="D26" s="303"/>
      <c r="E26" s="303"/>
      <c r="F26" s="303"/>
      <c r="G26" s="303"/>
      <c r="H26" s="303"/>
      <c r="I26" s="303"/>
      <c r="J26" s="303"/>
      <c r="K26" s="303"/>
      <c r="L26" s="303"/>
      <c r="M26" s="303"/>
      <c r="N26" s="303"/>
      <c r="O26" s="304"/>
      <c r="P26" s="15"/>
    </row>
    <row r="27" spans="2:16">
      <c r="B27" s="4"/>
      <c r="C27" s="305"/>
      <c r="D27" s="306"/>
      <c r="E27" s="306"/>
      <c r="F27" s="306"/>
      <c r="G27" s="306"/>
      <c r="H27" s="306"/>
      <c r="I27" s="306"/>
      <c r="J27" s="306"/>
      <c r="K27" s="306"/>
      <c r="L27" s="306"/>
      <c r="M27" s="306"/>
      <c r="N27" s="306"/>
      <c r="O27" s="307"/>
      <c r="P27" s="15"/>
    </row>
    <row r="28" spans="2:16" ht="14.4" thickBot="1">
      <c r="B28" s="4"/>
      <c r="C28" s="308"/>
      <c r="D28" s="309"/>
      <c r="E28" s="309"/>
      <c r="F28" s="309"/>
      <c r="G28" s="309"/>
      <c r="H28" s="309"/>
      <c r="I28" s="309"/>
      <c r="J28" s="309"/>
      <c r="K28" s="309"/>
      <c r="L28" s="309"/>
      <c r="M28" s="309"/>
      <c r="N28" s="309"/>
      <c r="O28" s="310"/>
      <c r="P28" s="15"/>
    </row>
    <row r="29" spans="2:16" ht="14.4">
      <c r="B29" s="4"/>
      <c r="C29" s="299" t="s">
        <v>4</v>
      </c>
      <c r="D29" s="300"/>
      <c r="E29" s="300"/>
      <c r="F29" s="300"/>
      <c r="G29" s="301"/>
      <c r="H29" s="277" t="s">
        <v>43</v>
      </c>
      <c r="I29" s="300"/>
      <c r="J29" s="335" t="s">
        <v>44</v>
      </c>
      <c r="K29" s="336"/>
      <c r="L29" s="59" t="s">
        <v>45</v>
      </c>
      <c r="M29" s="277" t="s">
        <v>46</v>
      </c>
      <c r="N29" s="278"/>
      <c r="O29" s="60" t="s">
        <v>47</v>
      </c>
      <c r="P29" s="16"/>
    </row>
    <row r="30" spans="2:16" ht="14.4">
      <c r="B30" s="4"/>
      <c r="C30" s="284"/>
      <c r="D30" s="285"/>
      <c r="E30" s="285"/>
      <c r="F30" s="285"/>
      <c r="G30" s="286"/>
      <c r="H30" s="287"/>
      <c r="I30" s="286"/>
      <c r="J30" s="287"/>
      <c r="K30" s="286"/>
      <c r="L30" s="61"/>
      <c r="M30" s="288"/>
      <c r="N30" s="289"/>
      <c r="O30" s="62"/>
      <c r="P30" s="17"/>
    </row>
    <row r="31" spans="2:16" ht="14.4">
      <c r="B31" s="4"/>
      <c r="C31" s="63"/>
      <c r="D31" s="64"/>
      <c r="E31" s="64"/>
      <c r="F31" s="64"/>
      <c r="G31" s="65"/>
      <c r="H31" s="66"/>
      <c r="I31" s="65"/>
      <c r="J31" s="66"/>
      <c r="K31" s="65"/>
      <c r="L31" s="61"/>
      <c r="M31" s="288"/>
      <c r="N31" s="289"/>
      <c r="O31" s="62"/>
      <c r="P31" s="17"/>
    </row>
    <row r="32" spans="2:16" ht="15" thickBot="1">
      <c r="B32" s="4"/>
      <c r="C32" s="290"/>
      <c r="D32" s="291"/>
      <c r="E32" s="291"/>
      <c r="F32" s="291"/>
      <c r="G32" s="292"/>
      <c r="H32" s="338"/>
      <c r="I32" s="292"/>
      <c r="J32" s="338"/>
      <c r="K32" s="292"/>
      <c r="L32" s="67"/>
      <c r="M32" s="339"/>
      <c r="N32" s="340"/>
      <c r="O32" s="62"/>
      <c r="P32" s="17"/>
    </row>
    <row r="33" spans="2:16" ht="15" thickBot="1">
      <c r="B33" s="4"/>
      <c r="C33" s="274" t="s">
        <v>48</v>
      </c>
      <c r="D33" s="275"/>
      <c r="E33" s="275"/>
      <c r="F33" s="275"/>
      <c r="G33" s="275"/>
      <c r="H33" s="275"/>
      <c r="I33" s="275"/>
      <c r="J33" s="275"/>
      <c r="K33" s="275"/>
      <c r="L33" s="275"/>
      <c r="M33" s="275"/>
      <c r="N33" s="276"/>
      <c r="O33" s="68"/>
      <c r="P33" s="18"/>
    </row>
    <row r="34" spans="2:16" ht="13.5" customHeight="1">
      <c r="B34" s="4"/>
      <c r="C34" s="302" t="s">
        <v>49</v>
      </c>
      <c r="D34" s="303"/>
      <c r="E34" s="303"/>
      <c r="F34" s="303"/>
      <c r="G34" s="303"/>
      <c r="H34" s="303"/>
      <c r="I34" s="303"/>
      <c r="J34" s="303"/>
      <c r="K34" s="303"/>
      <c r="L34" s="303"/>
      <c r="M34" s="303"/>
      <c r="N34" s="303"/>
      <c r="O34" s="304"/>
      <c r="P34" s="15"/>
    </row>
    <row r="35" spans="2:16">
      <c r="B35" s="4"/>
      <c r="C35" s="305"/>
      <c r="D35" s="306"/>
      <c r="E35" s="306"/>
      <c r="F35" s="306"/>
      <c r="G35" s="306"/>
      <c r="H35" s="306"/>
      <c r="I35" s="306"/>
      <c r="J35" s="306"/>
      <c r="K35" s="306"/>
      <c r="L35" s="306"/>
      <c r="M35" s="306"/>
      <c r="N35" s="306"/>
      <c r="O35" s="307"/>
      <c r="P35" s="15"/>
    </row>
    <row r="36" spans="2:16" ht="14.4" thickBot="1">
      <c r="B36" s="4"/>
      <c r="C36" s="308"/>
      <c r="D36" s="309"/>
      <c r="E36" s="309"/>
      <c r="F36" s="309"/>
      <c r="G36" s="309"/>
      <c r="H36" s="309"/>
      <c r="I36" s="309"/>
      <c r="J36" s="309"/>
      <c r="K36" s="309"/>
      <c r="L36" s="309"/>
      <c r="M36" s="309"/>
      <c r="N36" s="309"/>
      <c r="O36" s="310"/>
      <c r="P36" s="15"/>
    </row>
    <row r="37" spans="2:16" ht="14.4">
      <c r="B37" s="4"/>
      <c r="C37" s="299" t="s">
        <v>4</v>
      </c>
      <c r="D37" s="334"/>
      <c r="E37" s="334"/>
      <c r="F37" s="334"/>
      <c r="G37" s="334"/>
      <c r="H37" s="334"/>
      <c r="I37" s="334"/>
      <c r="J37" s="278"/>
      <c r="K37" s="123" t="s">
        <v>41</v>
      </c>
      <c r="L37" s="59" t="s">
        <v>6</v>
      </c>
      <c r="M37" s="277" t="s">
        <v>50</v>
      </c>
      <c r="N37" s="278"/>
      <c r="O37" s="60" t="s">
        <v>47</v>
      </c>
      <c r="P37" s="16"/>
    </row>
    <row r="38" spans="2:16" ht="14.4">
      <c r="B38" s="4"/>
      <c r="C38" s="284"/>
      <c r="D38" s="285"/>
      <c r="E38" s="285"/>
      <c r="F38" s="285"/>
      <c r="G38" s="285"/>
      <c r="H38" s="285"/>
      <c r="I38" s="285"/>
      <c r="J38" s="286"/>
      <c r="K38" s="127"/>
      <c r="L38" s="69"/>
      <c r="M38" s="295"/>
      <c r="N38" s="296"/>
      <c r="O38" s="62"/>
      <c r="P38" s="17"/>
    </row>
    <row r="39" spans="2:16" ht="15" thickBot="1">
      <c r="B39" s="4"/>
      <c r="C39" s="290"/>
      <c r="D39" s="291"/>
      <c r="E39" s="291"/>
      <c r="F39" s="291"/>
      <c r="G39" s="291"/>
      <c r="H39" s="291"/>
      <c r="I39" s="291"/>
      <c r="J39" s="292"/>
      <c r="K39" s="64"/>
      <c r="L39" s="70"/>
      <c r="M39" s="293"/>
      <c r="N39" s="294"/>
      <c r="O39" s="71"/>
      <c r="P39" s="17"/>
    </row>
    <row r="40" spans="2:16" ht="15" thickBot="1">
      <c r="B40" s="4"/>
      <c r="C40" s="274" t="s">
        <v>48</v>
      </c>
      <c r="D40" s="275"/>
      <c r="E40" s="275"/>
      <c r="F40" s="275"/>
      <c r="G40" s="275"/>
      <c r="H40" s="275"/>
      <c r="I40" s="275"/>
      <c r="J40" s="275"/>
      <c r="K40" s="275"/>
      <c r="L40" s="275"/>
      <c r="M40" s="275"/>
      <c r="N40" s="276"/>
      <c r="O40" s="72">
        <v>0</v>
      </c>
      <c r="P40" s="17"/>
    </row>
    <row r="41" spans="2:16">
      <c r="B41" s="4"/>
      <c r="C41" s="302" t="s">
        <v>51</v>
      </c>
      <c r="D41" s="303"/>
      <c r="E41" s="303"/>
      <c r="F41" s="303"/>
      <c r="G41" s="303"/>
      <c r="H41" s="303"/>
      <c r="I41" s="303"/>
      <c r="J41" s="303"/>
      <c r="K41" s="303"/>
      <c r="L41" s="303"/>
      <c r="M41" s="303"/>
      <c r="N41" s="303"/>
      <c r="O41" s="304"/>
      <c r="P41" s="15"/>
    </row>
    <row r="42" spans="2:16">
      <c r="B42" s="4"/>
      <c r="C42" s="305"/>
      <c r="D42" s="306"/>
      <c r="E42" s="306"/>
      <c r="F42" s="306"/>
      <c r="G42" s="306"/>
      <c r="H42" s="306"/>
      <c r="I42" s="306"/>
      <c r="J42" s="306"/>
      <c r="K42" s="306"/>
      <c r="L42" s="306"/>
      <c r="M42" s="306"/>
      <c r="N42" s="306"/>
      <c r="O42" s="307"/>
      <c r="P42" s="15"/>
    </row>
    <row r="43" spans="2:16" ht="14.4" thickBot="1">
      <c r="B43" s="4"/>
      <c r="C43" s="308"/>
      <c r="D43" s="309"/>
      <c r="E43" s="309"/>
      <c r="F43" s="309"/>
      <c r="G43" s="309"/>
      <c r="H43" s="309"/>
      <c r="I43" s="309"/>
      <c r="J43" s="309"/>
      <c r="K43" s="309"/>
      <c r="L43" s="309"/>
      <c r="M43" s="309"/>
      <c r="N43" s="309"/>
      <c r="O43" s="310"/>
      <c r="P43" s="15"/>
    </row>
    <row r="44" spans="2:16" ht="16.8">
      <c r="B44" s="4"/>
      <c r="C44" s="299" t="s">
        <v>52</v>
      </c>
      <c r="D44" s="334"/>
      <c r="E44" s="334"/>
      <c r="F44" s="334"/>
      <c r="G44" s="334"/>
      <c r="H44" s="334"/>
      <c r="I44" s="334"/>
      <c r="J44" s="59" t="s">
        <v>53</v>
      </c>
      <c r="K44" s="125" t="s">
        <v>54</v>
      </c>
      <c r="L44" s="73" t="s">
        <v>55</v>
      </c>
      <c r="M44" s="277" t="s">
        <v>56</v>
      </c>
      <c r="N44" s="278"/>
      <c r="O44" s="60" t="s">
        <v>47</v>
      </c>
      <c r="P44" s="16"/>
    </row>
    <row r="45" spans="2:16" ht="14.4">
      <c r="B45" s="4"/>
      <c r="C45" s="284"/>
      <c r="D45" s="285"/>
      <c r="E45" s="285"/>
      <c r="F45" s="285"/>
      <c r="G45" s="285"/>
      <c r="H45" s="285"/>
      <c r="I45" s="285"/>
      <c r="J45" s="74"/>
      <c r="K45" s="75"/>
      <c r="L45" s="74"/>
      <c r="M45" s="346"/>
      <c r="N45" s="347"/>
      <c r="O45" s="62"/>
      <c r="P45" s="17"/>
    </row>
    <row r="46" spans="2:16" ht="15" thickBot="1">
      <c r="B46" s="4"/>
      <c r="C46" s="290"/>
      <c r="D46" s="291"/>
      <c r="E46" s="291"/>
      <c r="F46" s="291"/>
      <c r="G46" s="291"/>
      <c r="H46" s="291"/>
      <c r="I46" s="291"/>
      <c r="J46" s="76"/>
      <c r="K46" s="77"/>
      <c r="L46" s="76"/>
      <c r="M46" s="293"/>
      <c r="N46" s="294"/>
      <c r="O46" s="78"/>
      <c r="P46" s="17"/>
    </row>
    <row r="47" spans="2:16" ht="15" thickBot="1">
      <c r="B47" s="4"/>
      <c r="C47" s="274" t="s">
        <v>48</v>
      </c>
      <c r="D47" s="275"/>
      <c r="E47" s="275"/>
      <c r="F47" s="275"/>
      <c r="G47" s="275"/>
      <c r="H47" s="275"/>
      <c r="I47" s="275"/>
      <c r="J47" s="275"/>
      <c r="K47" s="275"/>
      <c r="L47" s="275"/>
      <c r="M47" s="275"/>
      <c r="N47" s="276"/>
      <c r="O47" s="68"/>
      <c r="P47" s="18"/>
    </row>
    <row r="48" spans="2:16">
      <c r="B48" s="4"/>
      <c r="C48" s="302" t="s">
        <v>57</v>
      </c>
      <c r="D48" s="303"/>
      <c r="E48" s="303"/>
      <c r="F48" s="303"/>
      <c r="G48" s="303"/>
      <c r="H48" s="303"/>
      <c r="I48" s="303"/>
      <c r="J48" s="303"/>
      <c r="K48" s="303"/>
      <c r="L48" s="303"/>
      <c r="M48" s="303"/>
      <c r="N48" s="303"/>
      <c r="O48" s="304"/>
      <c r="P48" s="15"/>
    </row>
    <row r="49" spans="2:16">
      <c r="B49" s="4"/>
      <c r="C49" s="305"/>
      <c r="D49" s="306"/>
      <c r="E49" s="306"/>
      <c r="F49" s="306"/>
      <c r="G49" s="306"/>
      <c r="H49" s="306"/>
      <c r="I49" s="306"/>
      <c r="J49" s="306"/>
      <c r="K49" s="306"/>
      <c r="L49" s="306"/>
      <c r="M49" s="306"/>
      <c r="N49" s="306"/>
      <c r="O49" s="307"/>
      <c r="P49" s="15"/>
    </row>
    <row r="50" spans="2:16" ht="14.4" thickBot="1">
      <c r="B50" s="4"/>
      <c r="C50" s="308"/>
      <c r="D50" s="309"/>
      <c r="E50" s="309"/>
      <c r="F50" s="309"/>
      <c r="G50" s="309"/>
      <c r="H50" s="309"/>
      <c r="I50" s="309"/>
      <c r="J50" s="309"/>
      <c r="K50" s="309"/>
      <c r="L50" s="309"/>
      <c r="M50" s="309"/>
      <c r="N50" s="309"/>
      <c r="O50" s="310"/>
      <c r="P50" s="15"/>
    </row>
    <row r="51" spans="2:16" ht="28.2">
      <c r="B51" s="4"/>
      <c r="C51" s="299" t="s">
        <v>58</v>
      </c>
      <c r="D51" s="334"/>
      <c r="E51" s="334"/>
      <c r="F51" s="334"/>
      <c r="G51" s="334"/>
      <c r="H51" s="334"/>
      <c r="I51" s="334"/>
      <c r="J51" s="59" t="s">
        <v>59</v>
      </c>
      <c r="K51" s="79" t="s">
        <v>60</v>
      </c>
      <c r="L51" s="80" t="s">
        <v>61</v>
      </c>
      <c r="M51" s="344" t="s">
        <v>46</v>
      </c>
      <c r="N51" s="345"/>
      <c r="O51" s="81" t="s">
        <v>47</v>
      </c>
      <c r="P51" s="19"/>
    </row>
    <row r="52" spans="2:16" ht="14.4">
      <c r="B52" s="4"/>
      <c r="C52" s="82"/>
      <c r="D52" s="83"/>
      <c r="E52" s="83"/>
      <c r="F52" s="83"/>
      <c r="G52" s="83"/>
      <c r="H52" s="83"/>
      <c r="I52" s="83"/>
      <c r="J52" s="84"/>
      <c r="K52" s="85"/>
      <c r="L52" s="86"/>
      <c r="M52" s="348"/>
      <c r="N52" s="349"/>
      <c r="O52" s="87"/>
      <c r="P52" s="20"/>
    </row>
    <row r="53" spans="2:16" ht="14.4">
      <c r="B53" s="4"/>
      <c r="C53" s="82"/>
      <c r="D53" s="83"/>
      <c r="E53" s="83"/>
      <c r="F53" s="83"/>
      <c r="G53" s="83"/>
      <c r="H53" s="83"/>
      <c r="I53" s="83"/>
      <c r="J53" s="84"/>
      <c r="K53" s="85"/>
      <c r="L53" s="86"/>
      <c r="M53" s="348"/>
      <c r="N53" s="349"/>
      <c r="O53" s="87"/>
      <c r="P53" s="20"/>
    </row>
    <row r="54" spans="2:16" ht="14.4">
      <c r="B54" s="4"/>
      <c r="C54" s="82"/>
      <c r="D54" s="83"/>
      <c r="E54" s="83"/>
      <c r="F54" s="83"/>
      <c r="G54" s="83"/>
      <c r="H54" s="83"/>
      <c r="I54" s="83"/>
      <c r="J54" s="84"/>
      <c r="K54" s="85"/>
      <c r="L54" s="86"/>
      <c r="M54" s="346"/>
      <c r="N54" s="347"/>
      <c r="O54" s="87"/>
      <c r="P54" s="20"/>
    </row>
    <row r="55" spans="2:16" ht="15" thickBot="1">
      <c r="B55" s="4"/>
      <c r="C55" s="290"/>
      <c r="D55" s="291"/>
      <c r="E55" s="291"/>
      <c r="F55" s="291"/>
      <c r="G55" s="291"/>
      <c r="H55" s="291"/>
      <c r="I55" s="291"/>
      <c r="J55" s="76"/>
      <c r="K55" s="77"/>
      <c r="L55" s="76"/>
      <c r="M55" s="293"/>
      <c r="N55" s="294"/>
      <c r="O55" s="78"/>
      <c r="P55" s="17"/>
    </row>
    <row r="56" spans="2:16" ht="15" thickBot="1">
      <c r="B56" s="4"/>
      <c r="C56" s="274" t="s">
        <v>48</v>
      </c>
      <c r="D56" s="275"/>
      <c r="E56" s="275"/>
      <c r="F56" s="275"/>
      <c r="G56" s="275"/>
      <c r="H56" s="275"/>
      <c r="I56" s="275"/>
      <c r="J56" s="275"/>
      <c r="K56" s="275"/>
      <c r="L56" s="275"/>
      <c r="M56" s="275"/>
      <c r="N56" s="276"/>
      <c r="O56" s="72"/>
      <c r="P56" s="17"/>
    </row>
    <row r="57" spans="2:16" ht="15" thickBot="1">
      <c r="B57" s="4"/>
      <c r="C57" s="54"/>
      <c r="D57" s="31"/>
      <c r="E57" s="31"/>
      <c r="F57" s="31"/>
      <c r="G57" s="31"/>
      <c r="H57" s="31"/>
      <c r="I57" s="31"/>
      <c r="J57" s="31"/>
      <c r="K57" s="31"/>
      <c r="L57" s="31"/>
      <c r="M57" s="31"/>
      <c r="N57" s="31"/>
      <c r="O57" s="55"/>
      <c r="P57" s="5"/>
    </row>
    <row r="58" spans="2:16" ht="15" thickBot="1">
      <c r="B58" s="4"/>
      <c r="C58" s="341" t="s">
        <v>62</v>
      </c>
      <c r="D58" s="342"/>
      <c r="E58" s="342"/>
      <c r="F58" s="342"/>
      <c r="G58" s="342"/>
      <c r="H58" s="342"/>
      <c r="I58" s="342"/>
      <c r="J58" s="342"/>
      <c r="K58" s="342"/>
      <c r="L58" s="342"/>
      <c r="M58" s="342"/>
      <c r="N58" s="343"/>
      <c r="O58" s="88"/>
      <c r="P58" s="21"/>
    </row>
    <row r="59" spans="2:16">
      <c r="B59" s="4"/>
      <c r="C59" s="302" t="s">
        <v>63</v>
      </c>
      <c r="D59" s="303"/>
      <c r="E59" s="303"/>
      <c r="F59" s="303"/>
      <c r="G59" s="303"/>
      <c r="H59" s="303"/>
      <c r="I59" s="303"/>
      <c r="J59" s="303"/>
      <c r="K59" s="303"/>
      <c r="L59" s="303"/>
      <c r="M59" s="303"/>
      <c r="N59" s="303"/>
      <c r="O59" s="304"/>
      <c r="P59" s="15"/>
    </row>
    <row r="60" spans="2:16">
      <c r="B60" s="4"/>
      <c r="C60" s="305"/>
      <c r="D60" s="306"/>
      <c r="E60" s="306"/>
      <c r="F60" s="306"/>
      <c r="G60" s="306"/>
      <c r="H60" s="306"/>
      <c r="I60" s="306"/>
      <c r="J60" s="306"/>
      <c r="K60" s="306"/>
      <c r="L60" s="306"/>
      <c r="M60" s="306"/>
      <c r="N60" s="306"/>
      <c r="O60" s="307"/>
      <c r="P60" s="15"/>
    </row>
    <row r="61" spans="2:16" ht="14.4" thickBot="1">
      <c r="B61" s="4"/>
      <c r="C61" s="308"/>
      <c r="D61" s="309"/>
      <c r="E61" s="309"/>
      <c r="F61" s="309"/>
      <c r="G61" s="309"/>
      <c r="H61" s="309"/>
      <c r="I61" s="309"/>
      <c r="J61" s="309"/>
      <c r="K61" s="309"/>
      <c r="L61" s="309"/>
      <c r="M61" s="309"/>
      <c r="N61" s="309"/>
      <c r="O61" s="310"/>
      <c r="P61" s="15"/>
    </row>
    <row r="62" spans="2:16" ht="14.4">
      <c r="B62" s="4"/>
      <c r="C62" s="299" t="s">
        <v>64</v>
      </c>
      <c r="D62" s="334"/>
      <c r="E62" s="334"/>
      <c r="F62" s="334"/>
      <c r="G62" s="334"/>
      <c r="H62" s="334"/>
      <c r="I62" s="334"/>
      <c r="J62" s="125"/>
      <c r="K62" s="126"/>
      <c r="L62" s="80" t="s">
        <v>65</v>
      </c>
      <c r="M62" s="344" t="s">
        <v>66</v>
      </c>
      <c r="N62" s="345"/>
      <c r="O62" s="81"/>
      <c r="P62" s="19"/>
    </row>
    <row r="63" spans="2:16" ht="14.4">
      <c r="B63" s="4"/>
      <c r="C63" s="284" t="s">
        <v>67</v>
      </c>
      <c r="D63" s="285"/>
      <c r="E63" s="285"/>
      <c r="F63" s="285"/>
      <c r="G63" s="285"/>
      <c r="H63" s="285"/>
      <c r="I63" s="285"/>
      <c r="J63" s="89"/>
      <c r="K63" s="90"/>
      <c r="L63" s="91"/>
      <c r="M63" s="362"/>
      <c r="N63" s="363"/>
      <c r="O63" s="92"/>
      <c r="P63" s="22"/>
    </row>
    <row r="64" spans="2:16" ht="14.4">
      <c r="B64" s="4"/>
      <c r="C64" s="63" t="s">
        <v>68</v>
      </c>
      <c r="D64" s="64"/>
      <c r="E64" s="64"/>
      <c r="F64" s="64"/>
      <c r="G64" s="64"/>
      <c r="H64" s="64"/>
      <c r="I64" s="64"/>
      <c r="J64" s="89"/>
      <c r="K64" s="90"/>
      <c r="L64" s="91"/>
      <c r="M64" s="362"/>
      <c r="N64" s="363"/>
      <c r="O64" s="92"/>
      <c r="P64" s="22"/>
    </row>
    <row r="65" spans="2:16" ht="15" thickBot="1">
      <c r="B65" s="4"/>
      <c r="C65" s="48" t="s">
        <v>69</v>
      </c>
      <c r="D65" s="49"/>
      <c r="E65" s="49"/>
      <c r="F65" s="49"/>
      <c r="G65" s="49"/>
      <c r="H65" s="49"/>
      <c r="I65" s="49"/>
      <c r="J65" s="93"/>
      <c r="K65" s="94"/>
      <c r="L65" s="91"/>
      <c r="M65" s="364"/>
      <c r="N65" s="365"/>
      <c r="O65" s="92"/>
      <c r="P65" s="22"/>
    </row>
    <row r="66" spans="2:16" ht="15" thickBot="1">
      <c r="B66" s="4"/>
      <c r="C66" s="274" t="s">
        <v>48</v>
      </c>
      <c r="D66" s="275"/>
      <c r="E66" s="275"/>
      <c r="F66" s="275"/>
      <c r="G66" s="275"/>
      <c r="H66" s="275"/>
      <c r="I66" s="275"/>
      <c r="J66" s="275"/>
      <c r="K66" s="275"/>
      <c r="L66" s="275"/>
      <c r="M66" s="275"/>
      <c r="N66" s="276"/>
      <c r="O66" s="95"/>
      <c r="P66" s="23"/>
    </row>
    <row r="67" spans="2:16" ht="15" thickBot="1">
      <c r="B67" s="4"/>
      <c r="C67" s="54"/>
      <c r="D67" s="31"/>
      <c r="E67" s="31"/>
      <c r="F67" s="31"/>
      <c r="G67" s="31"/>
      <c r="H67" s="31"/>
      <c r="I67" s="31"/>
      <c r="J67" s="31"/>
      <c r="K67" s="31"/>
      <c r="L67" s="31"/>
      <c r="M67" s="31"/>
      <c r="N67" s="31"/>
      <c r="O67" s="55"/>
      <c r="P67" s="5"/>
    </row>
    <row r="68" spans="2:16" ht="15" thickBot="1">
      <c r="B68" s="4"/>
      <c r="C68" s="341" t="s">
        <v>70</v>
      </c>
      <c r="D68" s="342"/>
      <c r="E68" s="342"/>
      <c r="F68" s="342"/>
      <c r="G68" s="342"/>
      <c r="H68" s="342"/>
      <c r="I68" s="342"/>
      <c r="J68" s="342"/>
      <c r="K68" s="342"/>
      <c r="L68" s="342"/>
      <c r="M68" s="342"/>
      <c r="N68" s="343"/>
      <c r="O68" s="96"/>
      <c r="P68" s="23"/>
    </row>
    <row r="69" spans="2:16" ht="14.4">
      <c r="B69" s="4"/>
      <c r="C69" s="54"/>
      <c r="D69" s="31"/>
      <c r="E69" s="31"/>
      <c r="F69" s="31"/>
      <c r="G69" s="31"/>
      <c r="H69" s="31"/>
      <c r="I69" s="31"/>
      <c r="J69" s="31"/>
      <c r="K69" s="31"/>
      <c r="L69" s="31"/>
      <c r="M69" s="31"/>
      <c r="N69" s="31"/>
      <c r="O69" s="55"/>
      <c r="P69" s="5"/>
    </row>
    <row r="70" spans="2:16" ht="14.4">
      <c r="B70" s="4"/>
      <c r="C70" s="54"/>
      <c r="D70" s="31"/>
      <c r="E70" s="31"/>
      <c r="F70" s="31"/>
      <c r="G70" s="31"/>
      <c r="H70" s="97" t="s">
        <v>71</v>
      </c>
      <c r="I70" s="97"/>
      <c r="J70" s="97"/>
      <c r="K70" s="97"/>
      <c r="L70" s="31"/>
      <c r="M70" s="31"/>
      <c r="N70" s="31"/>
      <c r="O70" s="55"/>
      <c r="P70" s="5"/>
    </row>
    <row r="71" spans="2:16" ht="14.4">
      <c r="B71" s="4"/>
      <c r="C71" s="54"/>
      <c r="D71" s="31"/>
      <c r="E71" s="31"/>
      <c r="F71" s="31"/>
      <c r="G71" s="31"/>
      <c r="H71" s="97" t="s">
        <v>72</v>
      </c>
      <c r="I71" s="31"/>
      <c r="J71" s="31"/>
      <c r="K71" s="31"/>
      <c r="L71" s="31"/>
      <c r="M71" s="31"/>
      <c r="N71" s="31"/>
      <c r="O71" s="55"/>
      <c r="P71" s="24"/>
    </row>
    <row r="72" spans="2:16" ht="14.4">
      <c r="B72" s="4"/>
      <c r="C72" s="54"/>
      <c r="D72" s="31"/>
      <c r="E72" s="31"/>
      <c r="F72" s="31"/>
      <c r="G72" s="31"/>
      <c r="H72" s="97" t="s">
        <v>73</v>
      </c>
      <c r="I72" s="31"/>
      <c r="J72" s="31"/>
      <c r="K72" s="31"/>
      <c r="L72" s="31"/>
      <c r="M72" s="31"/>
      <c r="N72" s="31"/>
      <c r="O72" s="55"/>
      <c r="P72" s="24"/>
    </row>
    <row r="73" spans="2:16" ht="14.4">
      <c r="B73" s="4"/>
      <c r="C73" s="40"/>
      <c r="D73" s="98"/>
      <c r="E73" s="98"/>
      <c r="F73" s="98"/>
      <c r="G73" s="98"/>
      <c r="H73" s="97" t="s">
        <v>74</v>
      </c>
      <c r="I73" s="98"/>
      <c r="J73" s="98"/>
      <c r="K73" s="98"/>
      <c r="L73" s="98"/>
      <c r="M73" s="98"/>
      <c r="N73" s="98"/>
      <c r="O73" s="99"/>
      <c r="P73" s="25"/>
    </row>
    <row r="74" spans="2:16" ht="14.4">
      <c r="B74" s="4"/>
      <c r="C74" s="54"/>
      <c r="D74" s="31"/>
      <c r="E74" s="31"/>
      <c r="F74" s="31"/>
      <c r="G74" s="31"/>
      <c r="H74" s="31" t="s">
        <v>75</v>
      </c>
      <c r="I74" s="31"/>
      <c r="J74" s="31"/>
      <c r="K74" s="31"/>
      <c r="L74" s="31"/>
      <c r="M74" s="31"/>
      <c r="N74" s="31"/>
      <c r="O74" s="55"/>
      <c r="P74" s="5"/>
    </row>
    <row r="75" spans="2:16" ht="14.4">
      <c r="B75" s="4"/>
      <c r="C75" s="100" t="s">
        <v>76</v>
      </c>
      <c r="D75" s="101"/>
      <c r="E75" s="101"/>
      <c r="F75" s="101"/>
      <c r="G75" s="101"/>
      <c r="H75" s="101"/>
      <c r="I75" s="101"/>
      <c r="J75" s="101"/>
      <c r="K75" s="101"/>
      <c r="L75" s="101"/>
      <c r="M75" s="101"/>
      <c r="N75" s="101"/>
      <c r="O75" s="102"/>
      <c r="P75" s="5"/>
    </row>
    <row r="76" spans="2:16" ht="14.4">
      <c r="B76" s="4"/>
      <c r="C76" s="359"/>
      <c r="D76" s="360"/>
      <c r="E76" s="360"/>
      <c r="F76" s="360"/>
      <c r="G76" s="360"/>
      <c r="H76" s="360"/>
      <c r="I76" s="360"/>
      <c r="J76" s="360"/>
      <c r="K76" s="360"/>
      <c r="L76" s="360"/>
      <c r="M76" s="360"/>
      <c r="N76" s="360"/>
      <c r="O76" s="361"/>
      <c r="P76" s="25"/>
    </row>
    <row r="77" spans="2:16" ht="14.4">
      <c r="B77" s="4"/>
      <c r="C77" s="359"/>
      <c r="D77" s="360"/>
      <c r="E77" s="360"/>
      <c r="F77" s="360"/>
      <c r="G77" s="360"/>
      <c r="H77" s="360"/>
      <c r="I77" s="360"/>
      <c r="J77" s="360"/>
      <c r="K77" s="360"/>
      <c r="L77" s="360"/>
      <c r="M77" s="360"/>
      <c r="N77" s="360"/>
      <c r="O77" s="361"/>
      <c r="P77" s="25"/>
    </row>
    <row r="78" spans="2:16" ht="14.4">
      <c r="B78" s="4"/>
      <c r="C78" s="40"/>
      <c r="D78" s="98"/>
      <c r="E78" s="98"/>
      <c r="F78" s="98"/>
      <c r="G78" s="98"/>
      <c r="H78" s="98"/>
      <c r="I78" s="98"/>
      <c r="J78" s="98"/>
      <c r="K78" s="98"/>
      <c r="L78" s="98"/>
      <c r="M78" s="98"/>
      <c r="N78" s="98"/>
      <c r="O78" s="99"/>
      <c r="P78" s="25"/>
    </row>
    <row r="79" spans="2:16" ht="14.4">
      <c r="B79" s="4"/>
      <c r="C79" s="103" t="s">
        <v>77</v>
      </c>
      <c r="D79" s="98"/>
      <c r="E79" s="98"/>
      <c r="F79" s="98"/>
      <c r="G79" s="98"/>
      <c r="H79" s="98"/>
      <c r="I79" s="98"/>
      <c r="J79" s="98"/>
      <c r="K79" s="98"/>
      <c r="L79" s="98"/>
      <c r="M79" s="98"/>
      <c r="N79" s="98"/>
      <c r="O79" s="99"/>
      <c r="P79" s="25"/>
    </row>
    <row r="80" spans="2:16" ht="12.75" customHeight="1">
      <c r="B80" s="4"/>
      <c r="C80" s="356" t="s">
        <v>78</v>
      </c>
      <c r="D80" s="357"/>
      <c r="E80" s="357"/>
      <c r="F80" s="357"/>
      <c r="G80" s="357"/>
      <c r="H80" s="357"/>
      <c r="I80" s="357"/>
      <c r="J80" s="357"/>
      <c r="K80" s="357"/>
      <c r="L80" s="357"/>
      <c r="M80" s="357"/>
      <c r="N80" s="357"/>
      <c r="O80" s="358"/>
      <c r="P80" s="26"/>
    </row>
    <row r="81" spans="2:16" ht="28.5" customHeight="1">
      <c r="B81" s="4"/>
      <c r="C81" s="356"/>
      <c r="D81" s="357"/>
      <c r="E81" s="357"/>
      <c r="F81" s="357"/>
      <c r="G81" s="357"/>
      <c r="H81" s="357"/>
      <c r="I81" s="357"/>
      <c r="J81" s="357"/>
      <c r="K81" s="357"/>
      <c r="L81" s="357"/>
      <c r="M81" s="357"/>
      <c r="N81" s="357"/>
      <c r="O81" s="358"/>
      <c r="P81" s="26"/>
    </row>
    <row r="82" spans="2:16" ht="13.35" customHeight="1">
      <c r="B82" s="4"/>
      <c r="C82" s="356" t="s">
        <v>79</v>
      </c>
      <c r="D82" s="357"/>
      <c r="E82" s="357"/>
      <c r="F82" s="357"/>
      <c r="G82" s="357"/>
      <c r="H82" s="357"/>
      <c r="I82" s="357"/>
      <c r="J82" s="357"/>
      <c r="K82" s="357"/>
      <c r="L82" s="357"/>
      <c r="M82" s="357"/>
      <c r="N82" s="357"/>
      <c r="O82" s="358"/>
      <c r="P82" s="26"/>
    </row>
    <row r="83" spans="2:16" ht="45" customHeight="1">
      <c r="B83" s="4"/>
      <c r="C83" s="356"/>
      <c r="D83" s="357"/>
      <c r="E83" s="357"/>
      <c r="F83" s="357"/>
      <c r="G83" s="357"/>
      <c r="H83" s="357"/>
      <c r="I83" s="357"/>
      <c r="J83" s="357"/>
      <c r="K83" s="357"/>
      <c r="L83" s="357"/>
      <c r="M83" s="357"/>
      <c r="N83" s="357"/>
      <c r="O83" s="358"/>
      <c r="P83" s="26"/>
    </row>
    <row r="84" spans="2:16" ht="14.4">
      <c r="B84" s="4"/>
      <c r="C84" s="40"/>
      <c r="D84" s="98"/>
      <c r="E84" s="98"/>
      <c r="F84" s="98"/>
      <c r="G84" s="98"/>
      <c r="H84" s="98"/>
      <c r="I84" s="98"/>
      <c r="J84" s="98"/>
      <c r="K84" s="98"/>
      <c r="L84" s="98"/>
      <c r="M84" s="98"/>
      <c r="N84" s="98"/>
      <c r="O84" s="99"/>
      <c r="P84" s="25"/>
    </row>
    <row r="85" spans="2:16" ht="14.4">
      <c r="B85" s="4"/>
      <c r="C85" s="54"/>
      <c r="D85" s="31"/>
      <c r="E85" s="31"/>
      <c r="F85" s="31"/>
      <c r="G85" s="31"/>
      <c r="H85" s="97" t="s">
        <v>71</v>
      </c>
      <c r="I85" s="31"/>
      <c r="J85" s="31"/>
      <c r="K85" s="31"/>
      <c r="L85" s="31"/>
      <c r="M85" s="31"/>
      <c r="N85" s="31"/>
      <c r="O85" s="55"/>
      <c r="P85" s="5"/>
    </row>
    <row r="86" spans="2:16" ht="14.4">
      <c r="B86" s="4"/>
      <c r="C86" s="54"/>
      <c r="D86" s="31"/>
      <c r="E86" s="31"/>
      <c r="F86" s="31"/>
      <c r="G86" s="31"/>
      <c r="H86" s="31" t="s">
        <v>72</v>
      </c>
      <c r="I86" s="64"/>
      <c r="J86" s="64"/>
      <c r="K86" s="64"/>
      <c r="L86" s="31"/>
      <c r="M86" s="31"/>
      <c r="N86" s="31"/>
      <c r="O86" s="55"/>
      <c r="P86" s="5"/>
    </row>
    <row r="87" spans="2:16" ht="14.4">
      <c r="B87" s="4"/>
      <c r="C87" s="54"/>
      <c r="D87" s="31"/>
      <c r="E87" s="31"/>
      <c r="F87" s="31"/>
      <c r="G87" s="31"/>
      <c r="H87" s="31" t="s">
        <v>80</v>
      </c>
      <c r="I87" s="104"/>
      <c r="J87" s="104"/>
      <c r="K87" s="104"/>
      <c r="L87" s="31"/>
      <c r="M87" s="31"/>
      <c r="N87" s="31"/>
      <c r="O87" s="55"/>
      <c r="P87" s="5"/>
    </row>
    <row r="88" spans="2:16" ht="14.4">
      <c r="B88" s="4"/>
      <c r="C88" s="105"/>
      <c r="D88" s="98"/>
      <c r="E88" s="98"/>
      <c r="F88" s="98"/>
      <c r="G88" s="98"/>
      <c r="H88" s="31" t="s">
        <v>81</v>
      </c>
      <c r="I88" s="31"/>
      <c r="J88" s="31"/>
      <c r="K88" s="31"/>
      <c r="L88" s="98"/>
      <c r="M88" s="98"/>
      <c r="N88" s="98"/>
      <c r="O88" s="99"/>
      <c r="P88" s="25"/>
    </row>
    <row r="89" spans="2:16" ht="18.75" customHeight="1" thickBot="1">
      <c r="B89" s="4"/>
      <c r="C89" s="352"/>
      <c r="D89" s="353"/>
      <c r="E89" s="353"/>
      <c r="F89" s="77"/>
      <c r="G89" s="77"/>
      <c r="H89" s="77"/>
      <c r="I89" s="77"/>
      <c r="J89" s="77"/>
      <c r="K89" s="350"/>
      <c r="L89" s="350"/>
      <c r="M89" s="350"/>
      <c r="N89" s="350"/>
      <c r="O89" s="351"/>
      <c r="P89" s="27"/>
    </row>
    <row r="90" spans="2:16" ht="14.4" thickBot="1">
      <c r="B90" s="28"/>
      <c r="C90" s="29"/>
      <c r="D90" s="29"/>
      <c r="E90" s="29"/>
      <c r="F90" s="29"/>
      <c r="G90" s="29"/>
      <c r="H90" s="29"/>
      <c r="I90" s="29"/>
      <c r="J90" s="29"/>
      <c r="K90" s="29"/>
      <c r="L90" s="29"/>
      <c r="M90" s="29"/>
      <c r="N90" s="29"/>
      <c r="O90" s="29"/>
      <c r="P90" s="30"/>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 (Entidad)</vt:lpstr>
      <vt:lpstr>PROPUESTA ECONOMICA(Proponente)</vt:lpstr>
      <vt:lpstr>INDICAR CÓDIGO DEL ITEM DE PAGO</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David Alejandro Hurtado Palma</cp:lastModifiedBy>
  <cp:revision/>
  <dcterms:created xsi:type="dcterms:W3CDTF">2006-06-27T16:47:25Z</dcterms:created>
  <dcterms:modified xsi:type="dcterms:W3CDTF">2026-10-14T19:59:07Z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