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liro\Documents\LIBERTAD RELIGIOSA\"/>
    </mc:Choice>
  </mc:AlternateContent>
  <xr:revisionPtr revIDLastSave="0" documentId="13_ncr:1_{54B6C3BD-6F9D-419F-BB2B-CD6246D5BAF8}" xr6:coauthVersionLast="47" xr6:coauthVersionMax="47" xr10:uidLastSave="{00000000-0000-0000-0000-000000000000}"/>
  <bookViews>
    <workbookView xWindow="-120" yWindow="-120" windowWidth="20730" windowHeight="11040" xr2:uid="{6E511F90-4EB4-45DE-95A4-B522690636DF}"/>
  </bookViews>
  <sheets>
    <sheet name="ANALISIS DE COTIZACCIONES" sheetId="1" r:id="rId1"/>
    <sheet name="VARIACION DE PRECIOS" sheetId="6" r:id="rId2"/>
    <sheet name="CRITERIOS DE SELECCION" sheetId="11" r:id="rId3"/>
    <sheet name="PRECIOS DE REFERENCIA" sheetId="10" r:id="rId4"/>
  </sheets>
  <definedNames>
    <definedName name="_xlnm._FilterDatabase" localSheetId="2" hidden="1">'CRITERIOS DE SELECCION'!$H$12:$J$196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6" i="11" l="1"/>
  <c r="I196" i="11"/>
  <c r="H196" i="11"/>
  <c r="G196" i="11"/>
  <c r="F196" i="11"/>
  <c r="E196" i="11"/>
  <c r="D196" i="11"/>
  <c r="J195" i="11"/>
  <c r="I195" i="11"/>
  <c r="H195" i="11"/>
  <c r="G195" i="11"/>
  <c r="F195" i="11"/>
  <c r="E195" i="11"/>
  <c r="D195" i="11"/>
  <c r="J194" i="11"/>
  <c r="I194" i="11"/>
  <c r="H194" i="11"/>
  <c r="G194" i="11"/>
  <c r="F194" i="11"/>
  <c r="E194" i="11"/>
  <c r="D194" i="11"/>
  <c r="J193" i="11"/>
  <c r="I193" i="11"/>
  <c r="H193" i="11"/>
  <c r="G193" i="11"/>
  <c r="F193" i="11"/>
  <c r="E193" i="11"/>
  <c r="D193" i="11"/>
  <c r="J192" i="11"/>
  <c r="I192" i="11"/>
  <c r="H192" i="11"/>
  <c r="G192" i="11"/>
  <c r="F192" i="11"/>
  <c r="E192" i="11"/>
  <c r="D192" i="11"/>
  <c r="J191" i="11"/>
  <c r="I191" i="11"/>
  <c r="H191" i="11"/>
  <c r="G191" i="11"/>
  <c r="F191" i="11"/>
  <c r="E191" i="11"/>
  <c r="D191" i="11"/>
  <c r="J190" i="11"/>
  <c r="I190" i="11"/>
  <c r="H190" i="11"/>
  <c r="G190" i="11"/>
  <c r="F190" i="11"/>
  <c r="E190" i="11"/>
  <c r="D190" i="11"/>
  <c r="J189" i="11"/>
  <c r="I189" i="11"/>
  <c r="H189" i="11"/>
  <c r="G189" i="11"/>
  <c r="F189" i="11"/>
  <c r="E189" i="11"/>
  <c r="D189" i="11"/>
  <c r="J188" i="11"/>
  <c r="I188" i="11"/>
  <c r="H188" i="11"/>
  <c r="G188" i="11"/>
  <c r="F188" i="11"/>
  <c r="E188" i="11"/>
  <c r="D188" i="11"/>
  <c r="J187" i="11"/>
  <c r="I187" i="11"/>
  <c r="H187" i="11"/>
  <c r="G187" i="11"/>
  <c r="F187" i="11"/>
  <c r="E187" i="11"/>
  <c r="D187" i="11"/>
  <c r="J186" i="11"/>
  <c r="I186" i="11"/>
  <c r="H186" i="11"/>
  <c r="G186" i="11"/>
  <c r="F186" i="11"/>
  <c r="E186" i="11"/>
  <c r="D186" i="11"/>
  <c r="J185" i="11"/>
  <c r="I185" i="11"/>
  <c r="H185" i="11"/>
  <c r="G185" i="11"/>
  <c r="F185" i="11"/>
  <c r="E185" i="11"/>
  <c r="D185" i="11"/>
  <c r="J184" i="11"/>
  <c r="I184" i="11"/>
  <c r="H184" i="11"/>
  <c r="G184" i="11"/>
  <c r="F184" i="11"/>
  <c r="E184" i="11"/>
  <c r="D184" i="11"/>
  <c r="J183" i="11"/>
  <c r="I183" i="11"/>
  <c r="H183" i="11"/>
  <c r="G183" i="11"/>
  <c r="F183" i="11"/>
  <c r="E183" i="11"/>
  <c r="D183" i="11"/>
  <c r="J182" i="11"/>
  <c r="I182" i="11"/>
  <c r="H182" i="11"/>
  <c r="G182" i="11"/>
  <c r="F182" i="11"/>
  <c r="E182" i="11"/>
  <c r="D182" i="11"/>
  <c r="J181" i="11"/>
  <c r="I181" i="11"/>
  <c r="H181" i="11"/>
  <c r="G181" i="11"/>
  <c r="F181" i="11"/>
  <c r="E181" i="11"/>
  <c r="D181" i="11"/>
  <c r="J180" i="11"/>
  <c r="I180" i="11"/>
  <c r="H180" i="11"/>
  <c r="G180" i="11"/>
  <c r="F180" i="11"/>
  <c r="E180" i="11"/>
  <c r="D180" i="11"/>
  <c r="J179" i="11"/>
  <c r="I179" i="11"/>
  <c r="H179" i="11"/>
  <c r="G179" i="11"/>
  <c r="F179" i="11"/>
  <c r="E179" i="11"/>
  <c r="D179" i="11"/>
  <c r="J178" i="11"/>
  <c r="I178" i="11"/>
  <c r="H178" i="11"/>
  <c r="G178" i="11"/>
  <c r="F178" i="11"/>
  <c r="E178" i="11"/>
  <c r="D178" i="11"/>
  <c r="J177" i="11"/>
  <c r="I177" i="11"/>
  <c r="H177" i="11"/>
  <c r="G177" i="11"/>
  <c r="F177" i="11"/>
  <c r="E177" i="11"/>
  <c r="D177" i="11"/>
  <c r="J176" i="11"/>
  <c r="I176" i="11"/>
  <c r="H176" i="11"/>
  <c r="G176" i="11"/>
  <c r="F176" i="11"/>
  <c r="E176" i="11"/>
  <c r="D176" i="11"/>
  <c r="J175" i="11"/>
  <c r="I175" i="11"/>
  <c r="H175" i="11"/>
  <c r="G175" i="11"/>
  <c r="F175" i="11"/>
  <c r="E175" i="11"/>
  <c r="D175" i="11"/>
  <c r="J174" i="11"/>
  <c r="I174" i="11"/>
  <c r="H174" i="11"/>
  <c r="G174" i="11"/>
  <c r="F174" i="11"/>
  <c r="E174" i="11"/>
  <c r="D174" i="11"/>
  <c r="J173" i="11"/>
  <c r="I173" i="11"/>
  <c r="H173" i="11"/>
  <c r="G173" i="11"/>
  <c r="F173" i="11"/>
  <c r="E173" i="11"/>
  <c r="D173" i="11"/>
  <c r="J172" i="11"/>
  <c r="I172" i="11"/>
  <c r="H172" i="11"/>
  <c r="G172" i="11"/>
  <c r="F172" i="11"/>
  <c r="E172" i="11"/>
  <c r="D172" i="11"/>
  <c r="J171" i="11"/>
  <c r="I171" i="11"/>
  <c r="H171" i="11"/>
  <c r="G171" i="11"/>
  <c r="F171" i="11"/>
  <c r="E171" i="11"/>
  <c r="D171" i="11"/>
  <c r="J170" i="11"/>
  <c r="I170" i="11"/>
  <c r="H170" i="11"/>
  <c r="G170" i="11"/>
  <c r="F170" i="11"/>
  <c r="E170" i="11"/>
  <c r="D170" i="11"/>
  <c r="J169" i="11"/>
  <c r="I169" i="11"/>
  <c r="H169" i="11"/>
  <c r="G169" i="11"/>
  <c r="F169" i="11"/>
  <c r="E169" i="11"/>
  <c r="D169" i="11"/>
  <c r="J168" i="11"/>
  <c r="I168" i="11"/>
  <c r="H168" i="11"/>
  <c r="G168" i="11"/>
  <c r="F168" i="11"/>
  <c r="E168" i="11"/>
  <c r="D168" i="11"/>
  <c r="J167" i="11"/>
  <c r="I167" i="11"/>
  <c r="H167" i="11"/>
  <c r="G167" i="11"/>
  <c r="F167" i="11"/>
  <c r="E167" i="11"/>
  <c r="D167" i="11"/>
  <c r="J166" i="11"/>
  <c r="I166" i="11"/>
  <c r="H166" i="11"/>
  <c r="G166" i="11"/>
  <c r="F166" i="11"/>
  <c r="E166" i="11"/>
  <c r="D166" i="11"/>
  <c r="J165" i="11"/>
  <c r="I165" i="11"/>
  <c r="H165" i="11"/>
  <c r="G165" i="11"/>
  <c r="F165" i="11"/>
  <c r="E165" i="11"/>
  <c r="D165" i="11"/>
  <c r="J164" i="11"/>
  <c r="I164" i="11"/>
  <c r="H164" i="11"/>
  <c r="G164" i="11"/>
  <c r="F164" i="11"/>
  <c r="E164" i="11"/>
  <c r="D164" i="11"/>
  <c r="J163" i="11"/>
  <c r="I163" i="11"/>
  <c r="H163" i="11"/>
  <c r="G163" i="11"/>
  <c r="F163" i="11"/>
  <c r="E163" i="11"/>
  <c r="D163" i="11"/>
  <c r="J162" i="11"/>
  <c r="I162" i="11"/>
  <c r="H162" i="11"/>
  <c r="G162" i="11"/>
  <c r="F162" i="11"/>
  <c r="E162" i="11"/>
  <c r="D162" i="11"/>
  <c r="J161" i="11"/>
  <c r="I161" i="11"/>
  <c r="H161" i="11"/>
  <c r="G161" i="11"/>
  <c r="F161" i="11"/>
  <c r="E161" i="11"/>
  <c r="D161" i="11"/>
  <c r="J160" i="11"/>
  <c r="I160" i="11"/>
  <c r="H160" i="11"/>
  <c r="G160" i="11"/>
  <c r="F160" i="11"/>
  <c r="E160" i="11"/>
  <c r="D160" i="11"/>
  <c r="J159" i="11"/>
  <c r="I159" i="11"/>
  <c r="H159" i="11"/>
  <c r="G159" i="11"/>
  <c r="F159" i="11"/>
  <c r="E159" i="11"/>
  <c r="D159" i="11"/>
  <c r="J158" i="11"/>
  <c r="I158" i="11"/>
  <c r="H158" i="11"/>
  <c r="G158" i="11"/>
  <c r="F158" i="11"/>
  <c r="E158" i="11"/>
  <c r="D158" i="11"/>
  <c r="J157" i="11"/>
  <c r="I157" i="11"/>
  <c r="H157" i="11"/>
  <c r="G157" i="11"/>
  <c r="F157" i="11"/>
  <c r="E157" i="11"/>
  <c r="D157" i="11"/>
  <c r="J156" i="11"/>
  <c r="I156" i="11"/>
  <c r="H156" i="11"/>
  <c r="G156" i="11"/>
  <c r="F156" i="11"/>
  <c r="E156" i="11"/>
  <c r="D156" i="11"/>
  <c r="J155" i="11"/>
  <c r="I155" i="11"/>
  <c r="H155" i="11"/>
  <c r="G155" i="11"/>
  <c r="F155" i="11"/>
  <c r="E155" i="11"/>
  <c r="D155" i="11"/>
  <c r="J154" i="11"/>
  <c r="I154" i="11"/>
  <c r="H154" i="11"/>
  <c r="G154" i="11"/>
  <c r="F154" i="11"/>
  <c r="E154" i="11"/>
  <c r="D154" i="11"/>
  <c r="J153" i="11"/>
  <c r="I153" i="11"/>
  <c r="H153" i="11"/>
  <c r="G153" i="11"/>
  <c r="F153" i="11"/>
  <c r="E153" i="11"/>
  <c r="D153" i="11"/>
  <c r="J152" i="11"/>
  <c r="I152" i="11"/>
  <c r="H152" i="11"/>
  <c r="G152" i="11"/>
  <c r="F152" i="11"/>
  <c r="E152" i="11"/>
  <c r="D152" i="11"/>
  <c r="J151" i="11"/>
  <c r="I151" i="11"/>
  <c r="H151" i="11"/>
  <c r="G151" i="11"/>
  <c r="F151" i="11"/>
  <c r="E151" i="11"/>
  <c r="D151" i="11"/>
  <c r="J150" i="11"/>
  <c r="I150" i="11"/>
  <c r="H150" i="11"/>
  <c r="G150" i="11"/>
  <c r="F150" i="11"/>
  <c r="E150" i="11"/>
  <c r="D150" i="11"/>
  <c r="J149" i="11"/>
  <c r="I149" i="11"/>
  <c r="H149" i="11"/>
  <c r="G149" i="11"/>
  <c r="F149" i="11"/>
  <c r="E149" i="11"/>
  <c r="D149" i="11"/>
  <c r="J148" i="11"/>
  <c r="I148" i="11"/>
  <c r="H148" i="11"/>
  <c r="G148" i="11"/>
  <c r="F148" i="11"/>
  <c r="E148" i="11"/>
  <c r="D148" i="11"/>
  <c r="J147" i="11"/>
  <c r="I147" i="11"/>
  <c r="H147" i="11"/>
  <c r="G147" i="11"/>
  <c r="F147" i="11"/>
  <c r="E147" i="11"/>
  <c r="D147" i="11"/>
  <c r="J146" i="11"/>
  <c r="I146" i="11"/>
  <c r="H146" i="11"/>
  <c r="G146" i="11"/>
  <c r="F146" i="11"/>
  <c r="E146" i="11"/>
  <c r="D146" i="11"/>
  <c r="J145" i="11"/>
  <c r="I145" i="11"/>
  <c r="H145" i="11"/>
  <c r="G145" i="11"/>
  <c r="F145" i="11"/>
  <c r="E145" i="11"/>
  <c r="D145" i="11"/>
  <c r="J144" i="11"/>
  <c r="I144" i="11"/>
  <c r="H144" i="11"/>
  <c r="G144" i="11"/>
  <c r="F144" i="11"/>
  <c r="E144" i="11"/>
  <c r="D144" i="11"/>
  <c r="J143" i="11"/>
  <c r="I143" i="11"/>
  <c r="H143" i="11"/>
  <c r="G143" i="11"/>
  <c r="F143" i="11"/>
  <c r="E143" i="11"/>
  <c r="D143" i="11"/>
  <c r="J142" i="11"/>
  <c r="I142" i="11"/>
  <c r="H142" i="11"/>
  <c r="G142" i="11"/>
  <c r="F142" i="11"/>
  <c r="E142" i="11"/>
  <c r="D142" i="11"/>
  <c r="J141" i="11"/>
  <c r="I141" i="11"/>
  <c r="H141" i="11"/>
  <c r="G141" i="11"/>
  <c r="F141" i="11"/>
  <c r="E141" i="11"/>
  <c r="D141" i="11"/>
  <c r="J140" i="11"/>
  <c r="I140" i="11"/>
  <c r="H140" i="11"/>
  <c r="G140" i="11"/>
  <c r="F140" i="11"/>
  <c r="E140" i="11"/>
  <c r="D140" i="11"/>
  <c r="J139" i="11"/>
  <c r="I139" i="11"/>
  <c r="H139" i="11"/>
  <c r="G139" i="11"/>
  <c r="F139" i="11"/>
  <c r="E139" i="11"/>
  <c r="D139" i="11"/>
  <c r="J138" i="11"/>
  <c r="I138" i="11"/>
  <c r="H138" i="11"/>
  <c r="G138" i="11"/>
  <c r="F138" i="11"/>
  <c r="E138" i="11"/>
  <c r="D138" i="11"/>
  <c r="J137" i="11"/>
  <c r="I137" i="11"/>
  <c r="H137" i="11"/>
  <c r="G137" i="11"/>
  <c r="F137" i="11"/>
  <c r="E137" i="11"/>
  <c r="D137" i="11"/>
  <c r="J136" i="11"/>
  <c r="I136" i="11"/>
  <c r="H136" i="11"/>
  <c r="G136" i="11"/>
  <c r="F136" i="11"/>
  <c r="E136" i="11"/>
  <c r="D136" i="11"/>
  <c r="J135" i="11"/>
  <c r="I135" i="11"/>
  <c r="H135" i="11"/>
  <c r="G135" i="11"/>
  <c r="F135" i="11"/>
  <c r="E135" i="11"/>
  <c r="D135" i="11"/>
  <c r="J134" i="11"/>
  <c r="I134" i="11"/>
  <c r="H134" i="11"/>
  <c r="G134" i="11"/>
  <c r="F134" i="11"/>
  <c r="E134" i="11"/>
  <c r="D134" i="11"/>
  <c r="J133" i="11"/>
  <c r="I133" i="11"/>
  <c r="H133" i="11"/>
  <c r="G133" i="11"/>
  <c r="F133" i="11"/>
  <c r="E133" i="11"/>
  <c r="D133" i="11"/>
  <c r="J132" i="11"/>
  <c r="I132" i="11"/>
  <c r="H132" i="11"/>
  <c r="G132" i="11"/>
  <c r="F132" i="11"/>
  <c r="E132" i="11"/>
  <c r="D132" i="11"/>
  <c r="J131" i="11"/>
  <c r="I131" i="11"/>
  <c r="H131" i="11"/>
  <c r="G131" i="11"/>
  <c r="F131" i="11"/>
  <c r="E131" i="11"/>
  <c r="D131" i="11"/>
  <c r="J130" i="11"/>
  <c r="I130" i="11"/>
  <c r="H130" i="11"/>
  <c r="G130" i="11"/>
  <c r="F130" i="11"/>
  <c r="E130" i="11"/>
  <c r="D130" i="11"/>
  <c r="J129" i="11"/>
  <c r="I129" i="11"/>
  <c r="H129" i="11"/>
  <c r="G129" i="11"/>
  <c r="F129" i="11"/>
  <c r="E129" i="11"/>
  <c r="D129" i="11"/>
  <c r="J128" i="11"/>
  <c r="I128" i="11"/>
  <c r="H128" i="11"/>
  <c r="G128" i="11"/>
  <c r="F128" i="11"/>
  <c r="E128" i="11"/>
  <c r="D128" i="11"/>
  <c r="J127" i="11"/>
  <c r="I127" i="11"/>
  <c r="H127" i="11"/>
  <c r="G127" i="11"/>
  <c r="F127" i="11"/>
  <c r="E127" i="11"/>
  <c r="D127" i="11"/>
  <c r="J126" i="11"/>
  <c r="I126" i="11"/>
  <c r="H126" i="11"/>
  <c r="G126" i="11"/>
  <c r="F126" i="11"/>
  <c r="E126" i="11"/>
  <c r="D126" i="11"/>
  <c r="J125" i="11"/>
  <c r="I125" i="11"/>
  <c r="H125" i="11"/>
  <c r="G125" i="11"/>
  <c r="F125" i="11"/>
  <c r="E125" i="11"/>
  <c r="D125" i="11"/>
  <c r="J124" i="11"/>
  <c r="I124" i="11"/>
  <c r="H124" i="11"/>
  <c r="G124" i="11"/>
  <c r="F124" i="11"/>
  <c r="E124" i="11"/>
  <c r="D124" i="11"/>
  <c r="J123" i="11"/>
  <c r="I123" i="11"/>
  <c r="H123" i="11"/>
  <c r="G123" i="11"/>
  <c r="F123" i="11"/>
  <c r="E123" i="11"/>
  <c r="D123" i="11"/>
  <c r="J122" i="11"/>
  <c r="I122" i="11"/>
  <c r="H122" i="11"/>
  <c r="G122" i="11"/>
  <c r="F122" i="11"/>
  <c r="E122" i="11"/>
  <c r="D122" i="11"/>
  <c r="J121" i="11"/>
  <c r="I121" i="11"/>
  <c r="H121" i="11"/>
  <c r="G121" i="11"/>
  <c r="F121" i="11"/>
  <c r="E121" i="11"/>
  <c r="D121" i="11"/>
  <c r="J120" i="11"/>
  <c r="I120" i="11"/>
  <c r="H120" i="11"/>
  <c r="G120" i="11"/>
  <c r="F120" i="11"/>
  <c r="E120" i="11"/>
  <c r="D120" i="11"/>
  <c r="J119" i="11"/>
  <c r="I119" i="11"/>
  <c r="H119" i="11"/>
  <c r="G119" i="11"/>
  <c r="F119" i="11"/>
  <c r="E119" i="11"/>
  <c r="D119" i="11"/>
  <c r="J118" i="11"/>
  <c r="I118" i="11"/>
  <c r="H118" i="11"/>
  <c r="G118" i="11"/>
  <c r="F118" i="11"/>
  <c r="E118" i="11"/>
  <c r="D118" i="11"/>
  <c r="J117" i="11"/>
  <c r="I117" i="11"/>
  <c r="H117" i="11"/>
  <c r="G117" i="11"/>
  <c r="F117" i="11"/>
  <c r="E117" i="11"/>
  <c r="D117" i="11"/>
  <c r="J116" i="11"/>
  <c r="I116" i="11"/>
  <c r="H116" i="11"/>
  <c r="G116" i="11"/>
  <c r="F116" i="11"/>
  <c r="E116" i="11"/>
  <c r="D116" i="11"/>
  <c r="J115" i="11"/>
  <c r="I115" i="11"/>
  <c r="H115" i="11"/>
  <c r="G115" i="11"/>
  <c r="F115" i="11"/>
  <c r="E115" i="11"/>
  <c r="D115" i="11"/>
  <c r="J114" i="11"/>
  <c r="I114" i="11"/>
  <c r="H114" i="11"/>
  <c r="G114" i="11"/>
  <c r="F114" i="11"/>
  <c r="E114" i="11"/>
  <c r="D114" i="11"/>
  <c r="J113" i="11"/>
  <c r="I113" i="11"/>
  <c r="H113" i="11"/>
  <c r="G113" i="11"/>
  <c r="F113" i="11"/>
  <c r="E113" i="11"/>
  <c r="D113" i="11"/>
  <c r="J112" i="11"/>
  <c r="I112" i="11"/>
  <c r="H112" i="11"/>
  <c r="G112" i="11"/>
  <c r="F112" i="11"/>
  <c r="E112" i="11"/>
  <c r="D112" i="11"/>
  <c r="J111" i="11"/>
  <c r="I111" i="11"/>
  <c r="H111" i="11"/>
  <c r="G111" i="11"/>
  <c r="F111" i="11"/>
  <c r="E111" i="11"/>
  <c r="D111" i="11"/>
  <c r="J110" i="11"/>
  <c r="I110" i="11"/>
  <c r="H110" i="11"/>
  <c r="G110" i="11"/>
  <c r="F110" i="11"/>
  <c r="E110" i="11"/>
  <c r="D110" i="11"/>
  <c r="J109" i="11"/>
  <c r="I109" i="11"/>
  <c r="H109" i="11"/>
  <c r="G109" i="11"/>
  <c r="F109" i="11"/>
  <c r="E109" i="11"/>
  <c r="D109" i="11"/>
  <c r="J108" i="11"/>
  <c r="I108" i="11"/>
  <c r="H108" i="11"/>
  <c r="G108" i="11"/>
  <c r="F108" i="11"/>
  <c r="E108" i="11"/>
  <c r="D108" i="11"/>
  <c r="J107" i="11"/>
  <c r="I107" i="11"/>
  <c r="H107" i="11"/>
  <c r="G107" i="11"/>
  <c r="F107" i="11"/>
  <c r="E107" i="11"/>
  <c r="D107" i="11"/>
  <c r="J106" i="11"/>
  <c r="I106" i="11"/>
  <c r="H106" i="11"/>
  <c r="G106" i="11"/>
  <c r="F106" i="11"/>
  <c r="E106" i="11"/>
  <c r="D106" i="11"/>
  <c r="J105" i="11"/>
  <c r="I105" i="11"/>
  <c r="H105" i="11"/>
  <c r="G105" i="11"/>
  <c r="F105" i="11"/>
  <c r="E105" i="11"/>
  <c r="D105" i="11"/>
  <c r="J104" i="11"/>
  <c r="I104" i="11"/>
  <c r="H104" i="11"/>
  <c r="G104" i="11"/>
  <c r="F104" i="11"/>
  <c r="E104" i="11"/>
  <c r="D104" i="11"/>
  <c r="J103" i="11"/>
  <c r="I103" i="11"/>
  <c r="H103" i="11"/>
  <c r="G103" i="11"/>
  <c r="F103" i="11"/>
  <c r="E103" i="11"/>
  <c r="D103" i="11"/>
  <c r="J102" i="11"/>
  <c r="I102" i="11"/>
  <c r="H102" i="11"/>
  <c r="G102" i="11"/>
  <c r="F102" i="11"/>
  <c r="E102" i="11"/>
  <c r="D102" i="11"/>
  <c r="J101" i="11"/>
  <c r="I101" i="11"/>
  <c r="H101" i="11"/>
  <c r="G101" i="11"/>
  <c r="F101" i="11"/>
  <c r="E101" i="11"/>
  <c r="D101" i="11"/>
  <c r="J100" i="11"/>
  <c r="I100" i="11"/>
  <c r="H100" i="11"/>
  <c r="G100" i="11"/>
  <c r="F100" i="11"/>
  <c r="E100" i="11"/>
  <c r="D100" i="11"/>
  <c r="J99" i="11"/>
  <c r="I99" i="11"/>
  <c r="H99" i="11"/>
  <c r="G99" i="11"/>
  <c r="F99" i="11"/>
  <c r="E99" i="11"/>
  <c r="D99" i="11"/>
  <c r="J98" i="11"/>
  <c r="I98" i="11"/>
  <c r="H98" i="11"/>
  <c r="G98" i="11"/>
  <c r="F98" i="11"/>
  <c r="E98" i="11"/>
  <c r="D98" i="11"/>
  <c r="J97" i="11"/>
  <c r="I97" i="11"/>
  <c r="H97" i="11"/>
  <c r="G97" i="11"/>
  <c r="F97" i="11"/>
  <c r="E97" i="11"/>
  <c r="D97" i="11"/>
  <c r="J96" i="11"/>
  <c r="I96" i="11"/>
  <c r="H96" i="11"/>
  <c r="G96" i="11"/>
  <c r="F96" i="11"/>
  <c r="E96" i="11"/>
  <c r="D96" i="11"/>
  <c r="J95" i="11"/>
  <c r="I95" i="11"/>
  <c r="H95" i="11"/>
  <c r="G95" i="11"/>
  <c r="F95" i="11"/>
  <c r="E95" i="11"/>
  <c r="D95" i="11"/>
  <c r="J94" i="11"/>
  <c r="I94" i="11"/>
  <c r="H94" i="11"/>
  <c r="G94" i="11"/>
  <c r="F94" i="11"/>
  <c r="E94" i="11"/>
  <c r="D94" i="11"/>
  <c r="J93" i="11"/>
  <c r="I93" i="11"/>
  <c r="H93" i="11"/>
  <c r="G93" i="11"/>
  <c r="F93" i="11"/>
  <c r="E93" i="11"/>
  <c r="D93" i="11"/>
  <c r="J92" i="11"/>
  <c r="I92" i="11"/>
  <c r="H92" i="11"/>
  <c r="G92" i="11"/>
  <c r="F92" i="11"/>
  <c r="E92" i="11"/>
  <c r="D92" i="11"/>
  <c r="J91" i="11"/>
  <c r="I91" i="11"/>
  <c r="H91" i="11"/>
  <c r="G91" i="11"/>
  <c r="F91" i="11"/>
  <c r="E91" i="11"/>
  <c r="D91" i="11"/>
  <c r="J90" i="11"/>
  <c r="I90" i="11"/>
  <c r="H90" i="11"/>
  <c r="G90" i="11"/>
  <c r="F90" i="11"/>
  <c r="E90" i="11"/>
  <c r="D90" i="11"/>
  <c r="J89" i="11"/>
  <c r="I89" i="11"/>
  <c r="H89" i="11"/>
  <c r="G89" i="11"/>
  <c r="F89" i="11"/>
  <c r="E89" i="11"/>
  <c r="D89" i="11"/>
  <c r="J88" i="11"/>
  <c r="I88" i="11"/>
  <c r="H88" i="11"/>
  <c r="G88" i="11"/>
  <c r="F88" i="11"/>
  <c r="E88" i="11"/>
  <c r="D88" i="11"/>
  <c r="J87" i="11"/>
  <c r="I87" i="11"/>
  <c r="H87" i="11"/>
  <c r="G87" i="11"/>
  <c r="F87" i="11"/>
  <c r="E87" i="11"/>
  <c r="D87" i="11"/>
  <c r="J86" i="11"/>
  <c r="I86" i="11"/>
  <c r="H86" i="11"/>
  <c r="G86" i="11"/>
  <c r="F86" i="11"/>
  <c r="E86" i="11"/>
  <c r="D86" i="11"/>
  <c r="J85" i="11"/>
  <c r="I85" i="11"/>
  <c r="H85" i="11"/>
  <c r="G85" i="11"/>
  <c r="F85" i="11"/>
  <c r="E85" i="11"/>
  <c r="D85" i="11"/>
  <c r="J84" i="11"/>
  <c r="I84" i="11"/>
  <c r="H84" i="11"/>
  <c r="G84" i="11"/>
  <c r="F84" i="11"/>
  <c r="E84" i="11"/>
  <c r="D84" i="11"/>
  <c r="J83" i="11"/>
  <c r="I83" i="11"/>
  <c r="H83" i="11"/>
  <c r="G83" i="11"/>
  <c r="F83" i="11"/>
  <c r="E83" i="11"/>
  <c r="D83" i="11"/>
  <c r="J82" i="11"/>
  <c r="I82" i="11"/>
  <c r="H82" i="11"/>
  <c r="G82" i="11"/>
  <c r="F82" i="11"/>
  <c r="E82" i="11"/>
  <c r="D82" i="11"/>
  <c r="J81" i="11"/>
  <c r="I81" i="11"/>
  <c r="H81" i="11"/>
  <c r="G81" i="11"/>
  <c r="F81" i="11"/>
  <c r="E81" i="11"/>
  <c r="D81" i="11"/>
  <c r="J80" i="11"/>
  <c r="I80" i="11"/>
  <c r="H80" i="11"/>
  <c r="G80" i="11"/>
  <c r="F80" i="11"/>
  <c r="E80" i="11"/>
  <c r="D80" i="11"/>
  <c r="J79" i="11"/>
  <c r="I79" i="11"/>
  <c r="H79" i="11"/>
  <c r="G79" i="11"/>
  <c r="F79" i="11"/>
  <c r="E79" i="11"/>
  <c r="D79" i="11"/>
  <c r="J78" i="11"/>
  <c r="I78" i="11"/>
  <c r="H78" i="11"/>
  <c r="G78" i="11"/>
  <c r="F78" i="11"/>
  <c r="E78" i="11"/>
  <c r="D78" i="11"/>
  <c r="J77" i="11"/>
  <c r="I77" i="11"/>
  <c r="H77" i="11"/>
  <c r="G77" i="11"/>
  <c r="F77" i="11"/>
  <c r="E77" i="11"/>
  <c r="D77" i="11"/>
  <c r="J76" i="11"/>
  <c r="I76" i="11"/>
  <c r="H76" i="11"/>
  <c r="G76" i="11"/>
  <c r="F76" i="11"/>
  <c r="E76" i="11"/>
  <c r="D76" i="11"/>
  <c r="J75" i="11"/>
  <c r="I75" i="11"/>
  <c r="H75" i="11"/>
  <c r="G75" i="11"/>
  <c r="F75" i="11"/>
  <c r="E75" i="11"/>
  <c r="D75" i="11"/>
  <c r="J74" i="11"/>
  <c r="I74" i="11"/>
  <c r="H74" i="11"/>
  <c r="G74" i="11"/>
  <c r="F74" i="11"/>
  <c r="E74" i="11"/>
  <c r="D74" i="11"/>
  <c r="J73" i="11"/>
  <c r="I73" i="11"/>
  <c r="H73" i="11"/>
  <c r="G73" i="11"/>
  <c r="F73" i="11"/>
  <c r="E73" i="11"/>
  <c r="D73" i="11"/>
  <c r="J72" i="11"/>
  <c r="I72" i="11"/>
  <c r="H72" i="11"/>
  <c r="G72" i="11"/>
  <c r="F72" i="11"/>
  <c r="E72" i="11"/>
  <c r="D72" i="11"/>
  <c r="J71" i="11"/>
  <c r="I71" i="11"/>
  <c r="H71" i="11"/>
  <c r="G71" i="11"/>
  <c r="F71" i="11"/>
  <c r="E71" i="11"/>
  <c r="D71" i="11"/>
  <c r="J70" i="11"/>
  <c r="I70" i="11"/>
  <c r="H70" i="11"/>
  <c r="G70" i="11"/>
  <c r="F70" i="11"/>
  <c r="E70" i="11"/>
  <c r="D70" i="11"/>
  <c r="J69" i="11"/>
  <c r="I69" i="11"/>
  <c r="H69" i="11"/>
  <c r="G69" i="11"/>
  <c r="F69" i="11"/>
  <c r="E69" i="11"/>
  <c r="D69" i="11"/>
  <c r="J68" i="11"/>
  <c r="I68" i="11"/>
  <c r="H68" i="11"/>
  <c r="G68" i="11"/>
  <c r="F68" i="11"/>
  <c r="E68" i="11"/>
  <c r="D68" i="11"/>
  <c r="J67" i="11"/>
  <c r="I67" i="11"/>
  <c r="H67" i="11"/>
  <c r="G67" i="11"/>
  <c r="F67" i="11"/>
  <c r="E67" i="11"/>
  <c r="D67" i="11"/>
  <c r="J66" i="11"/>
  <c r="I66" i="11"/>
  <c r="H66" i="11"/>
  <c r="G66" i="11"/>
  <c r="F66" i="11"/>
  <c r="E66" i="11"/>
  <c r="D66" i="11"/>
  <c r="J65" i="11"/>
  <c r="I65" i="11"/>
  <c r="H65" i="11"/>
  <c r="G65" i="11"/>
  <c r="F65" i="11"/>
  <c r="E65" i="11"/>
  <c r="D65" i="11"/>
  <c r="J64" i="11"/>
  <c r="I64" i="11"/>
  <c r="H64" i="11"/>
  <c r="G64" i="11"/>
  <c r="F64" i="11"/>
  <c r="E64" i="11"/>
  <c r="D64" i="11"/>
  <c r="J63" i="11"/>
  <c r="I63" i="11"/>
  <c r="H63" i="11"/>
  <c r="G63" i="11"/>
  <c r="F63" i="11"/>
  <c r="E63" i="11"/>
  <c r="D63" i="11"/>
  <c r="J62" i="11"/>
  <c r="I62" i="11"/>
  <c r="H62" i="11"/>
  <c r="G62" i="11"/>
  <c r="F62" i="11"/>
  <c r="E62" i="11"/>
  <c r="D62" i="11"/>
  <c r="J61" i="11"/>
  <c r="I61" i="11"/>
  <c r="H61" i="11"/>
  <c r="G61" i="11"/>
  <c r="F61" i="11"/>
  <c r="E61" i="11"/>
  <c r="D61" i="11"/>
  <c r="J60" i="11"/>
  <c r="I60" i="11"/>
  <c r="H60" i="11"/>
  <c r="G60" i="11"/>
  <c r="F60" i="11"/>
  <c r="E60" i="11"/>
  <c r="D60" i="11"/>
  <c r="J59" i="11"/>
  <c r="I59" i="11"/>
  <c r="H59" i="11"/>
  <c r="G59" i="11"/>
  <c r="F59" i="11"/>
  <c r="E59" i="11"/>
  <c r="D59" i="11"/>
  <c r="J58" i="11"/>
  <c r="I58" i="11"/>
  <c r="H58" i="11"/>
  <c r="G58" i="11"/>
  <c r="F58" i="11"/>
  <c r="E58" i="11"/>
  <c r="D58" i="11"/>
  <c r="J57" i="11"/>
  <c r="I57" i="11"/>
  <c r="H57" i="11"/>
  <c r="G57" i="11"/>
  <c r="F57" i="11"/>
  <c r="E57" i="11"/>
  <c r="D57" i="11"/>
  <c r="J56" i="11"/>
  <c r="I56" i="11"/>
  <c r="H56" i="11"/>
  <c r="G56" i="11"/>
  <c r="F56" i="11"/>
  <c r="E56" i="11"/>
  <c r="D56" i="11"/>
  <c r="J55" i="11"/>
  <c r="I55" i="11"/>
  <c r="H55" i="11"/>
  <c r="G55" i="11"/>
  <c r="F55" i="11"/>
  <c r="E55" i="11"/>
  <c r="D55" i="11"/>
  <c r="J54" i="11"/>
  <c r="I54" i="11"/>
  <c r="H54" i="11"/>
  <c r="G54" i="11"/>
  <c r="F54" i="11"/>
  <c r="E54" i="11"/>
  <c r="D54" i="11"/>
  <c r="J53" i="11"/>
  <c r="I53" i="11"/>
  <c r="H53" i="11"/>
  <c r="G53" i="11"/>
  <c r="F53" i="11"/>
  <c r="E53" i="11"/>
  <c r="D53" i="11"/>
  <c r="J52" i="11"/>
  <c r="I52" i="11"/>
  <c r="H52" i="11"/>
  <c r="G52" i="11"/>
  <c r="F52" i="11"/>
  <c r="E52" i="11"/>
  <c r="D52" i="11"/>
  <c r="J51" i="11"/>
  <c r="I51" i="11"/>
  <c r="H51" i="11"/>
  <c r="G51" i="11"/>
  <c r="F51" i="11"/>
  <c r="E51" i="11"/>
  <c r="D51" i="11"/>
  <c r="J50" i="11"/>
  <c r="I50" i="11"/>
  <c r="H50" i="11"/>
  <c r="G50" i="11"/>
  <c r="F50" i="11"/>
  <c r="E50" i="11"/>
  <c r="D50" i="11"/>
  <c r="J49" i="11"/>
  <c r="I49" i="11"/>
  <c r="H49" i="11"/>
  <c r="G49" i="11"/>
  <c r="F49" i="11"/>
  <c r="E49" i="11"/>
  <c r="D49" i="11"/>
  <c r="J48" i="11"/>
  <c r="I48" i="11"/>
  <c r="H48" i="11"/>
  <c r="G48" i="11"/>
  <c r="F48" i="11"/>
  <c r="E48" i="11"/>
  <c r="D48" i="11"/>
  <c r="J47" i="11"/>
  <c r="I47" i="11"/>
  <c r="H47" i="11"/>
  <c r="G47" i="11"/>
  <c r="F47" i="11"/>
  <c r="E47" i="11"/>
  <c r="D47" i="11"/>
  <c r="J46" i="11"/>
  <c r="I46" i="11"/>
  <c r="H46" i="11"/>
  <c r="G46" i="11"/>
  <c r="F46" i="11"/>
  <c r="E46" i="11"/>
  <c r="D46" i="11"/>
  <c r="J45" i="11"/>
  <c r="I45" i="11"/>
  <c r="H45" i="11"/>
  <c r="G45" i="11"/>
  <c r="F45" i="11"/>
  <c r="E45" i="11"/>
  <c r="D45" i="11"/>
  <c r="J44" i="11"/>
  <c r="I44" i="11"/>
  <c r="H44" i="11"/>
  <c r="G44" i="11"/>
  <c r="F44" i="11"/>
  <c r="E44" i="11"/>
  <c r="D44" i="11"/>
  <c r="J43" i="11"/>
  <c r="I43" i="11"/>
  <c r="H43" i="11"/>
  <c r="G43" i="11"/>
  <c r="F43" i="11"/>
  <c r="E43" i="11"/>
  <c r="D43" i="11"/>
  <c r="J42" i="11"/>
  <c r="I42" i="11"/>
  <c r="H42" i="11"/>
  <c r="G42" i="11"/>
  <c r="F42" i="11"/>
  <c r="E42" i="11"/>
  <c r="D42" i="11"/>
  <c r="J41" i="11"/>
  <c r="I41" i="11"/>
  <c r="H41" i="11"/>
  <c r="G41" i="11"/>
  <c r="F41" i="11"/>
  <c r="E41" i="11"/>
  <c r="D41" i="11"/>
  <c r="J40" i="11"/>
  <c r="I40" i="11"/>
  <c r="H40" i="11"/>
  <c r="G40" i="11"/>
  <c r="F40" i="11"/>
  <c r="E40" i="11"/>
  <c r="D40" i="11"/>
  <c r="J39" i="11"/>
  <c r="I39" i="11"/>
  <c r="H39" i="11"/>
  <c r="G39" i="11"/>
  <c r="F39" i="11"/>
  <c r="E39" i="11"/>
  <c r="D39" i="11"/>
  <c r="J38" i="11"/>
  <c r="I38" i="11"/>
  <c r="H38" i="11"/>
  <c r="G38" i="11"/>
  <c r="F38" i="11"/>
  <c r="E38" i="11"/>
  <c r="D38" i="11"/>
  <c r="J37" i="11"/>
  <c r="I37" i="11"/>
  <c r="H37" i="11"/>
  <c r="G37" i="11"/>
  <c r="F37" i="11"/>
  <c r="E37" i="11"/>
  <c r="D37" i="11"/>
  <c r="J36" i="11"/>
  <c r="I36" i="11"/>
  <c r="H36" i="11"/>
  <c r="G36" i="11"/>
  <c r="F36" i="11"/>
  <c r="E36" i="11"/>
  <c r="D36" i="11"/>
  <c r="J35" i="11"/>
  <c r="I35" i="11"/>
  <c r="H35" i="11"/>
  <c r="G35" i="11"/>
  <c r="F35" i="11"/>
  <c r="E35" i="11"/>
  <c r="D35" i="11"/>
  <c r="J34" i="11"/>
  <c r="I34" i="11"/>
  <c r="H34" i="11"/>
  <c r="G34" i="11"/>
  <c r="F34" i="11"/>
  <c r="E34" i="11"/>
  <c r="D34" i="11"/>
  <c r="J33" i="11"/>
  <c r="I33" i="11"/>
  <c r="H33" i="11"/>
  <c r="G33" i="11"/>
  <c r="F33" i="11"/>
  <c r="E33" i="11"/>
  <c r="D33" i="11"/>
  <c r="J32" i="11"/>
  <c r="I32" i="11"/>
  <c r="H32" i="11"/>
  <c r="G32" i="11"/>
  <c r="F32" i="11"/>
  <c r="E32" i="11"/>
  <c r="D32" i="11"/>
  <c r="J31" i="11"/>
  <c r="I31" i="11"/>
  <c r="H31" i="11"/>
  <c r="G31" i="11"/>
  <c r="F31" i="11"/>
  <c r="E31" i="11"/>
  <c r="D31" i="11"/>
  <c r="J30" i="11"/>
  <c r="I30" i="11"/>
  <c r="H30" i="11"/>
  <c r="G30" i="11"/>
  <c r="F30" i="11"/>
  <c r="E30" i="11"/>
  <c r="D30" i="11"/>
  <c r="J29" i="11"/>
  <c r="I29" i="11"/>
  <c r="H29" i="11"/>
  <c r="G29" i="11"/>
  <c r="F29" i="11"/>
  <c r="E29" i="11"/>
  <c r="D29" i="11"/>
  <c r="J28" i="11"/>
  <c r="I28" i="11"/>
  <c r="H28" i="11"/>
  <c r="G28" i="11"/>
  <c r="F28" i="11"/>
  <c r="E28" i="11"/>
  <c r="D28" i="11"/>
  <c r="J27" i="11"/>
  <c r="I27" i="11"/>
  <c r="H27" i="11"/>
  <c r="G27" i="11"/>
  <c r="F27" i="11"/>
  <c r="E27" i="11"/>
  <c r="D27" i="11"/>
  <c r="J26" i="11"/>
  <c r="I26" i="11"/>
  <c r="H26" i="11"/>
  <c r="G26" i="11"/>
  <c r="F26" i="11"/>
  <c r="E26" i="11"/>
  <c r="D26" i="11"/>
  <c r="J25" i="11"/>
  <c r="I25" i="11"/>
  <c r="H25" i="11"/>
  <c r="G25" i="11"/>
  <c r="F25" i="11"/>
  <c r="E25" i="11"/>
  <c r="D25" i="11"/>
  <c r="J24" i="11"/>
  <c r="I24" i="11"/>
  <c r="H24" i="11"/>
  <c r="G24" i="11"/>
  <c r="F24" i="11"/>
  <c r="E24" i="11"/>
  <c r="D24" i="11"/>
  <c r="J23" i="11"/>
  <c r="I23" i="11"/>
  <c r="H23" i="11"/>
  <c r="G23" i="11"/>
  <c r="F23" i="11"/>
  <c r="E23" i="11"/>
  <c r="D23" i="11"/>
  <c r="J22" i="11"/>
  <c r="I22" i="11"/>
  <c r="H22" i="11"/>
  <c r="G22" i="11"/>
  <c r="F22" i="11"/>
  <c r="E22" i="11"/>
  <c r="D22" i="11"/>
  <c r="J21" i="11"/>
  <c r="I21" i="11"/>
  <c r="H21" i="11"/>
  <c r="G21" i="11"/>
  <c r="F21" i="11"/>
  <c r="E21" i="11"/>
  <c r="D21" i="11"/>
  <c r="J20" i="11"/>
  <c r="I20" i="11"/>
  <c r="H20" i="11"/>
  <c r="G20" i="11"/>
  <c r="F20" i="11"/>
  <c r="E20" i="11"/>
  <c r="D20" i="11"/>
  <c r="J19" i="11"/>
  <c r="I19" i="11"/>
  <c r="H19" i="11"/>
  <c r="G19" i="11"/>
  <c r="F19" i="11"/>
  <c r="E19" i="11"/>
  <c r="D19" i="11"/>
  <c r="J18" i="11"/>
  <c r="I18" i="11"/>
  <c r="H18" i="11"/>
  <c r="G18" i="11"/>
  <c r="F18" i="11"/>
  <c r="E18" i="11"/>
  <c r="D18" i="11"/>
  <c r="J17" i="11"/>
  <c r="I17" i="11"/>
  <c r="H17" i="11"/>
  <c r="G17" i="11"/>
  <c r="F17" i="11"/>
  <c r="E17" i="11"/>
  <c r="D17" i="11"/>
  <c r="J16" i="11"/>
  <c r="I16" i="11"/>
  <c r="H16" i="11"/>
  <c r="G16" i="11"/>
  <c r="F16" i="11"/>
  <c r="E16" i="11"/>
  <c r="D16" i="11"/>
  <c r="J15" i="11"/>
  <c r="I15" i="11"/>
  <c r="H15" i="11"/>
  <c r="G15" i="11"/>
  <c r="F15" i="11"/>
  <c r="E15" i="11"/>
  <c r="D15" i="11"/>
  <c r="J14" i="11"/>
  <c r="I14" i="11"/>
  <c r="H14" i="11"/>
  <c r="G14" i="11"/>
  <c r="F14" i="11"/>
  <c r="E14" i="11"/>
  <c r="D14" i="11"/>
  <c r="J13" i="11"/>
  <c r="I13" i="11"/>
  <c r="H13" i="11"/>
  <c r="G13" i="11"/>
  <c r="F13" i="11"/>
  <c r="E13" i="11"/>
  <c r="D13" i="11"/>
  <c r="E207" i="6"/>
  <c r="D207" i="6"/>
  <c r="C207" i="6"/>
  <c r="E206" i="6"/>
  <c r="D206" i="6"/>
  <c r="C206" i="6"/>
  <c r="E205" i="6"/>
  <c r="D205" i="6"/>
  <c r="C205" i="6"/>
  <c r="E204" i="6"/>
  <c r="D204" i="6"/>
  <c r="C204" i="6"/>
  <c r="E203" i="6"/>
  <c r="D203" i="6"/>
  <c r="C203" i="6"/>
  <c r="E202" i="6"/>
  <c r="D202" i="6"/>
  <c r="C202" i="6"/>
  <c r="E201" i="6"/>
  <c r="D201" i="6"/>
  <c r="C201" i="6"/>
  <c r="E200" i="6"/>
  <c r="D200" i="6"/>
  <c r="C200" i="6"/>
  <c r="E199" i="6"/>
  <c r="D199" i="6"/>
  <c r="C199" i="6"/>
  <c r="E198" i="6"/>
  <c r="D198" i="6"/>
  <c r="C198" i="6"/>
  <c r="E197" i="6"/>
  <c r="D197" i="6"/>
  <c r="C197" i="6"/>
  <c r="E196" i="6"/>
  <c r="D196" i="6"/>
  <c r="C196" i="6"/>
  <c r="E195" i="6"/>
  <c r="D195" i="6"/>
  <c r="C195" i="6"/>
  <c r="E191" i="6"/>
  <c r="D191" i="6"/>
  <c r="C191" i="6"/>
  <c r="E190" i="6"/>
  <c r="D190" i="6"/>
  <c r="C190" i="6"/>
  <c r="E189" i="6"/>
  <c r="D189" i="6"/>
  <c r="C189" i="6"/>
  <c r="E188" i="6"/>
  <c r="D188" i="6"/>
  <c r="C188" i="6"/>
  <c r="E187" i="6"/>
  <c r="D187" i="6"/>
  <c r="C187" i="6"/>
  <c r="E186" i="6"/>
  <c r="D186" i="6"/>
  <c r="C186" i="6"/>
  <c r="E185" i="6"/>
  <c r="D185" i="6"/>
  <c r="C185" i="6"/>
  <c r="E184" i="6"/>
  <c r="D184" i="6"/>
  <c r="C184" i="6"/>
  <c r="E183" i="6"/>
  <c r="D183" i="6"/>
  <c r="C183" i="6"/>
  <c r="E182" i="6"/>
  <c r="D182" i="6"/>
  <c r="C182" i="6"/>
  <c r="E181" i="6"/>
  <c r="D181" i="6"/>
  <c r="C181" i="6"/>
  <c r="E180" i="6"/>
  <c r="D180" i="6"/>
  <c r="C180" i="6"/>
  <c r="E179" i="6"/>
  <c r="D179" i="6"/>
  <c r="C179" i="6"/>
  <c r="E178" i="6"/>
  <c r="D178" i="6"/>
  <c r="C178" i="6"/>
  <c r="E177" i="6"/>
  <c r="D177" i="6"/>
  <c r="C177" i="6"/>
  <c r="E176" i="6"/>
  <c r="D176" i="6"/>
  <c r="C176" i="6"/>
  <c r="E175" i="6"/>
  <c r="D175" i="6"/>
  <c r="C175" i="6"/>
  <c r="E174" i="6"/>
  <c r="D174" i="6"/>
  <c r="C174" i="6"/>
  <c r="E173" i="6"/>
  <c r="D173" i="6"/>
  <c r="C173" i="6"/>
  <c r="E172" i="6"/>
  <c r="D172" i="6"/>
  <c r="C172" i="6"/>
  <c r="E171" i="6"/>
  <c r="D171" i="6"/>
  <c r="C171" i="6"/>
  <c r="E170" i="6"/>
  <c r="D170" i="6"/>
  <c r="C170" i="6"/>
  <c r="E169" i="6"/>
  <c r="D169" i="6"/>
  <c r="C169" i="6"/>
  <c r="E168" i="6"/>
  <c r="D168" i="6"/>
  <c r="C168" i="6"/>
  <c r="E167" i="6"/>
  <c r="D167" i="6"/>
  <c r="C167" i="6"/>
  <c r="E166" i="6"/>
  <c r="D166" i="6"/>
  <c r="C166" i="6"/>
  <c r="E165" i="6"/>
  <c r="D165" i="6"/>
  <c r="C165" i="6"/>
  <c r="E164" i="6"/>
  <c r="D164" i="6"/>
  <c r="C164" i="6"/>
  <c r="E163" i="6"/>
  <c r="D163" i="6"/>
  <c r="C163" i="6"/>
  <c r="E162" i="6"/>
  <c r="D162" i="6"/>
  <c r="C162" i="6"/>
  <c r="E161" i="6"/>
  <c r="D161" i="6"/>
  <c r="C161" i="6"/>
  <c r="E160" i="6"/>
  <c r="D160" i="6"/>
  <c r="C160" i="6"/>
  <c r="E159" i="6"/>
  <c r="D159" i="6"/>
  <c r="C159" i="6"/>
  <c r="E155" i="6"/>
  <c r="D155" i="6"/>
  <c r="C155" i="6"/>
  <c r="E154" i="6"/>
  <c r="D154" i="6"/>
  <c r="C154" i="6"/>
  <c r="E153" i="6"/>
  <c r="D153" i="6"/>
  <c r="C153" i="6"/>
  <c r="E152" i="6"/>
  <c r="D152" i="6"/>
  <c r="C152" i="6"/>
  <c r="E151" i="6"/>
  <c r="D151" i="6"/>
  <c r="C151" i="6"/>
  <c r="E150" i="6"/>
  <c r="D150" i="6"/>
  <c r="C150" i="6"/>
  <c r="E149" i="6"/>
  <c r="D149" i="6"/>
  <c r="C149" i="6"/>
  <c r="E148" i="6"/>
  <c r="D148" i="6"/>
  <c r="C148" i="6"/>
  <c r="E147" i="6"/>
  <c r="D147" i="6"/>
  <c r="C147" i="6"/>
  <c r="E146" i="6"/>
  <c r="D146" i="6"/>
  <c r="C146" i="6"/>
  <c r="E145" i="6"/>
  <c r="D145" i="6"/>
  <c r="C145" i="6"/>
  <c r="E144" i="6"/>
  <c r="D144" i="6"/>
  <c r="C144" i="6"/>
  <c r="E143" i="6"/>
  <c r="D143" i="6"/>
  <c r="C143" i="6"/>
  <c r="E142" i="6"/>
  <c r="D142" i="6"/>
  <c r="C142" i="6"/>
  <c r="E141" i="6"/>
  <c r="D141" i="6"/>
  <c r="C141" i="6"/>
  <c r="E140" i="6"/>
  <c r="D140" i="6"/>
  <c r="C140" i="6"/>
  <c r="E139" i="6"/>
  <c r="D139" i="6"/>
  <c r="C139" i="6"/>
  <c r="E138" i="6"/>
  <c r="D138" i="6"/>
  <c r="C138" i="6"/>
  <c r="E137" i="6"/>
  <c r="D137" i="6"/>
  <c r="C137" i="6"/>
  <c r="E136" i="6"/>
  <c r="D136" i="6"/>
  <c r="C136" i="6"/>
  <c r="E135" i="6"/>
  <c r="D135" i="6"/>
  <c r="C135" i="6"/>
  <c r="E131" i="6"/>
  <c r="D131" i="6"/>
  <c r="C131" i="6"/>
  <c r="E130" i="6"/>
  <c r="D130" i="6"/>
  <c r="C130" i="6"/>
  <c r="E129" i="6"/>
  <c r="D129" i="6"/>
  <c r="C129" i="6"/>
  <c r="E128" i="6"/>
  <c r="D128" i="6"/>
  <c r="C128" i="6"/>
  <c r="E127" i="6"/>
  <c r="D127" i="6"/>
  <c r="C127" i="6"/>
  <c r="E126" i="6"/>
  <c r="D126" i="6"/>
  <c r="C126" i="6"/>
  <c r="E125" i="6"/>
  <c r="D125" i="6"/>
  <c r="C125" i="6"/>
  <c r="E124" i="6"/>
  <c r="D124" i="6"/>
  <c r="C124" i="6"/>
  <c r="E123" i="6"/>
  <c r="D123" i="6"/>
  <c r="C123" i="6"/>
  <c r="E122" i="6"/>
  <c r="D122" i="6"/>
  <c r="C122" i="6"/>
  <c r="E121" i="6"/>
  <c r="D121" i="6"/>
  <c r="C121" i="6"/>
  <c r="E120" i="6"/>
  <c r="D120" i="6"/>
  <c r="C120" i="6"/>
  <c r="E119" i="6"/>
  <c r="D119" i="6"/>
  <c r="C119" i="6"/>
  <c r="E118" i="6"/>
  <c r="D118" i="6"/>
  <c r="C118" i="6"/>
  <c r="E117" i="6"/>
  <c r="D117" i="6"/>
  <c r="C117" i="6"/>
  <c r="E116" i="6"/>
  <c r="D116" i="6"/>
  <c r="C116" i="6"/>
  <c r="E115" i="6"/>
  <c r="D115" i="6"/>
  <c r="C115" i="6"/>
  <c r="E114" i="6"/>
  <c r="D114" i="6"/>
  <c r="C114" i="6"/>
  <c r="E113" i="6"/>
  <c r="D113" i="6"/>
  <c r="C113" i="6"/>
  <c r="E112" i="6"/>
  <c r="D112" i="6"/>
  <c r="C112" i="6"/>
  <c r="E111" i="6"/>
  <c r="D111" i="6"/>
  <c r="C111" i="6"/>
  <c r="E110" i="6"/>
  <c r="D110" i="6"/>
  <c r="C110" i="6"/>
  <c r="E109" i="6"/>
  <c r="D109" i="6"/>
  <c r="C109" i="6"/>
  <c r="E108" i="6"/>
  <c r="D108" i="6"/>
  <c r="C108" i="6"/>
  <c r="E107" i="6"/>
  <c r="D107" i="6"/>
  <c r="C107" i="6"/>
  <c r="E103" i="6"/>
  <c r="D103" i="6"/>
  <c r="C103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8" i="6"/>
  <c r="D88" i="6"/>
  <c r="C88" i="6"/>
  <c r="E87" i="6"/>
  <c r="D87" i="6"/>
  <c r="C87" i="6"/>
  <c r="E86" i="6"/>
  <c r="D86" i="6"/>
  <c r="C86" i="6"/>
  <c r="E85" i="6"/>
  <c r="D85" i="6"/>
  <c r="C85" i="6"/>
  <c r="E84" i="6"/>
  <c r="D84" i="6"/>
  <c r="C84" i="6"/>
  <c r="E83" i="6"/>
  <c r="D83" i="6"/>
  <c r="C83" i="6"/>
  <c r="E82" i="6"/>
  <c r="D82" i="6"/>
  <c r="C82" i="6"/>
  <c r="E81" i="6"/>
  <c r="D81" i="6"/>
  <c r="C81" i="6"/>
  <c r="E80" i="6"/>
  <c r="D80" i="6"/>
  <c r="C80" i="6"/>
  <c r="E76" i="6"/>
  <c r="D76" i="6"/>
  <c r="C76" i="6"/>
  <c r="E75" i="6"/>
  <c r="D75" i="6"/>
  <c r="C75" i="6"/>
  <c r="E74" i="6"/>
  <c r="D74" i="6"/>
  <c r="C74" i="6"/>
  <c r="E73" i="6"/>
  <c r="D73" i="6"/>
  <c r="C73" i="6"/>
  <c r="E72" i="6"/>
  <c r="D72" i="6"/>
  <c r="C72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6" i="6"/>
  <c r="D66" i="6"/>
  <c r="C66" i="6"/>
  <c r="E65" i="6"/>
  <c r="D65" i="6"/>
  <c r="C65" i="6"/>
  <c r="E64" i="6"/>
  <c r="D64" i="6"/>
  <c r="C64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4" i="6"/>
  <c r="D54" i="6"/>
  <c r="C54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40" i="6"/>
  <c r="D40" i="6"/>
  <c r="C40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2" i="6"/>
  <c r="D32" i="6"/>
  <c r="C32" i="6"/>
  <c r="E31" i="6"/>
  <c r="D31" i="6"/>
  <c r="C31" i="6"/>
  <c r="E30" i="6"/>
  <c r="D30" i="6"/>
  <c r="C30" i="6"/>
  <c r="E29" i="6"/>
  <c r="D29" i="6"/>
  <c r="C29" i="6"/>
  <c r="E28" i="6"/>
  <c r="D28" i="6"/>
  <c r="C28" i="6"/>
  <c r="E27" i="6"/>
  <c r="D27" i="6"/>
  <c r="C27" i="6"/>
  <c r="E26" i="6"/>
  <c r="D26" i="6"/>
  <c r="C26" i="6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E16" i="6"/>
  <c r="D16" i="6"/>
  <c r="C16" i="6"/>
  <c r="E15" i="6"/>
  <c r="D15" i="6"/>
  <c r="C15" i="6"/>
  <c r="E14" i="6"/>
  <c r="D14" i="6"/>
  <c r="C14" i="6"/>
  <c r="E13" i="6"/>
  <c r="D13" i="6"/>
  <c r="C13" i="6"/>
  <c r="E12" i="6"/>
  <c r="D12" i="6"/>
  <c r="C12" i="6"/>
  <c r="E11" i="6"/>
  <c r="D11" i="6"/>
  <c r="C11" i="6"/>
  <c r="E10" i="6"/>
  <c r="D10" i="6"/>
  <c r="C10" i="6"/>
  <c r="E9" i="6"/>
  <c r="D9" i="6"/>
  <c r="C9" i="6"/>
  <c r="E8" i="6"/>
  <c r="D8" i="6"/>
  <c r="C8" i="6"/>
  <c r="E7" i="6"/>
  <c r="D7" i="6"/>
  <c r="C7" i="6"/>
  <c r="E6" i="6"/>
  <c r="D6" i="6"/>
  <c r="C6" i="6"/>
  <c r="Q218" i="1"/>
  <c r="P218" i="1"/>
  <c r="O218" i="1"/>
  <c r="N218" i="1"/>
  <c r="M218" i="1"/>
  <c r="L218" i="1"/>
  <c r="K218" i="1"/>
  <c r="Q217" i="1"/>
  <c r="P217" i="1"/>
  <c r="O217" i="1"/>
  <c r="N217" i="1"/>
  <c r="M217" i="1"/>
  <c r="L217" i="1"/>
  <c r="K217" i="1"/>
  <c r="Q216" i="1"/>
  <c r="P216" i="1"/>
  <c r="O216" i="1"/>
  <c r="N216" i="1"/>
  <c r="M216" i="1"/>
  <c r="L216" i="1"/>
  <c r="K216" i="1"/>
  <c r="Q215" i="1"/>
  <c r="P215" i="1"/>
  <c r="O215" i="1"/>
  <c r="N215" i="1"/>
  <c r="M215" i="1"/>
  <c r="L215" i="1"/>
  <c r="K215" i="1"/>
  <c r="Q214" i="1"/>
  <c r="P214" i="1"/>
  <c r="O214" i="1"/>
  <c r="N214" i="1"/>
  <c r="M214" i="1"/>
  <c r="L214" i="1"/>
  <c r="K214" i="1"/>
  <c r="Q213" i="1"/>
  <c r="P213" i="1"/>
  <c r="O213" i="1"/>
  <c r="N213" i="1"/>
  <c r="M213" i="1"/>
  <c r="L213" i="1"/>
  <c r="K213" i="1"/>
  <c r="Q212" i="1"/>
  <c r="P212" i="1"/>
  <c r="O212" i="1"/>
  <c r="N212" i="1"/>
  <c r="M212" i="1"/>
  <c r="L212" i="1"/>
  <c r="K212" i="1"/>
  <c r="Q211" i="1"/>
  <c r="P211" i="1"/>
  <c r="O211" i="1"/>
  <c r="N211" i="1"/>
  <c r="M211" i="1"/>
  <c r="L211" i="1"/>
  <c r="K211" i="1"/>
  <c r="Q210" i="1"/>
  <c r="P210" i="1"/>
  <c r="O210" i="1"/>
  <c r="N210" i="1"/>
  <c r="M210" i="1"/>
  <c r="L210" i="1"/>
  <c r="K210" i="1"/>
  <c r="Q209" i="1"/>
  <c r="P209" i="1"/>
  <c r="O209" i="1"/>
  <c r="N209" i="1"/>
  <c r="M209" i="1"/>
  <c r="L209" i="1"/>
  <c r="K209" i="1"/>
  <c r="Q208" i="1"/>
  <c r="P208" i="1"/>
  <c r="O208" i="1"/>
  <c r="N208" i="1"/>
  <c r="M208" i="1"/>
  <c r="L208" i="1"/>
  <c r="K208" i="1"/>
  <c r="Q207" i="1"/>
  <c r="P207" i="1"/>
  <c r="O207" i="1"/>
  <c r="N207" i="1"/>
  <c r="M207" i="1"/>
  <c r="L207" i="1"/>
  <c r="K207" i="1"/>
  <c r="Q206" i="1"/>
  <c r="P206" i="1"/>
  <c r="O206" i="1"/>
  <c r="N206" i="1"/>
  <c r="M206" i="1"/>
  <c r="L206" i="1"/>
  <c r="K206" i="1"/>
  <c r="K204" i="1"/>
  <c r="K203" i="1"/>
  <c r="K202" i="1"/>
  <c r="Q201" i="1"/>
  <c r="P201" i="1"/>
  <c r="O201" i="1"/>
  <c r="N201" i="1"/>
  <c r="M201" i="1"/>
  <c r="L201" i="1"/>
  <c r="K201" i="1"/>
  <c r="Q200" i="1"/>
  <c r="P200" i="1"/>
  <c r="O200" i="1"/>
  <c r="N200" i="1"/>
  <c r="M200" i="1"/>
  <c r="L200" i="1"/>
  <c r="K200" i="1"/>
  <c r="Q199" i="1"/>
  <c r="P199" i="1"/>
  <c r="O199" i="1"/>
  <c r="N199" i="1"/>
  <c r="M199" i="1"/>
  <c r="L199" i="1"/>
  <c r="K199" i="1"/>
  <c r="Q198" i="1"/>
  <c r="P198" i="1"/>
  <c r="O198" i="1"/>
  <c r="N198" i="1"/>
  <c r="M198" i="1"/>
  <c r="L198" i="1"/>
  <c r="K198" i="1"/>
  <c r="Q197" i="1"/>
  <c r="P197" i="1"/>
  <c r="O197" i="1"/>
  <c r="N197" i="1"/>
  <c r="M197" i="1"/>
  <c r="L197" i="1"/>
  <c r="K197" i="1"/>
  <c r="Q196" i="1"/>
  <c r="P196" i="1"/>
  <c r="O196" i="1"/>
  <c r="N196" i="1"/>
  <c r="M196" i="1"/>
  <c r="L196" i="1"/>
  <c r="K196" i="1"/>
  <c r="Q195" i="1"/>
  <c r="P195" i="1"/>
  <c r="O195" i="1"/>
  <c r="N195" i="1"/>
  <c r="M195" i="1"/>
  <c r="L195" i="1"/>
  <c r="K195" i="1"/>
  <c r="Q194" i="1"/>
  <c r="P194" i="1"/>
  <c r="O194" i="1"/>
  <c r="N194" i="1"/>
  <c r="M194" i="1"/>
  <c r="L194" i="1"/>
  <c r="K194" i="1"/>
  <c r="Q193" i="1"/>
  <c r="P193" i="1"/>
  <c r="O193" i="1"/>
  <c r="N193" i="1"/>
  <c r="M193" i="1"/>
  <c r="L193" i="1"/>
  <c r="K193" i="1"/>
  <c r="Q192" i="1"/>
  <c r="P192" i="1"/>
  <c r="O192" i="1"/>
  <c r="N192" i="1"/>
  <c r="M192" i="1"/>
  <c r="L192" i="1"/>
  <c r="K192" i="1"/>
  <c r="Q191" i="1"/>
  <c r="P191" i="1"/>
  <c r="O191" i="1"/>
  <c r="N191" i="1"/>
  <c r="M191" i="1"/>
  <c r="L191" i="1"/>
  <c r="K191" i="1"/>
  <c r="Q190" i="1"/>
  <c r="P190" i="1"/>
  <c r="O190" i="1"/>
  <c r="N190" i="1"/>
  <c r="M190" i="1"/>
  <c r="L190" i="1"/>
  <c r="K190" i="1"/>
  <c r="Q189" i="1"/>
  <c r="P189" i="1"/>
  <c r="O189" i="1"/>
  <c r="N189" i="1"/>
  <c r="M189" i="1"/>
  <c r="L189" i="1"/>
  <c r="K189" i="1"/>
  <c r="Q188" i="1"/>
  <c r="P188" i="1"/>
  <c r="O188" i="1"/>
  <c r="N188" i="1"/>
  <c r="M188" i="1"/>
  <c r="L188" i="1"/>
  <c r="K188" i="1"/>
  <c r="Q187" i="1"/>
  <c r="P187" i="1"/>
  <c r="O187" i="1"/>
  <c r="N187" i="1"/>
  <c r="M187" i="1"/>
  <c r="L187" i="1"/>
  <c r="K187" i="1"/>
  <c r="Q186" i="1"/>
  <c r="P186" i="1"/>
  <c r="O186" i="1"/>
  <c r="N186" i="1"/>
  <c r="M186" i="1"/>
  <c r="L186" i="1"/>
  <c r="K186" i="1"/>
  <c r="Q185" i="1"/>
  <c r="P185" i="1"/>
  <c r="O185" i="1"/>
  <c r="N185" i="1"/>
  <c r="M185" i="1"/>
  <c r="L185" i="1"/>
  <c r="K185" i="1"/>
  <c r="Q184" i="1"/>
  <c r="P184" i="1"/>
  <c r="O184" i="1"/>
  <c r="N184" i="1"/>
  <c r="M184" i="1"/>
  <c r="L184" i="1"/>
  <c r="K184" i="1"/>
  <c r="Q183" i="1"/>
  <c r="P183" i="1"/>
  <c r="O183" i="1"/>
  <c r="N183" i="1"/>
  <c r="M183" i="1"/>
  <c r="L183" i="1"/>
  <c r="K183" i="1"/>
  <c r="Q182" i="1"/>
  <c r="P182" i="1"/>
  <c r="O182" i="1"/>
  <c r="N182" i="1"/>
  <c r="M182" i="1"/>
  <c r="L182" i="1"/>
  <c r="K182" i="1"/>
  <c r="Q181" i="1"/>
  <c r="P181" i="1"/>
  <c r="O181" i="1"/>
  <c r="N181" i="1"/>
  <c r="M181" i="1"/>
  <c r="L181" i="1"/>
  <c r="K181" i="1"/>
  <c r="Q180" i="1"/>
  <c r="P180" i="1"/>
  <c r="O180" i="1"/>
  <c r="N180" i="1"/>
  <c r="M180" i="1"/>
  <c r="L180" i="1"/>
  <c r="K180" i="1"/>
  <c r="Q179" i="1"/>
  <c r="P179" i="1"/>
  <c r="O179" i="1"/>
  <c r="N179" i="1"/>
  <c r="M179" i="1"/>
  <c r="L179" i="1"/>
  <c r="K179" i="1"/>
  <c r="Q178" i="1"/>
  <c r="P178" i="1"/>
  <c r="O178" i="1"/>
  <c r="N178" i="1"/>
  <c r="M178" i="1"/>
  <c r="L178" i="1"/>
  <c r="K178" i="1"/>
  <c r="Q177" i="1"/>
  <c r="P177" i="1"/>
  <c r="O177" i="1"/>
  <c r="N177" i="1"/>
  <c r="M177" i="1"/>
  <c r="L177" i="1"/>
  <c r="K177" i="1"/>
  <c r="Q176" i="1"/>
  <c r="P176" i="1"/>
  <c r="O176" i="1"/>
  <c r="N176" i="1"/>
  <c r="M176" i="1"/>
  <c r="L176" i="1"/>
  <c r="K176" i="1"/>
  <c r="Q175" i="1"/>
  <c r="P175" i="1"/>
  <c r="O175" i="1"/>
  <c r="N175" i="1"/>
  <c r="M175" i="1"/>
  <c r="L175" i="1"/>
  <c r="K175" i="1"/>
  <c r="Q174" i="1"/>
  <c r="P174" i="1"/>
  <c r="O174" i="1"/>
  <c r="N174" i="1"/>
  <c r="M174" i="1"/>
  <c r="L174" i="1"/>
  <c r="K174" i="1"/>
  <c r="Q173" i="1"/>
  <c r="P173" i="1"/>
  <c r="O173" i="1"/>
  <c r="N173" i="1"/>
  <c r="M173" i="1"/>
  <c r="L173" i="1"/>
  <c r="K173" i="1"/>
  <c r="Q172" i="1"/>
  <c r="P172" i="1"/>
  <c r="O172" i="1"/>
  <c r="N172" i="1"/>
  <c r="M172" i="1"/>
  <c r="L172" i="1"/>
  <c r="K172" i="1"/>
  <c r="Q171" i="1"/>
  <c r="P171" i="1"/>
  <c r="O171" i="1"/>
  <c r="N171" i="1"/>
  <c r="M171" i="1"/>
  <c r="L171" i="1"/>
  <c r="K171" i="1"/>
  <c r="Q170" i="1"/>
  <c r="P170" i="1"/>
  <c r="O170" i="1"/>
  <c r="N170" i="1"/>
  <c r="M170" i="1"/>
  <c r="L170" i="1"/>
  <c r="K170" i="1"/>
  <c r="Q169" i="1"/>
  <c r="P169" i="1"/>
  <c r="O169" i="1"/>
  <c r="N169" i="1"/>
  <c r="M169" i="1"/>
  <c r="L169" i="1"/>
  <c r="K169" i="1"/>
  <c r="K167" i="1"/>
  <c r="K166" i="1"/>
  <c r="K165" i="1"/>
  <c r="Q164" i="1"/>
  <c r="P164" i="1"/>
  <c r="O164" i="1"/>
  <c r="N164" i="1"/>
  <c r="M164" i="1"/>
  <c r="L164" i="1"/>
  <c r="K164" i="1"/>
  <c r="Q163" i="1"/>
  <c r="P163" i="1"/>
  <c r="O163" i="1"/>
  <c r="N163" i="1"/>
  <c r="M163" i="1"/>
  <c r="L163" i="1"/>
  <c r="K163" i="1"/>
  <c r="Q162" i="1"/>
  <c r="P162" i="1"/>
  <c r="O162" i="1"/>
  <c r="N162" i="1"/>
  <c r="M162" i="1"/>
  <c r="L162" i="1"/>
  <c r="K162" i="1"/>
  <c r="Q161" i="1"/>
  <c r="P161" i="1"/>
  <c r="O161" i="1"/>
  <c r="N161" i="1"/>
  <c r="M161" i="1"/>
  <c r="L161" i="1"/>
  <c r="K161" i="1"/>
  <c r="Q160" i="1"/>
  <c r="P160" i="1"/>
  <c r="O160" i="1"/>
  <c r="N160" i="1"/>
  <c r="M160" i="1"/>
  <c r="L160" i="1"/>
  <c r="K160" i="1"/>
  <c r="Q159" i="1"/>
  <c r="P159" i="1"/>
  <c r="O159" i="1"/>
  <c r="N159" i="1"/>
  <c r="M159" i="1"/>
  <c r="L159" i="1"/>
  <c r="K159" i="1"/>
  <c r="Q158" i="1"/>
  <c r="P158" i="1"/>
  <c r="O158" i="1"/>
  <c r="N158" i="1"/>
  <c r="M158" i="1"/>
  <c r="L158" i="1"/>
  <c r="K158" i="1"/>
  <c r="Q157" i="1"/>
  <c r="P157" i="1"/>
  <c r="O157" i="1"/>
  <c r="N157" i="1"/>
  <c r="M157" i="1"/>
  <c r="L157" i="1"/>
  <c r="K157" i="1"/>
  <c r="Q156" i="1"/>
  <c r="P156" i="1"/>
  <c r="O156" i="1"/>
  <c r="N156" i="1"/>
  <c r="M156" i="1"/>
  <c r="L156" i="1"/>
  <c r="K156" i="1"/>
  <c r="Q155" i="1"/>
  <c r="P155" i="1"/>
  <c r="O155" i="1"/>
  <c r="N155" i="1"/>
  <c r="M155" i="1"/>
  <c r="L155" i="1"/>
  <c r="K155" i="1"/>
  <c r="Q154" i="1"/>
  <c r="P154" i="1"/>
  <c r="O154" i="1"/>
  <c r="N154" i="1"/>
  <c r="M154" i="1"/>
  <c r="L154" i="1"/>
  <c r="K154" i="1"/>
  <c r="Q153" i="1"/>
  <c r="P153" i="1"/>
  <c r="O153" i="1"/>
  <c r="N153" i="1"/>
  <c r="M153" i="1"/>
  <c r="L153" i="1"/>
  <c r="K153" i="1"/>
  <c r="Q152" i="1"/>
  <c r="P152" i="1"/>
  <c r="O152" i="1"/>
  <c r="N152" i="1"/>
  <c r="M152" i="1"/>
  <c r="L152" i="1"/>
  <c r="K152" i="1"/>
  <c r="Q151" i="1"/>
  <c r="P151" i="1"/>
  <c r="O151" i="1"/>
  <c r="N151" i="1"/>
  <c r="M151" i="1"/>
  <c r="L151" i="1"/>
  <c r="K151" i="1"/>
  <c r="Q150" i="1"/>
  <c r="P150" i="1"/>
  <c r="O150" i="1"/>
  <c r="N150" i="1"/>
  <c r="M150" i="1"/>
  <c r="L150" i="1"/>
  <c r="K150" i="1"/>
  <c r="Q149" i="1"/>
  <c r="P149" i="1"/>
  <c r="O149" i="1"/>
  <c r="N149" i="1"/>
  <c r="M149" i="1"/>
  <c r="L149" i="1"/>
  <c r="K149" i="1"/>
  <c r="Q148" i="1"/>
  <c r="P148" i="1"/>
  <c r="O148" i="1"/>
  <c r="N148" i="1"/>
  <c r="M148" i="1"/>
  <c r="L148" i="1"/>
  <c r="K148" i="1"/>
  <c r="Q147" i="1"/>
  <c r="P147" i="1"/>
  <c r="O147" i="1"/>
  <c r="N147" i="1"/>
  <c r="M147" i="1"/>
  <c r="L147" i="1"/>
  <c r="K147" i="1"/>
  <c r="Q146" i="1"/>
  <c r="P146" i="1"/>
  <c r="O146" i="1"/>
  <c r="N146" i="1"/>
  <c r="M146" i="1"/>
  <c r="L146" i="1"/>
  <c r="K146" i="1"/>
  <c r="Q145" i="1"/>
  <c r="P145" i="1"/>
  <c r="O145" i="1"/>
  <c r="N145" i="1"/>
  <c r="M145" i="1"/>
  <c r="L145" i="1"/>
  <c r="K145" i="1"/>
  <c r="Q144" i="1"/>
  <c r="P144" i="1"/>
  <c r="O144" i="1"/>
  <c r="N144" i="1"/>
  <c r="M144" i="1"/>
  <c r="L144" i="1"/>
  <c r="K144" i="1"/>
  <c r="K142" i="1"/>
  <c r="K141" i="1"/>
  <c r="K140" i="1"/>
  <c r="Q139" i="1"/>
  <c r="P139" i="1"/>
  <c r="O139" i="1"/>
  <c r="N139" i="1"/>
  <c r="M139" i="1"/>
  <c r="L139" i="1"/>
  <c r="K139" i="1"/>
  <c r="Q138" i="1"/>
  <c r="P138" i="1"/>
  <c r="O138" i="1"/>
  <c r="N138" i="1"/>
  <c r="M138" i="1"/>
  <c r="L138" i="1"/>
  <c r="K138" i="1"/>
  <c r="Q137" i="1"/>
  <c r="P137" i="1"/>
  <c r="O137" i="1"/>
  <c r="N137" i="1"/>
  <c r="M137" i="1"/>
  <c r="L137" i="1"/>
  <c r="K137" i="1"/>
  <c r="Q136" i="1"/>
  <c r="P136" i="1"/>
  <c r="O136" i="1"/>
  <c r="N136" i="1"/>
  <c r="M136" i="1"/>
  <c r="L136" i="1"/>
  <c r="K136" i="1"/>
  <c r="Q135" i="1"/>
  <c r="P135" i="1"/>
  <c r="O135" i="1"/>
  <c r="N135" i="1"/>
  <c r="M135" i="1"/>
  <c r="L135" i="1"/>
  <c r="K135" i="1"/>
  <c r="Q134" i="1"/>
  <c r="P134" i="1"/>
  <c r="O134" i="1"/>
  <c r="N134" i="1"/>
  <c r="M134" i="1"/>
  <c r="L134" i="1"/>
  <c r="K134" i="1"/>
  <c r="Q133" i="1"/>
  <c r="P133" i="1"/>
  <c r="O133" i="1"/>
  <c r="N133" i="1"/>
  <c r="M133" i="1"/>
  <c r="L133" i="1"/>
  <c r="K133" i="1"/>
  <c r="Q132" i="1"/>
  <c r="P132" i="1"/>
  <c r="O132" i="1"/>
  <c r="N132" i="1"/>
  <c r="M132" i="1"/>
  <c r="L132" i="1"/>
  <c r="K132" i="1"/>
  <c r="Q131" i="1"/>
  <c r="P131" i="1"/>
  <c r="O131" i="1"/>
  <c r="N131" i="1"/>
  <c r="M131" i="1"/>
  <c r="L131" i="1"/>
  <c r="K131" i="1"/>
  <c r="Q130" i="1"/>
  <c r="P130" i="1"/>
  <c r="O130" i="1"/>
  <c r="N130" i="1"/>
  <c r="M130" i="1"/>
  <c r="L130" i="1"/>
  <c r="K130" i="1"/>
  <c r="Q129" i="1"/>
  <c r="P129" i="1"/>
  <c r="O129" i="1"/>
  <c r="N129" i="1"/>
  <c r="M129" i="1"/>
  <c r="L129" i="1"/>
  <c r="K129" i="1"/>
  <c r="Q128" i="1"/>
  <c r="P128" i="1"/>
  <c r="O128" i="1"/>
  <c r="N128" i="1"/>
  <c r="M128" i="1"/>
  <c r="L128" i="1"/>
  <c r="K128" i="1"/>
  <c r="Q127" i="1"/>
  <c r="P127" i="1"/>
  <c r="O127" i="1"/>
  <c r="N127" i="1"/>
  <c r="M127" i="1"/>
  <c r="L127" i="1"/>
  <c r="K127" i="1"/>
  <c r="Q126" i="1"/>
  <c r="P126" i="1"/>
  <c r="O126" i="1"/>
  <c r="N126" i="1"/>
  <c r="M126" i="1"/>
  <c r="L126" i="1"/>
  <c r="K126" i="1"/>
  <c r="Q125" i="1"/>
  <c r="P125" i="1"/>
  <c r="O125" i="1"/>
  <c r="N125" i="1"/>
  <c r="M125" i="1"/>
  <c r="L125" i="1"/>
  <c r="K125" i="1"/>
  <c r="Q124" i="1"/>
  <c r="P124" i="1"/>
  <c r="O124" i="1"/>
  <c r="N124" i="1"/>
  <c r="M124" i="1"/>
  <c r="L124" i="1"/>
  <c r="K124" i="1"/>
  <c r="Q123" i="1"/>
  <c r="P123" i="1"/>
  <c r="O123" i="1"/>
  <c r="N123" i="1"/>
  <c r="M123" i="1"/>
  <c r="L123" i="1"/>
  <c r="K123" i="1"/>
  <c r="Q122" i="1"/>
  <c r="P122" i="1"/>
  <c r="O122" i="1"/>
  <c r="N122" i="1"/>
  <c r="M122" i="1"/>
  <c r="L122" i="1"/>
  <c r="K122" i="1"/>
  <c r="Q121" i="1"/>
  <c r="P121" i="1"/>
  <c r="O121" i="1"/>
  <c r="N121" i="1"/>
  <c r="M121" i="1"/>
  <c r="L121" i="1"/>
  <c r="K121" i="1"/>
  <c r="Q120" i="1"/>
  <c r="P120" i="1"/>
  <c r="O120" i="1"/>
  <c r="N120" i="1"/>
  <c r="M120" i="1"/>
  <c r="L120" i="1"/>
  <c r="K120" i="1"/>
  <c r="Q119" i="1"/>
  <c r="P119" i="1"/>
  <c r="O119" i="1"/>
  <c r="N119" i="1"/>
  <c r="M119" i="1"/>
  <c r="L119" i="1"/>
  <c r="K119" i="1"/>
  <c r="Q118" i="1"/>
  <c r="P118" i="1"/>
  <c r="O118" i="1"/>
  <c r="N118" i="1"/>
  <c r="M118" i="1"/>
  <c r="L118" i="1"/>
  <c r="K118" i="1"/>
  <c r="Q117" i="1"/>
  <c r="P117" i="1"/>
  <c r="O117" i="1"/>
  <c r="N117" i="1"/>
  <c r="M117" i="1"/>
  <c r="L117" i="1"/>
  <c r="K117" i="1"/>
  <c r="Q116" i="1"/>
  <c r="P116" i="1"/>
  <c r="O116" i="1"/>
  <c r="N116" i="1"/>
  <c r="M116" i="1"/>
  <c r="L116" i="1"/>
  <c r="K116" i="1"/>
  <c r="Q115" i="1"/>
  <c r="P115" i="1"/>
  <c r="O115" i="1"/>
  <c r="N115" i="1"/>
  <c r="M115" i="1"/>
  <c r="L115" i="1"/>
  <c r="K115" i="1"/>
  <c r="K113" i="1"/>
  <c r="K112" i="1"/>
  <c r="K111" i="1"/>
  <c r="K110" i="1"/>
  <c r="Q109" i="1"/>
  <c r="P109" i="1"/>
  <c r="O109" i="1"/>
  <c r="N109" i="1"/>
  <c r="M109" i="1"/>
  <c r="L109" i="1"/>
  <c r="K109" i="1"/>
  <c r="Q108" i="1"/>
  <c r="P108" i="1"/>
  <c r="O108" i="1"/>
  <c r="N108" i="1"/>
  <c r="M108" i="1"/>
  <c r="L108" i="1"/>
  <c r="K108" i="1"/>
  <c r="Q107" i="1"/>
  <c r="P107" i="1"/>
  <c r="O107" i="1"/>
  <c r="N107" i="1"/>
  <c r="M107" i="1"/>
  <c r="L107" i="1"/>
  <c r="K107" i="1"/>
  <c r="Q106" i="1"/>
  <c r="P106" i="1"/>
  <c r="O106" i="1"/>
  <c r="N106" i="1"/>
  <c r="M106" i="1"/>
  <c r="L106" i="1"/>
  <c r="K106" i="1"/>
  <c r="Q105" i="1"/>
  <c r="P105" i="1"/>
  <c r="O105" i="1"/>
  <c r="N105" i="1"/>
  <c r="M105" i="1"/>
  <c r="L105" i="1"/>
  <c r="K105" i="1"/>
  <c r="Q104" i="1"/>
  <c r="P104" i="1"/>
  <c r="O104" i="1"/>
  <c r="N104" i="1"/>
  <c r="M104" i="1"/>
  <c r="L104" i="1"/>
  <c r="K104" i="1"/>
  <c r="Q103" i="1"/>
  <c r="P103" i="1"/>
  <c r="O103" i="1"/>
  <c r="N103" i="1"/>
  <c r="M103" i="1"/>
  <c r="L103" i="1"/>
  <c r="K103" i="1"/>
  <c r="Q102" i="1"/>
  <c r="P102" i="1"/>
  <c r="O102" i="1"/>
  <c r="N102" i="1"/>
  <c r="M102" i="1"/>
  <c r="L102" i="1"/>
  <c r="K102" i="1"/>
  <c r="Q101" i="1"/>
  <c r="P101" i="1"/>
  <c r="O101" i="1"/>
  <c r="N101" i="1"/>
  <c r="M101" i="1"/>
  <c r="L101" i="1"/>
  <c r="K101" i="1"/>
  <c r="Q100" i="1"/>
  <c r="P100" i="1"/>
  <c r="O100" i="1"/>
  <c r="N100" i="1"/>
  <c r="M100" i="1"/>
  <c r="L100" i="1"/>
  <c r="K100" i="1"/>
  <c r="Q99" i="1"/>
  <c r="P99" i="1"/>
  <c r="O99" i="1"/>
  <c r="N99" i="1"/>
  <c r="M99" i="1"/>
  <c r="L99" i="1"/>
  <c r="K99" i="1"/>
  <c r="Q98" i="1"/>
  <c r="P98" i="1"/>
  <c r="O98" i="1"/>
  <c r="N98" i="1"/>
  <c r="M98" i="1"/>
  <c r="L98" i="1"/>
  <c r="K98" i="1"/>
  <c r="Q97" i="1"/>
  <c r="P97" i="1"/>
  <c r="O97" i="1"/>
  <c r="N97" i="1"/>
  <c r="M97" i="1"/>
  <c r="L97" i="1"/>
  <c r="K97" i="1"/>
  <c r="Q96" i="1"/>
  <c r="P96" i="1"/>
  <c r="O96" i="1"/>
  <c r="N96" i="1"/>
  <c r="M96" i="1"/>
  <c r="L96" i="1"/>
  <c r="K96" i="1"/>
  <c r="Q95" i="1"/>
  <c r="P95" i="1"/>
  <c r="O95" i="1"/>
  <c r="N95" i="1"/>
  <c r="M95" i="1"/>
  <c r="L95" i="1"/>
  <c r="K95" i="1"/>
  <c r="Q94" i="1"/>
  <c r="P94" i="1"/>
  <c r="O94" i="1"/>
  <c r="N94" i="1"/>
  <c r="M94" i="1"/>
  <c r="L94" i="1"/>
  <c r="K94" i="1"/>
  <c r="Q93" i="1"/>
  <c r="P93" i="1"/>
  <c r="O93" i="1"/>
  <c r="N93" i="1"/>
  <c r="M93" i="1"/>
  <c r="L93" i="1"/>
  <c r="K93" i="1"/>
  <c r="Q92" i="1"/>
  <c r="P92" i="1"/>
  <c r="O92" i="1"/>
  <c r="N92" i="1"/>
  <c r="M92" i="1"/>
  <c r="L92" i="1"/>
  <c r="K92" i="1"/>
  <c r="Q91" i="1"/>
  <c r="P91" i="1"/>
  <c r="O91" i="1"/>
  <c r="N91" i="1"/>
  <c r="M91" i="1"/>
  <c r="L91" i="1"/>
  <c r="K91" i="1"/>
  <c r="Q90" i="1"/>
  <c r="P90" i="1"/>
  <c r="O90" i="1"/>
  <c r="N90" i="1"/>
  <c r="M90" i="1"/>
  <c r="L90" i="1"/>
  <c r="K90" i="1"/>
  <c r="Q89" i="1"/>
  <c r="P89" i="1"/>
  <c r="O89" i="1"/>
  <c r="N89" i="1"/>
  <c r="M89" i="1"/>
  <c r="L89" i="1"/>
  <c r="K89" i="1"/>
  <c r="Q88" i="1"/>
  <c r="P88" i="1"/>
  <c r="O88" i="1"/>
  <c r="N88" i="1"/>
  <c r="M88" i="1"/>
  <c r="L88" i="1"/>
  <c r="K88" i="1"/>
  <c r="Q87" i="1"/>
  <c r="P87" i="1"/>
  <c r="O87" i="1"/>
  <c r="N87" i="1"/>
  <c r="M87" i="1"/>
  <c r="L87" i="1"/>
  <c r="K87" i="1"/>
  <c r="Q86" i="1"/>
  <c r="P86" i="1"/>
  <c r="O86" i="1"/>
  <c r="N86" i="1"/>
  <c r="M86" i="1"/>
  <c r="L86" i="1"/>
  <c r="K86" i="1"/>
  <c r="K84" i="1"/>
  <c r="K83" i="1"/>
  <c r="K82" i="1"/>
  <c r="K81" i="1"/>
  <c r="Q80" i="1"/>
  <c r="P80" i="1"/>
  <c r="O80" i="1"/>
  <c r="N80" i="1"/>
  <c r="M80" i="1"/>
  <c r="L80" i="1"/>
  <c r="K80" i="1"/>
  <c r="Q79" i="1"/>
  <c r="P79" i="1"/>
  <c r="O79" i="1"/>
  <c r="N79" i="1"/>
  <c r="M79" i="1"/>
  <c r="L79" i="1"/>
  <c r="K79" i="1"/>
  <c r="Q78" i="1"/>
  <c r="P78" i="1"/>
  <c r="O78" i="1"/>
  <c r="N78" i="1"/>
  <c r="M78" i="1"/>
  <c r="L78" i="1"/>
  <c r="K78" i="1"/>
  <c r="Q77" i="1"/>
  <c r="P77" i="1"/>
  <c r="O77" i="1"/>
  <c r="N77" i="1"/>
  <c r="M77" i="1"/>
  <c r="L77" i="1"/>
  <c r="K77" i="1"/>
  <c r="Q76" i="1"/>
  <c r="P76" i="1"/>
  <c r="O76" i="1"/>
  <c r="N76" i="1"/>
  <c r="M76" i="1"/>
  <c r="L76" i="1"/>
  <c r="K76" i="1"/>
  <c r="Q75" i="1"/>
  <c r="P75" i="1"/>
  <c r="O75" i="1"/>
  <c r="N75" i="1"/>
  <c r="M75" i="1"/>
  <c r="L75" i="1"/>
  <c r="K75" i="1"/>
  <c r="Q74" i="1"/>
  <c r="P74" i="1"/>
  <c r="O74" i="1"/>
  <c r="N74" i="1"/>
  <c r="M74" i="1"/>
  <c r="L74" i="1"/>
  <c r="K74" i="1"/>
  <c r="Q73" i="1"/>
  <c r="P73" i="1"/>
  <c r="O73" i="1"/>
  <c r="N73" i="1"/>
  <c r="M73" i="1"/>
  <c r="L73" i="1"/>
  <c r="K73" i="1"/>
  <c r="Q72" i="1"/>
  <c r="P72" i="1"/>
  <c r="O72" i="1"/>
  <c r="N72" i="1"/>
  <c r="M72" i="1"/>
  <c r="L72" i="1"/>
  <c r="K72" i="1"/>
  <c r="Q71" i="1"/>
  <c r="P71" i="1"/>
  <c r="O71" i="1"/>
  <c r="N71" i="1"/>
  <c r="M71" i="1"/>
  <c r="L71" i="1"/>
  <c r="K71" i="1"/>
  <c r="Q70" i="1"/>
  <c r="P70" i="1"/>
  <c r="O70" i="1"/>
  <c r="N70" i="1"/>
  <c r="M70" i="1"/>
  <c r="L70" i="1"/>
  <c r="K70" i="1"/>
  <c r="Q69" i="1"/>
  <c r="P69" i="1"/>
  <c r="O69" i="1"/>
  <c r="N69" i="1"/>
  <c r="M69" i="1"/>
  <c r="L69" i="1"/>
  <c r="K69" i="1"/>
  <c r="Q68" i="1"/>
  <c r="P68" i="1"/>
  <c r="O68" i="1"/>
  <c r="N68" i="1"/>
  <c r="M68" i="1"/>
  <c r="L68" i="1"/>
  <c r="K68" i="1"/>
  <c r="K66" i="1"/>
  <c r="K65" i="1"/>
  <c r="K64" i="1"/>
  <c r="K63" i="1"/>
  <c r="K62" i="1"/>
  <c r="K61" i="1"/>
  <c r="Q60" i="1"/>
  <c r="P60" i="1"/>
  <c r="O60" i="1"/>
  <c r="N60" i="1"/>
  <c r="M60" i="1"/>
  <c r="L60" i="1"/>
  <c r="K60" i="1"/>
  <c r="Q59" i="1"/>
  <c r="P59" i="1"/>
  <c r="O59" i="1"/>
  <c r="N59" i="1"/>
  <c r="M59" i="1"/>
  <c r="L59" i="1"/>
  <c r="K59" i="1"/>
  <c r="Q58" i="1"/>
  <c r="P58" i="1"/>
  <c r="O58" i="1"/>
  <c r="N58" i="1"/>
  <c r="M58" i="1"/>
  <c r="L58" i="1"/>
  <c r="K58" i="1"/>
  <c r="Q57" i="1"/>
  <c r="P57" i="1"/>
  <c r="O57" i="1"/>
  <c r="N57" i="1"/>
  <c r="M57" i="1"/>
  <c r="L57" i="1"/>
  <c r="K57" i="1"/>
  <c r="Q56" i="1"/>
  <c r="P56" i="1"/>
  <c r="O56" i="1"/>
  <c r="N56" i="1"/>
  <c r="M56" i="1"/>
  <c r="L56" i="1"/>
  <c r="K56" i="1"/>
  <c r="Q55" i="1"/>
  <c r="P55" i="1"/>
  <c r="O55" i="1"/>
  <c r="N55" i="1"/>
  <c r="M55" i="1"/>
  <c r="L55" i="1"/>
  <c r="K55" i="1"/>
  <c r="Q54" i="1"/>
  <c r="P54" i="1"/>
  <c r="O54" i="1"/>
  <c r="N54" i="1"/>
  <c r="M54" i="1"/>
  <c r="L54" i="1"/>
  <c r="K54" i="1"/>
  <c r="Q53" i="1"/>
  <c r="P53" i="1"/>
  <c r="O53" i="1"/>
  <c r="N53" i="1"/>
  <c r="M53" i="1"/>
  <c r="L53" i="1"/>
  <c r="K53" i="1"/>
  <c r="Q52" i="1"/>
  <c r="P52" i="1"/>
  <c r="O52" i="1"/>
  <c r="N52" i="1"/>
  <c r="M52" i="1"/>
  <c r="L52" i="1"/>
  <c r="K52" i="1"/>
  <c r="Q51" i="1"/>
  <c r="P51" i="1"/>
  <c r="O51" i="1"/>
  <c r="N51" i="1"/>
  <c r="M51" i="1"/>
  <c r="L51" i="1"/>
  <c r="K51" i="1"/>
  <c r="Q50" i="1"/>
  <c r="P50" i="1"/>
  <c r="O50" i="1"/>
  <c r="N50" i="1"/>
  <c r="M50" i="1"/>
  <c r="L50" i="1"/>
  <c r="K50" i="1"/>
  <c r="Q49" i="1"/>
  <c r="P49" i="1"/>
  <c r="O49" i="1"/>
  <c r="N49" i="1"/>
  <c r="M49" i="1"/>
  <c r="L49" i="1"/>
  <c r="K49" i="1"/>
  <c r="Q48" i="1"/>
  <c r="P48" i="1"/>
  <c r="O48" i="1"/>
  <c r="N48" i="1"/>
  <c r="M48" i="1"/>
  <c r="L48" i="1"/>
  <c r="K48" i="1"/>
  <c r="Q47" i="1"/>
  <c r="P47" i="1"/>
  <c r="O47" i="1"/>
  <c r="N47" i="1"/>
  <c r="M47" i="1"/>
  <c r="L47" i="1"/>
  <c r="K47" i="1"/>
  <c r="Q46" i="1"/>
  <c r="P46" i="1"/>
  <c r="O46" i="1"/>
  <c r="N46" i="1"/>
  <c r="M46" i="1"/>
  <c r="L46" i="1"/>
  <c r="K46" i="1"/>
  <c r="Q45" i="1"/>
  <c r="P45" i="1"/>
  <c r="O45" i="1"/>
  <c r="N45" i="1"/>
  <c r="M45" i="1"/>
  <c r="L45" i="1"/>
  <c r="K45" i="1"/>
  <c r="Q44" i="1"/>
  <c r="P44" i="1"/>
  <c r="O44" i="1"/>
  <c r="N44" i="1"/>
  <c r="M44" i="1"/>
  <c r="L44" i="1"/>
  <c r="K44" i="1"/>
  <c r="Q43" i="1"/>
  <c r="P43" i="1"/>
  <c r="O43" i="1"/>
  <c r="N43" i="1"/>
  <c r="M43" i="1"/>
  <c r="L43" i="1"/>
  <c r="K43" i="1"/>
  <c r="Q42" i="1"/>
  <c r="P42" i="1"/>
  <c r="O42" i="1"/>
  <c r="N42" i="1"/>
  <c r="M42" i="1"/>
  <c r="L42" i="1"/>
  <c r="K42" i="1"/>
  <c r="Q41" i="1"/>
  <c r="P41" i="1"/>
  <c r="O41" i="1"/>
  <c r="N41" i="1"/>
  <c r="M41" i="1"/>
  <c r="L41" i="1"/>
  <c r="K41" i="1"/>
  <c r="Q40" i="1"/>
  <c r="P40" i="1"/>
  <c r="O40" i="1"/>
  <c r="N40" i="1"/>
  <c r="M40" i="1"/>
  <c r="L40" i="1"/>
  <c r="K40" i="1"/>
  <c r="Q39" i="1"/>
  <c r="P39" i="1"/>
  <c r="O39" i="1"/>
  <c r="N39" i="1"/>
  <c r="M39" i="1"/>
  <c r="L39" i="1"/>
  <c r="K39" i="1"/>
  <c r="Q38" i="1"/>
  <c r="P38" i="1"/>
  <c r="O38" i="1"/>
  <c r="N38" i="1"/>
  <c r="M38" i="1"/>
  <c r="L38" i="1"/>
  <c r="K38" i="1"/>
  <c r="Q37" i="1"/>
  <c r="P37" i="1"/>
  <c r="O37" i="1"/>
  <c r="N37" i="1"/>
  <c r="M37" i="1"/>
  <c r="L37" i="1"/>
  <c r="K37" i="1"/>
  <c r="Q36" i="1"/>
  <c r="P36" i="1"/>
  <c r="O36" i="1"/>
  <c r="N36" i="1"/>
  <c r="M36" i="1"/>
  <c r="L36" i="1"/>
  <c r="K36" i="1"/>
  <c r="Q35" i="1"/>
  <c r="P35" i="1"/>
  <c r="O35" i="1"/>
  <c r="N35" i="1"/>
  <c r="M35" i="1"/>
  <c r="L35" i="1"/>
  <c r="K35" i="1"/>
  <c r="Q34" i="1"/>
  <c r="P34" i="1"/>
  <c r="O34" i="1"/>
  <c r="N34" i="1"/>
  <c r="M34" i="1"/>
  <c r="L34" i="1"/>
  <c r="K34" i="1"/>
  <c r="Q33" i="1"/>
  <c r="P33" i="1"/>
  <c r="O33" i="1"/>
  <c r="N33" i="1"/>
  <c r="M33" i="1"/>
  <c r="L33" i="1"/>
  <c r="K33" i="1"/>
  <c r="Q32" i="1"/>
  <c r="P32" i="1"/>
  <c r="O32" i="1"/>
  <c r="N32" i="1"/>
  <c r="M32" i="1"/>
  <c r="L32" i="1"/>
  <c r="K32" i="1"/>
  <c r="Q31" i="1"/>
  <c r="P31" i="1"/>
  <c r="O31" i="1"/>
  <c r="N31" i="1"/>
  <c r="M31" i="1"/>
  <c r="L31" i="1"/>
  <c r="K31" i="1"/>
  <c r="Q30" i="1"/>
  <c r="P30" i="1"/>
  <c r="O30" i="1"/>
  <c r="N30" i="1"/>
  <c r="M30" i="1"/>
  <c r="L30" i="1"/>
  <c r="K30" i="1"/>
  <c r="Q29" i="1"/>
  <c r="P29" i="1"/>
  <c r="O29" i="1"/>
  <c r="N29" i="1"/>
  <c r="M29" i="1"/>
  <c r="L29" i="1"/>
  <c r="K29" i="1"/>
  <c r="Q28" i="1"/>
  <c r="P28" i="1"/>
  <c r="O28" i="1"/>
  <c r="N28" i="1"/>
  <c r="M28" i="1"/>
  <c r="L28" i="1"/>
  <c r="K28" i="1"/>
  <c r="Q27" i="1"/>
  <c r="P27" i="1"/>
  <c r="O27" i="1"/>
  <c r="N27" i="1"/>
  <c r="M27" i="1"/>
  <c r="L27" i="1"/>
  <c r="K27" i="1"/>
  <c r="Q26" i="1"/>
  <c r="P26" i="1"/>
  <c r="O26" i="1"/>
  <c r="N26" i="1"/>
  <c r="M26" i="1"/>
  <c r="L26" i="1"/>
  <c r="K26" i="1"/>
  <c r="Q25" i="1"/>
  <c r="P25" i="1"/>
  <c r="O25" i="1"/>
  <c r="N25" i="1"/>
  <c r="M25" i="1"/>
  <c r="L25" i="1"/>
  <c r="K25" i="1"/>
  <c r="Q24" i="1"/>
  <c r="P24" i="1"/>
  <c r="O24" i="1"/>
  <c r="N24" i="1"/>
  <c r="M24" i="1"/>
  <c r="L24" i="1"/>
  <c r="K24" i="1"/>
  <c r="Q23" i="1"/>
  <c r="P23" i="1"/>
  <c r="O23" i="1"/>
  <c r="N23" i="1"/>
  <c r="M23" i="1"/>
  <c r="L23" i="1"/>
  <c r="K23" i="1"/>
  <c r="Q22" i="1"/>
  <c r="P22" i="1"/>
  <c r="O22" i="1"/>
  <c r="N22" i="1"/>
  <c r="M22" i="1"/>
  <c r="L22" i="1"/>
  <c r="K22" i="1"/>
  <c r="Q21" i="1"/>
  <c r="P21" i="1"/>
  <c r="O21" i="1"/>
  <c r="N21" i="1"/>
  <c r="M21" i="1"/>
  <c r="L21" i="1"/>
  <c r="K21" i="1"/>
  <c r="Q20" i="1"/>
  <c r="P20" i="1"/>
  <c r="O20" i="1"/>
  <c r="N20" i="1"/>
  <c r="M20" i="1"/>
  <c r="L20" i="1"/>
  <c r="K20" i="1"/>
  <c r="Q19" i="1"/>
  <c r="P19" i="1"/>
  <c r="O19" i="1"/>
  <c r="N19" i="1"/>
  <c r="M19" i="1"/>
  <c r="L19" i="1"/>
  <c r="K19" i="1"/>
  <c r="Q18" i="1"/>
  <c r="P18" i="1"/>
  <c r="O18" i="1"/>
  <c r="N18" i="1"/>
  <c r="M18" i="1"/>
  <c r="L18" i="1"/>
  <c r="K18" i="1"/>
  <c r="Q17" i="1"/>
  <c r="P17" i="1"/>
  <c r="O17" i="1"/>
  <c r="N17" i="1"/>
  <c r="M17" i="1"/>
  <c r="L17" i="1"/>
  <c r="K17" i="1"/>
  <c r="Q16" i="1"/>
  <c r="P16" i="1"/>
  <c r="O16" i="1"/>
  <c r="N16" i="1"/>
  <c r="M16" i="1"/>
  <c r="L16" i="1"/>
  <c r="K16" i="1"/>
  <c r="Q15" i="1"/>
  <c r="P15" i="1"/>
  <c r="O15" i="1"/>
  <c r="N15" i="1"/>
  <c r="M15" i="1"/>
  <c r="L15" i="1"/>
  <c r="K15" i="1"/>
  <c r="Q14" i="1"/>
  <c r="P14" i="1"/>
  <c r="O14" i="1"/>
  <c r="N14" i="1"/>
  <c r="M14" i="1"/>
  <c r="L14" i="1"/>
  <c r="K14" i="1"/>
  <c r="Q13" i="1"/>
  <c r="P13" i="1"/>
  <c r="O13" i="1"/>
  <c r="N13" i="1"/>
  <c r="M13" i="1"/>
  <c r="L13" i="1"/>
  <c r="K13" i="1"/>
  <c r="Q12" i="1"/>
  <c r="P12" i="1"/>
  <c r="O12" i="1"/>
  <c r="N12" i="1"/>
  <c r="M12" i="1"/>
  <c r="L12" i="1"/>
  <c r="K12" i="1"/>
  <c r="Q11" i="1"/>
  <c r="P11" i="1"/>
  <c r="O11" i="1"/>
  <c r="N11" i="1"/>
  <c r="M11" i="1"/>
  <c r="L11" i="1"/>
  <c r="K11" i="1"/>
  <c r="Q10" i="1"/>
  <c r="P10" i="1"/>
  <c r="O10" i="1"/>
  <c r="N10" i="1"/>
  <c r="M10" i="1"/>
  <c r="L10" i="1"/>
  <c r="K10" i="1"/>
  <c r="Q9" i="1"/>
  <c r="P9" i="1"/>
  <c r="O9" i="1"/>
  <c r="N9" i="1"/>
  <c r="M9" i="1"/>
  <c r="L9" i="1"/>
  <c r="K9" i="1"/>
  <c r="Q8" i="1"/>
  <c r="P8" i="1"/>
  <c r="O8" i="1"/>
  <c r="N8" i="1"/>
  <c r="M8" i="1"/>
  <c r="L8" i="1"/>
  <c r="K8" i="1"/>
  <c r="Q7" i="1"/>
  <c r="P7" i="1"/>
  <c r="O7" i="1"/>
  <c r="N7" i="1"/>
  <c r="M7" i="1"/>
  <c r="L7" i="1"/>
  <c r="K7" i="1"/>
  <c r="Q6" i="1"/>
  <c r="P6" i="1"/>
  <c r="O6" i="1"/>
  <c r="N6" i="1"/>
  <c r="M6" i="1"/>
  <c r="L6" i="1"/>
  <c r="K6" i="1"/>
</calcChain>
</file>

<file path=xl/sharedStrings.xml><?xml version="1.0" encoding="utf-8"?>
<sst xmlns="http://schemas.openxmlformats.org/spreadsheetml/2006/main" count="1767" uniqueCount="446">
  <si>
    <t>LOTE A</t>
  </si>
  <si>
    <t>KITS DE BIENESTAR, UTILES, ASEO PERSONAL, APOYO ALIMENTARIO, DESECHABLES</t>
  </si>
  <si>
    <t>ÍTEM</t>
  </si>
  <si>
    <t>CÓDIGO UNSPSC</t>
  </si>
  <si>
    <t xml:space="preserve">ELEMENTO </t>
  </si>
  <si>
    <t>DESCRIPCIÓN</t>
  </si>
  <si>
    <t xml:space="preserve">ESPECIFICACIONES TÉCNICAS </t>
  </si>
  <si>
    <t>UNIDAD DE MEDIA</t>
  </si>
  <si>
    <t>KIT DE ASEO BÁSICO HOMBRE</t>
  </si>
  <si>
    <t>Cepillo de dientes</t>
  </si>
  <si>
    <t>Cepillo dental para adulto con cerdas suaves, mango ergonómico de plástico, empaque individual sellado.</t>
  </si>
  <si>
    <t>Unidad</t>
  </si>
  <si>
    <t>Crema dental</t>
  </si>
  <si>
    <t>Crema de dientes con flúor, presentación mínima de 60 ml, empaque original sellado.</t>
  </si>
  <si>
    <t>Desodorante</t>
  </si>
  <si>
    <t>Desodorante para hombre en crema tipo sachet o tubo, presentación mínima de 30 g.</t>
  </si>
  <si>
    <t>Shampoo</t>
  </si>
  <si>
    <t>Shampoo para higiene capilar, presentación en bolsa flexible resellable (doypack) de 90 ml a 120 ml, apto para uso diario, empaque original sellado.</t>
  </si>
  <si>
    <t>Jabón de baño</t>
  </si>
  <si>
    <t>Jabón de tocador en barra para higiene corporal, peso mínimo de 90 g</t>
  </si>
  <si>
    <t>Jabón para lavar ropa</t>
  </si>
  <si>
    <t>Jabón en barra para lavado de prendas, peso mínimo de 200 g.</t>
  </si>
  <si>
    <t>Máquina de afeitar</t>
  </si>
  <si>
    <t>Máquina de afeitar desechable de una o más hojas, empaque individual sellado.</t>
  </si>
  <si>
    <t>Papel higiénico</t>
  </si>
  <si>
    <t>Papel higiénico triple hoja, color blanco, presentación de 4 rollos, empaque sellado</t>
  </si>
  <si>
    <t>KIT DE ASEO BÁSICO MUJER</t>
  </si>
  <si>
    <t>Desodorante para mujer en crema tipo sachet o tubo, presentación mínima de 30 g.</t>
  </si>
  <si>
    <t>Toallas higiénicas</t>
  </si>
  <si>
    <t>Toallas higiénicas desechables para flujo regular, paquete por 10 unidades como mínimo.</t>
  </si>
  <si>
    <t>KIT DE ASEO INFANTIL</t>
  </si>
  <si>
    <t>Cepillo dental infantil</t>
  </si>
  <si>
    <t>Cepillo dental para niño con cerdas suaves, cabezal pequeño y mango ergonómico, empaque individual sellado.</t>
  </si>
  <si>
    <t>Crema dental infantil</t>
  </si>
  <si>
    <t>Crema dental para niños con flúor, presentación mínima de 50 ml, apta para uso infantil y con registro sanitario vigente</t>
  </si>
  <si>
    <t>Jabón de baño infantil</t>
  </si>
  <si>
    <t>Jabón de baño neutro para niño, hipoalergénico, dermatológicamente probado, peso mínimo de 90 g.</t>
  </si>
  <si>
    <t>Pañitos húmedos</t>
  </si>
  <si>
    <t>Paquete de pañitos húmedos para bebé o uso infantil, libres de alcohol, con tapa resellable, contenido mínimo de 100 unidades.</t>
  </si>
  <si>
    <t>TOALLA DE CUERPO</t>
  </si>
  <si>
    <t>Toalla 70x120 cm</t>
  </si>
  <si>
    <t>Toalla para uso personal elaborada en algodón o mezcla de algodón con alta capacidad de absorción, dimensiones mínimas de 70 cm x 120 cm, color sólido, nueva y empacada individualmente.</t>
  </si>
  <si>
    <t>COBIJA TÉRMICA</t>
  </si>
  <si>
    <t>Cobija 150x200 cm</t>
  </si>
  <si>
    <t>Cobija para uso personal elaborada en poliéster, microfibra, fleece o material de características similares, suave al tacto, térmica, resistente al lavado y de secado rápido. Dimensiones mínimas de 150 cm x 200 cm, nueva y empacada individualmente.</t>
  </si>
  <si>
    <t>PAÑALES ADULTO MAYOR</t>
  </si>
  <si>
    <t>Pañales para adulto</t>
  </si>
  <si>
    <t>Paquete de pañales desechables para adulto, talla M, L o XL según requerimiento, con barreras antifugas, núcleo absorbente de alta capacidad, cintas ajustables o sistema de ajuste anatómico, cubierta suave e hipoalergénica. Presentación mínima de 20 unidades por paquete.</t>
  </si>
  <si>
    <t>PAÑALES BEBÉ</t>
  </si>
  <si>
    <t>Paquete de pañales desechables para bebé, etapa 2 según requerimiento, con núcleo absorbente de alta capacidad, barreras antifugas, cubierta suave e hipoalergénica y sistema de ajuste anatómico. Presentación mínima de 30 unidades por paquete.</t>
  </si>
  <si>
    <t>Etapa 3</t>
  </si>
  <si>
    <t>Paquete de pañales desechables para bebé, etapa 3 según requerimiento, con núcleo absorbente de alta capacidad, barreras antifugas, cubierta suave e hipoalergénica y sistema de ajuste anatómico. Presentación mínima de 30 unidades por paquete.</t>
  </si>
  <si>
    <t>Etapa 4</t>
  </si>
  <si>
    <t>Paquete de pañales desechables para bebé, etapa  4, según requerimiento, con núcleo absorbente de alta capacidad, barreras antifugas, cubierta suave e hipoalergénica y sistema de ajuste anatómico. Presentación mínima de 30 unidades por paquete.</t>
  </si>
  <si>
    <t>KIT DE MERCADO BÁSICO</t>
  </si>
  <si>
    <t>Aceite vegetal</t>
  </si>
  <si>
    <t>Aceite comestible vegetal refinado, presentación botella PET de 1 litro, apto para consumo humano, con registro sanitario vigente.</t>
  </si>
  <si>
    <t>Arroz</t>
  </si>
  <si>
    <t>Arroz blanco de primera calidad, empacado en bolsa sellada de 1 kg, libre de impurezas y humedad excesiva.</t>
  </si>
  <si>
    <t>Azúcar</t>
  </si>
  <si>
    <t>Azúcar blanca refinada, presentación de 500 g, empaque sellado y en buen estado.</t>
  </si>
  <si>
    <t>Café</t>
  </si>
  <si>
    <t>Café molido tostado, presentación de 500 g, empacado herméticamente.</t>
  </si>
  <si>
    <t>Salchicha enlatada</t>
  </si>
  <si>
    <t>Salchicha tipo Viena enlatada, presentación aproximada de 150 g con 7 unidades, lista para consumo, con sistema abre fácil.</t>
  </si>
  <si>
    <t>Maíz pira</t>
  </si>
  <si>
    <t>Maíz para crispetas de primera calidad, presentación de 500 g, empacado y sellado.</t>
  </si>
  <si>
    <t>Chocolate</t>
  </si>
  <si>
    <t>Chocolate de mesa en pastilla, presentación de 500 g, apto para preparación de bebidas calientes.</t>
  </si>
  <si>
    <t>Fríjol</t>
  </si>
  <si>
    <t>Frijol bola roja seco, limpio y seleccionado, presentación de 500 g en bolsa sellada.</t>
  </si>
  <si>
    <t>Lenteja</t>
  </si>
  <si>
    <t>Lenteja seca seleccionada, libre de impurezas, presentación de 500 g en bolsa sellada.</t>
  </si>
  <si>
    <t>Harina de maíz</t>
  </si>
  <si>
    <t>Harina precocida de maíz para consumo humano, presentación de 500 g.</t>
  </si>
  <si>
    <t>Leche en polvo</t>
  </si>
  <si>
    <t>Leche entera en polvo, presentación de 500 g, con registro sanitario vigente.</t>
  </si>
  <si>
    <t>Caja de aromáticas</t>
  </si>
  <si>
    <t>Caja de infusiones aromáticas surtidas, mínimo 20 sobres individuales.</t>
  </si>
  <si>
    <t>Lomito de atún x3</t>
  </si>
  <si>
    <t>Lomito de atún en agua o aceite vegetal, lata entre 80 g y 170 g</t>
  </si>
  <si>
    <t>Sobre gelatina x3</t>
  </si>
  <si>
    <t>Preparado en polvo para gelatina de sabores surtidos, sobres individuales</t>
  </si>
  <si>
    <t>Spaghetti x2</t>
  </si>
  <si>
    <t>Pasta tipo spaghetti de trigo, presentación de 250 g cada paquete</t>
  </si>
  <si>
    <t>Sal</t>
  </si>
  <si>
    <t>Sal refinada yodada para consumo humano, presentación de 250 g.</t>
  </si>
  <si>
    <t>Harina de trigo</t>
  </si>
  <si>
    <t>Harina de trigo fortificada para consumo humano, presentación de 500 g.</t>
  </si>
  <si>
    <t>KIT DE DESECHABLES</t>
  </si>
  <si>
    <t>Platos desechables</t>
  </si>
  <si>
    <t>Platos desechables planos de uso alimentario, fabricados en cartón, bagazo, polipropileno o material equivalente apto para alimentos, diámetro mínimo de 22 cm, paquete por 20 unidades.</t>
  </si>
  <si>
    <t>Vasos desechables</t>
  </si>
  <si>
    <t>Vasos desechables para bebidas frías, capacidad mínima de 7 onzas (200 ml), paquete por 20 unidades.</t>
  </si>
  <si>
    <t>Vasos bebidas calientes</t>
  </si>
  <si>
    <t>Vasos desechables de papel para bebidas calientes, capacidad mínima de 8 onzas (240 ml), resistentes a líquidos calientes, paquete por 20 unidades.</t>
  </si>
  <si>
    <t>Cucharas soperas</t>
  </si>
  <si>
    <t>Cucharas desechables para alimentos, fabricadas en material apto para contacto con alimentos, paquete por 20 unidades.</t>
  </si>
  <si>
    <t>Cucharas postre</t>
  </si>
  <si>
    <t>Cucharas desechables para postre, fabricadas en material apto para contacto con alimentos, paquete por 20 unidades.</t>
  </si>
  <si>
    <t>Tenedores</t>
  </si>
  <si>
    <t>Tenedores desechables resistentes, aptos para consumo de alimentos, paquete por 20 unidades.</t>
  </si>
  <si>
    <t>Cuchillos</t>
  </si>
  <si>
    <t>Cuchillos desechables resistentes, aptos para consumo de alimentos, paquete por 20 unidades.</t>
  </si>
  <si>
    <t>Contenedores alimentos</t>
  </si>
  <si>
    <t>Recipientes desechables para alimentos preparados, con tapa o sistema de cierre, fabricados en material apto para alimentos, paquete por 20 unidades.</t>
  </si>
  <si>
    <t>Recipientes sopa con tapa</t>
  </si>
  <si>
    <t>Recipientes desechables para alimentos líquidos o sopas, capacidad mínima de 16 onzas (473 ml), incluyen tapa ajustable, paquete por 20 unidades.</t>
  </si>
  <si>
    <t>Servilletas</t>
  </si>
  <si>
    <t>Servilletas desechables de papel absorbente, color blanco o natural, paquete por 100 unidades.</t>
  </si>
  <si>
    <t>MOBILIARIO INSTITUCIONAL Y DOTACIÓN COMUNITARIA</t>
  </si>
  <si>
    <t>LOTE B</t>
  </si>
  <si>
    <t>Silla plastica tipo rimax sin brazos</t>
  </si>
  <si>
    <t>Silla monobloque elaborada en polipropileno de alta resistencia, sin brazos, apilable, resistente a la intemperie y de fácil limpieza. Capacidad mínima de carga de 100 kg.</t>
  </si>
  <si>
    <t>Mesa plastica cuadrada tipo rimax 72x72 cm</t>
  </si>
  <si>
    <t>Mesa cuadrada elaborada en polipropileno de alta resistencia, dimensiones aproximadas de 72 x 72 cm, apta para uso interior y exterior, resistente a la humedad y fácil limpieza.</t>
  </si>
  <si>
    <t>Mesa Plegable Tipo Portafolio Plástica 180 cm x 75 cm</t>
  </si>
  <si>
    <t>Mesa plegable de superficie plástica en polietileno de alta densidad y estructura metálica, dimensiones mínimas de 180 cm x 75 cm, sistema de cierre tipo portafolio y manija para transporte.</t>
  </si>
  <si>
    <t>Silla plastica infantil</t>
  </si>
  <si>
    <t>Silla infantil elaborada en polipropileno de alta resistencia, bordes redondeados, diseño ergonómico, resistente y de fácil limpieza.</t>
  </si>
  <si>
    <t>Mesa tipo rimax para niños</t>
  </si>
  <si>
    <t>Mesa infantil elaborada en polipropileno de alta resistencia, apta para actividades pedagógicas y recreativas, de fácil limpieza y resistente al uso frecuente.</t>
  </si>
  <si>
    <t>Caja plastica organizadora</t>
  </si>
  <si>
    <t>Caja organizadora fabricada en polipropileno o plástico de alta resistencia, capacidad mínima de 80 litros, con tapa ajustable o de cierre seguro, resistente a impactos, humedad y uso frecuente. Diseño apilable, de fácil limpieza y apta para almacenamiento y transporte de materiales, insumos o elementos institucionales.</t>
  </si>
  <si>
    <t>Estanteria metalica</t>
  </si>
  <si>
    <t xml:space="preserve">Estanteria metalica </t>
  </si>
  <si>
    <t>Estantería metálica de cinco (5) niveles, dimensiones mínimas de 90 cm x 40 cm x 180 cm, estructura en acero, capacidad de carga distribuida por nivel, pintura electrostática anticorrosiva.</t>
  </si>
  <si>
    <t>Archivador metalico 3 gavetas tipo oficio</t>
  </si>
  <si>
    <t>Archivador metálico vertical de tres (3) gavetas tamaño oficio, sistema de correderas metálicas, cerradura con llave y pintura electrostática.</t>
  </si>
  <si>
    <t>Escritorio en L 150 x 150 cm</t>
  </si>
  <si>
    <t>Escritorio ejecutivo en forma de L, dimensiones mínimas de 150 cm x 150 cm, superficie en melamina o aglomerado laminado, estructura resistente y acabado de alta durabilidad.</t>
  </si>
  <si>
    <t>Silla ergonómica con soporte lumbar y ajuste de altura</t>
  </si>
  <si>
    <t>Silla ergonómica para oficina con soporte lumbar, ajuste de altura mediante sistema neumático, espaldar ergonómico, base de cinco apoyos con ruedas y apoyabrazos.</t>
  </si>
  <si>
    <t>Punto ecologico industrial 3 puestos (aprovechables, no aprovechables y orgánicos)</t>
  </si>
  <si>
    <t>Punto ecológico de tres (3) puestos para separación de residuos: aprovechables, no aprovechables y orgánicos, elaborado en material resistente de fácil limpieza, con identificación visible según normatividad vigente.</t>
  </si>
  <si>
    <t>Tablero acrílico blanco 120 x 140 cm</t>
  </si>
  <si>
    <t>Tablero para marcadores borrables de superficie acrílica blanca, dimensiones mínimas de 120 cm x 140 cm, con marco en aluminio y sistema de instalación a pared</t>
  </si>
  <si>
    <t>Carpa plegable impermeable tipo acordeón para exteriores 3x3 m</t>
  </si>
  <si>
    <t>Carpa plegable impermeable para exteriores, dimensiones mínimas de 3 m x 3 m, estructura metálica resistente, cubierta impermeable con protección UV y sistema plegable tipo acordeón con estuche o funda para transporte.</t>
  </si>
  <si>
    <t>LOTE C</t>
  </si>
  <si>
    <t>MATERIALES PARA CONSTRUCCIÓN Y MEJORAMIENTO DE INFRAESTRUCTURA</t>
  </si>
  <si>
    <t>ELEMENTO</t>
  </si>
  <si>
    <t>ESPECIFICACIONES TÉCNICAS</t>
  </si>
  <si>
    <t>Cemento bulto x 50 kg</t>
  </si>
  <si>
    <t>Cemento gris para construcción, bulto de 50 kg, conforme a normas técnicas vigentes para uso estructural y no estructural.</t>
  </si>
  <si>
    <t>Mixto metro cúbico (m³)</t>
  </si>
  <si>
    <t>Agregado mixto (arena y grava) para concreto, limpio y libre de material orgánico, unidad de medida: metro cúbico (m³).</t>
  </si>
  <si>
    <t>Caja de baldosas para piso 60x60 cm</t>
  </si>
  <si>
    <t>Baldosa cerámica o porcelanato para piso, dimensiones de 60 x 60 cm, resistente al desgaste y humedad, caja según presentación comercial.</t>
  </si>
  <si>
    <t>Arena metro cúbico (m³)</t>
  </si>
  <si>
    <t>Arena de río o de peña para construcción, limpia, libre de materia orgánica y contaminantes, unidad de medida: metro cúbico (m³).</t>
  </si>
  <si>
    <t>Varilla ½ pulgada barra de 6 metros</t>
  </si>
  <si>
    <t>Varilla corrugada de acero de ½ pulgada, longitud de 6 metros, conforme a normas técnicas vigentes.</t>
  </si>
  <si>
    <t>Varilla ⅜ pulgada barra de 6 metros</t>
  </si>
  <si>
    <t>Varilla corrugada de acero de ⅜ pulgada, longitud de 6 metros.</t>
  </si>
  <si>
    <t>Bloque N4 paquete x 50 unidades</t>
  </si>
  <si>
    <t>Bloque de concreto para mampostería, referencia N.° 4, paquete por 50 unidades, libre de grietas y defectos.</t>
  </si>
  <si>
    <t>Caja de cerámica para pared 20x30 cm</t>
  </si>
  <si>
    <t>Cerámica para revestimiento de pared, dimensiones de 20 x 30 cm, resistente a la humedad, caja según presentación comercial.</t>
  </si>
  <si>
    <t>Caja de baldosas para piso antideslizantes 30x60 cm</t>
  </si>
  <si>
    <t>Baldosa cerámica o porcelanato antideslizante para piso, dimensiones de 30 x 60 cm, apta para zonas húmedas, caja según presentación comercial.</t>
  </si>
  <si>
    <t>Pegamento para piso bulto de 25 kg</t>
  </si>
  <si>
    <t>Adhesivo cementicio para instalación de cerámica y porcelanato, bulto de 25 kg.</t>
  </si>
  <si>
    <t>Tubo sanitario pvc 2 pulgadas tramo de 1 metro</t>
  </si>
  <si>
    <t>Tubo sanitario PVC de 2 pulgadas de diámetro, longitud de 1 metro, para conducción de aguas residuales.</t>
  </si>
  <si>
    <t>Codo pvc 2 pulgadas</t>
  </si>
  <si>
    <t>Accesorio tipo codo PVC sanitario de 2 pulgadas, compatible con tubería PVC sanitaria.</t>
  </si>
  <si>
    <t>Pegante pvc</t>
  </si>
  <si>
    <t>Adhesivo para unión de tubería y accesorios PVC, envase comercial, secado rápido.</t>
  </si>
  <si>
    <t>Teja metálica lámina de 3 metros</t>
  </si>
  <si>
    <t>Lámina metálica galvanizada o aluminizada para cubierta, longitud de 3 metros, resistente a la corrosión.</t>
  </si>
  <si>
    <t>Teja de barro terracota</t>
  </si>
  <si>
    <t>Teja de barro cocido color terracota para cubiertas, resistente a la intemperie y cambios climáticos.</t>
  </si>
  <si>
    <t>Cinta Asfáltica Impermeabilizante Tapagoteras 10cm x 5m</t>
  </si>
  <si>
    <t>Cinta autoadhesiva impermeabilizante tipo tapagoteras, dimensiones de 10 cm x 5 m, resistente a la humedad y rayos UV.</t>
  </si>
  <si>
    <t>Estuco acrílico cuñete de 30 kg</t>
  </si>
  <si>
    <t>Estuco acrílico para interiores y exteriores, cuñete de 30 kg, listo para aplicar o de preparación sencilla.</t>
  </si>
  <si>
    <t>Pintura blanca para exteriores 1 galón</t>
  </si>
  <si>
    <t>Pintura blanca para exteriores, acabado mate o satinado, resistente a la intemperie, presentación de 1 galón.</t>
  </si>
  <si>
    <t>Pintura blanca 1 galón</t>
  </si>
  <si>
    <t>Pintura blanca para interiores, acabado mate o satinado, presentación de 1 galón</t>
  </si>
  <si>
    <t>Boquilla bolsa de 5 kg</t>
  </si>
  <si>
    <t>Boquilla para juntas de cerámica o porcelanato, bolsa de 5 kg, resistente a la humedad.</t>
  </si>
  <si>
    <t>Rodillo para pintura</t>
  </si>
  <si>
    <t>Rodillo para aplicación de pintura en superficies lisas o semirrugosas, con mango o compatible con extensión.</t>
  </si>
  <si>
    <t>Brocha</t>
  </si>
  <si>
    <t>Brocha para pintura con cerdas resistentes y mango ergonómico, tamaño comercial.</t>
  </si>
  <si>
    <t>Cinta tapagoteras</t>
  </si>
  <si>
    <t>Cinta impermeabilizante autoadhesiva para reparación de filtraciones, resistente a la humedad y exposición exterior.</t>
  </si>
  <si>
    <t>Espátula para pintura</t>
  </si>
  <si>
    <t>Espátula metálica con mango ergonómico, apta para aplicación de estuco, masillas y remoción de pintura.</t>
  </si>
  <si>
    <t>LOTE D</t>
  </si>
  <si>
    <t>COCINA, GASTRONOMÍA Y DOTACIÓN PARA PREPARACIÓN DE ALIMENTOS</t>
  </si>
  <si>
    <t>Estufa industrial 3 puestos a gas</t>
  </si>
  <si>
    <t>Estufa industrial de tres (3) quemadores de alta eficiencia, estructura metálica resistente, funcionamiento a gas propano o natural, parrillas de hierro fundido o material de alta resistencia.</t>
  </si>
  <si>
    <t>Estufa industrial 1 puesto a gas</t>
  </si>
  <si>
    <t>Estufa industrial de un (1) quemador de alta potencia, estructura metálica resistente y funcionamiento a gas.</t>
  </si>
  <si>
    <t>Carro de cocina con ruedas</t>
  </si>
  <si>
    <t>Carro auxiliar de cocina con mínimo dos niveles, estructura metálica o acero inoxidable, ruedas giratorias con sistema de bloqueo.</t>
  </si>
  <si>
    <t>Licuadora 1.5 litros</t>
  </si>
  <si>
    <t>Licuadora con vaso de mínimo 1,5 litros, cuchillas en acero inoxidable, múltiples velocidades y potencia adecuada para uso doméstico o institucional.</t>
  </si>
  <si>
    <t>Extractor de jugos</t>
  </si>
  <si>
    <t>Extractor eléctrico de jugos con recipiente recolector, filtro en acero inoxidable y sistema de fácil limpieza.</t>
  </si>
  <si>
    <t>Termo bomba 3 litros en acero inoxidable</t>
  </si>
  <si>
    <t>Termo dispensador con sistema de bomba manual, capacidad mínima de 3 litros, fabricado en acero inoxidable.</t>
  </si>
  <si>
    <t>Air Fryer capacidad 5 litros</t>
  </si>
  <si>
    <t>Freidora de aire con capacidad mínima de 5 litros, control de temperatura y temporizador ajustable.</t>
  </si>
  <si>
    <t>Set de sartén antiadherente x3</t>
  </si>
  <si>
    <t>Juego de tres (3) sartenes antiadherentes de diferentes tamaños, aptos para estufas a gas.</t>
  </si>
  <si>
    <t>Olla a presión 15 litros</t>
  </si>
  <si>
    <t>Olla a presión con capacidad mínima de 15 litros, fabricada en aluminio de alta resistencia o acero inoxidable, con válvulas de seguridad.</t>
  </si>
  <si>
    <t>Olleta chocolatera 3 litros</t>
  </si>
  <si>
    <t>Olleta o chocolatera con capacidad mínima de 3 litros, elaborada en aluminio o acero inoxidable.</t>
  </si>
  <si>
    <t>Olla industrial acero inoxidable 50 litros</t>
  </si>
  <si>
    <t>Olla industrial en acero inoxidable con capacidad mínima de 50 litros, con asas laterales resistentes.</t>
  </si>
  <si>
    <t>Paila 50 cm</t>
  </si>
  <si>
    <t>Paila metálica para preparación de alimentos, diámetro aproximado de 50 cm, resistente a altas temperaturas.</t>
  </si>
  <si>
    <t>Nevera no frost con congelador superior 250 a 300 litros</t>
  </si>
  <si>
    <t>Nevera con sistema No Frost, congelador superior, capacidad entre 250 y 300 litros, clasificación energética eficiente.</t>
  </si>
  <si>
    <t>Congelador horizontal 200 litros</t>
  </si>
  <si>
    <t>Congelador horizontal con capacidad mínima de 200 litros, control de temperatura y canastilla interior.</t>
  </si>
  <si>
    <t>Set de cubiertos x24 piezas</t>
  </si>
  <si>
    <t>Juego de cubiertos en acero inoxidable por 24 piezas como mínimo, incluye cucharas, tenedores y cuchillos.</t>
  </si>
  <si>
    <t>Set de utensilios de cocina</t>
  </si>
  <si>
    <t>Juego de utensilios para cocina compuesto por espátulas, cucharones, batidor y otros elementos básicos, fabricados en materiales aptos para uso alimentario.</t>
  </si>
  <si>
    <t>Vaso de acero inoxidable</t>
  </si>
  <si>
    <t>Vaso reutilizable en acero inoxidable, resistente a golpes y corrosión, capacidad mínima de 300 ml.</t>
  </si>
  <si>
    <t>Plato plano acero inoxidable</t>
  </si>
  <si>
    <t>Plato plano fabricado en acero inoxidable de calidad alimentaria, resistente y fácil de limpiar.</t>
  </si>
  <si>
    <t>Plato sopero acero inoxidable</t>
  </si>
  <si>
    <t>Plato sopero elaborado en acero inoxidable de calidad alimentaria.</t>
  </si>
  <si>
    <t>Bandeja rectangular grande</t>
  </si>
  <si>
    <t>Bandeja rectangular elaborada en acero inoxidable o material resistente para servicio de alimentos.</t>
  </si>
  <si>
    <t>Horno tostador 46 litros</t>
  </si>
  <si>
    <t>Horno tostador eléctrico con capacidad mínima de 46 litros, control de temperatura y temporizador.</t>
  </si>
  <si>
    <t>Purificador de agua con filtro 5 etapas</t>
  </si>
  <si>
    <t>Sistema purificador de agua con mínimo cinco (5) etapas de filtración, apto para instalación doméstica o institucional.</t>
  </si>
  <si>
    <t>Batidora de pedestal 5 etapas</t>
  </si>
  <si>
    <t>Batidora eléctrica de pedestal con mínimo cinco (5) velocidades, recipiente de mezcla incluido.</t>
  </si>
  <si>
    <t>Procesador de alimentos 8 tazas</t>
  </si>
  <si>
    <t>Procesador de alimentos con capacidad mínima de 8 tazas, múltiples funciones de corte y trituración.</t>
  </si>
  <si>
    <t>Set de cuchillos de cocina</t>
  </si>
  <si>
    <t>Juego de cuchillos para cocina con diferentes tamaños y usos, hojas en acero inoxidable y mangos ergonómicos.</t>
  </si>
  <si>
    <t>LOTE E</t>
  </si>
  <si>
    <t>TECNOLOGÍA, SEGURIDAD ELECTRÓNICA Y EQUIPOS AUDIOVISUALES</t>
  </si>
  <si>
    <t>Elementos de circuito de seguridad</t>
  </si>
  <si>
    <t>Cámara tipo bala (bullet) para exteriores 2 MP Full HD.</t>
  </si>
  <si>
    <t>Cámara de seguridad tipo bala para exteriores, resolución mínima de 2 MP Full HD (1920 x 1080), visión nocturna infrarroja, protección mínima IP66 contra agua y polvo, apta para instalación en exteriores.</t>
  </si>
  <si>
    <t>Cámara tipo domo para interiores 2 MP Full HD</t>
  </si>
  <si>
    <t>Cámara de seguridad tipo domo para interiores, resolución mínima de 2 MP Full HD (1920 x 1080), visión nocturna infrarroja, apta para montaje en techo o pared.</t>
  </si>
  <si>
    <t>Disco Duro para video vigilancia 2 TB</t>
  </si>
  <si>
    <t>Disco duro especializado para sistemas de videovigilancia, capacidad mínima de 2 TB, operación continua 24/7, compatible con DVR y NVR.</t>
  </si>
  <si>
    <t>Grabador NVR si las cámaras son IP (por red) 4 u 8 canales</t>
  </si>
  <si>
    <t>Grabador de vídeo en red (NVR) para cámaras IP, con capacidad mínima de 4 u 8 canales, soporte para grabación Full HD, acceso remoto y administración por red.</t>
  </si>
  <si>
    <t>Fuente de 12V para cámaras analógicas</t>
  </si>
  <si>
    <t>Fuente regulada de 12V DC para alimentación de cámaras analógicas, con capacidad adecuada para el número de cámaras instaladas y protección contra sobrecargas.</t>
  </si>
  <si>
    <t>UPS 600VA</t>
  </si>
  <si>
    <t>Sistema de alimentación ininterrumpida (UPS) con capacidad mínima de 600 VA, protección contra variaciones de voltaje, autonomía suficiente para apagado seguro de los equipos conectados.</t>
  </si>
  <si>
    <t>Monitor 24 pulgadas full HD</t>
  </si>
  <si>
    <t>Monitor LED de 24 pulgadas, resolución mínima Full HD (1920 x 1080), entradas HDMI y/o VGA, incluye base y cable de alimentación</t>
  </si>
  <si>
    <t>Tecnología y Audiovisuales</t>
  </si>
  <si>
    <t>Computador portatil</t>
  </si>
  <si>
    <t>Portátil con procesador mínimo Intel Core i5 o equivalente, memoria RAM mínima de 8 GB, unidad de almacenamiento SSD de 256 GB o superior, pantalla mínima de 14 pulgadas, conectividad Wi-Fi y Bluetooth, sistema operativo instalado.</t>
  </si>
  <si>
    <t>Consola 12 canales</t>
  </si>
  <si>
    <t>Consola mezcladora de mínimo 12 canales, entradas para micrófono y línea, controles de ecualización y salidas principales de audio.</t>
  </si>
  <si>
    <t>Televisor LED Smart TV de 50 pulgadas</t>
  </si>
  <si>
    <t>Televisor LED Smart TV de 50 pulgadas como mínimo, resolución 4K UHD o Full HD, conectividad Wi-Fi, HDMI y USB</t>
  </si>
  <si>
    <t>Amplificador 300 W mínimo</t>
  </si>
  <si>
    <t>Amplificador de audio con potencia mínima de 300 W RMS, entradas de micrófono y línea, compatible con sistemas de sonido profesional.</t>
  </si>
  <si>
    <t>Micrófono inalámbrico UHF</t>
  </si>
  <si>
    <t>Sistema de micrófono inalámbrico UHF con receptor, alcance adecuado para espacios cerrados y abiertos, incluye accesorios de conexión.</t>
  </si>
  <si>
    <t>Bases para microfonos</t>
  </si>
  <si>
    <t>Soporte metálico para micrófono, altura ajustable y base estable.</t>
  </si>
  <si>
    <t>Tablet 10 pulgadas</t>
  </si>
  <si>
    <t>Tableta electrónica de mínimo 10 pulgadas, memoria RAM mínima de 4 GB, almacenamiento interno mínimo de 64 GB, conectividad Wi-Fi y Bluetooth.</t>
  </si>
  <si>
    <t>Parlante portatil recargable</t>
  </si>
  <si>
    <t>Parlante portátil con batería recargable integrada, conectividad Bluetooth, entrada USB y potencia adecuada para actividades comunitarias.</t>
  </si>
  <si>
    <t>Pantalla de proyección</t>
  </si>
  <si>
    <t>Pantalla para proyección manual o portátil, superficie blanca mate, dimensiones mínimas de 1,80 m x 1,80 m o equivalente.</t>
  </si>
  <si>
    <t>Cabinas activas de 12 pulgadas con soportes</t>
  </si>
  <si>
    <t>Par de cabinas activas de 12 pulgadas, amplificación integrada, potencia adecuada para eventos comunitarios, incluye soportes (trípodes).</t>
  </si>
  <si>
    <t>Cabina activa recargable de 12 pulgadas</t>
  </si>
  <si>
    <t>Cabina activa de 12 pulgadas con batería recargable integrada, conectividad Bluetooth, entradas para micrófono y USB.</t>
  </si>
  <si>
    <t>Camara semiprofesional</t>
  </si>
  <si>
    <t>Cámara fotográfica o de video semiprofesional con sensor de alta resolución, grabación en Full HD o superior, zoom óptico y almacenamiento mediante tarjeta de memoria.</t>
  </si>
  <si>
    <t>Impresora multifuncional sistema de tinta continua recargable</t>
  </si>
  <si>
    <t>Impresora multifuncional con funciones de impresión, copiado y escaneo, sistema de tinta continua recargable, conectividad USB y/o Wi-Fi.</t>
  </si>
  <si>
    <t>Video Beam fijo</t>
  </si>
  <si>
    <t>Videoproyector para instalación fija con brillo mínimo de 4.000 lúmenes, resolución Full HD, conectividad HDMI y capacidad para proyección en espacios medianos o grandes.</t>
  </si>
  <si>
    <t>LOTE F</t>
  </si>
  <si>
    <t>CULTURA, FORMACIÓN ARTÍSTICA, PELUQUERÍA Y MANUALIDADES</t>
  </si>
  <si>
    <t>Pandero</t>
  </si>
  <si>
    <t>Pandero de percusión con aro resistente y sonajas metálicas, diámetro aproximado entre 8 y 10 pulgadas.</t>
  </si>
  <si>
    <t>Organeta 61 teclas</t>
  </si>
  <si>
    <t>Teclado electrónico de mínimo 61 teclas, funciones de acompañamiento, sonidos preprogramados, parlantes integrados y adaptador de corriente.</t>
  </si>
  <si>
    <t>Instrumentos Musicales</t>
  </si>
  <si>
    <t>Guacharaca</t>
  </si>
  <si>
    <t>Instrumento de percusión tipo guacharaca elaborado en aluminio, acero o material resistente, incluye peine o raspador.</t>
  </si>
  <si>
    <t>Batería acústica de 5 piezas</t>
  </si>
  <si>
    <t>Batería acústica de cinco (5) piezas como mínimo, incluye bombo, redoblante, toms, platillos, herrajes y pedal.</t>
  </si>
  <si>
    <t>Bajo eléctrico de 4 cuerdas</t>
  </si>
  <si>
    <t>Bajo eléctrico de cuatro (4) cuerdas, cuerpo sólido, controles de volumen y tono, incluye cable de conexión.</t>
  </si>
  <si>
    <t>Violín tamaño 4/4</t>
  </si>
  <si>
    <t>Violín tamaño 4/4, elaborado en madera, incluye arco, estuche y resina.</t>
  </si>
  <si>
    <t>Congas y Bongos</t>
  </si>
  <si>
    <t>Set de congas y/o bongos con estructura resistente, herrajes metálicos y parches sintéticos o naturales.</t>
  </si>
  <si>
    <t>Atril partitura metálico plegable</t>
  </si>
  <si>
    <t>Atril metálico plegable, altura ajustable, base estable y soporte para partituras.</t>
  </si>
  <si>
    <t>Guitarra Eléctrica tipo Stratocaster</t>
  </si>
  <si>
    <t>Guitarra eléctrica tipo Stratocaster, cuerpo sólido, mínimo tres pastillas, controles de volumen y tono.</t>
  </si>
  <si>
    <t>Guitarra Acustica tamaño estándar</t>
  </si>
  <si>
    <t>Guitarra acústica tamaño estándar (4/4), cuerdas metálicas o de nylon, según requerimiento.</t>
  </si>
  <si>
    <t>Lira infantil con cargador y baquetas</t>
  </si>
  <si>
    <t>Lira cromática infantil con cargador y baquetas, estructura resistente para banda marcial.</t>
  </si>
  <si>
    <t>Lira adulto con cargador y baquetas</t>
  </si>
  <si>
    <t>Lira cromática para adulto con cargador y baquetas, afinación estándar para banda marcial.</t>
  </si>
  <si>
    <t>Redoblante con cargadores y baquetas</t>
  </si>
  <si>
    <t>Redoblante para banda marcial, incluye cargador (arnés) y par de baquetas.</t>
  </si>
  <si>
    <t>Timba con cargadores y baquetas</t>
  </si>
  <si>
    <t>Timba para banda marcial, incluye cargador (arnés) y par de baquetas</t>
  </si>
  <si>
    <t>Bastón de Mando Banda Marcial</t>
  </si>
  <si>
    <t>Bastón de mando para banda marcial, elaborado en aluminio, acero o fibra resistente, con terminaciones decorativas.</t>
  </si>
  <si>
    <t>Flauta dulce soprano</t>
  </si>
  <si>
    <t>Flauta dulce soprano en tonalidad Do (C), fabricada en resina o plástico de alta calidad, incluye funda de protección.</t>
  </si>
  <si>
    <t>Kit de pintura para manualidades</t>
  </si>
  <si>
    <t>Témperas x 6 colores</t>
  </si>
  <si>
    <t>Set de pinturas tipo témpera, mínimo 6 colores surtidos, presentación escolar, no tóxicas.</t>
  </si>
  <si>
    <t>Juego de pinceles</t>
  </si>
  <si>
    <t>Juego de pinceles para pintura, mínimo 3 unidades de diferentes tamaños, cerdas suaves y mango de madera o plástico resistente.</t>
  </si>
  <si>
    <t>Kit de manualidades</t>
  </si>
  <si>
    <t>Caja de lápiz negro</t>
  </si>
  <si>
    <t>Caja por 12 unidades, mina de grafito HB, cuerpo de madera resistente.</t>
  </si>
  <si>
    <t>Caja de colores</t>
  </si>
  <si>
    <t>Caja por 12 unidades, mina resistente, colores surtidos.</t>
  </si>
  <si>
    <t>Borrador lápiz,</t>
  </si>
  <si>
    <t>Borrador para lápiz de grafito, libre de PVC o material equivalente, alta capacidad de borrado.</t>
  </si>
  <si>
    <t>Foamy de colores</t>
  </si>
  <si>
    <t>Láminas de foamy tamaño octavo, colores surtidos, paquete por 10 unidades.</t>
  </si>
  <si>
    <t>Colbón</t>
  </si>
  <si>
    <t>Pegante escolar líquido, presentación mínima de 125 g, no tóxico.</t>
  </si>
  <si>
    <t>Barras de silicona</t>
  </si>
  <si>
    <t>Barras transparentes para pistola de silicona delgada, paquete por 10 unidades.</t>
  </si>
  <si>
    <t>Marcadores permanentes</t>
  </si>
  <si>
    <t>Marcadores permanentes de punta fina o media, colores surtidos, paquete por 4 unidades.</t>
  </si>
  <si>
    <t>Marcadores de tablero</t>
  </si>
  <si>
    <t>Marcadores borrables para tablero acrílico, colores surtidos, paquete por 4 unidades.</t>
  </si>
  <si>
    <t>Block cuadriculado</t>
  </si>
  <si>
    <t>Block de hojas cuadriculadas tamaño carta u oficio, mínimo 50 hojas</t>
  </si>
  <si>
    <t>Caja de plastilina</t>
  </si>
  <si>
    <t>Caja de plastilina moldeable no tóxica, mínimo 12 colores surtidos.</t>
  </si>
  <si>
    <t>Tijeras</t>
  </si>
  <si>
    <t>Tijeras escolares con punta redondeada, hojas metálicas y mango ergonómico.</t>
  </si>
  <si>
    <t>Esfero mina negra</t>
  </si>
  <si>
    <t>Caja esfero por 12 unidades, tinta negra, punta media.</t>
  </si>
  <si>
    <t>cuadernos cuadriculados</t>
  </si>
  <si>
    <t>Cuadernos grapados o cosidos, 100 hojas cuadriculadas, tamaño escolar, cantidad: 3 unidades.</t>
  </si>
  <si>
    <t>Esfero mina roja</t>
  </si>
  <si>
    <t>Esferos de tinta roja, punta media, cantidad: 3 unidades.</t>
  </si>
  <si>
    <t>Block de hojas de papel blanco</t>
  </si>
  <si>
    <t>Block de papel blanco tamaño, mínimo 50 hojas.</t>
  </si>
  <si>
    <t>LOTE G</t>
  </si>
  <si>
    <t xml:space="preserve">RECREACIÓN, DEPORTE Y JUEGOS </t>
  </si>
  <si>
    <t>Elementos Deportivos</t>
  </si>
  <si>
    <t>Paquete de pelotas para ping pong x 6 unidades</t>
  </si>
  <si>
    <t>Pelotas para tenis de mesa fabricadas en material plástico resistente, diámetro estándar de 40 mm, color blanco o naranja, paquete por 6 unidades.</t>
  </si>
  <si>
    <t>Petos para entrenamiento (set x 10 unidades)</t>
  </si>
  <si>
    <t>Petos deportivos para entrenamiento elaborados en tela liviana y transpirable, talla juvenil o adulta, colores visibles, set por 10 unidades.</t>
  </si>
  <si>
    <t>Balón de fútbol N.° 5</t>
  </si>
  <si>
    <t>Balón de fútbol tamaño oficial N.° 5, elaborado en material sintético de alta resistencia, cosido o termo sellado, apto para entrenamiento y competencia recreativa.</t>
  </si>
  <si>
    <t>Escalera de coordinación 6 metros</t>
  </si>
  <si>
    <t>Escalera de agilidad y coordinación de mínimo 6 metros de longitud, con peldaños ajustables y material resistente para entrenamiento deportivo.</t>
  </si>
  <si>
    <t>Malla de voleibol</t>
  </si>
  <si>
    <t>Malla para voleibol fabricada en nylon o polietileno de alta resistencia, dimensiones reglamentarias o equivalentes para uso recreativo y deportivo, incluye sistema de fijación.</t>
  </si>
  <si>
    <t>Balón de voleibol #5</t>
  </si>
  <si>
    <t>Balón de voleibol tamaño oficial N.° 5, elaborado en material sintético resistente, apto para entrenamiento y práctica recreativa.</t>
  </si>
  <si>
    <t>Frisbee</t>
  </si>
  <si>
    <t>Disco volador fabricado en plástico resistente y flexible, diámetro aproximado entre 20 y 25 cm, bordes redondeados para uso recreativo y actividades al aire libre.</t>
  </si>
  <si>
    <t>Juegos de Mesa</t>
  </si>
  <si>
    <t>Parqués</t>
  </si>
  <si>
    <t>Juego de mesa tipo parqués, tablero elaborado en cartón laminado, madera o material resistente equivalente, incluye fichas y dados completos para mínimo cuatro (4) jugadores.</t>
  </si>
  <si>
    <t>Ajedrez</t>
  </si>
  <si>
    <t>Juego de ajedrez compuesto por tablero y treinta y dos (32) piezas completas, elaborado en material resistente (plástico, madera o equivalente), apto para uso recreativo y educativo.</t>
  </si>
  <si>
    <t>Cartas Poker</t>
  </si>
  <si>
    <t>Baraja de cartas tipo póker de 52 cartas más comodines, fabricadas en cartulina plastificada o material resistente al uso frecuente.</t>
  </si>
  <si>
    <t>Juego uno</t>
  </si>
  <si>
    <t>Juego de cartas tipo UNO o equivalente, incluye mazo completo de cartas y reglas básicas de juego.</t>
  </si>
  <si>
    <t>Torre jenga en madera</t>
  </si>
  <si>
    <t>Juego de habilidad tipo torre de bloques, elaborado en madera pulida o material resistente equivalente, compuesto por mínimo 54 piezas.</t>
  </si>
  <si>
    <t>Burbujeros pequeños</t>
  </si>
  <si>
    <t>Burbujero infantil con solución para hacer burbujas, envase plástico resistente, capacidad mínima de 50 ml, incluye aplicador o aro generador de burbujas. Producto seguro y apto para actividades recreativas infantiles.</t>
  </si>
  <si>
    <t>TOTAL</t>
  </si>
  <si>
    <t>Etapa 2</t>
  </si>
  <si>
    <t>$ 2.463.714</t>
  </si>
  <si>
    <t>$ 1.132.890</t>
  </si>
  <si>
    <t> $225.500</t>
  </si>
  <si>
    <t>$ 2.088.900</t>
  </si>
  <si>
    <t>$ 1.199.000</t>
  </si>
  <si>
    <t>TALENTO</t>
  </si>
  <si>
    <t xml:space="preserve">VALOR TOTAL </t>
  </si>
  <si>
    <t>Media aritmética</t>
  </si>
  <si>
    <t>Mediana</t>
  </si>
  <si>
    <t>Media geométrica</t>
  </si>
  <si>
    <t>Media armónica</t>
  </si>
  <si>
    <t>MEDIA ARITMÉTICA</t>
  </si>
  <si>
    <t>MEDIA GEOMÉTRICA</t>
  </si>
  <si>
    <t>DESVIACIÓN ESTÁNDAR</t>
  </si>
  <si>
    <t>PRECIO MÍNIMO</t>
  </si>
  <si>
    <t>PRECIO MÁXIMO</t>
  </si>
  <si>
    <t>MEDIANA</t>
  </si>
  <si>
    <t>MEDIA ARMÓNICA</t>
  </si>
  <si>
    <t>PRODUCTO / DESCRIPCIÓN</t>
  </si>
  <si>
    <t>VARIACIÓN %</t>
  </si>
  <si>
    <t>ANÁLISIS DE DISPERSIÓN DE PRECIOS POR LOTES</t>
  </si>
  <si>
    <t>Desviación estándar, media aritmética y variación porcentual por producto</t>
  </si>
  <si>
    <t>ITEM</t>
  </si>
  <si>
    <t xml:space="preserve">LOTE A </t>
  </si>
  <si>
    <t xml:space="preserve">LOTE B </t>
  </si>
  <si>
    <t xml:space="preserve">LOTE E </t>
  </si>
  <si>
    <t xml:space="preserve">LOTE F </t>
  </si>
  <si>
    <t xml:space="preserve">LOTE G </t>
  </si>
  <si>
    <t>LICCONT</t>
  </si>
  <si>
    <t>MEDIDAS DE TENDENCIA CENTRAL</t>
  </si>
  <si>
    <t>CRITERIOS DE SELECCIÓN RAZONABLE DE PRECIOS</t>
  </si>
  <si>
    <t>Medida estadística aplicable según el porcentaje de variación de las cotizaciones</t>
  </si>
  <si>
    <t>DESDE</t>
  </si>
  <si>
    <t>HASTA</t>
  </si>
  <si>
    <t>MEDIDA APLICABLE</t>
  </si>
  <si>
    <t>CRITERIO</t>
  </si>
  <si>
    <t>LOTE</t>
  </si>
  <si>
    <t>Variación baja (0%–25%): representa adecuadamente diferencias proporcionales entre precios homogéneos.</t>
  </si>
  <si>
    <t>Variación moderada (&gt;25%–50%): conserva el promedio general de las cotizaciones observadas.</t>
  </si>
  <si>
    <t>Variación alta (&gt;50%–75%): reduce el efecto de precios alejados del centro.</t>
  </si>
  <si>
    <t>MEDIA GEOMETRICA</t>
  </si>
  <si>
    <t>MEDIA ARMONICA</t>
  </si>
  <si>
    <t>MEDIA ARIMTETICA</t>
  </si>
  <si>
    <t xml:space="preserve"> (APLICABLE A VARIACION ES  DE DATOS ENTRE EL(0%–25%):</t>
  </si>
  <si>
    <t xml:space="preserve"> (APLICABLE A VARIACIONES DE DATOS ENTRE EL  (&gt;25%–50%):</t>
  </si>
  <si>
    <t xml:space="preserve"> (APLICABLE A VARIACIONES DE DATOS ENTRE EL (&gt;50%–75%):</t>
  </si>
  <si>
    <t>Variación muy alta (&gt;75%): reduce la influencia de cotizaciones elevadas.</t>
  </si>
  <si>
    <t xml:space="preserve"> (APLICABLE A VARIACIONES MAYORES &gt;75%)</t>
  </si>
  <si>
    <t>PRECIO DE REFERENCIA</t>
  </si>
  <si>
    <t>UNIDAD</t>
  </si>
  <si>
    <t>CANT</t>
  </si>
  <si>
    <t>PRECIO DE REFERENCIA UNITARIO INCLUIDO IVA</t>
  </si>
  <si>
    <t>BLUES SOLUCIONES</t>
  </si>
  <si>
    <t>CI5 LOGISTICA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</si>
</sst>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* #,##0_-;\-* #,##0_-;_-* &quot;-&quot;??_-;_-@_-"/>
    <numFmt numFmtId="166" formatCode="&quot;$&quot;\ #,##0"/>
    <numFmt numFmtId="167" formatCode="_-&quot;$&quot;\ * #,##0_-;\-&quot;$&quot;\ * #,##0_-;_-&quot;$&quot;\ 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8"/>
      <color rgb="FFFFFFFF"/>
      <name val="Aptos"/>
      <family val="2"/>
    </font>
    <font>
      <i/>
      <sz val="11"/>
      <color rgb="FF666666"/>
      <name val="Aptos"/>
      <family val="2"/>
    </font>
    <font>
      <sz val="11"/>
      <color theme="1"/>
      <name val="Aptos"/>
      <family val="2"/>
    </font>
    <font>
      <b/>
      <sz val="11"/>
      <color rgb="FFFFFFFF"/>
      <name val="Aptos"/>
      <family val="2"/>
    </font>
    <font>
      <sz val="11"/>
      <color rgb="FF243447"/>
      <name val="Aptos"/>
      <family val="2"/>
    </font>
    <font>
      <b/>
      <sz val="9"/>
      <color rgb="FFFFFFFF"/>
      <name val="Aptos"/>
      <family val="2"/>
    </font>
    <font>
      <sz val="9"/>
      <color rgb="FF243447"/>
      <name val="Aptos"/>
      <family val="2"/>
    </font>
    <font>
      <b/>
      <sz val="13"/>
      <color rgb="FFFFFFFF"/>
      <name val="Aptos"/>
      <family val="2"/>
    </font>
    <font>
      <b/>
      <sz val="12"/>
      <color rgb="FFFFFFFF"/>
      <name val="Aptos"/>
      <family val="2"/>
    </font>
    <font>
      <b/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17365D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6F9"/>
        <bgColor indexed="64"/>
      </patternFill>
    </fill>
    <fill>
      <patternFill patternType="solid">
        <fgColor rgb="FF00206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C9D4E2"/>
      </top>
      <bottom style="thin">
        <color rgb="FFE1E7EF"/>
      </bottom>
      <diagonal/>
    </border>
    <border>
      <left/>
      <right/>
      <top style="thin">
        <color rgb="FFE1E7EF"/>
      </top>
      <bottom style="thin">
        <color rgb="FFE1E7EF"/>
      </bottom>
      <diagonal/>
    </border>
    <border>
      <left style="thin">
        <color rgb="FFE1E7EF"/>
      </left>
      <right style="thin">
        <color rgb="FFC9D4E2"/>
      </right>
      <top style="thin">
        <color rgb="FFE1E7EF"/>
      </top>
      <bottom style="thin">
        <color rgb="FFC9D4E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E1E7EF"/>
      </left>
      <right/>
      <top style="thin">
        <color rgb="FFC9D4E2"/>
      </top>
      <bottom style="thin">
        <color rgb="FFE1E7EF"/>
      </bottom>
      <diagonal/>
    </border>
    <border>
      <left style="thin">
        <color rgb="FFE1E7EF"/>
      </left>
      <right/>
      <top style="thin">
        <color rgb="FFE1E7EF"/>
      </top>
      <bottom style="thin">
        <color rgb="FFE1E7EF"/>
      </bottom>
      <diagonal/>
    </border>
    <border>
      <left style="thin">
        <color rgb="FFE1E7EF"/>
      </left>
      <right/>
      <top style="thin">
        <color rgb="FFE1E7EF"/>
      </top>
      <bottom style="thin">
        <color rgb="FFC9D4E2"/>
      </bottom>
      <diagonal/>
    </border>
    <border>
      <left style="thin">
        <color rgb="FFB4C6E7"/>
      </left>
      <right style="thin">
        <color rgb="FFD9E2F3"/>
      </right>
      <top/>
      <bottom style="thin">
        <color rgb="FFD9E2F3"/>
      </bottom>
      <diagonal/>
    </border>
    <border>
      <left style="thin">
        <color rgb="FFD9E2F3"/>
      </left>
      <right style="thin">
        <color rgb="FFD9E2F3"/>
      </right>
      <top/>
      <bottom style="thin">
        <color rgb="FFD9E2F3"/>
      </bottom>
      <diagonal/>
    </border>
    <border>
      <left style="thin">
        <color rgb="FFD9E2F3"/>
      </left>
      <right style="thin">
        <color rgb="FFB4C6E7"/>
      </right>
      <top/>
      <bottom style="thin">
        <color rgb="FFD9E2F3"/>
      </bottom>
      <diagonal/>
    </border>
    <border>
      <left style="thin">
        <color rgb="FFC9D4E2"/>
      </left>
      <right style="thin">
        <color rgb="FFE1E7EF"/>
      </right>
      <top/>
      <bottom style="thin">
        <color rgb="FFC9D4E2"/>
      </bottom>
      <diagonal/>
    </border>
    <border>
      <left style="thin">
        <color rgb="FFE1E7EF"/>
      </left>
      <right style="thin">
        <color rgb="FFE1E7EF"/>
      </right>
      <top/>
      <bottom style="thin">
        <color rgb="FFC9D4E2"/>
      </bottom>
      <diagonal/>
    </border>
    <border>
      <left style="thin">
        <color rgb="FFE1E7EF"/>
      </left>
      <right/>
      <top/>
      <bottom style="thin">
        <color rgb="FFC9D4E2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9" fillId="0" borderId="7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6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top" wrapText="1"/>
    </xf>
    <xf numFmtId="0" fontId="9" fillId="6" borderId="1" xfId="0" applyFont="1" applyFill="1" applyBorder="1" applyAlignment="1">
      <alignment vertical="top" wrapText="1"/>
    </xf>
    <xf numFmtId="0" fontId="9" fillId="6" borderId="1" xfId="0" applyFont="1" applyFill="1" applyBorder="1" applyAlignment="1">
      <alignment horizont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top" wrapText="1"/>
    </xf>
    <xf numFmtId="0" fontId="9" fillId="7" borderId="1" xfId="0" applyFont="1" applyFill="1" applyBorder="1" applyAlignment="1">
      <alignment vertical="top" wrapText="1"/>
    </xf>
    <xf numFmtId="0" fontId="9" fillId="7" borderId="1" xfId="0" applyFont="1" applyFill="1" applyBorder="1" applyAlignment="1">
      <alignment horizont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wrapText="1"/>
    </xf>
    <xf numFmtId="43" fontId="12" fillId="8" borderId="1" xfId="3" applyFont="1" applyFill="1" applyBorder="1" applyAlignment="1">
      <alignment horizontal="center" vertical="center" wrapText="1"/>
    </xf>
    <xf numFmtId="43" fontId="12" fillId="8" borderId="1" xfId="3" applyFont="1" applyFill="1" applyBorder="1" applyAlignment="1">
      <alignment vertical="center" wrapText="1"/>
    </xf>
    <xf numFmtId="9" fontId="5" fillId="0" borderId="0" xfId="4" applyFont="1" applyAlignment="1">
      <alignment wrapText="1"/>
    </xf>
    <xf numFmtId="9" fontId="0" fillId="0" borderId="0" xfId="4" applyFont="1" applyAlignment="1">
      <alignment wrapText="1"/>
    </xf>
    <xf numFmtId="9" fontId="5" fillId="0" borderId="13" xfId="4" applyFont="1" applyBorder="1" applyAlignment="1">
      <alignment wrapText="1"/>
    </xf>
    <xf numFmtId="9" fontId="12" fillId="8" borderId="1" xfId="4" applyFont="1" applyFill="1" applyBorder="1" applyAlignment="1">
      <alignment vertical="center" wrapText="1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wrapText="1"/>
    </xf>
    <xf numFmtId="10" fontId="7" fillId="0" borderId="20" xfId="0" applyNumberFormat="1" applyFont="1" applyBorder="1" applyAlignment="1">
      <alignment horizontal="right"/>
    </xf>
    <xf numFmtId="0" fontId="6" fillId="8" borderId="1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wrapText="1"/>
    </xf>
    <xf numFmtId="10" fontId="7" fillId="6" borderId="1" xfId="0" applyNumberFormat="1" applyFont="1" applyFill="1" applyBorder="1" applyAlignment="1">
      <alignment horizontal="right"/>
    </xf>
    <xf numFmtId="10" fontId="7" fillId="7" borderId="1" xfId="0" applyNumberFormat="1" applyFont="1" applyFill="1" applyBorder="1" applyAlignment="1">
      <alignment horizontal="right"/>
    </xf>
    <xf numFmtId="0" fontId="9" fillId="6" borderId="1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vertical="center" wrapText="1"/>
    </xf>
    <xf numFmtId="165" fontId="5" fillId="0" borderId="0" xfId="3" applyNumberFormat="1" applyFont="1" applyAlignment="1">
      <alignment wrapText="1"/>
    </xf>
    <xf numFmtId="165" fontId="12" fillId="8" borderId="1" xfId="3" applyNumberFormat="1" applyFont="1" applyFill="1" applyBorder="1" applyAlignment="1">
      <alignment horizontal="center" vertical="center" wrapText="1"/>
    </xf>
    <xf numFmtId="165" fontId="0" fillId="0" borderId="0" xfId="3" applyNumberFormat="1" applyFont="1" applyAlignment="1">
      <alignment wrapText="1"/>
    </xf>
    <xf numFmtId="43" fontId="5" fillId="0" borderId="1" xfId="3" applyFont="1" applyBorder="1" applyAlignment="1">
      <alignment wrapText="1"/>
    </xf>
    <xf numFmtId="165" fontId="5" fillId="0" borderId="1" xfId="3" applyNumberFormat="1" applyFont="1" applyBorder="1" applyAlignment="1">
      <alignment wrapText="1"/>
    </xf>
    <xf numFmtId="9" fontId="5" fillId="0" borderId="1" xfId="4" applyFont="1" applyBorder="1" applyAlignment="1">
      <alignment wrapText="1"/>
    </xf>
    <xf numFmtId="9" fontId="5" fillId="0" borderId="21" xfId="0" applyNumberFormat="1" applyFont="1" applyBorder="1" applyAlignment="1">
      <alignment wrapText="1"/>
    </xf>
    <xf numFmtId="165" fontId="5" fillId="0" borderId="22" xfId="3" applyNumberFormat="1" applyFont="1" applyBorder="1" applyAlignment="1">
      <alignment wrapText="1"/>
    </xf>
    <xf numFmtId="0" fontId="5" fillId="0" borderId="22" xfId="0" applyFont="1" applyBorder="1" applyAlignment="1">
      <alignment wrapText="1"/>
    </xf>
    <xf numFmtId="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43" fontId="12" fillId="8" borderId="1" xfId="3" applyFont="1" applyFill="1" applyBorder="1" applyAlignment="1">
      <alignment horizontal="center" vertical="center"/>
    </xf>
    <xf numFmtId="165" fontId="12" fillId="8" borderId="1" xfId="3" applyNumberFormat="1" applyFont="1" applyFill="1" applyBorder="1" applyAlignment="1">
      <alignment horizontal="center" vertical="center"/>
    </xf>
    <xf numFmtId="165" fontId="5" fillId="0" borderId="1" xfId="3" applyNumberFormat="1" applyFont="1" applyBorder="1" applyAlignment="1"/>
    <xf numFmtId="165" fontId="12" fillId="8" borderId="1" xfId="3" applyNumberFormat="1" applyFont="1" applyFill="1" applyBorder="1" applyAlignment="1">
      <alignment vertical="center" wrapText="1"/>
    </xf>
    <xf numFmtId="165" fontId="6" fillId="0" borderId="11" xfId="3" applyNumberFormat="1" applyFont="1" applyFill="1" applyBorder="1" applyAlignment="1">
      <alignment horizontal="center" vertical="center" wrapText="1"/>
    </xf>
    <xf numFmtId="165" fontId="6" fillId="0" borderId="15" xfId="3" applyNumberFormat="1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wrapText="1"/>
    </xf>
    <xf numFmtId="165" fontId="5" fillId="0" borderId="12" xfId="3" applyNumberFormat="1" applyFont="1" applyBorder="1" applyAlignment="1">
      <alignment wrapText="1"/>
    </xf>
    <xf numFmtId="165" fontId="5" fillId="0" borderId="16" xfId="3" applyNumberFormat="1" applyFont="1" applyBorder="1" applyAlignment="1">
      <alignment wrapText="1"/>
    </xf>
    <xf numFmtId="165" fontId="5" fillId="0" borderId="23" xfId="3" applyNumberFormat="1" applyFont="1" applyBorder="1" applyAlignment="1">
      <alignment wrapText="1"/>
    </xf>
    <xf numFmtId="165" fontId="5" fillId="0" borderId="17" xfId="3" applyNumberFormat="1" applyFont="1" applyBorder="1" applyAlignment="1">
      <alignment wrapText="1"/>
    </xf>
    <xf numFmtId="165" fontId="12" fillId="8" borderId="14" xfId="3" applyNumberFormat="1" applyFont="1" applyFill="1" applyBorder="1" applyAlignment="1">
      <alignment horizontal="center" vertical="center" wrapText="1"/>
    </xf>
    <xf numFmtId="166" fontId="7" fillId="0" borderId="0" xfId="0" applyNumberFormat="1" applyFont="1"/>
    <xf numFmtId="166" fontId="6" fillId="8" borderId="1" xfId="0" applyNumberFormat="1" applyFont="1" applyFill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right"/>
    </xf>
    <xf numFmtId="166" fontId="7" fillId="0" borderId="19" xfId="0" applyNumberFormat="1" applyFont="1" applyBorder="1" applyAlignment="1">
      <alignment horizontal="right"/>
    </xf>
    <xf numFmtId="166" fontId="0" fillId="0" borderId="0" xfId="0" applyNumberFormat="1"/>
    <xf numFmtId="167" fontId="2" fillId="0" borderId="0" xfId="1" applyNumberFormat="1" applyFont="1" applyAlignment="1">
      <alignment wrapText="1"/>
    </xf>
    <xf numFmtId="167" fontId="2" fillId="0" borderId="0" xfId="0" applyNumberFormat="1" applyFont="1" applyAlignment="1">
      <alignment wrapText="1"/>
    </xf>
    <xf numFmtId="167" fontId="10" fillId="3" borderId="4" xfId="0" applyNumberFormat="1" applyFont="1" applyFill="1" applyBorder="1" applyAlignment="1">
      <alignment vertical="center" wrapText="1"/>
    </xf>
    <xf numFmtId="167" fontId="10" fillId="3" borderId="0" xfId="0" applyNumberFormat="1" applyFont="1" applyFill="1" applyAlignment="1">
      <alignment vertical="center" wrapText="1"/>
    </xf>
    <xf numFmtId="167" fontId="9" fillId="0" borderId="8" xfId="0" applyNumberFormat="1" applyFont="1" applyBorder="1" applyAlignment="1">
      <alignment wrapText="1"/>
    </xf>
    <xf numFmtId="167" fontId="9" fillId="0" borderId="0" xfId="0" applyNumberFormat="1" applyFont="1" applyAlignment="1">
      <alignment wrapText="1"/>
    </xf>
    <xf numFmtId="167" fontId="9" fillId="0" borderId="0" xfId="0" applyNumberFormat="1" applyFont="1" applyAlignment="1">
      <alignment horizontal="center" wrapText="1"/>
    </xf>
    <xf numFmtId="167" fontId="6" fillId="4" borderId="1" xfId="0" applyNumberFormat="1" applyFont="1" applyFill="1" applyBorder="1" applyAlignment="1">
      <alignment vertical="center" wrapText="1"/>
    </xf>
    <xf numFmtId="167" fontId="6" fillId="4" borderId="1" xfId="0" applyNumberFormat="1" applyFont="1" applyFill="1" applyBorder="1" applyAlignment="1">
      <alignment horizontal="center" vertical="center" wrapText="1"/>
    </xf>
    <xf numFmtId="167" fontId="8" fillId="5" borderId="1" xfId="1" applyNumberFormat="1" applyFont="1" applyFill="1" applyBorder="1" applyAlignment="1">
      <alignment horizontal="center" vertical="center" wrapText="1"/>
    </xf>
    <xf numFmtId="167" fontId="8" fillId="5" borderId="1" xfId="0" applyNumberFormat="1" applyFont="1" applyFill="1" applyBorder="1" applyAlignment="1">
      <alignment horizontal="center" vertical="center" wrapText="1"/>
    </xf>
    <xf numFmtId="167" fontId="9" fillId="6" borderId="1" xfId="1" applyNumberFormat="1" applyFont="1" applyFill="1" applyBorder="1" applyAlignment="1">
      <alignment horizontal="right" wrapText="1"/>
    </xf>
    <xf numFmtId="167" fontId="9" fillId="6" borderId="1" xfId="0" applyNumberFormat="1" applyFont="1" applyFill="1" applyBorder="1" applyAlignment="1">
      <alignment horizontal="right" vertical="center" wrapText="1"/>
    </xf>
    <xf numFmtId="167" fontId="9" fillId="6" borderId="1" xfId="0" applyNumberFormat="1" applyFont="1" applyFill="1" applyBorder="1" applyAlignment="1">
      <alignment horizontal="right" vertical="top" wrapText="1" shrinkToFit="1"/>
    </xf>
    <xf numFmtId="167" fontId="9" fillId="6" borderId="1" xfId="0" applyNumberFormat="1" applyFont="1" applyFill="1" applyBorder="1" applyAlignment="1">
      <alignment horizontal="right" wrapText="1"/>
    </xf>
    <xf numFmtId="167" fontId="9" fillId="7" borderId="1" xfId="1" applyNumberFormat="1" applyFont="1" applyFill="1" applyBorder="1" applyAlignment="1">
      <alignment horizontal="right" wrapText="1"/>
    </xf>
    <xf numFmtId="167" fontId="9" fillId="7" borderId="1" xfId="0" applyNumberFormat="1" applyFont="1" applyFill="1" applyBorder="1" applyAlignment="1">
      <alignment horizontal="right" vertical="center" wrapText="1"/>
    </xf>
    <xf numFmtId="167" fontId="9" fillId="7" borderId="1" xfId="0" applyNumberFormat="1" applyFont="1" applyFill="1" applyBorder="1" applyAlignment="1">
      <alignment horizontal="right" vertical="top" wrapText="1" shrinkToFit="1"/>
    </xf>
    <xf numFmtId="167" fontId="9" fillId="7" borderId="1" xfId="0" applyNumberFormat="1" applyFont="1" applyFill="1" applyBorder="1" applyAlignment="1">
      <alignment horizontal="right" wrapText="1"/>
    </xf>
    <xf numFmtId="167" fontId="9" fillId="7" borderId="1" xfId="0" applyNumberFormat="1" applyFont="1" applyFill="1" applyBorder="1" applyAlignment="1">
      <alignment horizontal="right" vertical="center" wrapText="1" shrinkToFit="1"/>
    </xf>
    <xf numFmtId="167" fontId="9" fillId="6" borderId="1" xfId="0" applyNumberFormat="1" applyFont="1" applyFill="1" applyBorder="1" applyAlignment="1">
      <alignment horizontal="right" vertical="center" wrapText="1" shrinkToFit="1"/>
    </xf>
    <xf numFmtId="167" fontId="9" fillId="0" borderId="1" xfId="1" applyNumberFormat="1" applyFont="1" applyBorder="1" applyAlignment="1">
      <alignment horizontal="right" wrapText="1"/>
    </xf>
    <xf numFmtId="167" fontId="9" fillId="0" borderId="1" xfId="0" applyNumberFormat="1" applyFont="1" applyBorder="1" applyAlignment="1">
      <alignment horizontal="right" wrapText="1"/>
    </xf>
    <xf numFmtId="167" fontId="9" fillId="0" borderId="1" xfId="0" applyNumberFormat="1" applyFont="1" applyBorder="1" applyAlignment="1">
      <alignment horizontal="right" vertical="top" wrapText="1" shrinkToFit="1"/>
    </xf>
    <xf numFmtId="167" fontId="10" fillId="3" borderId="1" xfId="0" applyNumberFormat="1" applyFont="1" applyFill="1" applyBorder="1" applyAlignment="1">
      <alignment horizontal="right" vertical="center" wrapText="1"/>
    </xf>
    <xf numFmtId="167" fontId="10" fillId="3" borderId="1" xfId="0" applyNumberFormat="1" applyFont="1" applyFill="1" applyBorder="1" applyAlignment="1">
      <alignment horizontal="right" vertical="center" wrapText="1" shrinkToFit="1"/>
    </xf>
    <xf numFmtId="167" fontId="6" fillId="4" borderId="1" xfId="0" applyNumberFormat="1" applyFont="1" applyFill="1" applyBorder="1" applyAlignment="1">
      <alignment horizontal="right" vertical="center" wrapText="1"/>
    </xf>
    <xf numFmtId="167" fontId="6" fillId="4" borderId="1" xfId="0" applyNumberFormat="1" applyFont="1" applyFill="1" applyBorder="1" applyAlignment="1">
      <alignment horizontal="right" vertical="center" wrapText="1" shrinkToFit="1"/>
    </xf>
    <xf numFmtId="167" fontId="9" fillId="2" borderId="1" xfId="0" applyNumberFormat="1" applyFont="1" applyFill="1" applyBorder="1" applyAlignment="1">
      <alignment horizontal="right" vertical="top" wrapText="1"/>
    </xf>
    <xf numFmtId="167" fontId="2" fillId="0" borderId="0" xfId="0" applyNumberFormat="1" applyFont="1" applyAlignment="1">
      <alignment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top" wrapText="1"/>
    </xf>
    <xf numFmtId="0" fontId="9" fillId="6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right" vertical="center" wrapText="1"/>
    </xf>
    <xf numFmtId="167" fontId="6" fillId="4" borderId="9" xfId="0" applyNumberFormat="1" applyFont="1" applyFill="1" applyBorder="1" applyAlignment="1">
      <alignment horizontal="center" vertical="center" wrapText="1"/>
    </xf>
    <xf numFmtId="167" fontId="6" fillId="4" borderId="5" xfId="0" applyNumberFormat="1" applyFont="1" applyFill="1" applyBorder="1" applyAlignment="1">
      <alignment horizontal="center" vertical="center" wrapText="1"/>
    </xf>
    <xf numFmtId="167" fontId="6" fillId="4" borderId="10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right" wrapText="1"/>
    </xf>
    <xf numFmtId="0" fontId="11" fillId="8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3" fillId="3" borderId="0" xfId="0" applyFont="1" applyFill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Millares" xfId="3" builtinId="3"/>
    <cellStyle name="Moneda" xfId="1" builtinId="4"/>
    <cellStyle name="Moneda 2" xfId="2" xr:uid="{E53B73A9-9C34-4F46-BF2F-3C75817869D0}"/>
    <cellStyle name="Normal" xfId="0" builtinId="0"/>
    <cellStyle name="Porcentaje" xfId="4" builtinId="5"/>
  </cellStyles>
  <dxfs count="3">
    <dxf>
      <font>
        <color rgb="FF9C0006"/>
      </font>
      <fill>
        <patternFill patternType="solid">
          <fgColor indexed="64"/>
          <bgColor rgb="FFFCE4D6"/>
        </patternFill>
      </fill>
    </dxf>
    <dxf>
      <font>
        <color rgb="FF7F6000"/>
      </font>
      <fill>
        <patternFill patternType="solid">
          <fgColor indexed="64"/>
          <bgColor rgb="FFFFF2CC"/>
        </patternFill>
      </fill>
    </dxf>
    <dxf>
      <font>
        <color rgb="FF375623"/>
      </font>
      <fill>
        <patternFill patternType="solid">
          <fgColor indexed="64"/>
          <bgColor rgb="FFE2F0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712D2-7018-4430-8153-3DB3C8531B85}">
  <dimension ref="A1:Q228"/>
  <sheetViews>
    <sheetView tabSelected="1" topLeftCell="C1" zoomScale="63" workbookViewId="0">
      <selection activeCell="H5" sqref="H5"/>
    </sheetView>
  </sheetViews>
  <sheetFormatPr baseColWidth="10" defaultColWidth="18.7109375" defaultRowHeight="12.75" x14ac:dyDescent="0.2"/>
  <cols>
    <col min="1" max="1" width="10.42578125" style="2" customWidth="1"/>
    <col min="2" max="2" width="16.140625" style="2" customWidth="1"/>
    <col min="3" max="3" width="28.5703125" style="2" customWidth="1"/>
    <col min="4" max="4" width="27.5703125" style="2" customWidth="1"/>
    <col min="5" max="5" width="38.140625" style="2" customWidth="1"/>
    <col min="6" max="6" width="15.28515625" style="2" customWidth="1"/>
    <col min="7" max="7" width="32.42578125" style="68" customWidth="1"/>
    <col min="8" max="10" width="19" style="69" customWidth="1"/>
    <col min="11" max="17" width="20" style="69" customWidth="1"/>
    <col min="18" max="16384" width="18.7109375" style="2"/>
  </cols>
  <sheetData>
    <row r="1" spans="1:17" ht="13.5" thickBot="1" x14ac:dyDescent="0.25"/>
    <row r="2" spans="1:17" ht="26.1" customHeight="1" x14ac:dyDescent="0.2">
      <c r="A2" s="18" t="s">
        <v>0</v>
      </c>
      <c r="B2" s="19"/>
      <c r="C2" s="19"/>
      <c r="D2" s="19"/>
      <c r="E2" s="19"/>
      <c r="F2" s="19"/>
      <c r="G2" s="70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17" x14ac:dyDescent="0.2">
      <c r="A3" s="5"/>
      <c r="B3" s="6"/>
      <c r="C3" s="8"/>
      <c r="D3" s="8"/>
      <c r="E3" s="8"/>
      <c r="F3" s="6"/>
      <c r="G3" s="72"/>
      <c r="H3" s="73"/>
      <c r="I3" s="74"/>
      <c r="J3" s="73"/>
      <c r="K3" s="73"/>
      <c r="L3" s="73"/>
      <c r="M3" s="73"/>
      <c r="N3" s="73"/>
      <c r="O3" s="73"/>
      <c r="P3" s="73"/>
      <c r="Q3" s="73"/>
    </row>
    <row r="4" spans="1:17" ht="24" customHeight="1" x14ac:dyDescent="0.2">
      <c r="A4" s="20" t="s">
        <v>1</v>
      </c>
      <c r="B4" s="20"/>
      <c r="C4" s="20"/>
      <c r="D4" s="20"/>
      <c r="E4" s="20"/>
      <c r="F4" s="20"/>
      <c r="G4" s="77" t="s">
        <v>444</v>
      </c>
      <c r="H4" s="75" t="s">
        <v>445</v>
      </c>
      <c r="I4" s="76" t="s">
        <v>397</v>
      </c>
      <c r="J4" s="76" t="s">
        <v>420</v>
      </c>
      <c r="K4" s="106" t="s">
        <v>421</v>
      </c>
      <c r="L4" s="107"/>
      <c r="M4" s="107"/>
      <c r="N4" s="107"/>
      <c r="O4" s="107"/>
      <c r="P4" s="107"/>
      <c r="Q4" s="108"/>
    </row>
    <row r="5" spans="1:17" ht="42" customHeight="1" x14ac:dyDescent="0.2">
      <c r="A5" s="21" t="s">
        <v>2</v>
      </c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77" t="s">
        <v>398</v>
      </c>
      <c r="H5" s="77" t="s">
        <v>398</v>
      </c>
      <c r="I5" s="77" t="s">
        <v>398</v>
      </c>
      <c r="J5" s="77" t="s">
        <v>398</v>
      </c>
      <c r="K5" s="78" t="s">
        <v>405</v>
      </c>
      <c r="L5" s="78" t="s">
        <v>403</v>
      </c>
      <c r="M5" s="78" t="s">
        <v>404</v>
      </c>
      <c r="N5" s="78" t="s">
        <v>408</v>
      </c>
      <c r="O5" s="78" t="s">
        <v>409</v>
      </c>
      <c r="P5" s="78" t="s">
        <v>406</v>
      </c>
      <c r="Q5" s="78" t="s">
        <v>407</v>
      </c>
    </row>
    <row r="6" spans="1:17" ht="36" x14ac:dyDescent="0.2">
      <c r="A6" s="38">
        <v>1</v>
      </c>
      <c r="B6" s="99">
        <v>53131600</v>
      </c>
      <c r="C6" s="101" t="s">
        <v>8</v>
      </c>
      <c r="D6" s="12" t="s">
        <v>9</v>
      </c>
      <c r="E6" s="12" t="s">
        <v>10</v>
      </c>
      <c r="F6" s="13" t="s">
        <v>11</v>
      </c>
      <c r="G6" s="79">
        <v>2210</v>
      </c>
      <c r="H6" s="80">
        <v>5500</v>
      </c>
      <c r="I6" s="81">
        <v>10505.32</v>
      </c>
      <c r="J6" s="80">
        <v>4750</v>
      </c>
      <c r="K6" s="82">
        <f t="shared" ref="K6:K37" si="0">IF(COUNT(G6:J6)&gt;=2,_xlfn.STDEV.P(G6:J6),"")</f>
        <v>3008.6071373145414</v>
      </c>
      <c r="L6" s="82">
        <f t="shared" ref="L6:L37" si="1">AVERAGE(G6:J6)</f>
        <v>5741.33</v>
      </c>
      <c r="M6" s="82">
        <f t="shared" ref="M6:M37" si="2">GEOMEAN(G6:J6)</f>
        <v>4962.6593450578848</v>
      </c>
      <c r="N6" s="82">
        <f t="shared" ref="N6:N37" si="3">MEDIAN(G6:J6)</f>
        <v>5125</v>
      </c>
      <c r="O6" s="82">
        <f t="shared" ref="O6:O37" si="4">HARMEAN(G6:J6)</f>
        <v>4255.2148006729603</v>
      </c>
      <c r="P6" s="82">
        <f t="shared" ref="P6:P37" si="5">MIN(G6:J6)</f>
        <v>2210</v>
      </c>
      <c r="Q6" s="82">
        <f t="shared" ref="Q6:Q37" si="6">MAX(G6:J6)</f>
        <v>10505.32</v>
      </c>
    </row>
    <row r="7" spans="1:17" ht="24" x14ac:dyDescent="0.2">
      <c r="A7" s="39">
        <v>2</v>
      </c>
      <c r="B7" s="98"/>
      <c r="C7" s="100"/>
      <c r="D7" s="16" t="s">
        <v>12</v>
      </c>
      <c r="E7" s="16" t="s">
        <v>13</v>
      </c>
      <c r="F7" s="17" t="s">
        <v>11</v>
      </c>
      <c r="G7" s="83">
        <v>8670</v>
      </c>
      <c r="H7" s="84">
        <v>10463</v>
      </c>
      <c r="I7" s="85">
        <v>6944.84</v>
      </c>
      <c r="J7" s="84">
        <v>10450</v>
      </c>
      <c r="K7" s="86">
        <f t="shared" si="0"/>
        <v>1458.2350512863195</v>
      </c>
      <c r="L7" s="86">
        <f t="shared" si="1"/>
        <v>9131.9599999999991</v>
      </c>
      <c r="M7" s="86">
        <f t="shared" si="2"/>
        <v>9007.6906836452054</v>
      </c>
      <c r="N7" s="86">
        <f t="shared" si="3"/>
        <v>9560</v>
      </c>
      <c r="O7" s="86">
        <f t="shared" si="4"/>
        <v>8877.0387365414063</v>
      </c>
      <c r="P7" s="86">
        <f t="shared" si="5"/>
        <v>6944.84</v>
      </c>
      <c r="Q7" s="86">
        <f t="shared" si="6"/>
        <v>10463</v>
      </c>
    </row>
    <row r="8" spans="1:17" ht="24" x14ac:dyDescent="0.2">
      <c r="A8" s="38">
        <v>3</v>
      </c>
      <c r="B8" s="99"/>
      <c r="C8" s="101"/>
      <c r="D8" s="12" t="s">
        <v>14</v>
      </c>
      <c r="E8" s="12" t="s">
        <v>15</v>
      </c>
      <c r="F8" s="13" t="s">
        <v>11</v>
      </c>
      <c r="G8" s="79">
        <v>4666.5</v>
      </c>
      <c r="H8" s="80">
        <v>5139</v>
      </c>
      <c r="I8" s="81">
        <v>6944.84</v>
      </c>
      <c r="J8" s="80">
        <v>9500</v>
      </c>
      <c r="K8" s="82">
        <f t="shared" si="0"/>
        <v>1897.1200770312362</v>
      </c>
      <c r="L8" s="82">
        <f t="shared" si="1"/>
        <v>6562.585</v>
      </c>
      <c r="M8" s="82">
        <f t="shared" si="2"/>
        <v>6306.8708019524138</v>
      </c>
      <c r="N8" s="82">
        <f t="shared" si="3"/>
        <v>6041.92</v>
      </c>
      <c r="O8" s="82">
        <f t="shared" si="4"/>
        <v>6077.7461244632195</v>
      </c>
      <c r="P8" s="82">
        <f t="shared" si="5"/>
        <v>4666.5</v>
      </c>
      <c r="Q8" s="82">
        <f t="shared" si="6"/>
        <v>9500</v>
      </c>
    </row>
    <row r="9" spans="1:17" ht="48" x14ac:dyDescent="0.2">
      <c r="A9" s="39">
        <v>4</v>
      </c>
      <c r="B9" s="98"/>
      <c r="C9" s="100"/>
      <c r="D9" s="16" t="s">
        <v>16</v>
      </c>
      <c r="E9" s="16" t="s">
        <v>17</v>
      </c>
      <c r="F9" s="17" t="s">
        <v>11</v>
      </c>
      <c r="G9" s="83">
        <v>2499</v>
      </c>
      <c r="H9" s="84">
        <v>14245</v>
      </c>
      <c r="I9" s="85">
        <v>7300.65</v>
      </c>
      <c r="J9" s="84">
        <v>7600</v>
      </c>
      <c r="K9" s="86">
        <f t="shared" si="0"/>
        <v>4179.6694850452886</v>
      </c>
      <c r="L9" s="86">
        <f t="shared" si="1"/>
        <v>7911.1625000000004</v>
      </c>
      <c r="M9" s="86">
        <f t="shared" si="2"/>
        <v>6666.5471891335619</v>
      </c>
      <c r="N9" s="86">
        <f t="shared" si="3"/>
        <v>7450.3249999999998</v>
      </c>
      <c r="O9" s="86">
        <f t="shared" si="4"/>
        <v>5413.3558208527193</v>
      </c>
      <c r="P9" s="86">
        <f t="shared" si="5"/>
        <v>2499</v>
      </c>
      <c r="Q9" s="86">
        <f t="shared" si="6"/>
        <v>14245</v>
      </c>
    </row>
    <row r="10" spans="1:17" ht="24" x14ac:dyDescent="0.2">
      <c r="A10" s="38">
        <v>5</v>
      </c>
      <c r="B10" s="99"/>
      <c r="C10" s="101"/>
      <c r="D10" s="12" t="s">
        <v>18</v>
      </c>
      <c r="E10" s="12" t="s">
        <v>19</v>
      </c>
      <c r="F10" s="13" t="s">
        <v>11</v>
      </c>
      <c r="G10" s="79">
        <v>3595.5</v>
      </c>
      <c r="H10" s="80">
        <v>6249</v>
      </c>
      <c r="I10" s="81">
        <v>5163.41</v>
      </c>
      <c r="J10" s="80">
        <v>6650</v>
      </c>
      <c r="K10" s="82">
        <f t="shared" si="0"/>
        <v>1182.6514370340699</v>
      </c>
      <c r="L10" s="82">
        <f t="shared" si="1"/>
        <v>5414.4775</v>
      </c>
      <c r="M10" s="82">
        <f t="shared" si="2"/>
        <v>5270.2597289980613</v>
      </c>
      <c r="N10" s="82">
        <f t="shared" si="3"/>
        <v>5706.2049999999999</v>
      </c>
      <c r="O10" s="82">
        <f t="shared" si="4"/>
        <v>5113.7983749324503</v>
      </c>
      <c r="P10" s="82">
        <f t="shared" si="5"/>
        <v>3595.5</v>
      </c>
      <c r="Q10" s="82">
        <f t="shared" si="6"/>
        <v>6650</v>
      </c>
    </row>
    <row r="11" spans="1:17" ht="24" x14ac:dyDescent="0.2">
      <c r="A11" s="39">
        <v>6</v>
      </c>
      <c r="B11" s="98"/>
      <c r="C11" s="100"/>
      <c r="D11" s="16" t="s">
        <v>20</v>
      </c>
      <c r="E11" s="16" t="s">
        <v>21</v>
      </c>
      <c r="F11" s="17" t="s">
        <v>11</v>
      </c>
      <c r="G11" s="83">
        <v>4100</v>
      </c>
      <c r="H11" s="84">
        <v>2215</v>
      </c>
      <c r="I11" s="85">
        <v>3383.17</v>
      </c>
      <c r="J11" s="84">
        <v>5700</v>
      </c>
      <c r="K11" s="86">
        <f t="shared" si="0"/>
        <v>1262.5524159094346</v>
      </c>
      <c r="L11" s="86">
        <f t="shared" si="1"/>
        <v>3849.5425</v>
      </c>
      <c r="M11" s="86">
        <f t="shared" si="2"/>
        <v>3637.8020722240267</v>
      </c>
      <c r="N11" s="86">
        <f t="shared" si="3"/>
        <v>3741.585</v>
      </c>
      <c r="O11" s="86">
        <f t="shared" si="4"/>
        <v>3429.3873993186667</v>
      </c>
      <c r="P11" s="86">
        <f t="shared" si="5"/>
        <v>2215</v>
      </c>
      <c r="Q11" s="86">
        <f t="shared" si="6"/>
        <v>5700</v>
      </c>
    </row>
    <row r="12" spans="1:17" ht="24" x14ac:dyDescent="0.2">
      <c r="A12" s="38">
        <v>7</v>
      </c>
      <c r="B12" s="99"/>
      <c r="C12" s="101"/>
      <c r="D12" s="12" t="s">
        <v>22</v>
      </c>
      <c r="E12" s="12" t="s">
        <v>23</v>
      </c>
      <c r="F12" s="13" t="s">
        <v>11</v>
      </c>
      <c r="G12" s="79">
        <v>5785.6269999999995</v>
      </c>
      <c r="H12" s="80">
        <v>6490</v>
      </c>
      <c r="I12" s="81">
        <v>3918.67</v>
      </c>
      <c r="J12" s="80">
        <v>5700</v>
      </c>
      <c r="K12" s="82">
        <f t="shared" si="0"/>
        <v>948.61663370625706</v>
      </c>
      <c r="L12" s="82">
        <f t="shared" si="1"/>
        <v>5473.5742499999997</v>
      </c>
      <c r="M12" s="82">
        <f t="shared" si="2"/>
        <v>5381.4854319076212</v>
      </c>
      <c r="N12" s="82">
        <f t="shared" si="3"/>
        <v>5742.8135000000002</v>
      </c>
      <c r="O12" s="82">
        <f t="shared" si="4"/>
        <v>5280.1618372734802</v>
      </c>
      <c r="P12" s="82">
        <f t="shared" si="5"/>
        <v>3918.67</v>
      </c>
      <c r="Q12" s="82">
        <f t="shared" si="6"/>
        <v>6490</v>
      </c>
    </row>
    <row r="13" spans="1:17" ht="24" x14ac:dyDescent="0.2">
      <c r="A13" s="39">
        <v>8</v>
      </c>
      <c r="B13" s="98"/>
      <c r="C13" s="100"/>
      <c r="D13" s="16" t="s">
        <v>24</v>
      </c>
      <c r="E13" s="16" t="s">
        <v>25</v>
      </c>
      <c r="F13" s="17" t="s">
        <v>11</v>
      </c>
      <c r="G13" s="83">
        <v>12495</v>
      </c>
      <c r="H13" s="84">
        <v>15400</v>
      </c>
      <c r="I13" s="85">
        <v>12286.75</v>
      </c>
      <c r="J13" s="84">
        <v>15200</v>
      </c>
      <c r="K13" s="86">
        <f t="shared" si="0"/>
        <v>1458.1402793348623</v>
      </c>
      <c r="L13" s="86">
        <f t="shared" si="1"/>
        <v>13845.4375</v>
      </c>
      <c r="M13" s="86">
        <f t="shared" si="2"/>
        <v>13768.429265025106</v>
      </c>
      <c r="N13" s="86">
        <f t="shared" si="3"/>
        <v>13847.5</v>
      </c>
      <c r="O13" s="86">
        <f t="shared" si="4"/>
        <v>13691.829282397846</v>
      </c>
      <c r="P13" s="86">
        <f t="shared" si="5"/>
        <v>12286.75</v>
      </c>
      <c r="Q13" s="86">
        <f t="shared" si="6"/>
        <v>15400</v>
      </c>
    </row>
    <row r="14" spans="1:17" ht="36" x14ac:dyDescent="0.2">
      <c r="A14" s="38">
        <v>9</v>
      </c>
      <c r="B14" s="99">
        <v>53131600</v>
      </c>
      <c r="C14" s="101" t="s">
        <v>26</v>
      </c>
      <c r="D14" s="12" t="s">
        <v>9</v>
      </c>
      <c r="E14" s="12" t="s">
        <v>10</v>
      </c>
      <c r="F14" s="13" t="s">
        <v>11</v>
      </c>
      <c r="G14" s="79">
        <v>2210</v>
      </c>
      <c r="H14" s="80">
        <v>5500</v>
      </c>
      <c r="I14" s="81">
        <v>10505.32</v>
      </c>
      <c r="J14" s="80">
        <v>4750</v>
      </c>
      <c r="K14" s="82">
        <f t="shared" si="0"/>
        <v>3008.6071373145414</v>
      </c>
      <c r="L14" s="82">
        <f t="shared" si="1"/>
        <v>5741.33</v>
      </c>
      <c r="M14" s="82">
        <f t="shared" si="2"/>
        <v>4962.6593450578848</v>
      </c>
      <c r="N14" s="82">
        <f t="shared" si="3"/>
        <v>5125</v>
      </c>
      <c r="O14" s="82">
        <f t="shared" si="4"/>
        <v>4255.2148006729603</v>
      </c>
      <c r="P14" s="82">
        <f t="shared" si="5"/>
        <v>2210</v>
      </c>
      <c r="Q14" s="82">
        <f t="shared" si="6"/>
        <v>10505.32</v>
      </c>
    </row>
    <row r="15" spans="1:17" ht="24" x14ac:dyDescent="0.2">
      <c r="A15" s="39">
        <v>10</v>
      </c>
      <c r="B15" s="98"/>
      <c r="C15" s="100"/>
      <c r="D15" s="16" t="s">
        <v>12</v>
      </c>
      <c r="E15" s="16" t="s">
        <v>13</v>
      </c>
      <c r="F15" s="17" t="s">
        <v>11</v>
      </c>
      <c r="G15" s="83">
        <v>8670</v>
      </c>
      <c r="H15" s="84">
        <v>10463</v>
      </c>
      <c r="I15" s="85">
        <v>6944.84</v>
      </c>
      <c r="J15" s="84">
        <v>10450</v>
      </c>
      <c r="K15" s="86">
        <f t="shared" si="0"/>
        <v>1458.2350512863195</v>
      </c>
      <c r="L15" s="86">
        <f t="shared" si="1"/>
        <v>9131.9599999999991</v>
      </c>
      <c r="M15" s="86">
        <f t="shared" si="2"/>
        <v>9007.6906836452054</v>
      </c>
      <c r="N15" s="86">
        <f t="shared" si="3"/>
        <v>9560</v>
      </c>
      <c r="O15" s="86">
        <f t="shared" si="4"/>
        <v>8877.0387365414063</v>
      </c>
      <c r="P15" s="86">
        <f t="shared" si="5"/>
        <v>6944.84</v>
      </c>
      <c r="Q15" s="86">
        <f t="shared" si="6"/>
        <v>10463</v>
      </c>
    </row>
    <row r="16" spans="1:17" ht="24" x14ac:dyDescent="0.2">
      <c r="A16" s="38">
        <v>11</v>
      </c>
      <c r="B16" s="99"/>
      <c r="C16" s="101"/>
      <c r="D16" s="12" t="s">
        <v>14</v>
      </c>
      <c r="E16" s="12" t="s">
        <v>27</v>
      </c>
      <c r="F16" s="13" t="s">
        <v>11</v>
      </c>
      <c r="G16" s="79">
        <v>4666.5</v>
      </c>
      <c r="H16" s="80">
        <v>5390</v>
      </c>
      <c r="I16" s="81">
        <v>6944.84</v>
      </c>
      <c r="J16" s="80">
        <v>9500</v>
      </c>
      <c r="K16" s="82">
        <f t="shared" si="0"/>
        <v>1852.6244510625997</v>
      </c>
      <c r="L16" s="82">
        <f t="shared" si="1"/>
        <v>6625.335</v>
      </c>
      <c r="M16" s="82">
        <f t="shared" si="2"/>
        <v>6382.5095207840031</v>
      </c>
      <c r="N16" s="82">
        <f t="shared" si="3"/>
        <v>6167.42</v>
      </c>
      <c r="O16" s="82">
        <f t="shared" si="4"/>
        <v>6162.5962754519087</v>
      </c>
      <c r="P16" s="82">
        <f t="shared" si="5"/>
        <v>4666.5</v>
      </c>
      <c r="Q16" s="82">
        <f t="shared" si="6"/>
        <v>9500</v>
      </c>
    </row>
    <row r="17" spans="1:17" ht="48" x14ac:dyDescent="0.2">
      <c r="A17" s="39">
        <v>12</v>
      </c>
      <c r="B17" s="98"/>
      <c r="C17" s="100"/>
      <c r="D17" s="16" t="s">
        <v>16</v>
      </c>
      <c r="E17" s="16" t="s">
        <v>17</v>
      </c>
      <c r="F17" s="17" t="s">
        <v>11</v>
      </c>
      <c r="G17" s="83">
        <v>2499</v>
      </c>
      <c r="H17" s="84">
        <v>14245</v>
      </c>
      <c r="I17" s="85">
        <v>7300.65</v>
      </c>
      <c r="J17" s="84">
        <v>7600</v>
      </c>
      <c r="K17" s="86">
        <f t="shared" si="0"/>
        <v>4179.6694850452886</v>
      </c>
      <c r="L17" s="86">
        <f t="shared" si="1"/>
        <v>7911.1625000000004</v>
      </c>
      <c r="M17" s="86">
        <f t="shared" si="2"/>
        <v>6666.5471891335619</v>
      </c>
      <c r="N17" s="86">
        <f t="shared" si="3"/>
        <v>7450.3249999999998</v>
      </c>
      <c r="O17" s="86">
        <f t="shared" si="4"/>
        <v>5413.3558208527193</v>
      </c>
      <c r="P17" s="86">
        <f t="shared" si="5"/>
        <v>2499</v>
      </c>
      <c r="Q17" s="86">
        <f t="shared" si="6"/>
        <v>14245</v>
      </c>
    </row>
    <row r="18" spans="1:17" ht="24" x14ac:dyDescent="0.2">
      <c r="A18" s="38">
        <v>13</v>
      </c>
      <c r="B18" s="99"/>
      <c r="C18" s="101"/>
      <c r="D18" s="12" t="s">
        <v>18</v>
      </c>
      <c r="E18" s="12" t="s">
        <v>19</v>
      </c>
      <c r="F18" s="13" t="s">
        <v>11</v>
      </c>
      <c r="G18" s="79">
        <v>3595.5</v>
      </c>
      <c r="H18" s="80">
        <v>2215</v>
      </c>
      <c r="I18" s="81">
        <v>5163.41</v>
      </c>
      <c r="J18" s="80">
        <v>6650</v>
      </c>
      <c r="K18" s="82">
        <f t="shared" si="0"/>
        <v>1663.324769556069</v>
      </c>
      <c r="L18" s="82">
        <f t="shared" si="1"/>
        <v>4405.9775</v>
      </c>
      <c r="M18" s="82">
        <f t="shared" si="2"/>
        <v>4066.5191341130567</v>
      </c>
      <c r="N18" s="82">
        <f t="shared" si="3"/>
        <v>4379.4549999999999</v>
      </c>
      <c r="O18" s="82">
        <f t="shared" si="4"/>
        <v>3725.6467106592736</v>
      </c>
      <c r="P18" s="82">
        <f t="shared" si="5"/>
        <v>2215</v>
      </c>
      <c r="Q18" s="82">
        <f t="shared" si="6"/>
        <v>6650</v>
      </c>
    </row>
    <row r="19" spans="1:17" ht="24" x14ac:dyDescent="0.2">
      <c r="A19" s="39">
        <v>14</v>
      </c>
      <c r="B19" s="98"/>
      <c r="C19" s="100"/>
      <c r="D19" s="16" t="s">
        <v>20</v>
      </c>
      <c r="E19" s="16" t="s">
        <v>21</v>
      </c>
      <c r="F19" s="17" t="s">
        <v>11</v>
      </c>
      <c r="G19" s="83">
        <v>4100</v>
      </c>
      <c r="H19" s="84">
        <v>2215</v>
      </c>
      <c r="I19" s="85">
        <v>3383.17</v>
      </c>
      <c r="J19" s="84">
        <v>5700</v>
      </c>
      <c r="K19" s="86">
        <f t="shared" si="0"/>
        <v>1262.5524159094346</v>
      </c>
      <c r="L19" s="86">
        <f t="shared" si="1"/>
        <v>3849.5425</v>
      </c>
      <c r="M19" s="86">
        <f t="shared" si="2"/>
        <v>3637.8020722240267</v>
      </c>
      <c r="N19" s="86">
        <f t="shared" si="3"/>
        <v>3741.585</v>
      </c>
      <c r="O19" s="86">
        <f t="shared" si="4"/>
        <v>3429.3873993186667</v>
      </c>
      <c r="P19" s="86">
        <f t="shared" si="5"/>
        <v>2215</v>
      </c>
      <c r="Q19" s="86">
        <f t="shared" si="6"/>
        <v>5700</v>
      </c>
    </row>
    <row r="20" spans="1:17" ht="24" x14ac:dyDescent="0.2">
      <c r="A20" s="38">
        <v>15</v>
      </c>
      <c r="B20" s="99"/>
      <c r="C20" s="101"/>
      <c r="D20" s="12" t="s">
        <v>22</v>
      </c>
      <c r="E20" s="12" t="s">
        <v>23</v>
      </c>
      <c r="F20" s="13" t="s">
        <v>11</v>
      </c>
      <c r="G20" s="79">
        <v>5785.6269999999995</v>
      </c>
      <c r="H20" s="80">
        <v>6545</v>
      </c>
      <c r="I20" s="81">
        <v>3918.67</v>
      </c>
      <c r="J20" s="80">
        <v>5700</v>
      </c>
      <c r="K20" s="82">
        <f t="shared" si="0"/>
        <v>963.53122075477654</v>
      </c>
      <c r="L20" s="82">
        <f t="shared" si="1"/>
        <v>5487.3242499999997</v>
      </c>
      <c r="M20" s="82">
        <f t="shared" si="2"/>
        <v>5392.850828748351</v>
      </c>
      <c r="N20" s="82">
        <f t="shared" si="3"/>
        <v>5742.8135000000002</v>
      </c>
      <c r="O20" s="82">
        <f t="shared" si="4"/>
        <v>5289.2021978783087</v>
      </c>
      <c r="P20" s="82">
        <f t="shared" si="5"/>
        <v>3918.67</v>
      </c>
      <c r="Q20" s="82">
        <f t="shared" si="6"/>
        <v>6545</v>
      </c>
    </row>
    <row r="21" spans="1:17" ht="24" x14ac:dyDescent="0.2">
      <c r="A21" s="39">
        <v>16</v>
      </c>
      <c r="B21" s="98"/>
      <c r="C21" s="100"/>
      <c r="D21" s="16" t="s">
        <v>24</v>
      </c>
      <c r="E21" s="16" t="s">
        <v>25</v>
      </c>
      <c r="F21" s="17" t="s">
        <v>11</v>
      </c>
      <c r="G21" s="83">
        <v>12495</v>
      </c>
      <c r="H21" s="84">
        <v>15400</v>
      </c>
      <c r="I21" s="85">
        <v>12286.75</v>
      </c>
      <c r="J21" s="84">
        <v>15200</v>
      </c>
      <c r="K21" s="86">
        <f t="shared" si="0"/>
        <v>1458.1402793348623</v>
      </c>
      <c r="L21" s="86">
        <f t="shared" si="1"/>
        <v>13845.4375</v>
      </c>
      <c r="M21" s="86">
        <f t="shared" si="2"/>
        <v>13768.429265025106</v>
      </c>
      <c r="N21" s="86">
        <f t="shared" si="3"/>
        <v>13847.5</v>
      </c>
      <c r="O21" s="86">
        <f t="shared" si="4"/>
        <v>13691.829282397846</v>
      </c>
      <c r="P21" s="86">
        <f t="shared" si="5"/>
        <v>12286.75</v>
      </c>
      <c r="Q21" s="86">
        <f t="shared" si="6"/>
        <v>15400</v>
      </c>
    </row>
    <row r="22" spans="1:17" ht="24" x14ac:dyDescent="0.2">
      <c r="A22" s="38">
        <v>17</v>
      </c>
      <c r="B22" s="99"/>
      <c r="C22" s="101"/>
      <c r="D22" s="12" t="s">
        <v>28</v>
      </c>
      <c r="E22" s="12" t="s">
        <v>29</v>
      </c>
      <c r="F22" s="13" t="s">
        <v>11</v>
      </c>
      <c r="G22" s="79">
        <v>4233</v>
      </c>
      <c r="H22" s="80">
        <v>5445</v>
      </c>
      <c r="I22" s="81">
        <v>10507</v>
      </c>
      <c r="J22" s="80">
        <v>8550</v>
      </c>
      <c r="K22" s="82">
        <f t="shared" si="0"/>
        <v>2481.9753599703604</v>
      </c>
      <c r="L22" s="82">
        <f t="shared" si="1"/>
        <v>7183.75</v>
      </c>
      <c r="M22" s="82">
        <f t="shared" si="2"/>
        <v>6745.6336279788302</v>
      </c>
      <c r="N22" s="82">
        <f t="shared" si="3"/>
        <v>6997.5</v>
      </c>
      <c r="O22" s="82">
        <f t="shared" si="4"/>
        <v>6328.8384107477677</v>
      </c>
      <c r="P22" s="82">
        <f t="shared" si="5"/>
        <v>4233</v>
      </c>
      <c r="Q22" s="82">
        <f t="shared" si="6"/>
        <v>10507</v>
      </c>
    </row>
    <row r="23" spans="1:17" ht="36" x14ac:dyDescent="0.2">
      <c r="A23" s="39">
        <v>18</v>
      </c>
      <c r="B23" s="98">
        <v>53131600</v>
      </c>
      <c r="C23" s="100" t="s">
        <v>30</v>
      </c>
      <c r="D23" s="16" t="s">
        <v>31</v>
      </c>
      <c r="E23" s="16" t="s">
        <v>32</v>
      </c>
      <c r="F23" s="17" t="s">
        <v>11</v>
      </c>
      <c r="G23" s="83">
        <v>2635</v>
      </c>
      <c r="H23" s="84">
        <v>3449</v>
      </c>
      <c r="I23" s="85">
        <v>6944.84</v>
      </c>
      <c r="J23" s="85">
        <v>4750</v>
      </c>
      <c r="K23" s="86">
        <f t="shared" si="0"/>
        <v>1628.6758954132044</v>
      </c>
      <c r="L23" s="86">
        <f t="shared" si="1"/>
        <v>4444.71</v>
      </c>
      <c r="M23" s="86">
        <f t="shared" si="2"/>
        <v>4161.0929492224404</v>
      </c>
      <c r="N23" s="86">
        <f t="shared" si="3"/>
        <v>4099.5</v>
      </c>
      <c r="O23" s="86">
        <f t="shared" si="4"/>
        <v>3906.387836859783</v>
      </c>
      <c r="P23" s="86">
        <f t="shared" si="5"/>
        <v>2635</v>
      </c>
      <c r="Q23" s="86">
        <f t="shared" si="6"/>
        <v>6944.84</v>
      </c>
    </row>
    <row r="24" spans="1:17" ht="36" x14ac:dyDescent="0.2">
      <c r="A24" s="38">
        <v>19</v>
      </c>
      <c r="B24" s="99"/>
      <c r="C24" s="101"/>
      <c r="D24" s="12" t="s">
        <v>33</v>
      </c>
      <c r="E24" s="12" t="s">
        <v>34</v>
      </c>
      <c r="F24" s="13" t="s">
        <v>11</v>
      </c>
      <c r="G24" s="79">
        <v>9180</v>
      </c>
      <c r="H24" s="80">
        <v>4675</v>
      </c>
      <c r="I24" s="81">
        <v>14068.18</v>
      </c>
      <c r="J24" s="81">
        <v>11400</v>
      </c>
      <c r="K24" s="82">
        <f t="shared" si="0"/>
        <v>3443.2394697544637</v>
      </c>
      <c r="L24" s="82">
        <f t="shared" si="1"/>
        <v>9830.7950000000001</v>
      </c>
      <c r="M24" s="82">
        <f t="shared" si="2"/>
        <v>9108.3931086090834</v>
      </c>
      <c r="N24" s="82">
        <f t="shared" si="3"/>
        <v>10290</v>
      </c>
      <c r="O24" s="82">
        <f t="shared" si="4"/>
        <v>8304.9942089535489</v>
      </c>
      <c r="P24" s="82">
        <f t="shared" si="5"/>
        <v>4675</v>
      </c>
      <c r="Q24" s="82">
        <f t="shared" si="6"/>
        <v>14068.18</v>
      </c>
    </row>
    <row r="25" spans="1:17" ht="36" x14ac:dyDescent="0.2">
      <c r="A25" s="39">
        <v>20</v>
      </c>
      <c r="B25" s="98"/>
      <c r="C25" s="100"/>
      <c r="D25" s="16" t="s">
        <v>35</v>
      </c>
      <c r="E25" s="16" t="s">
        <v>36</v>
      </c>
      <c r="F25" s="17" t="s">
        <v>11</v>
      </c>
      <c r="G25" s="83">
        <v>3595.5</v>
      </c>
      <c r="H25" s="84">
        <v>15400</v>
      </c>
      <c r="I25" s="85">
        <v>27888.84</v>
      </c>
      <c r="J25" s="85">
        <v>6650</v>
      </c>
      <c r="K25" s="86">
        <f t="shared" si="0"/>
        <v>9428.893452928347</v>
      </c>
      <c r="L25" s="86">
        <f t="shared" si="1"/>
        <v>13383.584999999999</v>
      </c>
      <c r="M25" s="86">
        <f t="shared" si="2"/>
        <v>10066.604992422845</v>
      </c>
      <c r="N25" s="86">
        <f t="shared" si="3"/>
        <v>11025</v>
      </c>
      <c r="O25" s="86">
        <f t="shared" si="4"/>
        <v>7557.2498148953346</v>
      </c>
      <c r="P25" s="86">
        <f t="shared" si="5"/>
        <v>3595.5</v>
      </c>
      <c r="Q25" s="86">
        <f t="shared" si="6"/>
        <v>27888.84</v>
      </c>
    </row>
    <row r="26" spans="1:17" ht="24" x14ac:dyDescent="0.2">
      <c r="A26" s="38">
        <v>21</v>
      </c>
      <c r="B26" s="99"/>
      <c r="C26" s="101"/>
      <c r="D26" s="12" t="s">
        <v>20</v>
      </c>
      <c r="E26" s="12" t="s">
        <v>21</v>
      </c>
      <c r="F26" s="13" t="s">
        <v>11</v>
      </c>
      <c r="G26" s="79">
        <v>4100</v>
      </c>
      <c r="H26" s="80">
        <v>3575</v>
      </c>
      <c r="I26" s="81">
        <v>3383.17</v>
      </c>
      <c r="J26" s="81">
        <v>8550</v>
      </c>
      <c r="K26" s="82">
        <f t="shared" si="0"/>
        <v>2122.4326586298921</v>
      </c>
      <c r="L26" s="82">
        <f t="shared" si="1"/>
        <v>4902.0424999999996</v>
      </c>
      <c r="M26" s="82">
        <f t="shared" si="2"/>
        <v>4537.7175491109265</v>
      </c>
      <c r="N26" s="82">
        <f t="shared" si="3"/>
        <v>3837.5</v>
      </c>
      <c r="O26" s="82">
        <f t="shared" si="4"/>
        <v>4272.7622236567877</v>
      </c>
      <c r="P26" s="82">
        <f t="shared" si="5"/>
        <v>3383.17</v>
      </c>
      <c r="Q26" s="82">
        <f t="shared" si="6"/>
        <v>8550</v>
      </c>
    </row>
    <row r="27" spans="1:17" ht="36" x14ac:dyDescent="0.2">
      <c r="A27" s="39">
        <v>22</v>
      </c>
      <c r="B27" s="98"/>
      <c r="C27" s="100"/>
      <c r="D27" s="16" t="s">
        <v>37</v>
      </c>
      <c r="E27" s="16" t="s">
        <v>38</v>
      </c>
      <c r="F27" s="17" t="s">
        <v>11</v>
      </c>
      <c r="G27" s="83">
        <v>24327</v>
      </c>
      <c r="H27" s="84">
        <v>15565</v>
      </c>
      <c r="I27" s="85">
        <v>24754.38</v>
      </c>
      <c r="J27" s="87">
        <v>24700</v>
      </c>
      <c r="K27" s="86">
        <f t="shared" si="0"/>
        <v>3913.0416049506784</v>
      </c>
      <c r="L27" s="86">
        <f t="shared" si="1"/>
        <v>22336.595000000001</v>
      </c>
      <c r="M27" s="86">
        <f t="shared" si="2"/>
        <v>21935.456234865989</v>
      </c>
      <c r="N27" s="86">
        <f t="shared" si="3"/>
        <v>24513.5</v>
      </c>
      <c r="O27" s="86">
        <f t="shared" si="4"/>
        <v>21478.12244499326</v>
      </c>
      <c r="P27" s="86">
        <f t="shared" si="5"/>
        <v>15565</v>
      </c>
      <c r="Q27" s="86">
        <f t="shared" si="6"/>
        <v>24754.38</v>
      </c>
    </row>
    <row r="28" spans="1:17" ht="60" x14ac:dyDescent="0.2">
      <c r="A28" s="38">
        <v>23</v>
      </c>
      <c r="B28" s="10">
        <v>52121500</v>
      </c>
      <c r="C28" s="11" t="s">
        <v>39</v>
      </c>
      <c r="D28" s="12" t="s">
        <v>40</v>
      </c>
      <c r="E28" s="12" t="s">
        <v>41</v>
      </c>
      <c r="F28" s="13" t="s">
        <v>11</v>
      </c>
      <c r="G28" s="79">
        <v>61200</v>
      </c>
      <c r="H28" s="80">
        <v>27500</v>
      </c>
      <c r="I28" s="81">
        <v>33162.92</v>
      </c>
      <c r="J28" s="88">
        <v>66500</v>
      </c>
      <c r="K28" s="82">
        <f t="shared" si="0"/>
        <v>16982.136608763351</v>
      </c>
      <c r="L28" s="82">
        <f t="shared" si="1"/>
        <v>47090.729999999996</v>
      </c>
      <c r="M28" s="82">
        <f t="shared" si="2"/>
        <v>43892.430600515036</v>
      </c>
      <c r="N28" s="82">
        <f t="shared" si="3"/>
        <v>47181.46</v>
      </c>
      <c r="O28" s="82">
        <f t="shared" si="4"/>
        <v>40859.996795481755</v>
      </c>
      <c r="P28" s="82">
        <f t="shared" si="5"/>
        <v>27500</v>
      </c>
      <c r="Q28" s="82">
        <f t="shared" si="6"/>
        <v>66500</v>
      </c>
    </row>
    <row r="29" spans="1:17" ht="72" x14ac:dyDescent="0.2">
      <c r="A29" s="39">
        <v>24</v>
      </c>
      <c r="B29" s="14">
        <v>52121500</v>
      </c>
      <c r="C29" s="15" t="s">
        <v>42</v>
      </c>
      <c r="D29" s="16" t="s">
        <v>43</v>
      </c>
      <c r="E29" s="16" t="s">
        <v>44</v>
      </c>
      <c r="F29" s="17" t="s">
        <v>11</v>
      </c>
      <c r="G29" s="83">
        <v>57800</v>
      </c>
      <c r="H29" s="84">
        <v>41800</v>
      </c>
      <c r="I29" s="85">
        <v>115919.09</v>
      </c>
      <c r="J29" s="87">
        <v>66500</v>
      </c>
      <c r="K29" s="86">
        <f t="shared" si="0"/>
        <v>27676.134327797114</v>
      </c>
      <c r="L29" s="86">
        <f t="shared" si="1"/>
        <v>70504.772499999992</v>
      </c>
      <c r="M29" s="86">
        <f t="shared" si="2"/>
        <v>65693.164412674436</v>
      </c>
      <c r="N29" s="86">
        <f t="shared" si="3"/>
        <v>62150</v>
      </c>
      <c r="O29" s="86">
        <f t="shared" si="4"/>
        <v>61643.935443905968</v>
      </c>
      <c r="P29" s="86">
        <f t="shared" si="5"/>
        <v>41800</v>
      </c>
      <c r="Q29" s="86">
        <f t="shared" si="6"/>
        <v>115919.09</v>
      </c>
    </row>
    <row r="30" spans="1:17" ht="72" x14ac:dyDescent="0.2">
      <c r="A30" s="38">
        <v>25</v>
      </c>
      <c r="B30" s="10">
        <v>53102300</v>
      </c>
      <c r="C30" s="11" t="s">
        <v>45</v>
      </c>
      <c r="D30" s="12" t="s">
        <v>46</v>
      </c>
      <c r="E30" s="12" t="s">
        <v>47</v>
      </c>
      <c r="F30" s="13" t="s">
        <v>11</v>
      </c>
      <c r="G30" s="79">
        <v>115000</v>
      </c>
      <c r="H30" s="80">
        <v>53790</v>
      </c>
      <c r="I30" s="81">
        <v>97766.83</v>
      </c>
      <c r="J30" s="88">
        <v>133000</v>
      </c>
      <c r="K30" s="82">
        <f t="shared" si="0"/>
        <v>29386.655340207864</v>
      </c>
      <c r="L30" s="82">
        <f t="shared" si="1"/>
        <v>99889.207500000004</v>
      </c>
      <c r="M30" s="82">
        <f t="shared" si="2"/>
        <v>94702.324678210411</v>
      </c>
      <c r="N30" s="82">
        <f t="shared" si="3"/>
        <v>106383.41500000001</v>
      </c>
      <c r="O30" s="82">
        <f t="shared" si="4"/>
        <v>88822.403810423755</v>
      </c>
      <c r="P30" s="82">
        <f t="shared" si="5"/>
        <v>53790</v>
      </c>
      <c r="Q30" s="82">
        <f t="shared" si="6"/>
        <v>133000</v>
      </c>
    </row>
    <row r="31" spans="1:17" ht="72" x14ac:dyDescent="0.2">
      <c r="A31" s="39">
        <v>26</v>
      </c>
      <c r="B31" s="98">
        <v>53131500</v>
      </c>
      <c r="C31" s="100" t="s">
        <v>48</v>
      </c>
      <c r="D31" s="16" t="s">
        <v>391</v>
      </c>
      <c r="E31" s="16" t="s">
        <v>49</v>
      </c>
      <c r="F31" s="17" t="s">
        <v>11</v>
      </c>
      <c r="G31" s="83">
        <v>38943.599999999999</v>
      </c>
      <c r="H31" s="84">
        <v>47731</v>
      </c>
      <c r="I31" s="85">
        <v>97766.83</v>
      </c>
      <c r="J31" s="87">
        <v>51300</v>
      </c>
      <c r="K31" s="86">
        <f t="shared" si="0"/>
        <v>22865.858477201742</v>
      </c>
      <c r="L31" s="86">
        <f t="shared" si="1"/>
        <v>58935.357499999998</v>
      </c>
      <c r="M31" s="86">
        <f t="shared" si="2"/>
        <v>55256.882867586683</v>
      </c>
      <c r="N31" s="86">
        <f t="shared" si="3"/>
        <v>49515.5</v>
      </c>
      <c r="O31" s="86">
        <f t="shared" si="4"/>
        <v>52389.964455609879</v>
      </c>
      <c r="P31" s="86">
        <f t="shared" si="5"/>
        <v>38943.599999999999</v>
      </c>
      <c r="Q31" s="86">
        <f t="shared" si="6"/>
        <v>97766.83</v>
      </c>
    </row>
    <row r="32" spans="1:17" ht="72" x14ac:dyDescent="0.2">
      <c r="A32" s="38">
        <v>27</v>
      </c>
      <c r="B32" s="99"/>
      <c r="C32" s="101"/>
      <c r="D32" s="12" t="s">
        <v>50</v>
      </c>
      <c r="E32" s="12" t="s">
        <v>51</v>
      </c>
      <c r="F32" s="13" t="s">
        <v>11</v>
      </c>
      <c r="G32" s="79">
        <v>50503.6</v>
      </c>
      <c r="H32" s="80">
        <v>50349</v>
      </c>
      <c r="I32" s="81">
        <v>74616.570000000007</v>
      </c>
      <c r="J32" s="88">
        <v>62700</v>
      </c>
      <c r="K32" s="82">
        <f t="shared" si="0"/>
        <v>10042.653383228404</v>
      </c>
      <c r="L32" s="82">
        <f t="shared" si="1"/>
        <v>59542.292500000003</v>
      </c>
      <c r="M32" s="82">
        <f t="shared" si="2"/>
        <v>58729.188780918303</v>
      </c>
      <c r="N32" s="82">
        <f t="shared" si="3"/>
        <v>56601.8</v>
      </c>
      <c r="O32" s="82">
        <f t="shared" si="4"/>
        <v>57960.305621209249</v>
      </c>
      <c r="P32" s="82">
        <f t="shared" si="5"/>
        <v>50349</v>
      </c>
      <c r="Q32" s="82">
        <f t="shared" si="6"/>
        <v>74616.570000000007</v>
      </c>
    </row>
    <row r="33" spans="1:17" ht="72" x14ac:dyDescent="0.2">
      <c r="A33" s="39">
        <v>28</v>
      </c>
      <c r="B33" s="98"/>
      <c r="C33" s="100"/>
      <c r="D33" s="16" t="s">
        <v>52</v>
      </c>
      <c r="E33" s="16" t="s">
        <v>53</v>
      </c>
      <c r="F33" s="17" t="s">
        <v>11</v>
      </c>
      <c r="G33" s="83">
        <v>57728.6</v>
      </c>
      <c r="H33" s="84">
        <v>72603</v>
      </c>
      <c r="I33" s="85">
        <v>90642.3</v>
      </c>
      <c r="J33" s="87">
        <v>76000</v>
      </c>
      <c r="K33" s="86">
        <f t="shared" si="0"/>
        <v>11698.708218725458</v>
      </c>
      <c r="L33" s="86">
        <f t="shared" si="1"/>
        <v>74243.475000000006</v>
      </c>
      <c r="M33" s="86">
        <f t="shared" si="2"/>
        <v>73303.131030027231</v>
      </c>
      <c r="N33" s="86">
        <f t="shared" si="3"/>
        <v>74301.5</v>
      </c>
      <c r="O33" s="86">
        <f t="shared" si="4"/>
        <v>72350.728821397497</v>
      </c>
      <c r="P33" s="86">
        <f t="shared" si="5"/>
        <v>57728.6</v>
      </c>
      <c r="Q33" s="86">
        <f t="shared" si="6"/>
        <v>90642.3</v>
      </c>
    </row>
    <row r="34" spans="1:17" ht="36" x14ac:dyDescent="0.2">
      <c r="A34" s="38">
        <v>29</v>
      </c>
      <c r="B34" s="99">
        <v>50193000</v>
      </c>
      <c r="C34" s="101" t="s">
        <v>54</v>
      </c>
      <c r="D34" s="12" t="s">
        <v>55</v>
      </c>
      <c r="E34" s="12" t="s">
        <v>56</v>
      </c>
      <c r="F34" s="13" t="s">
        <v>11</v>
      </c>
      <c r="G34" s="79">
        <v>14450</v>
      </c>
      <c r="H34" s="80">
        <v>10945</v>
      </c>
      <c r="I34" s="81">
        <v>33465.18</v>
      </c>
      <c r="J34" s="88">
        <v>20710</v>
      </c>
      <c r="K34" s="82">
        <f t="shared" si="0"/>
        <v>8581.4408918942663</v>
      </c>
      <c r="L34" s="82">
        <f t="shared" si="1"/>
        <v>19892.544999999998</v>
      </c>
      <c r="M34" s="82">
        <f t="shared" si="2"/>
        <v>18195.509430633814</v>
      </c>
      <c r="N34" s="82">
        <f t="shared" si="3"/>
        <v>17580</v>
      </c>
      <c r="O34" s="82">
        <f t="shared" si="4"/>
        <v>16754.7877388794</v>
      </c>
      <c r="P34" s="82">
        <f t="shared" si="5"/>
        <v>10945</v>
      </c>
      <c r="Q34" s="82">
        <f t="shared" si="6"/>
        <v>33465.18</v>
      </c>
    </row>
    <row r="35" spans="1:17" ht="36" x14ac:dyDescent="0.2">
      <c r="A35" s="39">
        <v>30</v>
      </c>
      <c r="B35" s="98"/>
      <c r="C35" s="100"/>
      <c r="D35" s="16" t="s">
        <v>57</v>
      </c>
      <c r="E35" s="16" t="s">
        <v>58</v>
      </c>
      <c r="F35" s="17" t="s">
        <v>11</v>
      </c>
      <c r="G35" s="83">
        <v>3570</v>
      </c>
      <c r="H35" s="84">
        <v>7700</v>
      </c>
      <c r="I35" s="85">
        <v>3662</v>
      </c>
      <c r="J35" s="85">
        <v>3420</v>
      </c>
      <c r="K35" s="86">
        <f t="shared" si="0"/>
        <v>1798.7890371024614</v>
      </c>
      <c r="L35" s="86">
        <f t="shared" si="1"/>
        <v>4588</v>
      </c>
      <c r="M35" s="86">
        <f t="shared" si="2"/>
        <v>4307.5055613072445</v>
      </c>
      <c r="N35" s="86">
        <f t="shared" si="3"/>
        <v>3616</v>
      </c>
      <c r="O35" s="86">
        <f t="shared" si="4"/>
        <v>4100.6519033574987</v>
      </c>
      <c r="P35" s="86">
        <f t="shared" si="5"/>
        <v>3420</v>
      </c>
      <c r="Q35" s="86">
        <f t="shared" si="6"/>
        <v>7700</v>
      </c>
    </row>
    <row r="36" spans="1:17" ht="24" x14ac:dyDescent="0.2">
      <c r="A36" s="38">
        <v>31</v>
      </c>
      <c r="B36" s="99"/>
      <c r="C36" s="101"/>
      <c r="D36" s="12" t="s">
        <v>59</v>
      </c>
      <c r="E36" s="12" t="s">
        <v>60</v>
      </c>
      <c r="F36" s="13" t="s">
        <v>11</v>
      </c>
      <c r="G36" s="79">
        <v>5270</v>
      </c>
      <c r="H36" s="80">
        <v>3061</v>
      </c>
      <c r="I36" s="81">
        <v>8148</v>
      </c>
      <c r="J36" s="88">
        <v>3800</v>
      </c>
      <c r="K36" s="82">
        <f t="shared" si="0"/>
        <v>1946.9890054902723</v>
      </c>
      <c r="L36" s="82">
        <f t="shared" si="1"/>
        <v>5069.75</v>
      </c>
      <c r="M36" s="82">
        <f t="shared" si="2"/>
        <v>4727.4521359730716</v>
      </c>
      <c r="N36" s="82">
        <f t="shared" si="3"/>
        <v>4535</v>
      </c>
      <c r="O36" s="82">
        <f t="shared" si="4"/>
        <v>4432.961382197067</v>
      </c>
      <c r="P36" s="82">
        <f t="shared" si="5"/>
        <v>3061</v>
      </c>
      <c r="Q36" s="82">
        <f t="shared" si="6"/>
        <v>8148</v>
      </c>
    </row>
    <row r="37" spans="1:17" ht="24" x14ac:dyDescent="0.2">
      <c r="A37" s="39">
        <v>32</v>
      </c>
      <c r="B37" s="98"/>
      <c r="C37" s="100"/>
      <c r="D37" s="16" t="s">
        <v>61</v>
      </c>
      <c r="E37" s="16" t="s">
        <v>62</v>
      </c>
      <c r="F37" s="17" t="s">
        <v>11</v>
      </c>
      <c r="G37" s="83">
        <v>26630</v>
      </c>
      <c r="H37" s="84">
        <v>13750</v>
      </c>
      <c r="I37" s="85">
        <v>19679.099999999999</v>
      </c>
      <c r="J37" s="87">
        <v>43700</v>
      </c>
      <c r="K37" s="86">
        <f t="shared" si="0"/>
        <v>11221.50467414575</v>
      </c>
      <c r="L37" s="86">
        <f t="shared" si="1"/>
        <v>25939.775000000001</v>
      </c>
      <c r="M37" s="86">
        <f t="shared" si="2"/>
        <v>23688.640305443358</v>
      </c>
      <c r="N37" s="86">
        <f t="shared" si="3"/>
        <v>23154.55</v>
      </c>
      <c r="O37" s="86">
        <f t="shared" si="4"/>
        <v>21741.785128038395</v>
      </c>
      <c r="P37" s="86">
        <f t="shared" si="5"/>
        <v>13750</v>
      </c>
      <c r="Q37" s="86">
        <f t="shared" si="6"/>
        <v>43700</v>
      </c>
    </row>
    <row r="38" spans="1:17" ht="36" x14ac:dyDescent="0.2">
      <c r="A38" s="38">
        <v>33</v>
      </c>
      <c r="B38" s="99"/>
      <c r="C38" s="101"/>
      <c r="D38" s="12" t="s">
        <v>63</v>
      </c>
      <c r="E38" s="12" t="s">
        <v>64</v>
      </c>
      <c r="F38" s="13" t="s">
        <v>11</v>
      </c>
      <c r="G38" s="79">
        <v>10200</v>
      </c>
      <c r="H38" s="80">
        <v>5170</v>
      </c>
      <c r="I38" s="81">
        <v>6887.72</v>
      </c>
      <c r="J38" s="88">
        <v>13680</v>
      </c>
      <c r="K38" s="82">
        <f t="shared" ref="K38:K66" si="7">IF(COUNT(G38:J38)&gt;=2,_xlfn.STDEV.P(G38:J38),"")</f>
        <v>3258.5294650654919</v>
      </c>
      <c r="L38" s="82">
        <f t="shared" ref="L38:L60" si="8">AVERAGE(G38:J38)</f>
        <v>8984.43</v>
      </c>
      <c r="M38" s="82">
        <f t="shared" ref="M38:M60" si="9">GEOMEAN(G38:J38)</f>
        <v>8395.8191291537732</v>
      </c>
      <c r="N38" s="82">
        <f t="shared" ref="N38:N60" si="10">MEDIAN(G38:J38)</f>
        <v>8543.86</v>
      </c>
      <c r="O38" s="82">
        <f t="shared" ref="O38:O60" si="11">HARMEAN(G38:J38)</f>
        <v>7847.0122377813568</v>
      </c>
      <c r="P38" s="82">
        <f t="shared" ref="P38:P60" si="12">MIN(G38:J38)</f>
        <v>5170</v>
      </c>
      <c r="Q38" s="82">
        <f t="shared" ref="Q38:Q60" si="13">MAX(G38:J38)</f>
        <v>13680</v>
      </c>
    </row>
    <row r="39" spans="1:17" ht="24" x14ac:dyDescent="0.2">
      <c r="A39" s="39">
        <v>34</v>
      </c>
      <c r="B39" s="98"/>
      <c r="C39" s="100"/>
      <c r="D39" s="16" t="s">
        <v>65</v>
      </c>
      <c r="E39" s="16" t="s">
        <v>66</v>
      </c>
      <c r="F39" s="17" t="s">
        <v>11</v>
      </c>
      <c r="G39" s="83">
        <v>3145</v>
      </c>
      <c r="H39" s="84">
        <v>5665</v>
      </c>
      <c r="I39" s="85">
        <v>4032.91</v>
      </c>
      <c r="J39" s="87">
        <v>5700</v>
      </c>
      <c r="K39" s="86">
        <f t="shared" si="7"/>
        <v>1092.9015567601457</v>
      </c>
      <c r="L39" s="86">
        <f t="shared" si="8"/>
        <v>4635.7275</v>
      </c>
      <c r="M39" s="86">
        <f t="shared" si="9"/>
        <v>4498.6114828946993</v>
      </c>
      <c r="N39" s="86">
        <f t="shared" si="10"/>
        <v>4848.9549999999999</v>
      </c>
      <c r="O39" s="86">
        <f t="shared" si="11"/>
        <v>4357.8394698596703</v>
      </c>
      <c r="P39" s="86">
        <f t="shared" si="12"/>
        <v>3145</v>
      </c>
      <c r="Q39" s="86">
        <f t="shared" si="13"/>
        <v>5700</v>
      </c>
    </row>
    <row r="40" spans="1:17" ht="36" x14ac:dyDescent="0.2">
      <c r="A40" s="38">
        <v>35</v>
      </c>
      <c r="B40" s="99"/>
      <c r="C40" s="101"/>
      <c r="D40" s="12" t="s">
        <v>67</v>
      </c>
      <c r="E40" s="12" t="s">
        <v>68</v>
      </c>
      <c r="F40" s="13" t="s">
        <v>11</v>
      </c>
      <c r="G40" s="79">
        <v>18445</v>
      </c>
      <c r="H40" s="80">
        <v>18548</v>
      </c>
      <c r="I40" s="81">
        <v>10534.65</v>
      </c>
      <c r="J40" s="81">
        <v>24700</v>
      </c>
      <c r="K40" s="82">
        <f t="shared" si="7"/>
        <v>5027.5944419740936</v>
      </c>
      <c r="L40" s="82">
        <f t="shared" si="8"/>
        <v>18056.912499999999</v>
      </c>
      <c r="M40" s="82">
        <f t="shared" si="9"/>
        <v>17273.215959105728</v>
      </c>
      <c r="N40" s="82">
        <f t="shared" si="10"/>
        <v>18496.5</v>
      </c>
      <c r="O40" s="82">
        <f t="shared" si="11"/>
        <v>16424.401519968338</v>
      </c>
      <c r="P40" s="82">
        <f t="shared" si="12"/>
        <v>10534.65</v>
      </c>
      <c r="Q40" s="82">
        <f t="shared" si="13"/>
        <v>24700</v>
      </c>
    </row>
    <row r="41" spans="1:17" ht="24" x14ac:dyDescent="0.2">
      <c r="A41" s="39">
        <v>36</v>
      </c>
      <c r="B41" s="98"/>
      <c r="C41" s="100"/>
      <c r="D41" s="16" t="s">
        <v>69</v>
      </c>
      <c r="E41" s="16" t="s">
        <v>70</v>
      </c>
      <c r="F41" s="17" t="s">
        <v>11</v>
      </c>
      <c r="G41" s="83">
        <v>7973</v>
      </c>
      <c r="H41" s="84">
        <v>10945</v>
      </c>
      <c r="I41" s="85">
        <v>9240</v>
      </c>
      <c r="J41" s="87">
        <v>11780</v>
      </c>
      <c r="K41" s="86">
        <f t="shared" si="7"/>
        <v>1478.7488799657635</v>
      </c>
      <c r="L41" s="86">
        <f t="shared" si="8"/>
        <v>9984.5</v>
      </c>
      <c r="M41" s="86">
        <f t="shared" si="9"/>
        <v>9872.1943809028489</v>
      </c>
      <c r="N41" s="86">
        <f t="shared" si="10"/>
        <v>10092.5</v>
      </c>
      <c r="O41" s="86">
        <f t="shared" si="11"/>
        <v>9758.3830254504428</v>
      </c>
      <c r="P41" s="86">
        <f t="shared" si="12"/>
        <v>7973</v>
      </c>
      <c r="Q41" s="86">
        <f t="shared" si="13"/>
        <v>11780</v>
      </c>
    </row>
    <row r="42" spans="1:17" ht="24" x14ac:dyDescent="0.2">
      <c r="A42" s="38">
        <v>37</v>
      </c>
      <c r="B42" s="99"/>
      <c r="C42" s="101"/>
      <c r="D42" s="12" t="s">
        <v>71</v>
      </c>
      <c r="E42" s="12" t="s">
        <v>72</v>
      </c>
      <c r="F42" s="13" t="s">
        <v>11</v>
      </c>
      <c r="G42" s="79">
        <v>3570</v>
      </c>
      <c r="H42" s="80">
        <v>3839</v>
      </c>
      <c r="I42" s="81">
        <v>4082</v>
      </c>
      <c r="J42" s="88">
        <v>4750</v>
      </c>
      <c r="K42" s="82">
        <f t="shared" si="7"/>
        <v>437.4713562051806</v>
      </c>
      <c r="L42" s="82">
        <f t="shared" si="8"/>
        <v>4060.25</v>
      </c>
      <c r="M42" s="82">
        <f t="shared" si="9"/>
        <v>4037.5065004300068</v>
      </c>
      <c r="N42" s="82">
        <f t="shared" si="10"/>
        <v>3960.5</v>
      </c>
      <c r="O42" s="82">
        <f t="shared" si="11"/>
        <v>4015.6577976133312</v>
      </c>
      <c r="P42" s="82">
        <f t="shared" si="12"/>
        <v>3570</v>
      </c>
      <c r="Q42" s="82">
        <f t="shared" si="13"/>
        <v>4750</v>
      </c>
    </row>
    <row r="43" spans="1:17" ht="24" x14ac:dyDescent="0.2">
      <c r="A43" s="39">
        <v>38</v>
      </c>
      <c r="B43" s="98"/>
      <c r="C43" s="100"/>
      <c r="D43" s="16" t="s">
        <v>73</v>
      </c>
      <c r="E43" s="16" t="s">
        <v>74</v>
      </c>
      <c r="F43" s="17" t="s">
        <v>11</v>
      </c>
      <c r="G43" s="83">
        <v>4590</v>
      </c>
      <c r="H43" s="84">
        <v>2959</v>
      </c>
      <c r="I43" s="85">
        <v>2822.4</v>
      </c>
      <c r="J43" s="87">
        <v>2850</v>
      </c>
      <c r="K43" s="86">
        <f t="shared" si="7"/>
        <v>743.44943842873454</v>
      </c>
      <c r="L43" s="86">
        <f t="shared" si="8"/>
        <v>3305.35</v>
      </c>
      <c r="M43" s="86">
        <f t="shared" si="9"/>
        <v>3232.9967537691518</v>
      </c>
      <c r="N43" s="86">
        <f t="shared" si="10"/>
        <v>2904.5</v>
      </c>
      <c r="O43" s="86">
        <f t="shared" si="11"/>
        <v>3172.079313305474</v>
      </c>
      <c r="P43" s="86">
        <f t="shared" si="12"/>
        <v>2822.4</v>
      </c>
      <c r="Q43" s="86">
        <f t="shared" si="13"/>
        <v>4590</v>
      </c>
    </row>
    <row r="44" spans="1:17" ht="24" x14ac:dyDescent="0.2">
      <c r="A44" s="38">
        <v>39</v>
      </c>
      <c r="B44" s="99"/>
      <c r="C44" s="101"/>
      <c r="D44" s="12" t="s">
        <v>75</v>
      </c>
      <c r="E44" s="12" t="s">
        <v>76</v>
      </c>
      <c r="F44" s="13" t="s">
        <v>11</v>
      </c>
      <c r="G44" s="79">
        <v>20910</v>
      </c>
      <c r="H44" s="80">
        <v>23980</v>
      </c>
      <c r="I44" s="81">
        <v>14952</v>
      </c>
      <c r="J44" s="88">
        <v>16150</v>
      </c>
      <c r="K44" s="82">
        <f t="shared" si="7"/>
        <v>3638.5879129134696</v>
      </c>
      <c r="L44" s="82">
        <f t="shared" si="8"/>
        <v>18998</v>
      </c>
      <c r="M44" s="82">
        <f t="shared" si="9"/>
        <v>18653.86187530421</v>
      </c>
      <c r="N44" s="82">
        <f t="shared" si="10"/>
        <v>18530</v>
      </c>
      <c r="O44" s="82">
        <f t="shared" si="11"/>
        <v>18321.258364298006</v>
      </c>
      <c r="P44" s="82">
        <f t="shared" si="12"/>
        <v>14952</v>
      </c>
      <c r="Q44" s="82">
        <f t="shared" si="13"/>
        <v>23980</v>
      </c>
    </row>
    <row r="45" spans="1:17" ht="24" x14ac:dyDescent="0.2">
      <c r="A45" s="39">
        <v>40</v>
      </c>
      <c r="B45" s="98"/>
      <c r="C45" s="100"/>
      <c r="D45" s="16" t="s">
        <v>77</v>
      </c>
      <c r="E45" s="16" t="s">
        <v>78</v>
      </c>
      <c r="F45" s="17" t="s">
        <v>11</v>
      </c>
      <c r="G45" s="83">
        <v>3950</v>
      </c>
      <c r="H45" s="84">
        <v>5005</v>
      </c>
      <c r="I45" s="85">
        <v>3662.82</v>
      </c>
      <c r="J45" s="87">
        <v>5320</v>
      </c>
      <c r="K45" s="86">
        <f t="shared" si="7"/>
        <v>694.59138425048218</v>
      </c>
      <c r="L45" s="86">
        <f t="shared" si="8"/>
        <v>4484.4549999999999</v>
      </c>
      <c r="M45" s="86">
        <f t="shared" si="9"/>
        <v>4430.2894006928764</v>
      </c>
      <c r="N45" s="86">
        <f t="shared" si="10"/>
        <v>4477.5</v>
      </c>
      <c r="O45" s="86">
        <f t="shared" si="11"/>
        <v>4376.6148386440309</v>
      </c>
      <c r="P45" s="86">
        <f t="shared" si="12"/>
        <v>3662.82</v>
      </c>
      <c r="Q45" s="86">
        <f t="shared" si="13"/>
        <v>5320</v>
      </c>
    </row>
    <row r="46" spans="1:17" ht="24" x14ac:dyDescent="0.2">
      <c r="A46" s="38">
        <v>41</v>
      </c>
      <c r="B46" s="99"/>
      <c r="C46" s="101"/>
      <c r="D46" s="12" t="s">
        <v>79</v>
      </c>
      <c r="E46" s="12" t="s">
        <v>80</v>
      </c>
      <c r="F46" s="13" t="s">
        <v>11</v>
      </c>
      <c r="G46" s="79">
        <v>16490</v>
      </c>
      <c r="H46" s="80">
        <v>16720</v>
      </c>
      <c r="I46" s="81">
        <v>6465.27</v>
      </c>
      <c r="J46" s="81">
        <v>31350</v>
      </c>
      <c r="K46" s="82">
        <f t="shared" si="7"/>
        <v>8873.4642548679203</v>
      </c>
      <c r="L46" s="82">
        <f t="shared" si="8"/>
        <v>17756.317500000001</v>
      </c>
      <c r="M46" s="82">
        <f t="shared" si="9"/>
        <v>15375.182699248842</v>
      </c>
      <c r="N46" s="82">
        <f t="shared" si="10"/>
        <v>16605</v>
      </c>
      <c r="O46" s="82">
        <f t="shared" si="11"/>
        <v>13028.385121086762</v>
      </c>
      <c r="P46" s="82">
        <f t="shared" si="12"/>
        <v>6465.27</v>
      </c>
      <c r="Q46" s="82">
        <f t="shared" si="13"/>
        <v>31350</v>
      </c>
    </row>
    <row r="47" spans="1:17" ht="24" x14ac:dyDescent="0.2">
      <c r="A47" s="39">
        <v>42</v>
      </c>
      <c r="B47" s="98"/>
      <c r="C47" s="100"/>
      <c r="D47" s="16" t="s">
        <v>81</v>
      </c>
      <c r="E47" s="16" t="s">
        <v>82</v>
      </c>
      <c r="F47" s="17" t="s">
        <v>11</v>
      </c>
      <c r="G47" s="83">
        <v>7310</v>
      </c>
      <c r="H47" s="84">
        <v>5720</v>
      </c>
      <c r="I47" s="85">
        <v>3024.98</v>
      </c>
      <c r="J47" s="87">
        <v>11400</v>
      </c>
      <c r="K47" s="86">
        <f t="shared" si="7"/>
        <v>3034.0164098229593</v>
      </c>
      <c r="L47" s="86">
        <f t="shared" si="8"/>
        <v>6863.7449999999999</v>
      </c>
      <c r="M47" s="86">
        <f t="shared" si="9"/>
        <v>6162.1915083025715</v>
      </c>
      <c r="N47" s="86">
        <f t="shared" si="10"/>
        <v>6515</v>
      </c>
      <c r="O47" s="86">
        <f t="shared" si="11"/>
        <v>5480.0220016020621</v>
      </c>
      <c r="P47" s="86">
        <f t="shared" si="12"/>
        <v>3024.98</v>
      </c>
      <c r="Q47" s="86">
        <f t="shared" si="13"/>
        <v>11400</v>
      </c>
    </row>
    <row r="48" spans="1:17" ht="24" x14ac:dyDescent="0.2">
      <c r="A48" s="38">
        <v>43</v>
      </c>
      <c r="B48" s="99"/>
      <c r="C48" s="101"/>
      <c r="D48" s="12" t="s">
        <v>83</v>
      </c>
      <c r="E48" s="12" t="s">
        <v>84</v>
      </c>
      <c r="F48" s="13" t="s">
        <v>11</v>
      </c>
      <c r="G48" s="79">
        <v>7140</v>
      </c>
      <c r="H48" s="80">
        <v>2695</v>
      </c>
      <c r="I48" s="81">
        <v>2134.65</v>
      </c>
      <c r="J48" s="88">
        <v>3610</v>
      </c>
      <c r="K48" s="82">
        <f t="shared" si="7"/>
        <v>1946.1553183054918</v>
      </c>
      <c r="L48" s="82">
        <f t="shared" si="8"/>
        <v>3894.9124999999999</v>
      </c>
      <c r="M48" s="82">
        <f t="shared" si="9"/>
        <v>3489.5764330764259</v>
      </c>
      <c r="N48" s="82">
        <f t="shared" si="10"/>
        <v>3152.5</v>
      </c>
      <c r="O48" s="82">
        <f t="shared" si="11"/>
        <v>3183.236520363153</v>
      </c>
      <c r="P48" s="82">
        <f t="shared" si="12"/>
        <v>2134.65</v>
      </c>
      <c r="Q48" s="82">
        <f t="shared" si="13"/>
        <v>7140</v>
      </c>
    </row>
    <row r="49" spans="1:17" ht="24" x14ac:dyDescent="0.2">
      <c r="A49" s="39">
        <v>44</v>
      </c>
      <c r="B49" s="98"/>
      <c r="C49" s="100"/>
      <c r="D49" s="16" t="s">
        <v>85</v>
      </c>
      <c r="E49" s="16" t="s">
        <v>86</v>
      </c>
      <c r="F49" s="17" t="s">
        <v>11</v>
      </c>
      <c r="G49" s="83">
        <v>3230</v>
      </c>
      <c r="H49" s="84">
        <v>4070</v>
      </c>
      <c r="I49" s="85">
        <v>4502</v>
      </c>
      <c r="J49" s="87">
        <v>2280</v>
      </c>
      <c r="K49" s="86">
        <f t="shared" si="7"/>
        <v>849.78276635855593</v>
      </c>
      <c r="L49" s="86">
        <f t="shared" si="8"/>
        <v>3520.5</v>
      </c>
      <c r="M49" s="86">
        <f t="shared" si="9"/>
        <v>3408.2725540016127</v>
      </c>
      <c r="N49" s="86">
        <f t="shared" si="10"/>
        <v>3650</v>
      </c>
      <c r="O49" s="86">
        <f t="shared" si="11"/>
        <v>3289.4256390801074</v>
      </c>
      <c r="P49" s="86">
        <f t="shared" si="12"/>
        <v>2280</v>
      </c>
      <c r="Q49" s="86">
        <f t="shared" si="13"/>
        <v>4502</v>
      </c>
    </row>
    <row r="50" spans="1:17" ht="24" x14ac:dyDescent="0.2">
      <c r="A50" s="38">
        <v>45</v>
      </c>
      <c r="B50" s="99"/>
      <c r="C50" s="101"/>
      <c r="D50" s="12" t="s">
        <v>87</v>
      </c>
      <c r="E50" s="12" t="s">
        <v>88</v>
      </c>
      <c r="F50" s="13" t="s">
        <v>11</v>
      </c>
      <c r="G50" s="79">
        <v>3570</v>
      </c>
      <c r="H50" s="80">
        <v>2915</v>
      </c>
      <c r="I50" s="81">
        <v>2822.4</v>
      </c>
      <c r="J50" s="88">
        <v>3800</v>
      </c>
      <c r="K50" s="82">
        <f t="shared" si="7"/>
        <v>417.45750382524199</v>
      </c>
      <c r="L50" s="82">
        <f t="shared" si="8"/>
        <v>3276.85</v>
      </c>
      <c r="M50" s="82">
        <f t="shared" si="9"/>
        <v>3250.3283346635117</v>
      </c>
      <c r="N50" s="82">
        <f t="shared" si="10"/>
        <v>3242.5</v>
      </c>
      <c r="O50" s="82">
        <f t="shared" si="11"/>
        <v>3224.1644605268534</v>
      </c>
      <c r="P50" s="82">
        <f t="shared" si="12"/>
        <v>2822.4</v>
      </c>
      <c r="Q50" s="82">
        <f t="shared" si="13"/>
        <v>3800</v>
      </c>
    </row>
    <row r="51" spans="1:17" ht="60" x14ac:dyDescent="0.2">
      <c r="A51" s="39">
        <v>46</v>
      </c>
      <c r="B51" s="98">
        <v>14111700</v>
      </c>
      <c r="C51" s="100" t="s">
        <v>89</v>
      </c>
      <c r="D51" s="16" t="s">
        <v>90</v>
      </c>
      <c r="E51" s="16" t="s">
        <v>91</v>
      </c>
      <c r="F51" s="17" t="s">
        <v>11</v>
      </c>
      <c r="G51" s="83">
        <v>8840</v>
      </c>
      <c r="H51" s="84">
        <v>5005</v>
      </c>
      <c r="I51" s="85">
        <v>7173.32</v>
      </c>
      <c r="J51" s="87">
        <v>19000</v>
      </c>
      <c r="K51" s="86">
        <f t="shared" si="7"/>
        <v>5368.5580214057472</v>
      </c>
      <c r="L51" s="86">
        <f t="shared" si="8"/>
        <v>10004.58</v>
      </c>
      <c r="M51" s="86">
        <f t="shared" si="9"/>
        <v>8812.1633334988837</v>
      </c>
      <c r="N51" s="86">
        <f t="shared" si="10"/>
        <v>8006.66</v>
      </c>
      <c r="O51" s="86">
        <f t="shared" si="11"/>
        <v>7921.428706830291</v>
      </c>
      <c r="P51" s="86">
        <f t="shared" si="12"/>
        <v>5005</v>
      </c>
      <c r="Q51" s="86">
        <f t="shared" si="13"/>
        <v>19000</v>
      </c>
    </row>
    <row r="52" spans="1:17" ht="36" x14ac:dyDescent="0.2">
      <c r="A52" s="38">
        <v>47</v>
      </c>
      <c r="B52" s="99"/>
      <c r="C52" s="101"/>
      <c r="D52" s="12" t="s">
        <v>92</v>
      </c>
      <c r="E52" s="12" t="s">
        <v>93</v>
      </c>
      <c r="F52" s="13" t="s">
        <v>11</v>
      </c>
      <c r="G52" s="79">
        <v>4930</v>
      </c>
      <c r="H52" s="80">
        <v>4015</v>
      </c>
      <c r="I52" s="81">
        <v>4788.5600000000004</v>
      </c>
      <c r="J52" s="81">
        <v>5700</v>
      </c>
      <c r="K52" s="82">
        <f t="shared" si="7"/>
        <v>597.83323452280479</v>
      </c>
      <c r="L52" s="82">
        <f t="shared" si="8"/>
        <v>4858.3900000000003</v>
      </c>
      <c r="M52" s="82">
        <f t="shared" si="9"/>
        <v>4821.1768718990916</v>
      </c>
      <c r="N52" s="82">
        <f t="shared" si="10"/>
        <v>4859.2800000000007</v>
      </c>
      <c r="O52" s="82">
        <f t="shared" si="11"/>
        <v>4783.6853202209231</v>
      </c>
      <c r="P52" s="82">
        <f t="shared" si="12"/>
        <v>4015</v>
      </c>
      <c r="Q52" s="82">
        <f t="shared" si="13"/>
        <v>5700</v>
      </c>
    </row>
    <row r="53" spans="1:17" ht="48" x14ac:dyDescent="0.2">
      <c r="A53" s="39">
        <v>48</v>
      </c>
      <c r="B53" s="98"/>
      <c r="C53" s="100"/>
      <c r="D53" s="16" t="s">
        <v>94</v>
      </c>
      <c r="E53" s="16" t="s">
        <v>95</v>
      </c>
      <c r="F53" s="17" t="s">
        <v>11</v>
      </c>
      <c r="G53" s="83">
        <v>4250</v>
      </c>
      <c r="H53" s="84">
        <v>9922</v>
      </c>
      <c r="I53" s="85">
        <v>6550.95</v>
      </c>
      <c r="J53" s="87">
        <v>7600</v>
      </c>
      <c r="K53" s="86">
        <f t="shared" si="7"/>
        <v>2039.3721905818838</v>
      </c>
      <c r="L53" s="86">
        <f t="shared" si="8"/>
        <v>7080.7375000000002</v>
      </c>
      <c r="M53" s="86">
        <f t="shared" si="9"/>
        <v>6769.0310685961613</v>
      </c>
      <c r="N53" s="86">
        <f t="shared" si="10"/>
        <v>7075.4750000000004</v>
      </c>
      <c r="O53" s="86">
        <f t="shared" si="11"/>
        <v>6448.4010529647785</v>
      </c>
      <c r="P53" s="86">
        <f t="shared" si="12"/>
        <v>4250</v>
      </c>
      <c r="Q53" s="86">
        <f t="shared" si="13"/>
        <v>9922</v>
      </c>
    </row>
    <row r="54" spans="1:17" ht="36" x14ac:dyDescent="0.2">
      <c r="A54" s="38">
        <v>49</v>
      </c>
      <c r="B54" s="99"/>
      <c r="C54" s="101"/>
      <c r="D54" s="12" t="s">
        <v>96</v>
      </c>
      <c r="E54" s="12" t="s">
        <v>97</v>
      </c>
      <c r="F54" s="13" t="s">
        <v>11</v>
      </c>
      <c r="G54" s="79">
        <v>3060</v>
      </c>
      <c r="H54" s="80">
        <v>1980</v>
      </c>
      <c r="I54" s="81">
        <v>8316.91</v>
      </c>
      <c r="J54" s="88">
        <v>6650</v>
      </c>
      <c r="K54" s="82">
        <f t="shared" si="7"/>
        <v>2579.1655632721122</v>
      </c>
      <c r="L54" s="82">
        <f t="shared" si="8"/>
        <v>5001.7275</v>
      </c>
      <c r="M54" s="82">
        <f t="shared" si="9"/>
        <v>4278.5101437504782</v>
      </c>
      <c r="N54" s="82">
        <f t="shared" si="10"/>
        <v>4855</v>
      </c>
      <c r="O54" s="82">
        <f t="shared" si="11"/>
        <v>3628.2469394675677</v>
      </c>
      <c r="P54" s="82">
        <f t="shared" si="12"/>
        <v>1980</v>
      </c>
      <c r="Q54" s="82">
        <f t="shared" si="13"/>
        <v>8316.91</v>
      </c>
    </row>
    <row r="55" spans="1:17" ht="36" x14ac:dyDescent="0.2">
      <c r="A55" s="39">
        <v>50</v>
      </c>
      <c r="B55" s="98"/>
      <c r="C55" s="100"/>
      <c r="D55" s="16" t="s">
        <v>98</v>
      </c>
      <c r="E55" s="16" t="s">
        <v>99</v>
      </c>
      <c r="F55" s="17" t="s">
        <v>11</v>
      </c>
      <c r="G55" s="83">
        <v>3060</v>
      </c>
      <c r="H55" s="84">
        <v>2915</v>
      </c>
      <c r="I55" s="85">
        <v>7896.84</v>
      </c>
      <c r="J55" s="87">
        <v>5700</v>
      </c>
      <c r="K55" s="86">
        <f t="shared" si="7"/>
        <v>2058.3170758656206</v>
      </c>
      <c r="L55" s="86">
        <f t="shared" si="8"/>
        <v>4892.96</v>
      </c>
      <c r="M55" s="86">
        <f t="shared" si="9"/>
        <v>4476.3294773489124</v>
      </c>
      <c r="N55" s="86">
        <f t="shared" si="10"/>
        <v>4380</v>
      </c>
      <c r="O55" s="86">
        <f t="shared" si="11"/>
        <v>4115.5562297335</v>
      </c>
      <c r="P55" s="86">
        <f t="shared" si="12"/>
        <v>2915</v>
      </c>
      <c r="Q55" s="86">
        <f t="shared" si="13"/>
        <v>7896.84</v>
      </c>
    </row>
    <row r="56" spans="1:17" ht="24" x14ac:dyDescent="0.2">
      <c r="A56" s="38">
        <v>51</v>
      </c>
      <c r="B56" s="99"/>
      <c r="C56" s="101"/>
      <c r="D56" s="12" t="s">
        <v>100</v>
      </c>
      <c r="E56" s="12" t="s">
        <v>101</v>
      </c>
      <c r="F56" s="13" t="s">
        <v>11</v>
      </c>
      <c r="G56" s="79">
        <v>3060</v>
      </c>
      <c r="H56" s="80">
        <v>4565</v>
      </c>
      <c r="I56" s="81">
        <v>7896.84</v>
      </c>
      <c r="J56" s="81">
        <v>6650</v>
      </c>
      <c r="K56" s="82">
        <f t="shared" si="7"/>
        <v>1863.3159111648242</v>
      </c>
      <c r="L56" s="82">
        <f t="shared" si="8"/>
        <v>5542.96</v>
      </c>
      <c r="M56" s="82">
        <f t="shared" si="9"/>
        <v>5204.2637473933428</v>
      </c>
      <c r="N56" s="82">
        <f t="shared" si="10"/>
        <v>5607.5</v>
      </c>
      <c r="O56" s="82">
        <f t="shared" si="11"/>
        <v>4861.0687855885972</v>
      </c>
      <c r="P56" s="82">
        <f t="shared" si="12"/>
        <v>3060</v>
      </c>
      <c r="Q56" s="82">
        <f t="shared" si="13"/>
        <v>7896.84</v>
      </c>
    </row>
    <row r="57" spans="1:17" ht="24" x14ac:dyDescent="0.2">
      <c r="A57" s="39">
        <v>52</v>
      </c>
      <c r="B57" s="98"/>
      <c r="C57" s="100"/>
      <c r="D57" s="16" t="s">
        <v>102</v>
      </c>
      <c r="E57" s="16" t="s">
        <v>103</v>
      </c>
      <c r="F57" s="17" t="s">
        <v>11</v>
      </c>
      <c r="G57" s="83">
        <v>3060</v>
      </c>
      <c r="H57" s="84">
        <v>6072</v>
      </c>
      <c r="I57" s="85">
        <v>7896.84</v>
      </c>
      <c r="J57" s="85">
        <v>6650</v>
      </c>
      <c r="K57" s="86">
        <f t="shared" si="7"/>
        <v>1777.884982865877</v>
      </c>
      <c r="L57" s="86">
        <f t="shared" si="8"/>
        <v>5919.71</v>
      </c>
      <c r="M57" s="86">
        <f t="shared" si="9"/>
        <v>5588.9734090359143</v>
      </c>
      <c r="N57" s="86">
        <f t="shared" si="10"/>
        <v>6361</v>
      </c>
      <c r="O57" s="86">
        <f t="shared" si="11"/>
        <v>5204.9674597578805</v>
      </c>
      <c r="P57" s="86">
        <f t="shared" si="12"/>
        <v>3060</v>
      </c>
      <c r="Q57" s="86">
        <f t="shared" si="13"/>
        <v>7896.84</v>
      </c>
    </row>
    <row r="58" spans="1:17" ht="48" x14ac:dyDescent="0.2">
      <c r="A58" s="38">
        <v>53</v>
      </c>
      <c r="B58" s="99"/>
      <c r="C58" s="101"/>
      <c r="D58" s="12" t="s">
        <v>104</v>
      </c>
      <c r="E58" s="12" t="s">
        <v>105</v>
      </c>
      <c r="F58" s="13" t="s">
        <v>11</v>
      </c>
      <c r="G58" s="79">
        <v>15000</v>
      </c>
      <c r="H58" s="80">
        <v>22930</v>
      </c>
      <c r="I58" s="81">
        <v>29064.560000000001</v>
      </c>
      <c r="J58" s="88">
        <v>91200</v>
      </c>
      <c r="K58" s="82">
        <f t="shared" si="7"/>
        <v>30234.888145134595</v>
      </c>
      <c r="L58" s="82">
        <f t="shared" si="8"/>
        <v>39548.639999999999</v>
      </c>
      <c r="M58" s="82">
        <f t="shared" si="9"/>
        <v>30900.355521945199</v>
      </c>
      <c r="N58" s="82">
        <f t="shared" si="10"/>
        <v>25997.279999999999</v>
      </c>
      <c r="O58" s="82">
        <f t="shared" si="11"/>
        <v>25698.892248654454</v>
      </c>
      <c r="P58" s="82">
        <f t="shared" si="12"/>
        <v>15000</v>
      </c>
      <c r="Q58" s="82">
        <f t="shared" si="13"/>
        <v>91200</v>
      </c>
    </row>
    <row r="59" spans="1:17" ht="36" x14ac:dyDescent="0.2">
      <c r="A59" s="39">
        <v>54</v>
      </c>
      <c r="B59" s="98"/>
      <c r="C59" s="100"/>
      <c r="D59" s="16" t="s">
        <v>106</v>
      </c>
      <c r="E59" s="16" t="s">
        <v>107</v>
      </c>
      <c r="F59" s="17" t="s">
        <v>11</v>
      </c>
      <c r="G59" s="83">
        <v>17850</v>
      </c>
      <c r="H59" s="84">
        <v>8800</v>
      </c>
      <c r="I59" s="85">
        <v>25536.21</v>
      </c>
      <c r="J59" s="87">
        <v>47500</v>
      </c>
      <c r="K59" s="86">
        <f t="shared" si="7"/>
        <v>14318.479363422945</v>
      </c>
      <c r="L59" s="86">
        <f t="shared" si="8"/>
        <v>24921.552499999998</v>
      </c>
      <c r="M59" s="86">
        <f t="shared" si="9"/>
        <v>20892.611848791112</v>
      </c>
      <c r="N59" s="86">
        <f t="shared" si="10"/>
        <v>21693.105</v>
      </c>
      <c r="O59" s="86">
        <f t="shared" si="11"/>
        <v>17401.027501708806</v>
      </c>
      <c r="P59" s="86">
        <f t="shared" si="12"/>
        <v>8800</v>
      </c>
      <c r="Q59" s="86">
        <f t="shared" si="13"/>
        <v>47500</v>
      </c>
    </row>
    <row r="60" spans="1:17" ht="24" x14ac:dyDescent="0.2">
      <c r="A60" s="38">
        <v>55</v>
      </c>
      <c r="B60" s="99"/>
      <c r="C60" s="101"/>
      <c r="D60" s="12" t="s">
        <v>108</v>
      </c>
      <c r="E60" s="12" t="s">
        <v>109</v>
      </c>
      <c r="F60" s="13" t="s">
        <v>11</v>
      </c>
      <c r="G60" s="79">
        <v>4675</v>
      </c>
      <c r="H60" s="80">
        <v>3630</v>
      </c>
      <c r="I60" s="81">
        <v>4788.5600000000004</v>
      </c>
      <c r="J60" s="81">
        <v>6650</v>
      </c>
      <c r="K60" s="82">
        <f t="shared" si="7"/>
        <v>1087.806451672355</v>
      </c>
      <c r="L60" s="82">
        <f t="shared" si="8"/>
        <v>4935.8900000000003</v>
      </c>
      <c r="M60" s="82">
        <f t="shared" si="9"/>
        <v>4821.4615170293</v>
      </c>
      <c r="N60" s="82">
        <f t="shared" si="10"/>
        <v>4731.7800000000007</v>
      </c>
      <c r="O60" s="82">
        <f t="shared" si="11"/>
        <v>4713.6858645564298</v>
      </c>
      <c r="P60" s="82">
        <f t="shared" si="12"/>
        <v>3630</v>
      </c>
      <c r="Q60" s="82">
        <f t="shared" si="13"/>
        <v>6650</v>
      </c>
    </row>
    <row r="61" spans="1:17" x14ac:dyDescent="0.2">
      <c r="A61" s="7"/>
      <c r="B61" s="7"/>
      <c r="C61" s="9"/>
      <c r="D61" s="9"/>
      <c r="E61" s="9"/>
      <c r="F61" s="7"/>
      <c r="G61" s="89"/>
      <c r="H61" s="90"/>
      <c r="I61" s="91"/>
      <c r="J61" s="90"/>
      <c r="K61" s="90" t="str">
        <f t="shared" si="7"/>
        <v/>
      </c>
      <c r="L61" s="90"/>
      <c r="M61" s="90"/>
      <c r="N61" s="90"/>
      <c r="O61" s="90"/>
      <c r="P61" s="90"/>
      <c r="Q61" s="90"/>
    </row>
    <row r="62" spans="1:17" x14ac:dyDescent="0.2">
      <c r="A62" s="7"/>
      <c r="B62" s="7"/>
      <c r="C62" s="9"/>
      <c r="D62" s="9"/>
      <c r="E62" s="9"/>
      <c r="F62" s="7"/>
      <c r="G62" s="89"/>
      <c r="H62" s="90"/>
      <c r="I62" s="91"/>
      <c r="J62" s="90"/>
      <c r="K62" s="90" t="str">
        <f t="shared" si="7"/>
        <v/>
      </c>
      <c r="L62" s="90"/>
      <c r="M62" s="90"/>
      <c r="N62" s="90"/>
      <c r="O62" s="90"/>
      <c r="P62" s="90"/>
      <c r="Q62" s="90"/>
    </row>
    <row r="63" spans="1:17" x14ac:dyDescent="0.2">
      <c r="A63" s="7"/>
      <c r="B63" s="7"/>
      <c r="C63" s="9"/>
      <c r="D63" s="9"/>
      <c r="E63" s="9"/>
      <c r="F63" s="7"/>
      <c r="G63" s="89"/>
      <c r="H63" s="90"/>
      <c r="I63" s="91"/>
      <c r="J63" s="90"/>
      <c r="K63" s="90" t="str">
        <f t="shared" si="7"/>
        <v/>
      </c>
      <c r="L63" s="90"/>
      <c r="M63" s="90"/>
      <c r="N63" s="90"/>
      <c r="O63" s="90"/>
      <c r="P63" s="90"/>
      <c r="Q63" s="90"/>
    </row>
    <row r="64" spans="1:17" ht="17.25" x14ac:dyDescent="0.2">
      <c r="A64" s="104" t="s">
        <v>111</v>
      </c>
      <c r="B64" s="104"/>
      <c r="C64" s="104"/>
      <c r="D64" s="104"/>
      <c r="E64" s="104"/>
      <c r="F64" s="104"/>
      <c r="G64" s="105"/>
      <c r="H64" s="92"/>
      <c r="I64" s="93"/>
      <c r="J64" s="92"/>
      <c r="K64" s="92" t="str">
        <f t="shared" si="7"/>
        <v/>
      </c>
      <c r="L64" s="92"/>
      <c r="M64" s="92"/>
      <c r="N64" s="92"/>
      <c r="O64" s="92"/>
      <c r="P64" s="92"/>
      <c r="Q64" s="92"/>
    </row>
    <row r="65" spans="1:17" ht="15" x14ac:dyDescent="0.2">
      <c r="A65" s="102" t="s">
        <v>110</v>
      </c>
      <c r="B65" s="102"/>
      <c r="C65" s="102"/>
      <c r="D65" s="102"/>
      <c r="E65" s="102"/>
      <c r="F65" s="102"/>
      <c r="G65" s="103"/>
      <c r="H65" s="94"/>
      <c r="I65" s="95"/>
      <c r="J65" s="94"/>
      <c r="K65" s="94" t="str">
        <f t="shared" si="7"/>
        <v/>
      </c>
      <c r="L65" s="94"/>
      <c r="M65" s="94"/>
      <c r="N65" s="94"/>
      <c r="O65" s="94"/>
      <c r="P65" s="94"/>
      <c r="Q65" s="94"/>
    </row>
    <row r="66" spans="1:17" x14ac:dyDescent="0.2">
      <c r="A66" s="109"/>
      <c r="B66" s="109"/>
      <c r="C66" s="110"/>
      <c r="D66" s="110"/>
      <c r="E66" s="110"/>
      <c r="F66" s="109"/>
      <c r="G66" s="111"/>
      <c r="H66" s="90"/>
      <c r="I66" s="91"/>
      <c r="J66" s="90"/>
      <c r="K66" s="90" t="str">
        <f t="shared" si="7"/>
        <v/>
      </c>
      <c r="L66" s="90"/>
      <c r="M66" s="90"/>
      <c r="N66" s="90"/>
      <c r="O66" s="90"/>
      <c r="P66" s="90"/>
      <c r="Q66" s="90"/>
    </row>
    <row r="67" spans="1:17" ht="42" customHeight="1" x14ac:dyDescent="0.2">
      <c r="A67" s="21" t="s">
        <v>2</v>
      </c>
      <c r="B67" s="21" t="s">
        <v>3</v>
      </c>
      <c r="C67" s="21" t="s">
        <v>4</v>
      </c>
      <c r="D67" s="21" t="s">
        <v>5</v>
      </c>
      <c r="E67" s="21" t="s">
        <v>6</v>
      </c>
      <c r="F67" s="21" t="s">
        <v>7</v>
      </c>
      <c r="G67" s="77" t="s">
        <v>398</v>
      </c>
      <c r="H67" s="77" t="s">
        <v>398</v>
      </c>
      <c r="I67" s="77" t="s">
        <v>398</v>
      </c>
      <c r="J67" s="77" t="s">
        <v>398</v>
      </c>
      <c r="K67" s="78" t="s">
        <v>405</v>
      </c>
      <c r="L67" s="78" t="s">
        <v>403</v>
      </c>
      <c r="M67" s="78" t="s">
        <v>404</v>
      </c>
      <c r="N67" s="78" t="s">
        <v>408</v>
      </c>
      <c r="O67" s="78" t="s">
        <v>409</v>
      </c>
      <c r="P67" s="78" t="s">
        <v>406</v>
      </c>
      <c r="Q67" s="78" t="s">
        <v>407</v>
      </c>
    </row>
    <row r="68" spans="1:17" ht="27" customHeight="1" x14ac:dyDescent="0.2">
      <c r="A68" s="13">
        <v>56</v>
      </c>
      <c r="B68" s="13">
        <v>56101504</v>
      </c>
      <c r="C68" s="12" t="s">
        <v>112</v>
      </c>
      <c r="D68" s="12" t="s">
        <v>112</v>
      </c>
      <c r="E68" s="12" t="s">
        <v>113</v>
      </c>
      <c r="F68" s="13" t="s">
        <v>11</v>
      </c>
      <c r="G68" s="79">
        <v>76500</v>
      </c>
      <c r="H68" s="80">
        <v>46185</v>
      </c>
      <c r="I68" s="81">
        <v>125749.68</v>
      </c>
      <c r="J68" s="88">
        <v>69300</v>
      </c>
      <c r="K68" s="82">
        <f t="shared" ref="K68:K84" si="14">IF(COUNT(G68:J68)&gt;=2,_xlfn.STDEV.P(G68:J68),"")</f>
        <v>28991.138846321646</v>
      </c>
      <c r="L68" s="82">
        <f t="shared" ref="L68:L80" si="15">AVERAGE(G68:J68)</f>
        <v>79433.67</v>
      </c>
      <c r="M68" s="82">
        <f t="shared" ref="M68:M80" si="16">GEOMEAN(G68:J68)</f>
        <v>74490.45492234423</v>
      </c>
      <c r="N68" s="82">
        <f t="shared" ref="N68:N80" si="17">MEDIAN(G68:J68)</f>
        <v>72900</v>
      </c>
      <c r="O68" s="82">
        <f t="shared" ref="O68:O80" si="18">HARMEAN(G68:J68)</f>
        <v>70044.85053405074</v>
      </c>
      <c r="P68" s="82">
        <f t="shared" ref="P68:P80" si="19">MIN(G68:J68)</f>
        <v>46185</v>
      </c>
      <c r="Q68" s="82">
        <f t="shared" ref="Q68:Q80" si="20">MAX(G68:J68)</f>
        <v>125749.68</v>
      </c>
    </row>
    <row r="69" spans="1:17" ht="48" x14ac:dyDescent="0.2">
      <c r="A69" s="17">
        <v>57</v>
      </c>
      <c r="B69" s="17">
        <v>56101519</v>
      </c>
      <c r="C69" s="16" t="s">
        <v>114</v>
      </c>
      <c r="D69" s="16" t="s">
        <v>114</v>
      </c>
      <c r="E69" s="16" t="s">
        <v>115</v>
      </c>
      <c r="F69" s="17" t="s">
        <v>11</v>
      </c>
      <c r="G69" s="83">
        <v>212330</v>
      </c>
      <c r="H69" s="84">
        <v>109890</v>
      </c>
      <c r="I69" s="85">
        <v>305677.68</v>
      </c>
      <c r="J69" s="87">
        <v>168300</v>
      </c>
      <c r="K69" s="86">
        <f t="shared" si="14"/>
        <v>71485.817895644155</v>
      </c>
      <c r="L69" s="86">
        <f t="shared" si="15"/>
        <v>199049.41999999998</v>
      </c>
      <c r="M69" s="86">
        <f t="shared" si="16"/>
        <v>186135.55750978788</v>
      </c>
      <c r="N69" s="86">
        <f t="shared" si="17"/>
        <v>190315</v>
      </c>
      <c r="O69" s="86">
        <f t="shared" si="18"/>
        <v>173740.43935921855</v>
      </c>
      <c r="P69" s="86">
        <f t="shared" si="19"/>
        <v>109890</v>
      </c>
      <c r="Q69" s="86">
        <f t="shared" si="20"/>
        <v>305677.68</v>
      </c>
    </row>
    <row r="70" spans="1:17" ht="48" x14ac:dyDescent="0.2">
      <c r="A70" s="13">
        <v>58</v>
      </c>
      <c r="B70" s="13">
        <v>56101519</v>
      </c>
      <c r="C70" s="12" t="s">
        <v>116</v>
      </c>
      <c r="D70" s="12" t="s">
        <v>116</v>
      </c>
      <c r="E70" s="12" t="s">
        <v>117</v>
      </c>
      <c r="F70" s="13" t="s">
        <v>11</v>
      </c>
      <c r="G70" s="79">
        <v>315000</v>
      </c>
      <c r="H70" s="80">
        <v>197890</v>
      </c>
      <c r="I70" s="81">
        <v>559576.07999999996</v>
      </c>
      <c r="J70" s="88">
        <v>495000</v>
      </c>
      <c r="K70" s="82">
        <f t="shared" si="14"/>
        <v>143438.45668136282</v>
      </c>
      <c r="L70" s="82">
        <f t="shared" si="15"/>
        <v>391866.52</v>
      </c>
      <c r="M70" s="82">
        <f t="shared" si="16"/>
        <v>362493.05112613685</v>
      </c>
      <c r="N70" s="82">
        <f t="shared" si="17"/>
        <v>405000</v>
      </c>
      <c r="O70" s="82">
        <f t="shared" si="18"/>
        <v>332358.83682194265</v>
      </c>
      <c r="P70" s="82">
        <f t="shared" si="19"/>
        <v>197890</v>
      </c>
      <c r="Q70" s="82">
        <f t="shared" si="20"/>
        <v>559576.07999999996</v>
      </c>
    </row>
    <row r="71" spans="1:17" ht="36" x14ac:dyDescent="0.2">
      <c r="A71" s="17">
        <v>59</v>
      </c>
      <c r="B71" s="17">
        <v>56112103</v>
      </c>
      <c r="C71" s="16" t="s">
        <v>118</v>
      </c>
      <c r="D71" s="16" t="s">
        <v>118</v>
      </c>
      <c r="E71" s="16" t="s">
        <v>119</v>
      </c>
      <c r="F71" s="17" t="s">
        <v>11</v>
      </c>
      <c r="G71" s="83">
        <v>61710</v>
      </c>
      <c r="H71" s="84">
        <v>49390</v>
      </c>
      <c r="I71" s="85">
        <v>233906.4</v>
      </c>
      <c r="J71" s="87">
        <v>45540</v>
      </c>
      <c r="K71" s="86">
        <f t="shared" si="14"/>
        <v>78901.78883067226</v>
      </c>
      <c r="L71" s="86">
        <f t="shared" si="15"/>
        <v>97636.6</v>
      </c>
      <c r="M71" s="86">
        <f t="shared" si="16"/>
        <v>75484.437993219079</v>
      </c>
      <c r="N71" s="86">
        <f t="shared" si="17"/>
        <v>55550</v>
      </c>
      <c r="O71" s="86">
        <f t="shared" si="18"/>
        <v>63810.330607526674</v>
      </c>
      <c r="P71" s="86">
        <f t="shared" si="19"/>
        <v>45540</v>
      </c>
      <c r="Q71" s="86">
        <f t="shared" si="20"/>
        <v>233906.4</v>
      </c>
    </row>
    <row r="72" spans="1:17" ht="48" x14ac:dyDescent="0.2">
      <c r="A72" s="13">
        <v>60</v>
      </c>
      <c r="B72" s="13">
        <v>56101519</v>
      </c>
      <c r="C72" s="12" t="s">
        <v>120</v>
      </c>
      <c r="D72" s="12" t="s">
        <v>120</v>
      </c>
      <c r="E72" s="12" t="s">
        <v>121</v>
      </c>
      <c r="F72" s="13" t="s">
        <v>11</v>
      </c>
      <c r="G72" s="79">
        <v>128010</v>
      </c>
      <c r="H72" s="80">
        <v>73590</v>
      </c>
      <c r="I72" s="81">
        <v>151939.20000000001</v>
      </c>
      <c r="J72" s="88">
        <v>128700</v>
      </c>
      <c r="K72" s="82">
        <f t="shared" si="14"/>
        <v>28777.583257111757</v>
      </c>
      <c r="L72" s="82">
        <f t="shared" si="15"/>
        <v>120559.8</v>
      </c>
      <c r="M72" s="82">
        <f t="shared" si="16"/>
        <v>116500.49501568313</v>
      </c>
      <c r="N72" s="82">
        <f t="shared" si="17"/>
        <v>128355</v>
      </c>
      <c r="O72" s="82">
        <f t="shared" si="18"/>
        <v>111880.97562496489</v>
      </c>
      <c r="P72" s="82">
        <f t="shared" si="19"/>
        <v>73590</v>
      </c>
      <c r="Q72" s="82">
        <f t="shared" si="20"/>
        <v>151939.20000000001</v>
      </c>
    </row>
    <row r="73" spans="1:17" ht="84" x14ac:dyDescent="0.2">
      <c r="A73" s="17">
        <v>61</v>
      </c>
      <c r="B73" s="17">
        <v>24112003</v>
      </c>
      <c r="C73" s="16" t="s">
        <v>122</v>
      </c>
      <c r="D73" s="16" t="s">
        <v>122</v>
      </c>
      <c r="E73" s="16" t="s">
        <v>123</v>
      </c>
      <c r="F73" s="17" t="s">
        <v>11</v>
      </c>
      <c r="G73" s="83">
        <v>234600</v>
      </c>
      <c r="H73" s="84">
        <v>192390</v>
      </c>
      <c r="I73" s="85">
        <v>352632.7</v>
      </c>
      <c r="J73" s="87">
        <v>178200</v>
      </c>
      <c r="K73" s="86">
        <f t="shared" si="14"/>
        <v>68556.640908207293</v>
      </c>
      <c r="L73" s="86">
        <f t="shared" si="15"/>
        <v>239455.67499999999</v>
      </c>
      <c r="M73" s="86">
        <f t="shared" si="16"/>
        <v>230773.10643497735</v>
      </c>
      <c r="N73" s="86">
        <f t="shared" si="17"/>
        <v>213495</v>
      </c>
      <c r="O73" s="86">
        <f t="shared" si="18"/>
        <v>223365.92892166131</v>
      </c>
      <c r="P73" s="86">
        <f t="shared" si="19"/>
        <v>178200</v>
      </c>
      <c r="Q73" s="86">
        <f t="shared" si="20"/>
        <v>352632.7</v>
      </c>
    </row>
    <row r="74" spans="1:17" ht="60" x14ac:dyDescent="0.2">
      <c r="A74" s="13">
        <v>62</v>
      </c>
      <c r="B74" s="13">
        <v>24102004</v>
      </c>
      <c r="C74" s="12" t="s">
        <v>124</v>
      </c>
      <c r="D74" s="12" t="s">
        <v>125</v>
      </c>
      <c r="E74" s="12" t="s">
        <v>126</v>
      </c>
      <c r="F74" s="13" t="s">
        <v>11</v>
      </c>
      <c r="G74" s="79">
        <v>328100</v>
      </c>
      <c r="H74" s="80">
        <v>340890</v>
      </c>
      <c r="I74" s="81">
        <v>899881.57</v>
      </c>
      <c r="J74" s="88">
        <v>1108800</v>
      </c>
      <c r="K74" s="82">
        <f t="shared" si="14"/>
        <v>343000.95587661967</v>
      </c>
      <c r="L74" s="82">
        <f t="shared" si="15"/>
        <v>669417.89249999996</v>
      </c>
      <c r="M74" s="82">
        <f t="shared" si="16"/>
        <v>577982.60305254068</v>
      </c>
      <c r="N74" s="82">
        <f t="shared" si="17"/>
        <v>620385.78499999992</v>
      </c>
      <c r="O74" s="82">
        <f t="shared" si="18"/>
        <v>500345.10577148187</v>
      </c>
      <c r="P74" s="82">
        <f t="shared" si="19"/>
        <v>328100</v>
      </c>
      <c r="Q74" s="82">
        <f t="shared" si="20"/>
        <v>1108800</v>
      </c>
    </row>
    <row r="75" spans="1:17" ht="36" x14ac:dyDescent="0.2">
      <c r="A75" s="17">
        <v>63</v>
      </c>
      <c r="B75" s="17">
        <v>56101702</v>
      </c>
      <c r="C75" s="16" t="s">
        <v>127</v>
      </c>
      <c r="D75" s="16" t="s">
        <v>127</v>
      </c>
      <c r="E75" s="16" t="s">
        <v>128</v>
      </c>
      <c r="F75" s="17" t="s">
        <v>11</v>
      </c>
      <c r="G75" s="83">
        <v>1521500</v>
      </c>
      <c r="H75" s="84">
        <v>989890</v>
      </c>
      <c r="I75" s="85">
        <v>846884.92</v>
      </c>
      <c r="J75" s="87">
        <v>1386000</v>
      </c>
      <c r="K75" s="86">
        <f t="shared" si="14"/>
        <v>276594.64957232779</v>
      </c>
      <c r="L75" s="86">
        <f t="shared" si="15"/>
        <v>1186068.73</v>
      </c>
      <c r="M75" s="86">
        <f t="shared" si="16"/>
        <v>1153085.8185356325</v>
      </c>
      <c r="N75" s="86">
        <f t="shared" si="17"/>
        <v>1187945</v>
      </c>
      <c r="O75" s="86">
        <f t="shared" si="18"/>
        <v>1120524.1072224481</v>
      </c>
      <c r="P75" s="86">
        <f t="shared" si="19"/>
        <v>846884.92</v>
      </c>
      <c r="Q75" s="86">
        <f t="shared" si="20"/>
        <v>1521500</v>
      </c>
    </row>
    <row r="76" spans="1:17" ht="48" x14ac:dyDescent="0.2">
      <c r="A76" s="13">
        <v>64</v>
      </c>
      <c r="B76" s="13">
        <v>56101703</v>
      </c>
      <c r="C76" s="12" t="s">
        <v>129</v>
      </c>
      <c r="D76" s="12" t="s">
        <v>129</v>
      </c>
      <c r="E76" s="12" t="s">
        <v>130</v>
      </c>
      <c r="F76" s="13" t="s">
        <v>11</v>
      </c>
      <c r="G76" s="79">
        <v>1020000</v>
      </c>
      <c r="H76" s="80">
        <v>670890</v>
      </c>
      <c r="I76" s="81">
        <v>2451119.16</v>
      </c>
      <c r="J76" s="88">
        <v>3960000</v>
      </c>
      <c r="K76" s="82">
        <f t="shared" si="14"/>
        <v>1300907.4161367258</v>
      </c>
      <c r="L76" s="82">
        <f t="shared" si="15"/>
        <v>2025502.29</v>
      </c>
      <c r="M76" s="82">
        <f t="shared" si="16"/>
        <v>1605379.7303801067</v>
      </c>
      <c r="N76" s="82">
        <f t="shared" si="17"/>
        <v>1735559.58</v>
      </c>
      <c r="O76" s="82">
        <f t="shared" si="18"/>
        <v>1277362.856698418</v>
      </c>
      <c r="P76" s="82">
        <f t="shared" si="19"/>
        <v>670890</v>
      </c>
      <c r="Q76" s="82">
        <f t="shared" si="20"/>
        <v>3960000</v>
      </c>
    </row>
    <row r="77" spans="1:17" ht="48" x14ac:dyDescent="0.2">
      <c r="A77" s="17">
        <v>65</v>
      </c>
      <c r="B77" s="17">
        <v>56112102</v>
      </c>
      <c r="C77" s="16" t="s">
        <v>131</v>
      </c>
      <c r="D77" s="16" t="s">
        <v>131</v>
      </c>
      <c r="E77" s="16" t="s">
        <v>132</v>
      </c>
      <c r="F77" s="17" t="s">
        <v>11</v>
      </c>
      <c r="G77" s="83">
        <v>377400</v>
      </c>
      <c r="H77" s="84">
        <v>186890</v>
      </c>
      <c r="I77" s="85">
        <v>624570.31000000006</v>
      </c>
      <c r="J77" s="87">
        <v>894000</v>
      </c>
      <c r="K77" s="86">
        <f t="shared" si="14"/>
        <v>265568.22875212878</v>
      </c>
      <c r="L77" s="86">
        <f t="shared" si="15"/>
        <v>520715.07750000001</v>
      </c>
      <c r="M77" s="86">
        <f t="shared" si="16"/>
        <v>445478.45371796301</v>
      </c>
      <c r="N77" s="86">
        <f t="shared" si="17"/>
        <v>500985.15500000003</v>
      </c>
      <c r="O77" s="86">
        <f t="shared" si="18"/>
        <v>373130.20006440132</v>
      </c>
      <c r="P77" s="86">
        <f t="shared" si="19"/>
        <v>186890</v>
      </c>
      <c r="Q77" s="86">
        <f t="shared" si="20"/>
        <v>894000</v>
      </c>
    </row>
    <row r="78" spans="1:17" ht="60" x14ac:dyDescent="0.2">
      <c r="A78" s="13">
        <v>66</v>
      </c>
      <c r="B78" s="13">
        <v>47121702</v>
      </c>
      <c r="C78" s="12" t="s">
        <v>133</v>
      </c>
      <c r="D78" s="12" t="s">
        <v>133</v>
      </c>
      <c r="E78" s="12" t="s">
        <v>134</v>
      </c>
      <c r="F78" s="13" t="s">
        <v>11</v>
      </c>
      <c r="G78" s="79">
        <v>822800</v>
      </c>
      <c r="H78" s="80">
        <v>1380390</v>
      </c>
      <c r="I78" s="81">
        <v>394800.35</v>
      </c>
      <c r="J78" s="88">
        <v>796000</v>
      </c>
      <c r="K78" s="82">
        <f t="shared" si="14"/>
        <v>350773.10490074701</v>
      </c>
      <c r="L78" s="82">
        <f t="shared" si="15"/>
        <v>848497.58750000002</v>
      </c>
      <c r="M78" s="82">
        <f t="shared" si="16"/>
        <v>772941.58085380495</v>
      </c>
      <c r="N78" s="82">
        <f t="shared" si="17"/>
        <v>809400</v>
      </c>
      <c r="O78" s="82">
        <f t="shared" si="18"/>
        <v>698201.84258053999</v>
      </c>
      <c r="P78" s="82">
        <f t="shared" si="19"/>
        <v>394800.35</v>
      </c>
      <c r="Q78" s="82">
        <f t="shared" si="20"/>
        <v>1380390</v>
      </c>
    </row>
    <row r="79" spans="1:17" ht="48" x14ac:dyDescent="0.2">
      <c r="A79" s="17">
        <v>67</v>
      </c>
      <c r="B79" s="17">
        <v>44111905</v>
      </c>
      <c r="C79" s="16" t="s">
        <v>135</v>
      </c>
      <c r="D79" s="16" t="s">
        <v>135</v>
      </c>
      <c r="E79" s="16" t="s">
        <v>136</v>
      </c>
      <c r="F79" s="17" t="s">
        <v>11</v>
      </c>
      <c r="G79" s="83">
        <v>1337900</v>
      </c>
      <c r="H79" s="84">
        <v>516890</v>
      </c>
      <c r="I79" s="85">
        <v>579768</v>
      </c>
      <c r="J79" s="87">
        <v>660000</v>
      </c>
      <c r="K79" s="86">
        <f t="shared" si="14"/>
        <v>329700.74009736464</v>
      </c>
      <c r="L79" s="86">
        <f t="shared" si="15"/>
        <v>773639.5</v>
      </c>
      <c r="M79" s="86">
        <f t="shared" si="16"/>
        <v>717224.29143896198</v>
      </c>
      <c r="N79" s="86">
        <f t="shared" si="17"/>
        <v>619884</v>
      </c>
      <c r="O79" s="86">
        <f t="shared" si="18"/>
        <v>675439.84229403292</v>
      </c>
      <c r="P79" s="86">
        <f t="shared" si="19"/>
        <v>516890</v>
      </c>
      <c r="Q79" s="86">
        <f t="shared" si="20"/>
        <v>1337900</v>
      </c>
    </row>
    <row r="80" spans="1:17" ht="60" x14ac:dyDescent="0.2">
      <c r="A80" s="13">
        <v>68</v>
      </c>
      <c r="B80" s="13">
        <v>49121503</v>
      </c>
      <c r="C80" s="12" t="s">
        <v>137</v>
      </c>
      <c r="D80" s="12" t="s">
        <v>137</v>
      </c>
      <c r="E80" s="12" t="s">
        <v>138</v>
      </c>
      <c r="F80" s="13" t="s">
        <v>11</v>
      </c>
      <c r="G80" s="79">
        <v>372000</v>
      </c>
      <c r="H80" s="80">
        <v>296890</v>
      </c>
      <c r="I80" s="81">
        <v>2698920</v>
      </c>
      <c r="J80" s="88">
        <v>1984000</v>
      </c>
      <c r="K80" s="82">
        <f t="shared" si="14"/>
        <v>1035191.4399611069</v>
      </c>
      <c r="L80" s="82">
        <f t="shared" si="15"/>
        <v>1337952.5</v>
      </c>
      <c r="M80" s="82">
        <f t="shared" si="16"/>
        <v>876935.28952845628</v>
      </c>
      <c r="N80" s="82">
        <f t="shared" si="17"/>
        <v>1178000</v>
      </c>
      <c r="O80" s="82">
        <f t="shared" si="18"/>
        <v>577119.48515059229</v>
      </c>
      <c r="P80" s="82">
        <f t="shared" si="19"/>
        <v>296890</v>
      </c>
      <c r="Q80" s="82">
        <f t="shared" si="20"/>
        <v>2698920</v>
      </c>
    </row>
    <row r="81" spans="1:17" x14ac:dyDescent="0.2">
      <c r="A81" s="7"/>
      <c r="B81" s="7"/>
      <c r="C81" s="9"/>
      <c r="D81" s="9"/>
      <c r="E81" s="9"/>
      <c r="F81" s="7"/>
      <c r="G81" s="89"/>
      <c r="H81" s="90"/>
      <c r="I81" s="91"/>
      <c r="J81" s="90"/>
      <c r="K81" s="90" t="str">
        <f t="shared" si="14"/>
        <v/>
      </c>
      <c r="L81" s="90"/>
      <c r="M81" s="90"/>
      <c r="N81" s="90"/>
      <c r="O81" s="90"/>
      <c r="P81" s="90"/>
      <c r="Q81" s="90"/>
    </row>
    <row r="82" spans="1:17" x14ac:dyDescent="0.2">
      <c r="A82" s="7"/>
      <c r="B82" s="7"/>
      <c r="C82" s="9"/>
      <c r="D82" s="9"/>
      <c r="E82" s="9"/>
      <c r="F82" s="7"/>
      <c r="G82" s="89"/>
      <c r="H82" s="90"/>
      <c r="I82" s="91"/>
      <c r="J82" s="90"/>
      <c r="K82" s="90" t="str">
        <f t="shared" si="14"/>
        <v/>
      </c>
      <c r="L82" s="90"/>
      <c r="M82" s="90"/>
      <c r="N82" s="90"/>
      <c r="O82" s="90"/>
      <c r="P82" s="90"/>
      <c r="Q82" s="90"/>
    </row>
    <row r="83" spans="1:17" ht="17.25" x14ac:dyDescent="0.2">
      <c r="A83" s="104" t="s">
        <v>139</v>
      </c>
      <c r="B83" s="104"/>
      <c r="C83" s="104"/>
      <c r="D83" s="104"/>
      <c r="E83" s="104"/>
      <c r="F83" s="104"/>
      <c r="G83" s="105"/>
      <c r="H83" s="92"/>
      <c r="I83" s="93"/>
      <c r="J83" s="92"/>
      <c r="K83" s="92" t="str">
        <f t="shared" si="14"/>
        <v/>
      </c>
      <c r="L83" s="92"/>
      <c r="M83" s="92"/>
      <c r="N83" s="92"/>
      <c r="O83" s="92"/>
      <c r="P83" s="92"/>
      <c r="Q83" s="92"/>
    </row>
    <row r="84" spans="1:17" ht="15" x14ac:dyDescent="0.2">
      <c r="A84" s="102" t="s">
        <v>140</v>
      </c>
      <c r="B84" s="102"/>
      <c r="C84" s="102"/>
      <c r="D84" s="102"/>
      <c r="E84" s="102"/>
      <c r="F84" s="102"/>
      <c r="G84" s="103"/>
      <c r="H84" s="94"/>
      <c r="I84" s="95"/>
      <c r="J84" s="94"/>
      <c r="K84" s="94" t="str">
        <f t="shared" si="14"/>
        <v/>
      </c>
      <c r="L84" s="94"/>
      <c r="M84" s="94"/>
      <c r="N84" s="94"/>
      <c r="O84" s="94"/>
      <c r="P84" s="94"/>
      <c r="Q84" s="94"/>
    </row>
    <row r="85" spans="1:17" ht="42" customHeight="1" x14ac:dyDescent="0.2">
      <c r="A85" s="21" t="s">
        <v>2</v>
      </c>
      <c r="B85" s="21" t="s">
        <v>3</v>
      </c>
      <c r="C85" s="21" t="s">
        <v>4</v>
      </c>
      <c r="D85" s="21" t="s">
        <v>5</v>
      </c>
      <c r="E85" s="21" t="s">
        <v>6</v>
      </c>
      <c r="F85" s="21" t="s">
        <v>7</v>
      </c>
      <c r="G85" s="77" t="s">
        <v>398</v>
      </c>
      <c r="H85" s="77" t="s">
        <v>398</v>
      </c>
      <c r="I85" s="77" t="s">
        <v>398</v>
      </c>
      <c r="J85" s="77" t="s">
        <v>398</v>
      </c>
      <c r="K85" s="78" t="s">
        <v>405</v>
      </c>
      <c r="L85" s="78" t="s">
        <v>403</v>
      </c>
      <c r="M85" s="78" t="s">
        <v>404</v>
      </c>
      <c r="N85" s="78" t="s">
        <v>408</v>
      </c>
      <c r="O85" s="78" t="s">
        <v>409</v>
      </c>
      <c r="P85" s="78" t="s">
        <v>406</v>
      </c>
      <c r="Q85" s="78" t="s">
        <v>407</v>
      </c>
    </row>
    <row r="86" spans="1:17" ht="36" x14ac:dyDescent="0.2">
      <c r="A86" s="13">
        <v>69</v>
      </c>
      <c r="B86" s="13">
        <v>30111601</v>
      </c>
      <c r="C86" s="12" t="s">
        <v>143</v>
      </c>
      <c r="D86" s="12" t="s">
        <v>143</v>
      </c>
      <c r="E86" s="12" t="s">
        <v>144</v>
      </c>
      <c r="F86" s="13" t="s">
        <v>11</v>
      </c>
      <c r="G86" s="79">
        <v>55250</v>
      </c>
      <c r="H86" s="80">
        <v>39600</v>
      </c>
      <c r="I86" s="81">
        <v>50903.44</v>
      </c>
      <c r="J86" s="82"/>
      <c r="K86" s="82">
        <f t="shared" ref="K86:K113" si="21">IF(COUNT(G86:J86)&gt;=2,_xlfn.STDEV.P(G86:J86),"")</f>
        <v>6596.1507265576402</v>
      </c>
      <c r="L86" s="82">
        <f t="shared" ref="L86:L109" si="22">AVERAGE(G86:J86)</f>
        <v>48584.480000000003</v>
      </c>
      <c r="M86" s="82">
        <f t="shared" ref="M86:M109" si="23">GEOMEAN(G86:J86)</f>
        <v>48112.530593121824</v>
      </c>
      <c r="N86" s="82">
        <f t="shared" ref="N86:N109" si="24">MEDIAN(G86:J86)</f>
        <v>50903.44</v>
      </c>
      <c r="O86" s="82">
        <f t="shared" ref="O86:O109" si="25">HARMEAN(G86:J86)</f>
        <v>47621.231766174387</v>
      </c>
      <c r="P86" s="82">
        <f t="shared" ref="P86:P109" si="26">MIN(G86:J86)</f>
        <v>39600</v>
      </c>
      <c r="Q86" s="82">
        <f t="shared" ref="Q86:Q109" si="27">MAX(G86:J86)</f>
        <v>55250</v>
      </c>
    </row>
    <row r="87" spans="1:17" ht="36" x14ac:dyDescent="0.2">
      <c r="A87" s="17">
        <v>70</v>
      </c>
      <c r="B87" s="17">
        <v>30111801</v>
      </c>
      <c r="C87" s="16" t="s">
        <v>145</v>
      </c>
      <c r="D87" s="16" t="s">
        <v>145</v>
      </c>
      <c r="E87" s="16" t="s">
        <v>146</v>
      </c>
      <c r="F87" s="17" t="s">
        <v>11</v>
      </c>
      <c r="G87" s="83">
        <v>210000</v>
      </c>
      <c r="H87" s="84">
        <v>272800</v>
      </c>
      <c r="I87" s="85">
        <v>302400.42</v>
      </c>
      <c r="J87" s="86"/>
      <c r="K87" s="86">
        <f t="shared" si="21"/>
        <v>38525.40645160585</v>
      </c>
      <c r="L87" s="86">
        <f t="shared" si="22"/>
        <v>261733.4733333333</v>
      </c>
      <c r="M87" s="86">
        <f t="shared" si="23"/>
        <v>258750.98809407733</v>
      </c>
      <c r="N87" s="86">
        <f t="shared" si="24"/>
        <v>272800</v>
      </c>
      <c r="O87" s="86">
        <f t="shared" si="25"/>
        <v>255657.10313863721</v>
      </c>
      <c r="P87" s="86">
        <f t="shared" si="26"/>
        <v>210000</v>
      </c>
      <c r="Q87" s="86">
        <f t="shared" si="27"/>
        <v>302400.42</v>
      </c>
    </row>
    <row r="88" spans="1:17" ht="36" x14ac:dyDescent="0.2">
      <c r="A88" s="13">
        <v>71</v>
      </c>
      <c r="B88" s="13">
        <v>30131704</v>
      </c>
      <c r="C88" s="12" t="s">
        <v>147</v>
      </c>
      <c r="D88" s="12" t="s">
        <v>147</v>
      </c>
      <c r="E88" s="12" t="s">
        <v>148</v>
      </c>
      <c r="F88" s="13" t="s">
        <v>11</v>
      </c>
      <c r="G88" s="79">
        <v>72335</v>
      </c>
      <c r="H88" s="80">
        <v>145926</v>
      </c>
      <c r="I88" s="81">
        <v>100800.14</v>
      </c>
      <c r="J88" s="82"/>
      <c r="K88" s="82">
        <f t="shared" si="21"/>
        <v>30298.959859226554</v>
      </c>
      <c r="L88" s="82">
        <f t="shared" si="22"/>
        <v>106353.71333333333</v>
      </c>
      <c r="M88" s="82">
        <f t="shared" si="23"/>
        <v>102089.4270373309</v>
      </c>
      <c r="N88" s="82">
        <f t="shared" si="24"/>
        <v>100800.14</v>
      </c>
      <c r="O88" s="82">
        <f t="shared" si="25"/>
        <v>98045.701454834314</v>
      </c>
      <c r="P88" s="82">
        <f t="shared" si="26"/>
        <v>72335</v>
      </c>
      <c r="Q88" s="82">
        <f t="shared" si="27"/>
        <v>145926</v>
      </c>
    </row>
    <row r="89" spans="1:17" ht="36" x14ac:dyDescent="0.2">
      <c r="A89" s="17">
        <v>72</v>
      </c>
      <c r="B89" s="17">
        <v>11111606</v>
      </c>
      <c r="C89" s="16" t="s">
        <v>149</v>
      </c>
      <c r="D89" s="16" t="s">
        <v>149</v>
      </c>
      <c r="E89" s="16" t="s">
        <v>150</v>
      </c>
      <c r="F89" s="17" t="s">
        <v>11</v>
      </c>
      <c r="G89" s="83">
        <v>153000</v>
      </c>
      <c r="H89" s="84">
        <v>143000</v>
      </c>
      <c r="I89" s="85">
        <v>279888</v>
      </c>
      <c r="J89" s="86"/>
      <c r="K89" s="86">
        <f t="shared" si="21"/>
        <v>62306.490733755461</v>
      </c>
      <c r="L89" s="86">
        <f t="shared" si="22"/>
        <v>191962.66666666666</v>
      </c>
      <c r="M89" s="86">
        <f t="shared" si="23"/>
        <v>182952.03687934624</v>
      </c>
      <c r="N89" s="86">
        <f t="shared" si="24"/>
        <v>153000</v>
      </c>
      <c r="O89" s="86">
        <f t="shared" si="25"/>
        <v>175420.00381796859</v>
      </c>
      <c r="P89" s="86">
        <f t="shared" si="26"/>
        <v>143000</v>
      </c>
      <c r="Q89" s="86">
        <f t="shared" si="27"/>
        <v>279888</v>
      </c>
    </row>
    <row r="90" spans="1:17" ht="36" x14ac:dyDescent="0.2">
      <c r="A90" s="13">
        <v>73</v>
      </c>
      <c r="B90" s="13">
        <v>30102404</v>
      </c>
      <c r="C90" s="12" t="s">
        <v>151</v>
      </c>
      <c r="D90" s="12" t="s">
        <v>151</v>
      </c>
      <c r="E90" s="12" t="s">
        <v>152</v>
      </c>
      <c r="F90" s="13" t="s">
        <v>11</v>
      </c>
      <c r="G90" s="79">
        <v>41140</v>
      </c>
      <c r="H90" s="80">
        <v>34100</v>
      </c>
      <c r="I90" s="81">
        <v>40655.160000000003</v>
      </c>
      <c r="J90" s="82"/>
      <c r="K90" s="82">
        <f t="shared" si="21"/>
        <v>3210.517307766253</v>
      </c>
      <c r="L90" s="82">
        <f t="shared" si="22"/>
        <v>38631.72</v>
      </c>
      <c r="M90" s="82">
        <f t="shared" si="23"/>
        <v>38492.676839516556</v>
      </c>
      <c r="N90" s="82">
        <f t="shared" si="24"/>
        <v>40655.160000000003</v>
      </c>
      <c r="O90" s="82">
        <f t="shared" si="25"/>
        <v>38348.518266129759</v>
      </c>
      <c r="P90" s="82">
        <f t="shared" si="26"/>
        <v>34100</v>
      </c>
      <c r="Q90" s="82">
        <f t="shared" si="27"/>
        <v>41140</v>
      </c>
    </row>
    <row r="91" spans="1:17" ht="24" x14ac:dyDescent="0.2">
      <c r="A91" s="17">
        <v>74</v>
      </c>
      <c r="B91" s="17">
        <v>30102404</v>
      </c>
      <c r="C91" s="16" t="s">
        <v>153</v>
      </c>
      <c r="D91" s="16" t="s">
        <v>153</v>
      </c>
      <c r="E91" s="16" t="s">
        <v>154</v>
      </c>
      <c r="F91" s="17" t="s">
        <v>11</v>
      </c>
      <c r="G91" s="83">
        <v>24820</v>
      </c>
      <c r="H91" s="84">
        <v>16060</v>
      </c>
      <c r="I91" s="85">
        <v>24528.28</v>
      </c>
      <c r="J91" s="86"/>
      <c r="K91" s="86">
        <f t="shared" si="21"/>
        <v>4062.4905704752132</v>
      </c>
      <c r="L91" s="86">
        <f t="shared" si="22"/>
        <v>21802.76</v>
      </c>
      <c r="M91" s="86">
        <f t="shared" si="23"/>
        <v>21383.139591972606</v>
      </c>
      <c r="N91" s="86">
        <f t="shared" si="24"/>
        <v>24528.28</v>
      </c>
      <c r="O91" s="86">
        <f t="shared" si="25"/>
        <v>20931.324432088688</v>
      </c>
      <c r="P91" s="86">
        <f t="shared" si="26"/>
        <v>16060</v>
      </c>
      <c r="Q91" s="86">
        <f t="shared" si="27"/>
        <v>24820</v>
      </c>
    </row>
    <row r="92" spans="1:17" ht="36" x14ac:dyDescent="0.2">
      <c r="A92" s="13">
        <v>75</v>
      </c>
      <c r="B92" s="13">
        <v>30131502</v>
      </c>
      <c r="C92" s="12" t="s">
        <v>155</v>
      </c>
      <c r="D92" s="12" t="s">
        <v>155</v>
      </c>
      <c r="E92" s="12" t="s">
        <v>156</v>
      </c>
      <c r="F92" s="13" t="s">
        <v>11</v>
      </c>
      <c r="G92" s="79">
        <v>191250</v>
      </c>
      <c r="H92" s="80">
        <v>1925</v>
      </c>
      <c r="I92" s="81">
        <v>121800</v>
      </c>
      <c r="J92" s="82"/>
      <c r="K92" s="82">
        <f t="shared" si="21"/>
        <v>78200.080811268286</v>
      </c>
      <c r="L92" s="82">
        <f t="shared" si="22"/>
        <v>104991.66666666667</v>
      </c>
      <c r="M92" s="82">
        <f t="shared" si="23"/>
        <v>35527.105200132624</v>
      </c>
      <c r="N92" s="82">
        <f t="shared" si="24"/>
        <v>121800</v>
      </c>
      <c r="O92" s="82">
        <f t="shared" si="25"/>
        <v>5629.3684785199657</v>
      </c>
      <c r="P92" s="82">
        <f t="shared" si="26"/>
        <v>1925</v>
      </c>
      <c r="Q92" s="82">
        <f t="shared" si="27"/>
        <v>191250</v>
      </c>
    </row>
    <row r="93" spans="1:17" ht="36" x14ac:dyDescent="0.2">
      <c r="A93" s="17">
        <v>76</v>
      </c>
      <c r="B93" s="17">
        <v>30131704</v>
      </c>
      <c r="C93" s="16" t="s">
        <v>157</v>
      </c>
      <c r="D93" s="16" t="s">
        <v>157</v>
      </c>
      <c r="E93" s="16" t="s">
        <v>158</v>
      </c>
      <c r="F93" s="17" t="s">
        <v>11</v>
      </c>
      <c r="G93" s="83">
        <v>54400</v>
      </c>
      <c r="H93" s="84">
        <v>46035</v>
      </c>
      <c r="I93" s="85">
        <v>70307.58</v>
      </c>
      <c r="J93" s="86"/>
      <c r="K93" s="86">
        <f t="shared" si="21"/>
        <v>10067.452873894599</v>
      </c>
      <c r="L93" s="86">
        <f t="shared" si="22"/>
        <v>56914.193333333336</v>
      </c>
      <c r="M93" s="86">
        <f t="shared" si="23"/>
        <v>56048.380153452999</v>
      </c>
      <c r="N93" s="86">
        <f t="shared" si="24"/>
        <v>54400</v>
      </c>
      <c r="O93" s="86">
        <f t="shared" si="25"/>
        <v>55219.968694853196</v>
      </c>
      <c r="P93" s="86">
        <f t="shared" si="26"/>
        <v>46035</v>
      </c>
      <c r="Q93" s="86">
        <f t="shared" si="27"/>
        <v>70307.58</v>
      </c>
    </row>
    <row r="94" spans="1:17" ht="48" x14ac:dyDescent="0.2">
      <c r="A94" s="13">
        <v>77</v>
      </c>
      <c r="B94" s="13">
        <v>30131704</v>
      </c>
      <c r="C94" s="12" t="s">
        <v>159</v>
      </c>
      <c r="D94" s="12" t="s">
        <v>159</v>
      </c>
      <c r="E94" s="12" t="s">
        <v>160</v>
      </c>
      <c r="F94" s="13" t="s">
        <v>11</v>
      </c>
      <c r="G94" s="79">
        <v>134334</v>
      </c>
      <c r="H94" s="80">
        <v>135254</v>
      </c>
      <c r="I94" s="81">
        <v>67199.3</v>
      </c>
      <c r="J94" s="82"/>
      <c r="K94" s="82">
        <f t="shared" si="21"/>
        <v>31866.660627928311</v>
      </c>
      <c r="L94" s="82">
        <f t="shared" si="22"/>
        <v>112262.43333333333</v>
      </c>
      <c r="M94" s="82">
        <f t="shared" si="23"/>
        <v>106880.94160409442</v>
      </c>
      <c r="N94" s="82">
        <f t="shared" si="24"/>
        <v>134334</v>
      </c>
      <c r="O94" s="82">
        <f t="shared" si="25"/>
        <v>100946.42025681333</v>
      </c>
      <c r="P94" s="82">
        <f t="shared" si="26"/>
        <v>67199.3</v>
      </c>
      <c r="Q94" s="82">
        <f t="shared" si="27"/>
        <v>135254</v>
      </c>
    </row>
    <row r="95" spans="1:17" ht="24" x14ac:dyDescent="0.2">
      <c r="A95" s="17">
        <v>78</v>
      </c>
      <c r="B95" s="17">
        <v>30111504</v>
      </c>
      <c r="C95" s="16" t="s">
        <v>161</v>
      </c>
      <c r="D95" s="16" t="s">
        <v>161</v>
      </c>
      <c r="E95" s="16" t="s">
        <v>162</v>
      </c>
      <c r="F95" s="17" t="s">
        <v>11</v>
      </c>
      <c r="G95" s="83">
        <v>95030</v>
      </c>
      <c r="H95" s="84">
        <v>34870</v>
      </c>
      <c r="I95" s="85">
        <v>39984</v>
      </c>
      <c r="J95" s="86"/>
      <c r="K95" s="86">
        <f t="shared" si="21"/>
        <v>27234.456753654307</v>
      </c>
      <c r="L95" s="86">
        <f t="shared" si="22"/>
        <v>56628</v>
      </c>
      <c r="M95" s="86">
        <f t="shared" si="23"/>
        <v>50979.97738458831</v>
      </c>
      <c r="N95" s="86">
        <f t="shared" si="24"/>
        <v>39984</v>
      </c>
      <c r="O95" s="86">
        <f t="shared" si="25"/>
        <v>46721.00799583413</v>
      </c>
      <c r="P95" s="86">
        <f t="shared" si="26"/>
        <v>34870</v>
      </c>
      <c r="Q95" s="86">
        <f t="shared" si="27"/>
        <v>95030</v>
      </c>
    </row>
    <row r="96" spans="1:17" ht="36" x14ac:dyDescent="0.2">
      <c r="A96" s="13">
        <v>79</v>
      </c>
      <c r="B96" s="13">
        <v>40171517</v>
      </c>
      <c r="C96" s="12" t="s">
        <v>163</v>
      </c>
      <c r="D96" s="12" t="s">
        <v>163</v>
      </c>
      <c r="E96" s="12" t="s">
        <v>164</v>
      </c>
      <c r="F96" s="13" t="s">
        <v>11</v>
      </c>
      <c r="G96" s="79">
        <v>17000</v>
      </c>
      <c r="H96" s="80">
        <v>8250</v>
      </c>
      <c r="I96" s="81">
        <v>12600.91</v>
      </c>
      <c r="J96" s="82"/>
      <c r="K96" s="82">
        <f t="shared" si="21"/>
        <v>3572.1905924049788</v>
      </c>
      <c r="L96" s="82">
        <f t="shared" si="22"/>
        <v>12616.970000000001</v>
      </c>
      <c r="M96" s="82">
        <f t="shared" si="23"/>
        <v>12090.240126285271</v>
      </c>
      <c r="N96" s="82">
        <f t="shared" si="24"/>
        <v>12600.91</v>
      </c>
      <c r="O96" s="82">
        <f t="shared" si="25"/>
        <v>11565.373340170323</v>
      </c>
      <c r="P96" s="82">
        <f t="shared" si="26"/>
        <v>8250</v>
      </c>
      <c r="Q96" s="82">
        <f t="shared" si="27"/>
        <v>17000</v>
      </c>
    </row>
    <row r="97" spans="1:17" ht="24" x14ac:dyDescent="0.2">
      <c r="A97" s="17">
        <v>80</v>
      </c>
      <c r="B97" s="17">
        <v>40172807</v>
      </c>
      <c r="C97" s="16" t="s">
        <v>165</v>
      </c>
      <c r="D97" s="16" t="s">
        <v>165</v>
      </c>
      <c r="E97" s="16" t="s">
        <v>166</v>
      </c>
      <c r="F97" s="17" t="s">
        <v>11</v>
      </c>
      <c r="G97" s="83">
        <v>4930</v>
      </c>
      <c r="H97" s="84">
        <v>3410</v>
      </c>
      <c r="I97" s="85">
        <v>4200.7</v>
      </c>
      <c r="J97" s="86"/>
      <c r="K97" s="86">
        <f t="shared" si="21"/>
        <v>620.70613730563707</v>
      </c>
      <c r="L97" s="86">
        <f t="shared" si="22"/>
        <v>4180.2333333333336</v>
      </c>
      <c r="M97" s="86">
        <f t="shared" si="23"/>
        <v>4133.4020927181655</v>
      </c>
      <c r="N97" s="86">
        <f t="shared" si="24"/>
        <v>4200.7</v>
      </c>
      <c r="O97" s="86">
        <f t="shared" si="25"/>
        <v>4086.3558648450312</v>
      </c>
      <c r="P97" s="86">
        <f t="shared" si="26"/>
        <v>3410</v>
      </c>
      <c r="Q97" s="86">
        <f t="shared" si="27"/>
        <v>4930</v>
      </c>
    </row>
    <row r="98" spans="1:17" ht="24" x14ac:dyDescent="0.2">
      <c r="A98" s="13">
        <v>81</v>
      </c>
      <c r="B98" s="13">
        <v>31201617</v>
      </c>
      <c r="C98" s="12" t="s">
        <v>167</v>
      </c>
      <c r="D98" s="12" t="s">
        <v>167</v>
      </c>
      <c r="E98" s="12" t="s">
        <v>168</v>
      </c>
      <c r="F98" s="13" t="s">
        <v>11</v>
      </c>
      <c r="G98" s="79">
        <v>113900</v>
      </c>
      <c r="H98" s="80">
        <v>16390</v>
      </c>
      <c r="I98" s="81">
        <v>26879.72</v>
      </c>
      <c r="J98" s="82"/>
      <c r="K98" s="82">
        <f t="shared" si="21"/>
        <v>43704.517255665414</v>
      </c>
      <c r="L98" s="82">
        <f t="shared" si="22"/>
        <v>52389.906666666669</v>
      </c>
      <c r="M98" s="82">
        <f t="shared" si="23"/>
        <v>36884.378728236086</v>
      </c>
      <c r="N98" s="82">
        <f t="shared" si="24"/>
        <v>26879.72</v>
      </c>
      <c r="O98" s="82">
        <f t="shared" si="25"/>
        <v>28038.637729107752</v>
      </c>
      <c r="P98" s="82">
        <f t="shared" si="26"/>
        <v>16390</v>
      </c>
      <c r="Q98" s="82">
        <f t="shared" si="27"/>
        <v>113900</v>
      </c>
    </row>
    <row r="99" spans="1:17" ht="36" x14ac:dyDescent="0.2">
      <c r="A99" s="17">
        <v>82</v>
      </c>
      <c r="B99" s="17">
        <v>30151505</v>
      </c>
      <c r="C99" s="16" t="s">
        <v>169</v>
      </c>
      <c r="D99" s="16" t="s">
        <v>169</v>
      </c>
      <c r="E99" s="16" t="s">
        <v>170</v>
      </c>
      <c r="F99" s="17" t="s">
        <v>11</v>
      </c>
      <c r="G99" s="83">
        <v>62730</v>
      </c>
      <c r="H99" s="84">
        <v>36190</v>
      </c>
      <c r="I99" s="85">
        <v>33600.839999999997</v>
      </c>
      <c r="J99" s="86"/>
      <c r="K99" s="86">
        <f t="shared" si="21"/>
        <v>13163.853335770982</v>
      </c>
      <c r="L99" s="86">
        <f t="shared" si="22"/>
        <v>44173.613333333335</v>
      </c>
      <c r="M99" s="86">
        <f t="shared" si="23"/>
        <v>42410.299074698887</v>
      </c>
      <c r="N99" s="86">
        <f t="shared" si="24"/>
        <v>36190</v>
      </c>
      <c r="O99" s="86">
        <f t="shared" si="25"/>
        <v>40908.474041437978</v>
      </c>
      <c r="P99" s="86">
        <f t="shared" si="26"/>
        <v>33600.839999999997</v>
      </c>
      <c r="Q99" s="86">
        <f t="shared" si="27"/>
        <v>62730</v>
      </c>
    </row>
    <row r="100" spans="1:17" ht="36" x14ac:dyDescent="0.2">
      <c r="A100" s="13">
        <v>83</v>
      </c>
      <c r="B100" s="13">
        <v>30151507</v>
      </c>
      <c r="C100" s="12" t="s">
        <v>171</v>
      </c>
      <c r="D100" s="12" t="s">
        <v>171</v>
      </c>
      <c r="E100" s="12" t="s">
        <v>172</v>
      </c>
      <c r="F100" s="13" t="s">
        <v>11</v>
      </c>
      <c r="G100" s="79">
        <v>85000</v>
      </c>
      <c r="H100" s="80">
        <v>7040</v>
      </c>
      <c r="I100" s="81">
        <v>6550.95</v>
      </c>
      <c r="J100" s="82"/>
      <c r="K100" s="82">
        <f t="shared" si="21"/>
        <v>36866.507256745477</v>
      </c>
      <c r="L100" s="82">
        <f t="shared" si="22"/>
        <v>32863.65</v>
      </c>
      <c r="M100" s="82">
        <f t="shared" si="23"/>
        <v>15767.588956761343</v>
      </c>
      <c r="N100" s="82">
        <f t="shared" si="24"/>
        <v>7040</v>
      </c>
      <c r="O100" s="82">
        <f t="shared" si="25"/>
        <v>9789.2129200796298</v>
      </c>
      <c r="P100" s="82">
        <f t="shared" si="26"/>
        <v>6550.95</v>
      </c>
      <c r="Q100" s="82">
        <f t="shared" si="27"/>
        <v>85000</v>
      </c>
    </row>
    <row r="101" spans="1:17" ht="36" x14ac:dyDescent="0.2">
      <c r="A101" s="17">
        <v>84</v>
      </c>
      <c r="B101" s="17">
        <v>30141505</v>
      </c>
      <c r="C101" s="16" t="s">
        <v>173</v>
      </c>
      <c r="D101" s="16" t="s">
        <v>173</v>
      </c>
      <c r="E101" s="16" t="s">
        <v>174</v>
      </c>
      <c r="F101" s="17" t="s">
        <v>11</v>
      </c>
      <c r="G101" s="83">
        <v>51000</v>
      </c>
      <c r="H101" s="84">
        <v>73590</v>
      </c>
      <c r="I101" s="85">
        <v>47980.800000000003</v>
      </c>
      <c r="J101" s="86"/>
      <c r="K101" s="86">
        <f t="shared" si="21"/>
        <v>11427.329780836828</v>
      </c>
      <c r="L101" s="86">
        <f t="shared" si="22"/>
        <v>57523.6</v>
      </c>
      <c r="M101" s="86">
        <f t="shared" si="23"/>
        <v>56470.13438925692</v>
      </c>
      <c r="N101" s="86">
        <f t="shared" si="24"/>
        <v>51000</v>
      </c>
      <c r="O101" s="86">
        <f t="shared" si="25"/>
        <v>55516.163789037171</v>
      </c>
      <c r="P101" s="86">
        <f t="shared" si="26"/>
        <v>47980.800000000003</v>
      </c>
      <c r="Q101" s="86">
        <f t="shared" si="27"/>
        <v>73590</v>
      </c>
    </row>
    <row r="102" spans="1:17" ht="36" x14ac:dyDescent="0.2">
      <c r="A102" s="13">
        <v>85</v>
      </c>
      <c r="B102" s="13">
        <v>30111505</v>
      </c>
      <c r="C102" s="12" t="s">
        <v>175</v>
      </c>
      <c r="D102" s="12" t="s">
        <v>175</v>
      </c>
      <c r="E102" s="12" t="s">
        <v>176</v>
      </c>
      <c r="F102" s="13" t="s">
        <v>11</v>
      </c>
      <c r="G102" s="79">
        <v>185130</v>
      </c>
      <c r="H102" s="80">
        <v>119790</v>
      </c>
      <c r="I102" s="81">
        <v>115919.09</v>
      </c>
      <c r="J102" s="82"/>
      <c r="K102" s="82">
        <f t="shared" si="21"/>
        <v>31753.301853256537</v>
      </c>
      <c r="L102" s="82">
        <f t="shared" si="22"/>
        <v>140279.69666666666</v>
      </c>
      <c r="M102" s="82">
        <f t="shared" si="23"/>
        <v>136988.49983503923</v>
      </c>
      <c r="N102" s="82">
        <f t="shared" si="24"/>
        <v>119790</v>
      </c>
      <c r="O102" s="82">
        <f t="shared" si="25"/>
        <v>134070.67020814793</v>
      </c>
      <c r="P102" s="82">
        <f t="shared" si="26"/>
        <v>115919.09</v>
      </c>
      <c r="Q102" s="82">
        <f t="shared" si="27"/>
        <v>185130</v>
      </c>
    </row>
    <row r="103" spans="1:17" ht="36" x14ac:dyDescent="0.2">
      <c r="A103" s="17">
        <v>86</v>
      </c>
      <c r="B103" s="17">
        <v>31211500</v>
      </c>
      <c r="C103" s="16" t="s">
        <v>177</v>
      </c>
      <c r="D103" s="16" t="s">
        <v>177</v>
      </c>
      <c r="E103" s="16" t="s">
        <v>178</v>
      </c>
      <c r="F103" s="17" t="s">
        <v>11</v>
      </c>
      <c r="G103" s="83">
        <v>221000</v>
      </c>
      <c r="H103" s="84">
        <v>193490</v>
      </c>
      <c r="I103" s="85">
        <v>184799.86</v>
      </c>
      <c r="J103" s="86"/>
      <c r="K103" s="86">
        <f t="shared" si="21"/>
        <v>15430.016811538337</v>
      </c>
      <c r="L103" s="86">
        <f t="shared" si="22"/>
        <v>199763.28666666665</v>
      </c>
      <c r="M103" s="86">
        <f t="shared" si="23"/>
        <v>199182.33169351341</v>
      </c>
      <c r="N103" s="86">
        <f t="shared" si="24"/>
        <v>193490</v>
      </c>
      <c r="O103" s="86">
        <f t="shared" si="25"/>
        <v>198617.98774978408</v>
      </c>
      <c r="P103" s="86">
        <f t="shared" si="26"/>
        <v>184799.86</v>
      </c>
      <c r="Q103" s="86">
        <f t="shared" si="27"/>
        <v>221000</v>
      </c>
    </row>
    <row r="104" spans="1:17" ht="24" x14ac:dyDescent="0.2">
      <c r="A104" s="13">
        <v>87</v>
      </c>
      <c r="B104" s="13">
        <v>31211500</v>
      </c>
      <c r="C104" s="12" t="s">
        <v>179</v>
      </c>
      <c r="D104" s="12" t="s">
        <v>179</v>
      </c>
      <c r="E104" s="12" t="s">
        <v>180</v>
      </c>
      <c r="F104" s="13" t="s">
        <v>11</v>
      </c>
      <c r="G104" s="79">
        <v>156400</v>
      </c>
      <c r="H104" s="80">
        <v>43890</v>
      </c>
      <c r="I104" s="81">
        <v>100800.14</v>
      </c>
      <c r="J104" s="82"/>
      <c r="K104" s="82">
        <f t="shared" si="21"/>
        <v>45933.053418159201</v>
      </c>
      <c r="L104" s="82">
        <f t="shared" si="22"/>
        <v>100363.38</v>
      </c>
      <c r="M104" s="82">
        <f t="shared" si="23"/>
        <v>88447.960204927454</v>
      </c>
      <c r="N104" s="82">
        <f t="shared" si="24"/>
        <v>100800.14</v>
      </c>
      <c r="O104" s="82">
        <f t="shared" si="25"/>
        <v>76728.861723203998</v>
      </c>
      <c r="P104" s="82">
        <f t="shared" si="26"/>
        <v>43890</v>
      </c>
      <c r="Q104" s="82">
        <f t="shared" si="27"/>
        <v>156400</v>
      </c>
    </row>
    <row r="105" spans="1:17" ht="24" x14ac:dyDescent="0.2">
      <c r="A105" s="17">
        <v>88</v>
      </c>
      <c r="B105" s="17">
        <v>30161717</v>
      </c>
      <c r="C105" s="16" t="s">
        <v>181</v>
      </c>
      <c r="D105" s="16" t="s">
        <v>181</v>
      </c>
      <c r="E105" s="16" t="s">
        <v>182</v>
      </c>
      <c r="F105" s="17" t="s">
        <v>11</v>
      </c>
      <c r="G105" s="83">
        <v>59500</v>
      </c>
      <c r="H105" s="84">
        <v>37100</v>
      </c>
      <c r="I105" s="85">
        <v>40151.79</v>
      </c>
      <c r="J105" s="86"/>
      <c r="K105" s="86">
        <f t="shared" si="21"/>
        <v>9918.7065263806544</v>
      </c>
      <c r="L105" s="86">
        <f t="shared" si="22"/>
        <v>45583.93</v>
      </c>
      <c r="M105" s="86">
        <f t="shared" si="23"/>
        <v>44586.00860759928</v>
      </c>
      <c r="N105" s="86">
        <f t="shared" si="24"/>
        <v>40151.79</v>
      </c>
      <c r="O105" s="86">
        <f t="shared" si="25"/>
        <v>43689.496114153095</v>
      </c>
      <c r="P105" s="86">
        <f t="shared" si="26"/>
        <v>37100</v>
      </c>
      <c r="Q105" s="86">
        <f t="shared" si="27"/>
        <v>59500</v>
      </c>
    </row>
    <row r="106" spans="1:17" ht="36" x14ac:dyDescent="0.2">
      <c r="A106" s="13">
        <v>89</v>
      </c>
      <c r="B106" s="13">
        <v>31211500</v>
      </c>
      <c r="C106" s="12" t="s">
        <v>183</v>
      </c>
      <c r="D106" s="12" t="s">
        <v>183</v>
      </c>
      <c r="E106" s="12" t="s">
        <v>184</v>
      </c>
      <c r="F106" s="13" t="s">
        <v>11</v>
      </c>
      <c r="G106" s="79">
        <v>20400</v>
      </c>
      <c r="H106" s="80">
        <v>17490</v>
      </c>
      <c r="I106" s="81">
        <v>11995.2</v>
      </c>
      <c r="J106" s="82"/>
      <c r="K106" s="82">
        <f t="shared" si="21"/>
        <v>3484.9133590377887</v>
      </c>
      <c r="L106" s="82">
        <f t="shared" si="22"/>
        <v>16628.399999999998</v>
      </c>
      <c r="M106" s="82">
        <f t="shared" si="23"/>
        <v>16235.879652272537</v>
      </c>
      <c r="N106" s="82">
        <f t="shared" si="24"/>
        <v>17490</v>
      </c>
      <c r="O106" s="82">
        <f t="shared" si="25"/>
        <v>15825.971980411032</v>
      </c>
      <c r="P106" s="82">
        <f t="shared" si="26"/>
        <v>11995.2</v>
      </c>
      <c r="Q106" s="82">
        <f t="shared" si="27"/>
        <v>20400</v>
      </c>
    </row>
    <row r="107" spans="1:17" ht="24" x14ac:dyDescent="0.2">
      <c r="A107" s="17">
        <v>90</v>
      </c>
      <c r="B107" s="17">
        <v>31211904</v>
      </c>
      <c r="C107" s="16" t="s">
        <v>185</v>
      </c>
      <c r="D107" s="16" t="s">
        <v>185</v>
      </c>
      <c r="E107" s="16" t="s">
        <v>186</v>
      </c>
      <c r="F107" s="17" t="s">
        <v>11</v>
      </c>
      <c r="G107" s="83">
        <v>20230</v>
      </c>
      <c r="H107" s="84">
        <v>15290</v>
      </c>
      <c r="I107" s="85">
        <v>14952.35</v>
      </c>
      <c r="J107" s="86"/>
      <c r="K107" s="86">
        <f t="shared" si="21"/>
        <v>2412.264888831427</v>
      </c>
      <c r="L107" s="86">
        <f t="shared" si="22"/>
        <v>16824.116666666665</v>
      </c>
      <c r="M107" s="86">
        <f t="shared" si="23"/>
        <v>16661.123138567313</v>
      </c>
      <c r="N107" s="86">
        <f t="shared" si="24"/>
        <v>15290</v>
      </c>
      <c r="O107" s="86">
        <f t="shared" si="25"/>
        <v>16509.561647561703</v>
      </c>
      <c r="P107" s="86">
        <f t="shared" si="26"/>
        <v>14952.35</v>
      </c>
      <c r="Q107" s="86">
        <f t="shared" si="27"/>
        <v>20230</v>
      </c>
    </row>
    <row r="108" spans="1:17" ht="36" x14ac:dyDescent="0.2">
      <c r="A108" s="13">
        <v>91</v>
      </c>
      <c r="B108" s="13">
        <v>30141505</v>
      </c>
      <c r="C108" s="12" t="s">
        <v>187</v>
      </c>
      <c r="D108" s="12" t="s">
        <v>187</v>
      </c>
      <c r="E108" s="12" t="s">
        <v>188</v>
      </c>
      <c r="F108" s="13" t="s">
        <v>11</v>
      </c>
      <c r="G108" s="79">
        <v>51000</v>
      </c>
      <c r="H108" s="80">
        <v>55990</v>
      </c>
      <c r="I108" s="81">
        <v>47980.800000000003</v>
      </c>
      <c r="J108" s="82"/>
      <c r="K108" s="82">
        <f t="shared" si="21"/>
        <v>3302.5739672093464</v>
      </c>
      <c r="L108" s="82">
        <f t="shared" si="22"/>
        <v>51656.933333333327</v>
      </c>
      <c r="M108" s="82">
        <f t="shared" si="23"/>
        <v>51552.457886691045</v>
      </c>
      <c r="N108" s="82">
        <f t="shared" si="24"/>
        <v>51000</v>
      </c>
      <c r="O108" s="82">
        <f t="shared" si="25"/>
        <v>51449.287551145833</v>
      </c>
      <c r="P108" s="82">
        <f t="shared" si="26"/>
        <v>47980.800000000003</v>
      </c>
      <c r="Q108" s="82">
        <f t="shared" si="27"/>
        <v>55990</v>
      </c>
    </row>
    <row r="109" spans="1:17" ht="36" x14ac:dyDescent="0.2">
      <c r="A109" s="17">
        <v>92</v>
      </c>
      <c r="B109" s="17">
        <v>31211500</v>
      </c>
      <c r="C109" s="16" t="s">
        <v>189</v>
      </c>
      <c r="D109" s="16" t="s">
        <v>189</v>
      </c>
      <c r="E109" s="16" t="s">
        <v>190</v>
      </c>
      <c r="F109" s="17" t="s">
        <v>11</v>
      </c>
      <c r="G109" s="83">
        <v>17000</v>
      </c>
      <c r="H109" s="84">
        <v>97790</v>
      </c>
      <c r="I109" s="85">
        <v>3528.35</v>
      </c>
      <c r="J109" s="86"/>
      <c r="K109" s="86">
        <f t="shared" si="21"/>
        <v>41625.003322582445</v>
      </c>
      <c r="L109" s="86">
        <f t="shared" si="22"/>
        <v>39439.450000000004</v>
      </c>
      <c r="M109" s="86">
        <f t="shared" si="23"/>
        <v>18034.537485653243</v>
      </c>
      <c r="N109" s="86">
        <f t="shared" si="24"/>
        <v>17000</v>
      </c>
      <c r="O109" s="86">
        <f t="shared" si="25"/>
        <v>8511.4080917437368</v>
      </c>
      <c r="P109" s="86">
        <f t="shared" si="26"/>
        <v>3528.35</v>
      </c>
      <c r="Q109" s="86">
        <f t="shared" si="27"/>
        <v>97790</v>
      </c>
    </row>
    <row r="110" spans="1:17" x14ac:dyDescent="0.2">
      <c r="A110" s="7"/>
      <c r="B110" s="7"/>
      <c r="C110" s="9"/>
      <c r="D110" s="9"/>
      <c r="E110" s="9"/>
      <c r="F110" s="7"/>
      <c r="G110" s="89"/>
      <c r="H110" s="90"/>
      <c r="I110" s="91"/>
      <c r="J110" s="90"/>
      <c r="K110" s="90" t="str">
        <f t="shared" si="21"/>
        <v/>
      </c>
      <c r="L110" s="90"/>
      <c r="M110" s="90"/>
      <c r="N110" s="90"/>
      <c r="O110" s="90"/>
      <c r="P110" s="90"/>
      <c r="Q110" s="90"/>
    </row>
    <row r="111" spans="1:17" x14ac:dyDescent="0.2">
      <c r="A111" s="7"/>
      <c r="B111" s="7"/>
      <c r="C111" s="9"/>
      <c r="D111" s="9"/>
      <c r="E111" s="9"/>
      <c r="F111" s="7"/>
      <c r="G111" s="89"/>
      <c r="H111" s="90"/>
      <c r="I111" s="91"/>
      <c r="J111" s="90"/>
      <c r="K111" s="90" t="str">
        <f t="shared" si="21"/>
        <v/>
      </c>
      <c r="L111" s="90"/>
      <c r="M111" s="90"/>
      <c r="N111" s="90"/>
      <c r="O111" s="90"/>
      <c r="P111" s="90"/>
      <c r="Q111" s="90"/>
    </row>
    <row r="112" spans="1:17" ht="17.25" x14ac:dyDescent="0.2">
      <c r="A112" s="104" t="s">
        <v>191</v>
      </c>
      <c r="B112" s="104"/>
      <c r="C112" s="104"/>
      <c r="D112" s="104"/>
      <c r="E112" s="104"/>
      <c r="F112" s="104"/>
      <c r="G112" s="105"/>
      <c r="H112" s="92"/>
      <c r="I112" s="93"/>
      <c r="J112" s="92"/>
      <c r="K112" s="92" t="str">
        <f t="shared" si="21"/>
        <v/>
      </c>
      <c r="L112" s="92"/>
      <c r="M112" s="92"/>
      <c r="N112" s="92"/>
      <c r="O112" s="92"/>
      <c r="P112" s="92"/>
      <c r="Q112" s="92"/>
    </row>
    <row r="113" spans="1:17" ht="15" x14ac:dyDescent="0.2">
      <c r="A113" s="102" t="s">
        <v>192</v>
      </c>
      <c r="B113" s="102"/>
      <c r="C113" s="102"/>
      <c r="D113" s="102"/>
      <c r="E113" s="102"/>
      <c r="F113" s="102"/>
      <c r="G113" s="103"/>
      <c r="H113" s="94"/>
      <c r="I113" s="95"/>
      <c r="J113" s="94"/>
      <c r="K113" s="94" t="str">
        <f t="shared" si="21"/>
        <v/>
      </c>
      <c r="L113" s="94"/>
      <c r="M113" s="94"/>
      <c r="N113" s="94"/>
      <c r="O113" s="94"/>
      <c r="P113" s="94"/>
      <c r="Q113" s="94"/>
    </row>
    <row r="114" spans="1:17" ht="42" customHeight="1" x14ac:dyDescent="0.2">
      <c r="A114" s="21" t="s">
        <v>2</v>
      </c>
      <c r="B114" s="21" t="s">
        <v>3</v>
      </c>
      <c r="C114" s="21" t="s">
        <v>4</v>
      </c>
      <c r="D114" s="21" t="s">
        <v>5</v>
      </c>
      <c r="E114" s="21" t="s">
        <v>6</v>
      </c>
      <c r="F114" s="21" t="s">
        <v>7</v>
      </c>
      <c r="G114" s="77" t="s">
        <v>398</v>
      </c>
      <c r="H114" s="77" t="s">
        <v>398</v>
      </c>
      <c r="I114" s="77" t="s">
        <v>398</v>
      </c>
      <c r="J114" s="77" t="s">
        <v>398</v>
      </c>
      <c r="K114" s="78" t="s">
        <v>405</v>
      </c>
      <c r="L114" s="78" t="s">
        <v>403</v>
      </c>
      <c r="M114" s="78" t="s">
        <v>404</v>
      </c>
      <c r="N114" s="78" t="s">
        <v>408</v>
      </c>
      <c r="O114" s="78" t="s">
        <v>409</v>
      </c>
      <c r="P114" s="78" t="s">
        <v>406</v>
      </c>
      <c r="Q114" s="78" t="s">
        <v>407</v>
      </c>
    </row>
    <row r="115" spans="1:17" ht="48" x14ac:dyDescent="0.2">
      <c r="A115" s="13">
        <v>93</v>
      </c>
      <c r="B115" s="13">
        <v>48101509</v>
      </c>
      <c r="C115" s="12" t="s">
        <v>193</v>
      </c>
      <c r="D115" s="12" t="s">
        <v>193</v>
      </c>
      <c r="E115" s="12" t="s">
        <v>194</v>
      </c>
      <c r="F115" s="13" t="s">
        <v>11</v>
      </c>
      <c r="G115" s="79">
        <v>5967000</v>
      </c>
      <c r="H115" s="80">
        <v>3218490</v>
      </c>
      <c r="I115" s="81">
        <v>5712000</v>
      </c>
      <c r="J115" s="82"/>
      <c r="K115" s="82">
        <f t="shared" ref="K115:K142" si="28">IF(COUNT(G115:J115)&gt;=2,_xlfn.STDEV.P(G115:J115),"")</f>
        <v>1239933.8844470701</v>
      </c>
      <c r="L115" s="82">
        <f t="shared" ref="L115:L139" si="29">AVERAGE(G115:J115)</f>
        <v>4965830</v>
      </c>
      <c r="M115" s="82">
        <f t="shared" ref="M115:M139" si="30">GEOMEAN(G115:J115)</f>
        <v>4787022.4795085918</v>
      </c>
      <c r="N115" s="82">
        <f t="shared" ref="N115:N139" si="31">MEDIAN(G115:J115)</f>
        <v>5712000</v>
      </c>
      <c r="O115" s="82">
        <f t="shared" ref="O115:O139" si="32">HARMEAN(G115:J115)</f>
        <v>4591627.2516919607</v>
      </c>
      <c r="P115" s="82">
        <f t="shared" ref="P115:P139" si="33">MIN(G115:J115)</f>
        <v>3218490</v>
      </c>
      <c r="Q115" s="82">
        <f t="shared" ref="Q115:Q139" si="34">MAX(G115:J115)</f>
        <v>5967000</v>
      </c>
    </row>
    <row r="116" spans="1:17" ht="36" x14ac:dyDescent="0.2">
      <c r="A116" s="17">
        <v>94</v>
      </c>
      <c r="B116" s="17">
        <v>48101509</v>
      </c>
      <c r="C116" s="16" t="s">
        <v>195</v>
      </c>
      <c r="D116" s="16" t="s">
        <v>195</v>
      </c>
      <c r="E116" s="16" t="s">
        <v>196</v>
      </c>
      <c r="F116" s="17" t="s">
        <v>11</v>
      </c>
      <c r="G116" s="83">
        <v>3366000</v>
      </c>
      <c r="H116" s="84">
        <v>582890</v>
      </c>
      <c r="I116" s="85">
        <v>3326401.05</v>
      </c>
      <c r="J116" s="86"/>
      <c r="K116" s="86">
        <f t="shared" si="28"/>
        <v>1302737.3842291215</v>
      </c>
      <c r="L116" s="86">
        <f t="shared" si="29"/>
        <v>2425097.0166666666</v>
      </c>
      <c r="M116" s="86">
        <f t="shared" si="30"/>
        <v>1868781.1369963214</v>
      </c>
      <c r="N116" s="86">
        <f t="shared" si="31"/>
        <v>3326401.05</v>
      </c>
      <c r="O116" s="86">
        <f t="shared" si="32"/>
        <v>1296846.8075045405</v>
      </c>
      <c r="P116" s="86">
        <f t="shared" si="33"/>
        <v>582890</v>
      </c>
      <c r="Q116" s="86">
        <f t="shared" si="34"/>
        <v>3366000</v>
      </c>
    </row>
    <row r="117" spans="1:17" ht="36" x14ac:dyDescent="0.2">
      <c r="A117" s="13">
        <v>95</v>
      </c>
      <c r="B117" s="13">
        <v>24101501</v>
      </c>
      <c r="C117" s="12" t="s">
        <v>197</v>
      </c>
      <c r="D117" s="12" t="s">
        <v>197</v>
      </c>
      <c r="E117" s="12" t="s">
        <v>198</v>
      </c>
      <c r="F117" s="13" t="s">
        <v>11</v>
      </c>
      <c r="G117" s="79">
        <v>1632000</v>
      </c>
      <c r="H117" s="80">
        <v>142890</v>
      </c>
      <c r="I117" s="81">
        <v>703752.91</v>
      </c>
      <c r="J117" s="82"/>
      <c r="K117" s="82">
        <f t="shared" si="28"/>
        <v>614062.83210968785</v>
      </c>
      <c r="L117" s="82">
        <f t="shared" si="29"/>
        <v>826214.30333333334</v>
      </c>
      <c r="M117" s="82">
        <f t="shared" si="30"/>
        <v>547495.72374412161</v>
      </c>
      <c r="N117" s="82">
        <f t="shared" si="31"/>
        <v>703752.91</v>
      </c>
      <c r="O117" s="82">
        <f t="shared" si="32"/>
        <v>332149.08382128959</v>
      </c>
      <c r="P117" s="82">
        <f t="shared" si="33"/>
        <v>142890</v>
      </c>
      <c r="Q117" s="82">
        <f t="shared" si="34"/>
        <v>1632000</v>
      </c>
    </row>
    <row r="118" spans="1:17" ht="48" x14ac:dyDescent="0.2">
      <c r="A118" s="17">
        <v>96</v>
      </c>
      <c r="B118" s="17">
        <v>52141524</v>
      </c>
      <c r="C118" s="16" t="s">
        <v>199</v>
      </c>
      <c r="D118" s="16" t="s">
        <v>199</v>
      </c>
      <c r="E118" s="16" t="s">
        <v>200</v>
      </c>
      <c r="F118" s="17" t="s">
        <v>11</v>
      </c>
      <c r="G118" s="83">
        <v>141100</v>
      </c>
      <c r="H118" s="84">
        <v>296890</v>
      </c>
      <c r="I118" s="85">
        <v>359856</v>
      </c>
      <c r="J118" s="86"/>
      <c r="K118" s="86">
        <f t="shared" si="28"/>
        <v>91947.707839232666</v>
      </c>
      <c r="L118" s="86">
        <f t="shared" si="29"/>
        <v>265948.66666666669</v>
      </c>
      <c r="M118" s="86">
        <f t="shared" si="30"/>
        <v>247030.42405934047</v>
      </c>
      <c r="N118" s="86">
        <f t="shared" si="31"/>
        <v>296890</v>
      </c>
      <c r="O118" s="86">
        <f t="shared" si="32"/>
        <v>226683.48041003296</v>
      </c>
      <c r="P118" s="86">
        <f t="shared" si="33"/>
        <v>141100</v>
      </c>
      <c r="Q118" s="86">
        <f t="shared" si="34"/>
        <v>359856</v>
      </c>
    </row>
    <row r="119" spans="1:17" ht="36" x14ac:dyDescent="0.2">
      <c r="A119" s="13">
        <v>97</v>
      </c>
      <c r="B119" s="13">
        <v>52141545</v>
      </c>
      <c r="C119" s="12" t="s">
        <v>201</v>
      </c>
      <c r="D119" s="12" t="s">
        <v>201</v>
      </c>
      <c r="E119" s="12" t="s">
        <v>202</v>
      </c>
      <c r="F119" s="13" t="s">
        <v>11</v>
      </c>
      <c r="G119" s="79">
        <v>85000</v>
      </c>
      <c r="H119" s="80">
        <v>219890</v>
      </c>
      <c r="I119" s="81">
        <v>542473.4</v>
      </c>
      <c r="J119" s="82"/>
      <c r="K119" s="82">
        <f t="shared" si="28"/>
        <v>191930.91169107929</v>
      </c>
      <c r="L119" s="82">
        <f t="shared" si="29"/>
        <v>282454.46666666667</v>
      </c>
      <c r="M119" s="82">
        <f t="shared" si="30"/>
        <v>216438.38474546169</v>
      </c>
      <c r="N119" s="82">
        <f t="shared" si="31"/>
        <v>219890</v>
      </c>
      <c r="O119" s="82">
        <f t="shared" si="32"/>
        <v>165236.06519919421</v>
      </c>
      <c r="P119" s="82">
        <f t="shared" si="33"/>
        <v>85000</v>
      </c>
      <c r="Q119" s="82">
        <f t="shared" si="34"/>
        <v>542473.4</v>
      </c>
    </row>
    <row r="120" spans="1:17" ht="36" x14ac:dyDescent="0.2">
      <c r="A120" s="17">
        <v>98</v>
      </c>
      <c r="B120" s="17">
        <v>48101919</v>
      </c>
      <c r="C120" s="16" t="s">
        <v>203</v>
      </c>
      <c r="D120" s="16" t="s">
        <v>203</v>
      </c>
      <c r="E120" s="16" t="s">
        <v>204</v>
      </c>
      <c r="F120" s="17" t="s">
        <v>11</v>
      </c>
      <c r="G120" s="83">
        <v>236130</v>
      </c>
      <c r="H120" s="84">
        <v>152790</v>
      </c>
      <c r="I120" s="85">
        <v>233353.05</v>
      </c>
      <c r="J120" s="86"/>
      <c r="K120" s="86">
        <f t="shared" si="28"/>
        <v>38648.950074290391</v>
      </c>
      <c r="L120" s="86">
        <f t="shared" si="29"/>
        <v>207424.35</v>
      </c>
      <c r="M120" s="86">
        <f t="shared" si="30"/>
        <v>203432.27687595255</v>
      </c>
      <c r="N120" s="86">
        <f t="shared" si="31"/>
        <v>233353.05</v>
      </c>
      <c r="O120" s="86">
        <f t="shared" si="32"/>
        <v>199133.92083516248</v>
      </c>
      <c r="P120" s="86">
        <f t="shared" si="33"/>
        <v>152790</v>
      </c>
      <c r="Q120" s="86">
        <f t="shared" si="34"/>
        <v>236130</v>
      </c>
    </row>
    <row r="121" spans="1:17" ht="24" x14ac:dyDescent="0.2">
      <c r="A121" s="13">
        <v>99</v>
      </c>
      <c r="B121" s="13">
        <v>52141549</v>
      </c>
      <c r="C121" s="12" t="s">
        <v>205</v>
      </c>
      <c r="D121" s="12" t="s">
        <v>205</v>
      </c>
      <c r="E121" s="12" t="s">
        <v>206</v>
      </c>
      <c r="F121" s="13" t="s">
        <v>11</v>
      </c>
      <c r="G121" s="79">
        <v>799000</v>
      </c>
      <c r="H121" s="80">
        <v>362890</v>
      </c>
      <c r="I121" s="81">
        <v>797680.8</v>
      </c>
      <c r="J121" s="82"/>
      <c r="K121" s="82">
        <f t="shared" si="28"/>
        <v>205273.99363162296</v>
      </c>
      <c r="L121" s="82">
        <f t="shared" si="29"/>
        <v>653190.26666666672</v>
      </c>
      <c r="M121" s="82">
        <f t="shared" si="30"/>
        <v>613833.10408352152</v>
      </c>
      <c r="N121" s="82">
        <f t="shared" si="31"/>
        <v>797680.8</v>
      </c>
      <c r="O121" s="82">
        <f t="shared" si="32"/>
        <v>570249.5424534824</v>
      </c>
      <c r="P121" s="82">
        <f t="shared" si="33"/>
        <v>362890</v>
      </c>
      <c r="Q121" s="82">
        <f t="shared" si="34"/>
        <v>799000</v>
      </c>
    </row>
    <row r="122" spans="1:17" ht="24" x14ac:dyDescent="0.2">
      <c r="A122" s="17">
        <v>100</v>
      </c>
      <c r="B122" s="17">
        <v>52151802</v>
      </c>
      <c r="C122" s="16" t="s">
        <v>207</v>
      </c>
      <c r="D122" s="16" t="s">
        <v>207</v>
      </c>
      <c r="E122" s="16" t="s">
        <v>208</v>
      </c>
      <c r="F122" s="17" t="s">
        <v>11</v>
      </c>
      <c r="G122" s="83">
        <v>170000</v>
      </c>
      <c r="H122" s="84">
        <v>87890</v>
      </c>
      <c r="I122" s="85">
        <v>302063.65000000002</v>
      </c>
      <c r="J122" s="86"/>
      <c r="K122" s="86">
        <f t="shared" si="28"/>
        <v>88225.224476679898</v>
      </c>
      <c r="L122" s="86">
        <f t="shared" si="29"/>
        <v>186651.21666666667</v>
      </c>
      <c r="M122" s="86">
        <f t="shared" si="30"/>
        <v>165257.92063270533</v>
      </c>
      <c r="N122" s="86">
        <f t="shared" si="31"/>
        <v>170000</v>
      </c>
      <c r="O122" s="86">
        <f t="shared" si="32"/>
        <v>145837.98680958297</v>
      </c>
      <c r="P122" s="86">
        <f t="shared" si="33"/>
        <v>87890</v>
      </c>
      <c r="Q122" s="86">
        <f t="shared" si="34"/>
        <v>302063.65000000002</v>
      </c>
    </row>
    <row r="123" spans="1:17" ht="36" x14ac:dyDescent="0.2">
      <c r="A123" s="13">
        <v>101</v>
      </c>
      <c r="B123" s="13">
        <v>52151803</v>
      </c>
      <c r="C123" s="12" t="s">
        <v>209</v>
      </c>
      <c r="D123" s="12" t="s">
        <v>209</v>
      </c>
      <c r="E123" s="12" t="s">
        <v>210</v>
      </c>
      <c r="F123" s="13" t="s">
        <v>11</v>
      </c>
      <c r="G123" s="79">
        <v>935000</v>
      </c>
      <c r="H123" s="80">
        <v>549890</v>
      </c>
      <c r="I123" s="81">
        <v>974231.58</v>
      </c>
      <c r="J123" s="82"/>
      <c r="K123" s="82">
        <f t="shared" si="28"/>
        <v>191460.64448694073</v>
      </c>
      <c r="L123" s="82">
        <f t="shared" si="29"/>
        <v>819707.19333333336</v>
      </c>
      <c r="M123" s="82">
        <f t="shared" si="30"/>
        <v>794175.61012446613</v>
      </c>
      <c r="N123" s="82">
        <f t="shared" si="31"/>
        <v>935000</v>
      </c>
      <c r="O123" s="82">
        <f t="shared" si="32"/>
        <v>766378.61488536815</v>
      </c>
      <c r="P123" s="82">
        <f t="shared" si="33"/>
        <v>549890</v>
      </c>
      <c r="Q123" s="82">
        <f t="shared" si="34"/>
        <v>974231.58</v>
      </c>
    </row>
    <row r="124" spans="1:17" ht="24" x14ac:dyDescent="0.2">
      <c r="A124" s="17">
        <v>102</v>
      </c>
      <c r="B124" s="17">
        <v>50161813</v>
      </c>
      <c r="C124" s="16" t="s">
        <v>211</v>
      </c>
      <c r="D124" s="16" t="s">
        <v>211</v>
      </c>
      <c r="E124" s="16" t="s">
        <v>212</v>
      </c>
      <c r="F124" s="17" t="s">
        <v>11</v>
      </c>
      <c r="G124" s="83">
        <v>91630</v>
      </c>
      <c r="H124" s="84">
        <v>59290</v>
      </c>
      <c r="I124" s="85">
        <v>90551.86</v>
      </c>
      <c r="J124" s="86"/>
      <c r="K124" s="86">
        <f t="shared" si="28"/>
        <v>14997.562307548556</v>
      </c>
      <c r="L124" s="86">
        <f t="shared" si="29"/>
        <v>80490.62</v>
      </c>
      <c r="M124" s="86">
        <f t="shared" si="30"/>
        <v>78941.523589548378</v>
      </c>
      <c r="N124" s="86">
        <f t="shared" si="31"/>
        <v>90551.86</v>
      </c>
      <c r="O124" s="86">
        <f t="shared" si="32"/>
        <v>77273.577211690368</v>
      </c>
      <c r="P124" s="86">
        <f t="shared" si="33"/>
        <v>59290</v>
      </c>
      <c r="Q124" s="86">
        <f t="shared" si="34"/>
        <v>91630</v>
      </c>
    </row>
    <row r="125" spans="1:17" ht="36" x14ac:dyDescent="0.2">
      <c r="A125" s="13">
        <v>103</v>
      </c>
      <c r="B125" s="13">
        <v>52151807</v>
      </c>
      <c r="C125" s="12" t="s">
        <v>213</v>
      </c>
      <c r="D125" s="12" t="s">
        <v>213</v>
      </c>
      <c r="E125" s="12" t="s">
        <v>214</v>
      </c>
      <c r="F125" s="13" t="s">
        <v>11</v>
      </c>
      <c r="G125" s="79">
        <v>243950</v>
      </c>
      <c r="H125" s="80">
        <v>3464890</v>
      </c>
      <c r="I125" s="81">
        <v>5454869.5599999996</v>
      </c>
      <c r="J125" s="82"/>
      <c r="K125" s="82">
        <f t="shared" si="28"/>
        <v>2147043.3363532075</v>
      </c>
      <c r="L125" s="82">
        <f t="shared" si="29"/>
        <v>3054569.853333333</v>
      </c>
      <c r="M125" s="82">
        <f t="shared" si="30"/>
        <v>1664401.9451287</v>
      </c>
      <c r="N125" s="82">
        <f t="shared" si="31"/>
        <v>3464890</v>
      </c>
      <c r="O125" s="82">
        <f t="shared" si="32"/>
        <v>656292.49843006791</v>
      </c>
      <c r="P125" s="82">
        <f t="shared" si="33"/>
        <v>243950</v>
      </c>
      <c r="Q125" s="82">
        <f t="shared" si="34"/>
        <v>5454869.5599999996</v>
      </c>
    </row>
    <row r="126" spans="1:17" ht="36" x14ac:dyDescent="0.2">
      <c r="A126" s="17">
        <v>104</v>
      </c>
      <c r="B126" s="17">
        <v>52151802</v>
      </c>
      <c r="C126" s="16" t="s">
        <v>215</v>
      </c>
      <c r="D126" s="16" t="s">
        <v>215</v>
      </c>
      <c r="E126" s="16" t="s">
        <v>216</v>
      </c>
      <c r="F126" s="17" t="s">
        <v>11</v>
      </c>
      <c r="G126" s="83">
        <v>229500</v>
      </c>
      <c r="H126" s="84">
        <v>3464890</v>
      </c>
      <c r="I126" s="85">
        <v>226630.74</v>
      </c>
      <c r="J126" s="86"/>
      <c r="K126" s="86">
        <f t="shared" si="28"/>
        <v>1525854.2132097203</v>
      </c>
      <c r="L126" s="86">
        <f t="shared" si="29"/>
        <v>1307006.9133333333</v>
      </c>
      <c r="M126" s="86">
        <f t="shared" si="30"/>
        <v>564846.34053881734</v>
      </c>
      <c r="N126" s="86">
        <f t="shared" si="31"/>
        <v>229500</v>
      </c>
      <c r="O126" s="86">
        <f t="shared" si="32"/>
        <v>331185.33855960215</v>
      </c>
      <c r="P126" s="86">
        <f t="shared" si="33"/>
        <v>226630.74</v>
      </c>
      <c r="Q126" s="86">
        <f t="shared" si="34"/>
        <v>3464890</v>
      </c>
    </row>
    <row r="127" spans="1:17" ht="36" x14ac:dyDescent="0.2">
      <c r="A127" s="13">
        <v>105</v>
      </c>
      <c r="B127" s="13">
        <v>52141501</v>
      </c>
      <c r="C127" s="12" t="s">
        <v>217</v>
      </c>
      <c r="D127" s="12" t="s">
        <v>217</v>
      </c>
      <c r="E127" s="12" t="s">
        <v>218</v>
      </c>
      <c r="F127" s="13" t="s">
        <v>11</v>
      </c>
      <c r="G127" s="79">
        <v>3570000</v>
      </c>
      <c r="H127" s="80" t="s">
        <v>392</v>
      </c>
      <c r="I127" s="81">
        <v>3336664.8</v>
      </c>
      <c r="J127" s="82"/>
      <c r="K127" s="82">
        <f t="shared" si="28"/>
        <v>116667.60000000009</v>
      </c>
      <c r="L127" s="82">
        <f t="shared" si="29"/>
        <v>3453332.4</v>
      </c>
      <c r="M127" s="82">
        <f t="shared" si="30"/>
        <v>3451361.084557801</v>
      </c>
      <c r="N127" s="82">
        <f t="shared" si="31"/>
        <v>3453332.4</v>
      </c>
      <c r="O127" s="82">
        <f t="shared" si="32"/>
        <v>3449390.8944299715</v>
      </c>
      <c r="P127" s="82">
        <f t="shared" si="33"/>
        <v>3336664.8</v>
      </c>
      <c r="Q127" s="82">
        <f t="shared" si="34"/>
        <v>3570000</v>
      </c>
    </row>
    <row r="128" spans="1:17" ht="36" x14ac:dyDescent="0.2">
      <c r="A128" s="17">
        <v>106</v>
      </c>
      <c r="B128" s="17">
        <v>52141502</v>
      </c>
      <c r="C128" s="16" t="s">
        <v>219</v>
      </c>
      <c r="D128" s="16" t="s">
        <v>219</v>
      </c>
      <c r="E128" s="16" t="s">
        <v>220</v>
      </c>
      <c r="F128" s="17" t="s">
        <v>11</v>
      </c>
      <c r="G128" s="83">
        <v>2550000</v>
      </c>
      <c r="H128" s="84" t="s">
        <v>393</v>
      </c>
      <c r="I128" s="85">
        <v>2099160</v>
      </c>
      <c r="J128" s="86"/>
      <c r="K128" s="86">
        <f t="shared" si="28"/>
        <v>225420</v>
      </c>
      <c r="L128" s="86">
        <f t="shared" si="29"/>
        <v>2324580</v>
      </c>
      <c r="M128" s="86">
        <f t="shared" si="30"/>
        <v>2313624.4293316063</v>
      </c>
      <c r="N128" s="86">
        <f t="shared" si="31"/>
        <v>2324580</v>
      </c>
      <c r="O128" s="86">
        <f t="shared" si="32"/>
        <v>2302720.4914436159</v>
      </c>
      <c r="P128" s="86">
        <f t="shared" si="33"/>
        <v>2099160</v>
      </c>
      <c r="Q128" s="86">
        <f t="shared" si="34"/>
        <v>2550000</v>
      </c>
    </row>
    <row r="129" spans="1:17" ht="36" x14ac:dyDescent="0.2">
      <c r="A129" s="13">
        <v>107</v>
      </c>
      <c r="B129" s="13">
        <v>52151700</v>
      </c>
      <c r="C129" s="12" t="s">
        <v>221</v>
      </c>
      <c r="D129" s="12" t="s">
        <v>221</v>
      </c>
      <c r="E129" s="12" t="s">
        <v>222</v>
      </c>
      <c r="F129" s="13" t="s">
        <v>11</v>
      </c>
      <c r="G129" s="79">
        <v>117300</v>
      </c>
      <c r="H129" s="80">
        <v>87890</v>
      </c>
      <c r="I129" s="81">
        <v>218232.91</v>
      </c>
      <c r="J129" s="82"/>
      <c r="K129" s="82">
        <f t="shared" si="28"/>
        <v>55818.828571983322</v>
      </c>
      <c r="L129" s="82">
        <f t="shared" si="29"/>
        <v>141140.97</v>
      </c>
      <c r="M129" s="82">
        <f t="shared" si="30"/>
        <v>131034.57570618473</v>
      </c>
      <c r="N129" s="82">
        <f t="shared" si="31"/>
        <v>117300</v>
      </c>
      <c r="O129" s="82">
        <f t="shared" si="32"/>
        <v>122522.65231902016</v>
      </c>
      <c r="P129" s="82">
        <f t="shared" si="33"/>
        <v>87890</v>
      </c>
      <c r="Q129" s="82">
        <f t="shared" si="34"/>
        <v>218232.91</v>
      </c>
    </row>
    <row r="130" spans="1:17" ht="48" x14ac:dyDescent="0.2">
      <c r="A130" s="17">
        <v>108</v>
      </c>
      <c r="B130" s="17">
        <v>52151600</v>
      </c>
      <c r="C130" s="16" t="s">
        <v>223</v>
      </c>
      <c r="D130" s="16" t="s">
        <v>223</v>
      </c>
      <c r="E130" s="16" t="s">
        <v>224</v>
      </c>
      <c r="F130" s="17" t="s">
        <v>11</v>
      </c>
      <c r="G130" s="83">
        <v>151300</v>
      </c>
      <c r="H130" s="84">
        <v>131890</v>
      </c>
      <c r="I130" s="85">
        <v>109032.56</v>
      </c>
      <c r="J130" s="86"/>
      <c r="K130" s="86">
        <f t="shared" si="28"/>
        <v>17274.73153837764</v>
      </c>
      <c r="L130" s="86">
        <f t="shared" si="29"/>
        <v>130740.85333333333</v>
      </c>
      <c r="M130" s="86">
        <f t="shared" si="30"/>
        <v>129579.31162041117</v>
      </c>
      <c r="N130" s="86">
        <f t="shared" si="31"/>
        <v>131890</v>
      </c>
      <c r="O130" s="86">
        <f t="shared" si="32"/>
        <v>128407.98244670084</v>
      </c>
      <c r="P130" s="86">
        <f t="shared" si="33"/>
        <v>109032.56</v>
      </c>
      <c r="Q130" s="86">
        <f t="shared" si="34"/>
        <v>151300</v>
      </c>
    </row>
    <row r="131" spans="1:17" ht="24" x14ac:dyDescent="0.2">
      <c r="A131" s="13">
        <v>109</v>
      </c>
      <c r="B131" s="13">
        <v>52152102</v>
      </c>
      <c r="C131" s="12" t="s">
        <v>225</v>
      </c>
      <c r="D131" s="12" t="s">
        <v>225</v>
      </c>
      <c r="E131" s="12" t="s">
        <v>226</v>
      </c>
      <c r="F131" s="13" t="s">
        <v>11</v>
      </c>
      <c r="G131" s="79">
        <v>7650</v>
      </c>
      <c r="H131" s="80">
        <v>12459</v>
      </c>
      <c r="I131" s="81">
        <v>42056.98</v>
      </c>
      <c r="J131" s="82"/>
      <c r="K131" s="82">
        <f t="shared" si="28"/>
        <v>15213.324473415478</v>
      </c>
      <c r="L131" s="82">
        <f t="shared" si="29"/>
        <v>20721.993333333336</v>
      </c>
      <c r="M131" s="82">
        <f t="shared" si="30"/>
        <v>15885.256616305429</v>
      </c>
      <c r="N131" s="82">
        <f t="shared" si="31"/>
        <v>12459</v>
      </c>
      <c r="O131" s="82">
        <f t="shared" si="32"/>
        <v>12779.036451401233</v>
      </c>
      <c r="P131" s="82">
        <f t="shared" si="33"/>
        <v>7650</v>
      </c>
      <c r="Q131" s="82">
        <f t="shared" si="34"/>
        <v>42056.98</v>
      </c>
    </row>
    <row r="132" spans="1:17" ht="24" x14ac:dyDescent="0.2">
      <c r="A132" s="17">
        <v>110</v>
      </c>
      <c r="B132" s="17">
        <v>52152002</v>
      </c>
      <c r="C132" s="16" t="s">
        <v>227</v>
      </c>
      <c r="D132" s="16" t="s">
        <v>227</v>
      </c>
      <c r="E132" s="16" t="s">
        <v>228</v>
      </c>
      <c r="F132" s="17" t="s">
        <v>11</v>
      </c>
      <c r="G132" s="83">
        <v>7650</v>
      </c>
      <c r="H132" s="84">
        <v>25648</v>
      </c>
      <c r="I132" s="85">
        <v>19151.86</v>
      </c>
      <c r="J132" s="86"/>
      <c r="K132" s="86">
        <f t="shared" si="28"/>
        <v>7441.7786281924718</v>
      </c>
      <c r="L132" s="86">
        <f t="shared" si="29"/>
        <v>17483.286666666667</v>
      </c>
      <c r="M132" s="86">
        <f t="shared" si="30"/>
        <v>15546.834169587348</v>
      </c>
      <c r="N132" s="86">
        <f t="shared" si="31"/>
        <v>19151.86</v>
      </c>
      <c r="O132" s="86">
        <f t="shared" si="32"/>
        <v>13518.226696873016</v>
      </c>
      <c r="P132" s="86">
        <f t="shared" si="33"/>
        <v>7650</v>
      </c>
      <c r="Q132" s="86">
        <f t="shared" si="34"/>
        <v>25648</v>
      </c>
    </row>
    <row r="133" spans="1:17" ht="24" x14ac:dyDescent="0.2">
      <c r="A133" s="13">
        <v>111</v>
      </c>
      <c r="B133" s="13">
        <v>52152002</v>
      </c>
      <c r="C133" s="12" t="s">
        <v>229</v>
      </c>
      <c r="D133" s="12" t="s">
        <v>229</v>
      </c>
      <c r="E133" s="12" t="s">
        <v>230</v>
      </c>
      <c r="F133" s="13" t="s">
        <v>11</v>
      </c>
      <c r="G133" s="79">
        <v>7650</v>
      </c>
      <c r="H133" s="80">
        <v>12089</v>
      </c>
      <c r="I133" s="81">
        <v>31751.58</v>
      </c>
      <c r="J133" s="82"/>
      <c r="K133" s="82">
        <f t="shared" si="28"/>
        <v>10473.288413614686</v>
      </c>
      <c r="L133" s="82">
        <f t="shared" si="29"/>
        <v>17163.526666666668</v>
      </c>
      <c r="M133" s="82">
        <f t="shared" si="30"/>
        <v>14319.869208117636</v>
      </c>
      <c r="N133" s="82">
        <f t="shared" si="31"/>
        <v>12089</v>
      </c>
      <c r="O133" s="82">
        <f t="shared" si="32"/>
        <v>12248.233583220906</v>
      </c>
      <c r="P133" s="82">
        <f t="shared" si="33"/>
        <v>7650</v>
      </c>
      <c r="Q133" s="82">
        <f t="shared" si="34"/>
        <v>31751.58</v>
      </c>
    </row>
    <row r="134" spans="1:17" ht="36" x14ac:dyDescent="0.2">
      <c r="A134" s="17">
        <v>112</v>
      </c>
      <c r="B134" s="17">
        <v>52152004</v>
      </c>
      <c r="C134" s="16" t="s">
        <v>231</v>
      </c>
      <c r="D134" s="16" t="s">
        <v>231</v>
      </c>
      <c r="E134" s="16" t="s">
        <v>232</v>
      </c>
      <c r="F134" s="17" t="s">
        <v>11</v>
      </c>
      <c r="G134" s="83">
        <v>102000</v>
      </c>
      <c r="H134" s="84">
        <v>93390</v>
      </c>
      <c r="I134" s="85">
        <v>142633.4</v>
      </c>
      <c r="J134" s="86"/>
      <c r="K134" s="86">
        <f t="shared" si="28"/>
        <v>21473.802486647615</v>
      </c>
      <c r="L134" s="86">
        <f t="shared" si="29"/>
        <v>112674.46666666667</v>
      </c>
      <c r="M134" s="86">
        <f t="shared" si="30"/>
        <v>110757.69967348587</v>
      </c>
      <c r="N134" s="86">
        <f t="shared" si="31"/>
        <v>102000</v>
      </c>
      <c r="O134" s="86">
        <f t="shared" si="32"/>
        <v>109000.98634579174</v>
      </c>
      <c r="P134" s="86">
        <f t="shared" si="33"/>
        <v>93390</v>
      </c>
      <c r="Q134" s="86">
        <f t="shared" si="34"/>
        <v>142633.4</v>
      </c>
    </row>
    <row r="135" spans="1:17" ht="36" x14ac:dyDescent="0.2">
      <c r="A135" s="13">
        <v>113</v>
      </c>
      <c r="B135" s="13">
        <v>52141517</v>
      </c>
      <c r="C135" s="12" t="s">
        <v>233</v>
      </c>
      <c r="D135" s="12" t="s">
        <v>233</v>
      </c>
      <c r="E135" s="12" t="s">
        <v>234</v>
      </c>
      <c r="F135" s="13" t="s">
        <v>11</v>
      </c>
      <c r="G135" s="79">
        <v>729300</v>
      </c>
      <c r="H135" s="80">
        <v>543290</v>
      </c>
      <c r="I135" s="81">
        <v>856798.81</v>
      </c>
      <c r="J135" s="82"/>
      <c r="K135" s="82">
        <f t="shared" si="28"/>
        <v>128730.31266913151</v>
      </c>
      <c r="L135" s="82">
        <f t="shared" si="29"/>
        <v>709796.27</v>
      </c>
      <c r="M135" s="82">
        <f t="shared" si="30"/>
        <v>697598.58847769676</v>
      </c>
      <c r="N135" s="82">
        <f t="shared" si="31"/>
        <v>729300</v>
      </c>
      <c r="O135" s="82">
        <f t="shared" si="32"/>
        <v>685095.65143074922</v>
      </c>
      <c r="P135" s="82">
        <f t="shared" si="33"/>
        <v>543290</v>
      </c>
      <c r="Q135" s="82">
        <f t="shared" si="34"/>
        <v>856798.81</v>
      </c>
    </row>
    <row r="136" spans="1:17" ht="36" x14ac:dyDescent="0.2">
      <c r="A136" s="17">
        <v>114</v>
      </c>
      <c r="B136" s="17">
        <v>40161502</v>
      </c>
      <c r="C136" s="16" t="s">
        <v>235</v>
      </c>
      <c r="D136" s="16" t="s">
        <v>235</v>
      </c>
      <c r="E136" s="16" t="s">
        <v>236</v>
      </c>
      <c r="F136" s="17" t="s">
        <v>11</v>
      </c>
      <c r="G136" s="83">
        <v>612000</v>
      </c>
      <c r="H136" s="84">
        <v>471240</v>
      </c>
      <c r="I136" s="85">
        <v>943992.49</v>
      </c>
      <c r="J136" s="86"/>
      <c r="K136" s="86">
        <f t="shared" si="28"/>
        <v>198193.8747280885</v>
      </c>
      <c r="L136" s="86">
        <f t="shared" si="29"/>
        <v>675744.16333333333</v>
      </c>
      <c r="M136" s="86">
        <f t="shared" si="30"/>
        <v>648117.92997655913</v>
      </c>
      <c r="N136" s="86">
        <f t="shared" si="31"/>
        <v>612000</v>
      </c>
      <c r="O136" s="86">
        <f t="shared" si="32"/>
        <v>623004.00741703052</v>
      </c>
      <c r="P136" s="86">
        <f t="shared" si="33"/>
        <v>471240</v>
      </c>
      <c r="Q136" s="86">
        <f t="shared" si="34"/>
        <v>943992.49</v>
      </c>
    </row>
    <row r="137" spans="1:17" ht="24" x14ac:dyDescent="0.2">
      <c r="A137" s="13">
        <v>115</v>
      </c>
      <c r="B137" s="13">
        <v>52141520</v>
      </c>
      <c r="C137" s="12" t="s">
        <v>237</v>
      </c>
      <c r="D137" s="12" t="s">
        <v>237</v>
      </c>
      <c r="E137" s="12" t="s">
        <v>238</v>
      </c>
      <c r="F137" s="13" t="s">
        <v>11</v>
      </c>
      <c r="G137" s="79">
        <v>374000</v>
      </c>
      <c r="H137" s="80">
        <v>1154890</v>
      </c>
      <c r="I137" s="81">
        <v>587832.63</v>
      </c>
      <c r="J137" s="82"/>
      <c r="K137" s="82">
        <f t="shared" si="28"/>
        <v>329489.10732695687</v>
      </c>
      <c r="L137" s="82">
        <f t="shared" si="29"/>
        <v>705574.21</v>
      </c>
      <c r="M137" s="82">
        <f t="shared" si="30"/>
        <v>633220.99266763369</v>
      </c>
      <c r="N137" s="82">
        <f t="shared" si="31"/>
        <v>587832.63</v>
      </c>
      <c r="O137" s="82">
        <f t="shared" si="32"/>
        <v>572426.81633107224</v>
      </c>
      <c r="P137" s="82">
        <f t="shared" si="33"/>
        <v>374000</v>
      </c>
      <c r="Q137" s="82">
        <f t="shared" si="34"/>
        <v>1154890</v>
      </c>
    </row>
    <row r="138" spans="1:17" ht="36" x14ac:dyDescent="0.2">
      <c r="A138" s="17">
        <v>116</v>
      </c>
      <c r="B138" s="17">
        <v>52141519</v>
      </c>
      <c r="C138" s="16" t="s">
        <v>239</v>
      </c>
      <c r="D138" s="16" t="s">
        <v>239</v>
      </c>
      <c r="E138" s="16" t="s">
        <v>240</v>
      </c>
      <c r="F138" s="17" t="s">
        <v>11</v>
      </c>
      <c r="G138" s="83">
        <v>408000</v>
      </c>
      <c r="H138" s="84">
        <v>604890</v>
      </c>
      <c r="I138" s="85">
        <v>604631.86</v>
      </c>
      <c r="J138" s="86"/>
      <c r="K138" s="86">
        <f t="shared" si="28"/>
        <v>92754.051785304982</v>
      </c>
      <c r="L138" s="86">
        <f t="shared" si="29"/>
        <v>539173.95333333325</v>
      </c>
      <c r="M138" s="86">
        <f t="shared" si="30"/>
        <v>530406.94087070914</v>
      </c>
      <c r="N138" s="86">
        <f t="shared" si="31"/>
        <v>604631.86</v>
      </c>
      <c r="O138" s="86">
        <f t="shared" si="32"/>
        <v>521007.68209821283</v>
      </c>
      <c r="P138" s="86">
        <f t="shared" si="33"/>
        <v>408000</v>
      </c>
      <c r="Q138" s="86">
        <f t="shared" si="34"/>
        <v>604890</v>
      </c>
    </row>
    <row r="139" spans="1:17" ht="36" x14ac:dyDescent="0.2">
      <c r="A139" s="13">
        <v>117</v>
      </c>
      <c r="B139" s="13">
        <v>52151636</v>
      </c>
      <c r="C139" s="12" t="s">
        <v>241</v>
      </c>
      <c r="D139" s="12" t="s">
        <v>241</v>
      </c>
      <c r="E139" s="12" t="s">
        <v>242</v>
      </c>
      <c r="F139" s="13" t="s">
        <v>11</v>
      </c>
      <c r="G139" s="79">
        <v>51000</v>
      </c>
      <c r="H139" s="80">
        <v>153890</v>
      </c>
      <c r="I139" s="81">
        <v>361031.72</v>
      </c>
      <c r="J139" s="82"/>
      <c r="K139" s="82">
        <f t="shared" si="28"/>
        <v>128933.10568349293</v>
      </c>
      <c r="L139" s="82">
        <f t="shared" si="29"/>
        <v>188640.57333333333</v>
      </c>
      <c r="M139" s="82">
        <f t="shared" si="30"/>
        <v>141506.14899058442</v>
      </c>
      <c r="N139" s="82">
        <f t="shared" si="31"/>
        <v>153890</v>
      </c>
      <c r="O139" s="82">
        <f t="shared" si="32"/>
        <v>103893.11432918085</v>
      </c>
      <c r="P139" s="82">
        <f t="shared" si="33"/>
        <v>51000</v>
      </c>
      <c r="Q139" s="82">
        <f t="shared" si="34"/>
        <v>361031.72</v>
      </c>
    </row>
    <row r="140" spans="1:17" x14ac:dyDescent="0.2">
      <c r="A140" s="7"/>
      <c r="B140" s="7"/>
      <c r="C140" s="9"/>
      <c r="D140" s="9"/>
      <c r="E140" s="9"/>
      <c r="F140" s="7"/>
      <c r="G140" s="89"/>
      <c r="H140" s="90"/>
      <c r="I140" s="91"/>
      <c r="J140" s="90"/>
      <c r="K140" s="90" t="str">
        <f t="shared" si="28"/>
        <v/>
      </c>
      <c r="L140" s="90"/>
      <c r="M140" s="90"/>
      <c r="N140" s="90"/>
      <c r="O140" s="90"/>
      <c r="P140" s="90"/>
      <c r="Q140" s="90"/>
    </row>
    <row r="141" spans="1:17" ht="17.25" x14ac:dyDescent="0.2">
      <c r="A141" s="104" t="s">
        <v>243</v>
      </c>
      <c r="B141" s="104"/>
      <c r="C141" s="104"/>
      <c r="D141" s="104"/>
      <c r="E141" s="104"/>
      <c r="F141" s="104"/>
      <c r="G141" s="105"/>
      <c r="H141" s="92"/>
      <c r="I141" s="93"/>
      <c r="J141" s="92"/>
      <c r="K141" s="92" t="str">
        <f t="shared" si="28"/>
        <v/>
      </c>
      <c r="L141" s="92"/>
      <c r="M141" s="92"/>
      <c r="N141" s="92"/>
      <c r="O141" s="92"/>
      <c r="P141" s="92"/>
      <c r="Q141" s="92"/>
    </row>
    <row r="142" spans="1:17" s="4" customFormat="1" ht="15" x14ac:dyDescent="0.2">
      <c r="A142" s="102" t="s">
        <v>244</v>
      </c>
      <c r="B142" s="102"/>
      <c r="C142" s="102"/>
      <c r="D142" s="102"/>
      <c r="E142" s="102"/>
      <c r="F142" s="102"/>
      <c r="G142" s="103"/>
      <c r="H142" s="94"/>
      <c r="I142" s="95"/>
      <c r="J142" s="94"/>
      <c r="K142" s="94" t="str">
        <f t="shared" si="28"/>
        <v/>
      </c>
      <c r="L142" s="94"/>
      <c r="M142" s="94"/>
      <c r="N142" s="94"/>
      <c r="O142" s="94"/>
      <c r="P142" s="94"/>
      <c r="Q142" s="94"/>
    </row>
    <row r="143" spans="1:17" ht="42" customHeight="1" x14ac:dyDescent="0.2">
      <c r="A143" s="21" t="s">
        <v>2</v>
      </c>
      <c r="B143" s="21" t="s">
        <v>3</v>
      </c>
      <c r="C143" s="21" t="s">
        <v>4</v>
      </c>
      <c r="D143" s="21" t="s">
        <v>5</v>
      </c>
      <c r="E143" s="21" t="s">
        <v>6</v>
      </c>
      <c r="F143" s="21" t="s">
        <v>7</v>
      </c>
      <c r="G143" s="77" t="s">
        <v>398</v>
      </c>
      <c r="H143" s="77" t="s">
        <v>398</v>
      </c>
      <c r="I143" s="77" t="s">
        <v>398</v>
      </c>
      <c r="J143" s="77" t="s">
        <v>398</v>
      </c>
      <c r="K143" s="78" t="s">
        <v>405</v>
      </c>
      <c r="L143" s="78" t="s">
        <v>403</v>
      </c>
      <c r="M143" s="78" t="s">
        <v>404</v>
      </c>
      <c r="N143" s="78" t="s">
        <v>408</v>
      </c>
      <c r="O143" s="78" t="s">
        <v>409</v>
      </c>
      <c r="P143" s="78" t="s">
        <v>406</v>
      </c>
      <c r="Q143" s="78" t="s">
        <v>407</v>
      </c>
    </row>
    <row r="144" spans="1:17" ht="60" x14ac:dyDescent="0.2">
      <c r="A144" s="13">
        <v>118</v>
      </c>
      <c r="B144" s="13">
        <v>46171610</v>
      </c>
      <c r="C144" s="12" t="s">
        <v>245</v>
      </c>
      <c r="D144" s="12" t="s">
        <v>246</v>
      </c>
      <c r="E144" s="12" t="s">
        <v>247</v>
      </c>
      <c r="F144" s="13" t="s">
        <v>11</v>
      </c>
      <c r="G144" s="79">
        <v>110500</v>
      </c>
      <c r="H144" s="80">
        <v>69190</v>
      </c>
      <c r="I144" s="81">
        <v>168432.6</v>
      </c>
      <c r="J144" s="82"/>
      <c r="K144" s="82">
        <f t="shared" ref="K144:K167" si="35">IF(COUNT(G144:J144)&gt;=2,_xlfn.STDEV.P(G144:J144),"")</f>
        <v>40704.621492350932</v>
      </c>
      <c r="L144" s="82">
        <f t="shared" ref="L144:L164" si="36">AVERAGE(G144:J144)</f>
        <v>116040.86666666665</v>
      </c>
      <c r="M144" s="82">
        <f t="shared" ref="M144:M164" si="37">GEOMEAN(G144:J144)</f>
        <v>108795.41348666919</v>
      </c>
      <c r="N144" s="82">
        <f t="shared" ref="N144:N164" si="38">MEDIAN(G144:J144)</f>
        <v>110500</v>
      </c>
      <c r="O144" s="82">
        <f t="shared" ref="O144:O164" si="39">HARMEAN(G144:J144)</f>
        <v>101902.7889187082</v>
      </c>
      <c r="P144" s="82">
        <f t="shared" ref="P144:P164" si="40">MIN(G144:J144)</f>
        <v>69190</v>
      </c>
      <c r="Q144" s="82">
        <f t="shared" ref="Q144:Q164" si="41">MAX(G144:J144)</f>
        <v>168432.6</v>
      </c>
    </row>
    <row r="145" spans="1:17" ht="48" x14ac:dyDescent="0.2">
      <c r="A145" s="17">
        <v>119</v>
      </c>
      <c r="B145" s="17">
        <v>46171610</v>
      </c>
      <c r="C145" s="16"/>
      <c r="D145" s="16" t="s">
        <v>248</v>
      </c>
      <c r="E145" s="16" t="s">
        <v>249</v>
      </c>
      <c r="F145" s="17" t="s">
        <v>11</v>
      </c>
      <c r="G145" s="83">
        <v>110500</v>
      </c>
      <c r="H145" s="84">
        <v>165000</v>
      </c>
      <c r="I145" s="85">
        <v>167253.31</v>
      </c>
      <c r="J145" s="86"/>
      <c r="K145" s="86">
        <f t="shared" si="35"/>
        <v>26238.787238895442</v>
      </c>
      <c r="L145" s="86">
        <f t="shared" si="36"/>
        <v>147584.43666666668</v>
      </c>
      <c r="M145" s="86">
        <f t="shared" si="37"/>
        <v>145013.01467921806</v>
      </c>
      <c r="N145" s="86">
        <f t="shared" si="38"/>
        <v>165000</v>
      </c>
      <c r="O145" s="86">
        <f t="shared" si="39"/>
        <v>142251.99789949605</v>
      </c>
      <c r="P145" s="86">
        <f t="shared" si="40"/>
        <v>110500</v>
      </c>
      <c r="Q145" s="86">
        <f t="shared" si="41"/>
        <v>167253.31</v>
      </c>
    </row>
    <row r="146" spans="1:17" ht="48" x14ac:dyDescent="0.2">
      <c r="A146" s="13">
        <v>120</v>
      </c>
      <c r="B146" s="13">
        <v>43201803</v>
      </c>
      <c r="C146" s="12"/>
      <c r="D146" s="12" t="s">
        <v>250</v>
      </c>
      <c r="E146" s="12" t="s">
        <v>251</v>
      </c>
      <c r="F146" s="13" t="s">
        <v>11</v>
      </c>
      <c r="G146" s="79">
        <v>816000</v>
      </c>
      <c r="H146" s="80">
        <v>669341</v>
      </c>
      <c r="I146" s="81">
        <v>898970.03</v>
      </c>
      <c r="J146" s="82"/>
      <c r="K146" s="82">
        <f t="shared" si="35"/>
        <v>94939.969090379789</v>
      </c>
      <c r="L146" s="82">
        <f t="shared" si="36"/>
        <v>794770.34333333338</v>
      </c>
      <c r="M146" s="82">
        <f t="shared" si="37"/>
        <v>788910.25255761878</v>
      </c>
      <c r="N146" s="82">
        <f t="shared" si="38"/>
        <v>816000</v>
      </c>
      <c r="O146" s="82">
        <f t="shared" si="39"/>
        <v>782905.28937284439</v>
      </c>
      <c r="P146" s="82">
        <f t="shared" si="40"/>
        <v>669341</v>
      </c>
      <c r="Q146" s="82">
        <f t="shared" si="41"/>
        <v>898970.03</v>
      </c>
    </row>
    <row r="147" spans="1:17" ht="48" x14ac:dyDescent="0.2">
      <c r="A147" s="17">
        <v>121</v>
      </c>
      <c r="B147" s="17">
        <v>46171621</v>
      </c>
      <c r="C147" s="16"/>
      <c r="D147" s="16" t="s">
        <v>252</v>
      </c>
      <c r="E147" s="16" t="s">
        <v>253</v>
      </c>
      <c r="F147" s="17" t="s">
        <v>11</v>
      </c>
      <c r="G147" s="83">
        <v>804100</v>
      </c>
      <c r="H147" s="84">
        <v>935000</v>
      </c>
      <c r="I147" s="85">
        <v>524880.43999999994</v>
      </c>
      <c r="J147" s="86"/>
      <c r="K147" s="86">
        <f t="shared" si="35"/>
        <v>171041.39400910027</v>
      </c>
      <c r="L147" s="86">
        <f t="shared" si="36"/>
        <v>754660.14666666661</v>
      </c>
      <c r="M147" s="86">
        <f t="shared" si="37"/>
        <v>733489.70158970321</v>
      </c>
      <c r="N147" s="86">
        <f t="shared" si="38"/>
        <v>804100</v>
      </c>
      <c r="O147" s="86">
        <f t="shared" si="39"/>
        <v>711180.07344413141</v>
      </c>
      <c r="P147" s="86">
        <f t="shared" si="40"/>
        <v>524880.43999999994</v>
      </c>
      <c r="Q147" s="86">
        <f t="shared" si="41"/>
        <v>935000</v>
      </c>
    </row>
    <row r="148" spans="1:17" ht="48" x14ac:dyDescent="0.2">
      <c r="A148" s="13">
        <v>122</v>
      </c>
      <c r="B148" s="13">
        <v>39121004</v>
      </c>
      <c r="C148" s="12"/>
      <c r="D148" s="12" t="s">
        <v>254</v>
      </c>
      <c r="E148" s="12" t="s">
        <v>255</v>
      </c>
      <c r="F148" s="13" t="s">
        <v>11</v>
      </c>
      <c r="G148" s="79">
        <v>102000</v>
      </c>
      <c r="H148" s="80">
        <v>69251</v>
      </c>
      <c r="I148" s="81">
        <v>277198.59999999998</v>
      </c>
      <c r="J148" s="80"/>
      <c r="K148" s="82">
        <f t="shared" si="35"/>
        <v>91292.722594666164</v>
      </c>
      <c r="L148" s="82">
        <f t="shared" si="36"/>
        <v>149483.19999999998</v>
      </c>
      <c r="M148" s="82">
        <f t="shared" si="37"/>
        <v>125104.35201530055</v>
      </c>
      <c r="N148" s="82">
        <f t="shared" si="38"/>
        <v>102000</v>
      </c>
      <c r="O148" s="82">
        <f t="shared" si="39"/>
        <v>107713.47664902775</v>
      </c>
      <c r="P148" s="82">
        <f t="shared" si="40"/>
        <v>69251</v>
      </c>
      <c r="Q148" s="82">
        <f t="shared" si="41"/>
        <v>277198.59999999998</v>
      </c>
    </row>
    <row r="149" spans="1:17" ht="60" x14ac:dyDescent="0.2">
      <c r="A149" s="17">
        <v>123</v>
      </c>
      <c r="B149" s="17">
        <v>39121011</v>
      </c>
      <c r="C149" s="16"/>
      <c r="D149" s="16" t="s">
        <v>256</v>
      </c>
      <c r="E149" s="16" t="s">
        <v>257</v>
      </c>
      <c r="F149" s="17" t="s">
        <v>11</v>
      </c>
      <c r="G149" s="83">
        <v>246500</v>
      </c>
      <c r="H149" s="84">
        <v>262900</v>
      </c>
      <c r="I149" s="85">
        <v>224950.46</v>
      </c>
      <c r="J149" s="86"/>
      <c r="K149" s="86">
        <f t="shared" si="35"/>
        <v>15540.306948288453</v>
      </c>
      <c r="L149" s="86">
        <f t="shared" si="36"/>
        <v>244783.48666666666</v>
      </c>
      <c r="M149" s="86">
        <f t="shared" si="37"/>
        <v>244285.74881781178</v>
      </c>
      <c r="N149" s="86">
        <f t="shared" si="38"/>
        <v>246500</v>
      </c>
      <c r="O149" s="86">
        <f t="shared" si="39"/>
        <v>243784.58973248096</v>
      </c>
      <c r="P149" s="86">
        <f t="shared" si="40"/>
        <v>224950.46</v>
      </c>
      <c r="Q149" s="86">
        <f t="shared" si="41"/>
        <v>262900</v>
      </c>
    </row>
    <row r="150" spans="1:17" ht="36" x14ac:dyDescent="0.2">
      <c r="A150" s="13">
        <v>124</v>
      </c>
      <c r="B150" s="13">
        <v>43211902</v>
      </c>
      <c r="C150" s="12"/>
      <c r="D150" s="12" t="s">
        <v>258</v>
      </c>
      <c r="E150" s="12" t="s">
        <v>259</v>
      </c>
      <c r="F150" s="13" t="s">
        <v>11</v>
      </c>
      <c r="G150" s="79">
        <v>3910000</v>
      </c>
      <c r="H150" s="80">
        <v>680900</v>
      </c>
      <c r="I150" s="81">
        <v>529200.14</v>
      </c>
      <c r="J150" s="82"/>
      <c r="K150" s="82">
        <f t="shared" si="35"/>
        <v>1559198.7739754901</v>
      </c>
      <c r="L150" s="82">
        <f t="shared" si="36"/>
        <v>1706700.0466666666</v>
      </c>
      <c r="M150" s="82">
        <f t="shared" si="37"/>
        <v>1121054.3821660802</v>
      </c>
      <c r="N150" s="82">
        <f t="shared" si="38"/>
        <v>680900</v>
      </c>
      <c r="O150" s="82">
        <f t="shared" si="39"/>
        <v>830095.23241941573</v>
      </c>
      <c r="P150" s="82">
        <f t="shared" si="40"/>
        <v>529200.14</v>
      </c>
      <c r="Q150" s="82">
        <f t="shared" si="41"/>
        <v>3910000</v>
      </c>
    </row>
    <row r="151" spans="1:17" ht="72" x14ac:dyDescent="0.2">
      <c r="A151" s="17">
        <v>125</v>
      </c>
      <c r="B151" s="17">
        <v>43211503</v>
      </c>
      <c r="C151" s="16" t="s">
        <v>260</v>
      </c>
      <c r="D151" s="16" t="s">
        <v>261</v>
      </c>
      <c r="E151" s="16" t="s">
        <v>262</v>
      </c>
      <c r="F151" s="17" t="s">
        <v>11</v>
      </c>
      <c r="G151" s="83">
        <v>4250000</v>
      </c>
      <c r="H151" s="84">
        <v>2198977</v>
      </c>
      <c r="I151" s="85">
        <v>4121350.8</v>
      </c>
      <c r="J151" s="86"/>
      <c r="K151" s="86">
        <f t="shared" si="35"/>
        <v>938010.1272916965</v>
      </c>
      <c r="L151" s="86">
        <f t="shared" si="36"/>
        <v>3523442.6</v>
      </c>
      <c r="M151" s="86">
        <f t="shared" si="37"/>
        <v>3377145.1968397661</v>
      </c>
      <c r="N151" s="86">
        <f t="shared" si="38"/>
        <v>4121350.8</v>
      </c>
      <c r="O151" s="86">
        <f t="shared" si="39"/>
        <v>3216503.0513870576</v>
      </c>
      <c r="P151" s="86">
        <f t="shared" si="40"/>
        <v>2198977</v>
      </c>
      <c r="Q151" s="86">
        <f t="shared" si="41"/>
        <v>4250000</v>
      </c>
    </row>
    <row r="152" spans="1:17" ht="36" x14ac:dyDescent="0.2">
      <c r="A152" s="13">
        <v>126</v>
      </c>
      <c r="B152" s="13">
        <v>52161547</v>
      </c>
      <c r="C152" s="12"/>
      <c r="D152" s="12" t="s">
        <v>263</v>
      </c>
      <c r="E152" s="12" t="s">
        <v>264</v>
      </c>
      <c r="F152" s="13" t="s">
        <v>11</v>
      </c>
      <c r="G152" s="79">
        <v>1122000</v>
      </c>
      <c r="H152" s="80">
        <v>572000</v>
      </c>
      <c r="I152" s="81">
        <v>1327201.05</v>
      </c>
      <c r="J152" s="82"/>
      <c r="K152" s="82">
        <f t="shared" si="35"/>
        <v>318840.97339551698</v>
      </c>
      <c r="L152" s="82">
        <f t="shared" si="36"/>
        <v>1007067.0166666666</v>
      </c>
      <c r="M152" s="82">
        <f t="shared" si="37"/>
        <v>947927.67058455513</v>
      </c>
      <c r="N152" s="82">
        <f t="shared" si="38"/>
        <v>1122000</v>
      </c>
      <c r="O152" s="82">
        <f t="shared" si="39"/>
        <v>884177.80806982773</v>
      </c>
      <c r="P152" s="82">
        <f t="shared" si="40"/>
        <v>572000</v>
      </c>
      <c r="Q152" s="82">
        <f t="shared" si="41"/>
        <v>1327201.05</v>
      </c>
    </row>
    <row r="153" spans="1:17" ht="36" x14ac:dyDescent="0.2">
      <c r="A153" s="17">
        <v>127</v>
      </c>
      <c r="B153" s="17">
        <v>52161505</v>
      </c>
      <c r="C153" s="16"/>
      <c r="D153" s="16" t="s">
        <v>265</v>
      </c>
      <c r="E153" s="16" t="s">
        <v>266</v>
      </c>
      <c r="F153" s="17" t="s">
        <v>11</v>
      </c>
      <c r="G153" s="83">
        <v>3910000</v>
      </c>
      <c r="H153" s="84">
        <v>1710390</v>
      </c>
      <c r="I153" s="85">
        <v>2499000</v>
      </c>
      <c r="J153" s="86"/>
      <c r="K153" s="86">
        <f t="shared" si="35"/>
        <v>909890.76781532168</v>
      </c>
      <c r="L153" s="86">
        <f t="shared" si="36"/>
        <v>2706463.3333333335</v>
      </c>
      <c r="M153" s="86">
        <f t="shared" si="37"/>
        <v>2556697.7392210537</v>
      </c>
      <c r="N153" s="86">
        <f t="shared" si="38"/>
        <v>2499000</v>
      </c>
      <c r="O153" s="86">
        <f t="shared" si="39"/>
        <v>2418230.5225892738</v>
      </c>
      <c r="P153" s="86">
        <f t="shared" si="40"/>
        <v>1710390</v>
      </c>
      <c r="Q153" s="86">
        <f t="shared" si="41"/>
        <v>3910000</v>
      </c>
    </row>
    <row r="154" spans="1:17" ht="36" x14ac:dyDescent="0.2">
      <c r="A154" s="13">
        <v>128</v>
      </c>
      <c r="B154" s="13">
        <v>52161512</v>
      </c>
      <c r="C154" s="12"/>
      <c r="D154" s="12" t="s">
        <v>267</v>
      </c>
      <c r="E154" s="12" t="s">
        <v>268</v>
      </c>
      <c r="F154" s="13" t="s">
        <v>11</v>
      </c>
      <c r="G154" s="79">
        <v>1615000</v>
      </c>
      <c r="H154" s="80">
        <v>870100</v>
      </c>
      <c r="I154" s="81">
        <v>1679999.16</v>
      </c>
      <c r="J154" s="82"/>
      <c r="K154" s="82">
        <f t="shared" si="35"/>
        <v>367429.13907452358</v>
      </c>
      <c r="L154" s="82">
        <f t="shared" si="36"/>
        <v>1388366.3866666667</v>
      </c>
      <c r="M154" s="82">
        <f t="shared" si="37"/>
        <v>1331527.84633413</v>
      </c>
      <c r="N154" s="82">
        <f t="shared" si="38"/>
        <v>1615000</v>
      </c>
      <c r="O154" s="82">
        <f t="shared" si="39"/>
        <v>1269182.3028748035</v>
      </c>
      <c r="P154" s="82">
        <f t="shared" si="40"/>
        <v>870100</v>
      </c>
      <c r="Q154" s="82">
        <f t="shared" si="41"/>
        <v>1679999.16</v>
      </c>
    </row>
    <row r="155" spans="1:17" ht="48" x14ac:dyDescent="0.2">
      <c r="A155" s="17">
        <v>129</v>
      </c>
      <c r="B155" s="17">
        <v>52161520</v>
      </c>
      <c r="C155" s="16"/>
      <c r="D155" s="16" t="s">
        <v>269</v>
      </c>
      <c r="E155" s="16" t="s">
        <v>270</v>
      </c>
      <c r="F155" s="17" t="s">
        <v>11</v>
      </c>
      <c r="G155" s="83">
        <v>348500</v>
      </c>
      <c r="H155" s="84" t="s">
        <v>394</v>
      </c>
      <c r="I155" s="85">
        <v>2805598.74</v>
      </c>
      <c r="J155" s="86"/>
      <c r="K155" s="86">
        <f t="shared" si="35"/>
        <v>1228549.3700000001</v>
      </c>
      <c r="L155" s="86">
        <f t="shared" si="36"/>
        <v>1577049.37</v>
      </c>
      <c r="M155" s="86">
        <f t="shared" si="37"/>
        <v>988813.00602793449</v>
      </c>
      <c r="N155" s="86">
        <f t="shared" si="38"/>
        <v>1577049.37</v>
      </c>
      <c r="O155" s="86">
        <f t="shared" si="39"/>
        <v>619987.66778620263</v>
      </c>
      <c r="P155" s="86">
        <f t="shared" si="40"/>
        <v>348500</v>
      </c>
      <c r="Q155" s="86">
        <f t="shared" si="41"/>
        <v>2805598.74</v>
      </c>
    </row>
    <row r="156" spans="1:17" ht="24" x14ac:dyDescent="0.2">
      <c r="A156" s="13">
        <v>130</v>
      </c>
      <c r="B156" s="13">
        <v>52161535</v>
      </c>
      <c r="C156" s="12"/>
      <c r="D156" s="12" t="s">
        <v>271</v>
      </c>
      <c r="E156" s="12" t="s">
        <v>272</v>
      </c>
      <c r="F156" s="13" t="s">
        <v>11</v>
      </c>
      <c r="G156" s="79">
        <v>102000</v>
      </c>
      <c r="H156" s="80">
        <v>283030</v>
      </c>
      <c r="I156" s="81">
        <v>120959.93</v>
      </c>
      <c r="J156" s="82"/>
      <c r="K156" s="82">
        <f t="shared" si="35"/>
        <v>81239.048790460773</v>
      </c>
      <c r="L156" s="82">
        <f t="shared" si="36"/>
        <v>168663.31</v>
      </c>
      <c r="M156" s="82">
        <f t="shared" si="37"/>
        <v>151713.67318749829</v>
      </c>
      <c r="N156" s="82">
        <f t="shared" si="38"/>
        <v>120959.93</v>
      </c>
      <c r="O156" s="82">
        <f t="shared" si="39"/>
        <v>138861.13928315378</v>
      </c>
      <c r="P156" s="82">
        <f t="shared" si="40"/>
        <v>102000</v>
      </c>
      <c r="Q156" s="82">
        <f t="shared" si="41"/>
        <v>283030</v>
      </c>
    </row>
    <row r="157" spans="1:17" ht="48" x14ac:dyDescent="0.2">
      <c r="A157" s="17">
        <v>131</v>
      </c>
      <c r="B157" s="17">
        <v>43211509</v>
      </c>
      <c r="C157" s="16"/>
      <c r="D157" s="16" t="s">
        <v>273</v>
      </c>
      <c r="E157" s="16" t="s">
        <v>274</v>
      </c>
      <c r="F157" s="17" t="s">
        <v>11</v>
      </c>
      <c r="G157" s="83">
        <v>1103300</v>
      </c>
      <c r="H157" s="84">
        <v>483890</v>
      </c>
      <c r="I157" s="85">
        <v>1474871.72</v>
      </c>
      <c r="J157" s="86"/>
      <c r="K157" s="86">
        <f t="shared" si="35"/>
        <v>408762.23197163816</v>
      </c>
      <c r="L157" s="86">
        <f t="shared" si="36"/>
        <v>1020687.2399999999</v>
      </c>
      <c r="M157" s="86">
        <f t="shared" si="37"/>
        <v>923417.64979216701</v>
      </c>
      <c r="N157" s="86">
        <f t="shared" si="38"/>
        <v>1103300</v>
      </c>
      <c r="O157" s="86">
        <f t="shared" si="39"/>
        <v>821696.68314128672</v>
      </c>
      <c r="P157" s="86">
        <f t="shared" si="40"/>
        <v>483890</v>
      </c>
      <c r="Q157" s="86">
        <f t="shared" si="41"/>
        <v>1474871.72</v>
      </c>
    </row>
    <row r="158" spans="1:17" ht="36" x14ac:dyDescent="0.2">
      <c r="A158" s="13">
        <v>132</v>
      </c>
      <c r="B158" s="13">
        <v>52161512</v>
      </c>
      <c r="C158" s="12"/>
      <c r="D158" s="12" t="s">
        <v>275</v>
      </c>
      <c r="E158" s="12" t="s">
        <v>276</v>
      </c>
      <c r="F158" s="13" t="s">
        <v>11</v>
      </c>
      <c r="G158" s="79">
        <v>1521500</v>
      </c>
      <c r="H158" s="80">
        <v>119790</v>
      </c>
      <c r="I158" s="81">
        <v>336000.07</v>
      </c>
      <c r="J158" s="82"/>
      <c r="K158" s="82">
        <f t="shared" si="35"/>
        <v>616166.26566567144</v>
      </c>
      <c r="L158" s="82">
        <f t="shared" si="36"/>
        <v>659096.69000000006</v>
      </c>
      <c r="M158" s="82">
        <f t="shared" si="37"/>
        <v>394164.30854310555</v>
      </c>
      <c r="N158" s="82">
        <f t="shared" si="38"/>
        <v>336000.07</v>
      </c>
      <c r="O158" s="82">
        <f t="shared" si="39"/>
        <v>250388.55657040179</v>
      </c>
      <c r="P158" s="82">
        <f t="shared" si="40"/>
        <v>119790</v>
      </c>
      <c r="Q158" s="82">
        <f t="shared" si="41"/>
        <v>1521500</v>
      </c>
    </row>
    <row r="159" spans="1:17" ht="36" x14ac:dyDescent="0.2">
      <c r="A159" s="17">
        <v>133</v>
      </c>
      <c r="B159" s="17">
        <v>45111603</v>
      </c>
      <c r="C159" s="16"/>
      <c r="D159" s="16" t="s">
        <v>277</v>
      </c>
      <c r="E159" s="16" t="s">
        <v>278</v>
      </c>
      <c r="F159" s="17" t="s">
        <v>11</v>
      </c>
      <c r="G159" s="83">
        <v>1088000</v>
      </c>
      <c r="H159" s="84">
        <v>338690</v>
      </c>
      <c r="I159" s="85">
        <v>900480.14</v>
      </c>
      <c r="J159" s="86"/>
      <c r="K159" s="86">
        <f t="shared" si="35"/>
        <v>318370.38796478661</v>
      </c>
      <c r="L159" s="86">
        <f t="shared" si="36"/>
        <v>775723.38</v>
      </c>
      <c r="M159" s="86">
        <f t="shared" si="37"/>
        <v>692311.90975256963</v>
      </c>
      <c r="N159" s="86">
        <f t="shared" si="38"/>
        <v>900480.14</v>
      </c>
      <c r="O159" s="86">
        <f t="shared" si="39"/>
        <v>602144.9861086217</v>
      </c>
      <c r="P159" s="86">
        <f t="shared" si="40"/>
        <v>338690</v>
      </c>
      <c r="Q159" s="86">
        <f t="shared" si="41"/>
        <v>1088000</v>
      </c>
    </row>
    <row r="160" spans="1:17" ht="48" x14ac:dyDescent="0.2">
      <c r="A160" s="13">
        <v>134</v>
      </c>
      <c r="B160" s="13">
        <v>52161512</v>
      </c>
      <c r="C160" s="12"/>
      <c r="D160" s="12" t="s">
        <v>279</v>
      </c>
      <c r="E160" s="12" t="s">
        <v>280</v>
      </c>
      <c r="F160" s="13" t="s">
        <v>11</v>
      </c>
      <c r="G160" s="79">
        <v>2609500</v>
      </c>
      <c r="H160" s="80">
        <v>856900</v>
      </c>
      <c r="I160" s="81">
        <v>839999.58</v>
      </c>
      <c r="J160" s="82"/>
      <c r="K160" s="82">
        <f t="shared" si="35"/>
        <v>830195.7011971703</v>
      </c>
      <c r="L160" s="82">
        <f t="shared" si="36"/>
        <v>1435466.5266666666</v>
      </c>
      <c r="M160" s="82">
        <f t="shared" si="37"/>
        <v>1233830.5074266598</v>
      </c>
      <c r="N160" s="82">
        <f t="shared" si="38"/>
        <v>856900</v>
      </c>
      <c r="O160" s="82">
        <f t="shared" si="39"/>
        <v>1094615.1485467416</v>
      </c>
      <c r="P160" s="82">
        <f t="shared" si="40"/>
        <v>839999.58</v>
      </c>
      <c r="Q160" s="82">
        <f t="shared" si="41"/>
        <v>2609500</v>
      </c>
    </row>
    <row r="161" spans="1:17" ht="36" x14ac:dyDescent="0.2">
      <c r="A161" s="17">
        <v>135</v>
      </c>
      <c r="B161" s="17">
        <v>52161512</v>
      </c>
      <c r="C161" s="16"/>
      <c r="D161" s="16" t="s">
        <v>281</v>
      </c>
      <c r="E161" s="16" t="s">
        <v>282</v>
      </c>
      <c r="F161" s="17" t="s">
        <v>11</v>
      </c>
      <c r="G161" s="83">
        <v>1700000</v>
      </c>
      <c r="H161" s="84">
        <v>423500</v>
      </c>
      <c r="I161" s="85">
        <v>715007.93</v>
      </c>
      <c r="J161" s="86"/>
      <c r="K161" s="86">
        <f t="shared" si="35"/>
        <v>546162.21656367998</v>
      </c>
      <c r="L161" s="86">
        <f t="shared" si="36"/>
        <v>946169.31</v>
      </c>
      <c r="M161" s="86">
        <f t="shared" si="37"/>
        <v>801440.09319414455</v>
      </c>
      <c r="N161" s="86">
        <f t="shared" si="38"/>
        <v>715007.93</v>
      </c>
      <c r="O161" s="86">
        <f t="shared" si="39"/>
        <v>689957.12466647208</v>
      </c>
      <c r="P161" s="86">
        <f t="shared" si="40"/>
        <v>423500</v>
      </c>
      <c r="Q161" s="86">
        <f t="shared" si="41"/>
        <v>1700000</v>
      </c>
    </row>
    <row r="162" spans="1:17" ht="48" x14ac:dyDescent="0.2">
      <c r="A162" s="13">
        <v>136</v>
      </c>
      <c r="B162" s="13">
        <v>45121504</v>
      </c>
      <c r="C162" s="12"/>
      <c r="D162" s="12" t="s">
        <v>283</v>
      </c>
      <c r="E162" s="12" t="s">
        <v>284</v>
      </c>
      <c r="F162" s="13" t="s">
        <v>11</v>
      </c>
      <c r="G162" s="79">
        <v>3602300</v>
      </c>
      <c r="H162" s="80" t="s">
        <v>395</v>
      </c>
      <c r="I162" s="81">
        <v>5846400.9800000004</v>
      </c>
      <c r="J162" s="82"/>
      <c r="K162" s="82">
        <f t="shared" si="35"/>
        <v>1122050.4900000009</v>
      </c>
      <c r="L162" s="82">
        <f t="shared" si="36"/>
        <v>4724350.49</v>
      </c>
      <c r="M162" s="82">
        <f t="shared" si="37"/>
        <v>4589170.9763588021</v>
      </c>
      <c r="N162" s="82">
        <f t="shared" si="38"/>
        <v>4724350.49</v>
      </c>
      <c r="O162" s="82">
        <f t="shared" si="39"/>
        <v>4457859.4020135878</v>
      </c>
      <c r="P162" s="82">
        <f t="shared" si="40"/>
        <v>3602300</v>
      </c>
      <c r="Q162" s="82">
        <f t="shared" si="41"/>
        <v>5846400.9800000004</v>
      </c>
    </row>
    <row r="163" spans="1:17" ht="36" x14ac:dyDescent="0.2">
      <c r="A163" s="17">
        <v>137</v>
      </c>
      <c r="B163" s="17">
        <v>43212110</v>
      </c>
      <c r="C163" s="16"/>
      <c r="D163" s="16" t="s">
        <v>285</v>
      </c>
      <c r="E163" s="16" t="s">
        <v>286</v>
      </c>
      <c r="F163" s="17" t="s">
        <v>11</v>
      </c>
      <c r="G163" s="83">
        <v>2550000</v>
      </c>
      <c r="H163" s="84">
        <v>768977</v>
      </c>
      <c r="I163" s="85">
        <v>1392721.26</v>
      </c>
      <c r="J163" s="86"/>
      <c r="K163" s="86">
        <f t="shared" si="35"/>
        <v>737894.44521165441</v>
      </c>
      <c r="L163" s="86">
        <f t="shared" si="36"/>
        <v>1570566.0866666667</v>
      </c>
      <c r="M163" s="86">
        <f t="shared" si="37"/>
        <v>1397781.3620284589</v>
      </c>
      <c r="N163" s="86">
        <f t="shared" si="38"/>
        <v>1392721.26</v>
      </c>
      <c r="O163" s="86">
        <f t="shared" si="39"/>
        <v>1244501.0477088576</v>
      </c>
      <c r="P163" s="86">
        <f t="shared" si="40"/>
        <v>768977</v>
      </c>
      <c r="Q163" s="86">
        <f t="shared" si="41"/>
        <v>2550000</v>
      </c>
    </row>
    <row r="164" spans="1:17" ht="48" x14ac:dyDescent="0.2">
      <c r="A164" s="13">
        <v>138</v>
      </c>
      <c r="B164" s="13">
        <v>45111609</v>
      </c>
      <c r="C164" s="12"/>
      <c r="D164" s="12" t="s">
        <v>287</v>
      </c>
      <c r="E164" s="12" t="s">
        <v>288</v>
      </c>
      <c r="F164" s="13" t="s">
        <v>11</v>
      </c>
      <c r="G164" s="79">
        <v>2720000</v>
      </c>
      <c r="H164" s="80">
        <v>1086690</v>
      </c>
      <c r="I164" s="81">
        <v>5860936.8300000001</v>
      </c>
      <c r="J164" s="82"/>
      <c r="K164" s="82">
        <f t="shared" si="35"/>
        <v>1981206.661493487</v>
      </c>
      <c r="L164" s="82">
        <f t="shared" si="36"/>
        <v>3222542.2766666668</v>
      </c>
      <c r="M164" s="82">
        <f t="shared" si="37"/>
        <v>2587501.0719307819</v>
      </c>
      <c r="N164" s="82">
        <f t="shared" si="38"/>
        <v>2720000</v>
      </c>
      <c r="O164" s="82">
        <f t="shared" si="39"/>
        <v>2056916.4054418346</v>
      </c>
      <c r="P164" s="82">
        <f t="shared" si="40"/>
        <v>1086690</v>
      </c>
      <c r="Q164" s="82">
        <f t="shared" si="41"/>
        <v>5860936.8300000001</v>
      </c>
    </row>
    <row r="165" spans="1:17" x14ac:dyDescent="0.2">
      <c r="A165" s="7"/>
      <c r="B165" s="7"/>
      <c r="C165" s="9"/>
      <c r="D165" s="9"/>
      <c r="E165" s="9"/>
      <c r="F165" s="7"/>
      <c r="G165" s="89"/>
      <c r="H165" s="90"/>
      <c r="I165" s="96"/>
      <c r="J165" s="90"/>
      <c r="K165" s="90" t="str">
        <f t="shared" si="35"/>
        <v/>
      </c>
      <c r="L165" s="90"/>
      <c r="M165" s="90"/>
      <c r="N165" s="90"/>
      <c r="O165" s="90"/>
      <c r="P165" s="90"/>
      <c r="Q165" s="90"/>
    </row>
    <row r="166" spans="1:17" ht="17.25" x14ac:dyDescent="0.2">
      <c r="A166" s="104" t="s">
        <v>289</v>
      </c>
      <c r="B166" s="104"/>
      <c r="C166" s="104"/>
      <c r="D166" s="104"/>
      <c r="E166" s="104"/>
      <c r="F166" s="104"/>
      <c r="G166" s="105"/>
      <c r="H166" s="92"/>
      <c r="I166" s="92"/>
      <c r="J166" s="92"/>
      <c r="K166" s="92" t="str">
        <f t="shared" si="35"/>
        <v/>
      </c>
      <c r="L166" s="92"/>
      <c r="M166" s="92"/>
      <c r="N166" s="92"/>
      <c r="O166" s="92"/>
      <c r="P166" s="92"/>
      <c r="Q166" s="92"/>
    </row>
    <row r="167" spans="1:17" ht="15" x14ac:dyDescent="0.2">
      <c r="A167" s="102" t="s">
        <v>290</v>
      </c>
      <c r="B167" s="102"/>
      <c r="C167" s="102"/>
      <c r="D167" s="102"/>
      <c r="E167" s="102"/>
      <c r="F167" s="102"/>
      <c r="G167" s="103"/>
      <c r="H167" s="94"/>
      <c r="I167" s="94"/>
      <c r="J167" s="94"/>
      <c r="K167" s="94" t="str">
        <f t="shared" si="35"/>
        <v/>
      </c>
      <c r="L167" s="94"/>
      <c r="M167" s="94"/>
      <c r="N167" s="94"/>
      <c r="O167" s="94"/>
      <c r="P167" s="94"/>
      <c r="Q167" s="94"/>
    </row>
    <row r="168" spans="1:17" ht="42" customHeight="1" x14ac:dyDescent="0.2">
      <c r="A168" s="21" t="s">
        <v>2</v>
      </c>
      <c r="B168" s="21" t="s">
        <v>3</v>
      </c>
      <c r="C168" s="21" t="s">
        <v>4</v>
      </c>
      <c r="D168" s="21" t="s">
        <v>5</v>
      </c>
      <c r="E168" s="21" t="s">
        <v>6</v>
      </c>
      <c r="F168" s="21" t="s">
        <v>7</v>
      </c>
      <c r="G168" s="77" t="s">
        <v>398</v>
      </c>
      <c r="H168" s="77" t="s">
        <v>398</v>
      </c>
      <c r="I168" s="77" t="s">
        <v>398</v>
      </c>
      <c r="J168" s="77" t="s">
        <v>398</v>
      </c>
      <c r="K168" s="78" t="s">
        <v>405</v>
      </c>
      <c r="L168" s="78" t="s">
        <v>403</v>
      </c>
      <c r="M168" s="78" t="s">
        <v>404</v>
      </c>
      <c r="N168" s="78" t="s">
        <v>408</v>
      </c>
      <c r="O168" s="78" t="s">
        <v>409</v>
      </c>
      <c r="P168" s="78" t="s">
        <v>406</v>
      </c>
      <c r="Q168" s="78" t="s">
        <v>407</v>
      </c>
    </row>
    <row r="169" spans="1:17" ht="36" x14ac:dyDescent="0.2">
      <c r="A169" s="13">
        <v>139</v>
      </c>
      <c r="B169" s="13">
        <v>60131403</v>
      </c>
      <c r="C169" s="12"/>
      <c r="D169" s="12" t="s">
        <v>291</v>
      </c>
      <c r="E169" s="12" t="s">
        <v>292</v>
      </c>
      <c r="F169" s="13" t="s">
        <v>11</v>
      </c>
      <c r="G169" s="79">
        <v>79900</v>
      </c>
      <c r="H169" s="80">
        <v>269808</v>
      </c>
      <c r="I169" s="81">
        <v>75599.509999999995</v>
      </c>
      <c r="J169" s="82"/>
      <c r="K169" s="82">
        <f t="shared" ref="K169:K204" si="42">IF(COUNT(G169:J169)&gt;=2,_xlfn.STDEV.P(G169:J169),"")</f>
        <v>90554.146028354007</v>
      </c>
      <c r="L169" s="82">
        <f t="shared" ref="L169:L201" si="43">AVERAGE(G169:J169)</f>
        <v>141769.17000000001</v>
      </c>
      <c r="M169" s="82">
        <f t="shared" ref="M169:M201" si="44">GEOMEAN(G169:J169)</f>
        <v>117681.13838312385</v>
      </c>
      <c r="N169" s="82">
        <f t="shared" ref="N169:N201" si="45">MEDIAN(G169:J169)</f>
        <v>79900</v>
      </c>
      <c r="O169" s="82">
        <f t="shared" ref="O169:O201" si="46">HARMEAN(G169:J169)</f>
        <v>101869.01513192654</v>
      </c>
      <c r="P169" s="82">
        <f t="shared" ref="P169:P201" si="47">MIN(G169:J169)</f>
        <v>75599.509999999995</v>
      </c>
      <c r="Q169" s="82">
        <f t="shared" ref="Q169:Q201" si="48">MAX(G169:J169)</f>
        <v>269808</v>
      </c>
    </row>
    <row r="170" spans="1:17" ht="48" x14ac:dyDescent="0.2">
      <c r="A170" s="17">
        <v>140</v>
      </c>
      <c r="B170" s="17">
        <v>60131301</v>
      </c>
      <c r="C170" s="16"/>
      <c r="D170" s="16" t="s">
        <v>293</v>
      </c>
      <c r="E170" s="16" t="s">
        <v>294</v>
      </c>
      <c r="F170" s="17" t="s">
        <v>11</v>
      </c>
      <c r="G170" s="83">
        <v>2023000</v>
      </c>
      <c r="H170" s="84">
        <v>396000</v>
      </c>
      <c r="I170" s="85">
        <v>1024631.65</v>
      </c>
      <c r="J170" s="86"/>
      <c r="K170" s="86">
        <f t="shared" si="42"/>
        <v>669912.60737364879</v>
      </c>
      <c r="L170" s="86">
        <f t="shared" si="43"/>
        <v>1147877.2166666666</v>
      </c>
      <c r="M170" s="86">
        <f t="shared" si="44"/>
        <v>936309.89228620799</v>
      </c>
      <c r="N170" s="86">
        <f t="shared" si="45"/>
        <v>1024631.65</v>
      </c>
      <c r="O170" s="86">
        <f t="shared" si="46"/>
        <v>750839.36681387806</v>
      </c>
      <c r="P170" s="86">
        <f t="shared" si="47"/>
        <v>396000</v>
      </c>
      <c r="Q170" s="86">
        <f t="shared" si="48"/>
        <v>2023000</v>
      </c>
    </row>
    <row r="171" spans="1:17" ht="36" x14ac:dyDescent="0.2">
      <c r="A171" s="13">
        <v>141</v>
      </c>
      <c r="B171" s="13">
        <v>60131400</v>
      </c>
      <c r="C171" s="12" t="s">
        <v>295</v>
      </c>
      <c r="D171" s="12" t="s">
        <v>296</v>
      </c>
      <c r="E171" s="12" t="s">
        <v>297</v>
      </c>
      <c r="F171" s="13" t="s">
        <v>11</v>
      </c>
      <c r="G171" s="79">
        <v>153000</v>
      </c>
      <c r="H171" s="80">
        <v>181500</v>
      </c>
      <c r="I171" s="81">
        <v>142801.19</v>
      </c>
      <c r="J171" s="82"/>
      <c r="K171" s="82">
        <f t="shared" si="42"/>
        <v>16377.028698190559</v>
      </c>
      <c r="L171" s="82">
        <f t="shared" si="43"/>
        <v>159100.39666666667</v>
      </c>
      <c r="M171" s="82">
        <f t="shared" si="44"/>
        <v>158282.64375971683</v>
      </c>
      <c r="N171" s="82">
        <f t="shared" si="45"/>
        <v>153000</v>
      </c>
      <c r="O171" s="82">
        <f t="shared" si="46"/>
        <v>157494.10210217614</v>
      </c>
      <c r="P171" s="82">
        <f t="shared" si="47"/>
        <v>142801.19</v>
      </c>
      <c r="Q171" s="82">
        <f t="shared" si="48"/>
        <v>181500</v>
      </c>
    </row>
    <row r="172" spans="1:17" ht="36" x14ac:dyDescent="0.2">
      <c r="A172" s="17">
        <v>142</v>
      </c>
      <c r="B172" s="17">
        <v>60131404</v>
      </c>
      <c r="C172" s="16"/>
      <c r="D172" s="16" t="s">
        <v>298</v>
      </c>
      <c r="E172" s="16" t="s">
        <v>299</v>
      </c>
      <c r="F172" s="17" t="s">
        <v>11</v>
      </c>
      <c r="G172" s="83">
        <v>2992000</v>
      </c>
      <c r="H172" s="84">
        <v>1936990</v>
      </c>
      <c r="I172" s="85">
        <v>2117646.65</v>
      </c>
      <c r="J172" s="86"/>
      <c r="K172" s="86">
        <f t="shared" si="42"/>
        <v>460697.14153243951</v>
      </c>
      <c r="L172" s="86">
        <f t="shared" si="43"/>
        <v>2348878.8833333333</v>
      </c>
      <c r="M172" s="86">
        <f t="shared" si="44"/>
        <v>2306645.3226874806</v>
      </c>
      <c r="N172" s="86">
        <f t="shared" si="45"/>
        <v>2117646.65</v>
      </c>
      <c r="O172" s="86">
        <f t="shared" si="46"/>
        <v>2268067.7014724808</v>
      </c>
      <c r="P172" s="86">
        <f t="shared" si="47"/>
        <v>1936990</v>
      </c>
      <c r="Q172" s="86">
        <f t="shared" si="48"/>
        <v>2992000</v>
      </c>
    </row>
    <row r="173" spans="1:17" ht="36" x14ac:dyDescent="0.2">
      <c r="A173" s="13">
        <v>143</v>
      </c>
      <c r="B173" s="13">
        <v>60131302</v>
      </c>
      <c r="C173" s="12"/>
      <c r="D173" s="12" t="s">
        <v>300</v>
      </c>
      <c r="E173" s="12" t="s">
        <v>301</v>
      </c>
      <c r="F173" s="13" t="s">
        <v>11</v>
      </c>
      <c r="G173" s="79">
        <v>2760800</v>
      </c>
      <c r="H173" s="80" t="s">
        <v>396</v>
      </c>
      <c r="I173" s="81">
        <v>1142401.19</v>
      </c>
      <c r="J173" s="80"/>
      <c r="K173" s="82">
        <f t="shared" si="42"/>
        <v>809199.40500000003</v>
      </c>
      <c r="L173" s="82">
        <f t="shared" si="43"/>
        <v>1951600.595</v>
      </c>
      <c r="M173" s="82">
        <f t="shared" si="44"/>
        <v>1775933.896672959</v>
      </c>
      <c r="N173" s="82">
        <f t="shared" si="45"/>
        <v>1951600.595</v>
      </c>
      <c r="O173" s="82">
        <f t="shared" si="46"/>
        <v>1616079.2394880366</v>
      </c>
      <c r="P173" s="82">
        <f t="shared" si="47"/>
        <v>1142401.19</v>
      </c>
      <c r="Q173" s="82">
        <f t="shared" si="48"/>
        <v>2760800</v>
      </c>
    </row>
    <row r="174" spans="1:17" ht="24" x14ac:dyDescent="0.2">
      <c r="A174" s="17">
        <v>144</v>
      </c>
      <c r="B174" s="17">
        <v>60131309</v>
      </c>
      <c r="C174" s="16"/>
      <c r="D174" s="16" t="s">
        <v>302</v>
      </c>
      <c r="E174" s="16" t="s">
        <v>303</v>
      </c>
      <c r="F174" s="17" t="s">
        <v>11</v>
      </c>
      <c r="G174" s="83">
        <v>510000</v>
      </c>
      <c r="H174" s="84">
        <v>285890</v>
      </c>
      <c r="I174" s="85">
        <v>388235.12</v>
      </c>
      <c r="J174" s="86"/>
      <c r="K174" s="86">
        <f t="shared" si="42"/>
        <v>91606.951270225065</v>
      </c>
      <c r="L174" s="86">
        <f t="shared" si="43"/>
        <v>394708.37333333335</v>
      </c>
      <c r="M174" s="86">
        <f t="shared" si="44"/>
        <v>383961.77148769581</v>
      </c>
      <c r="N174" s="86">
        <f t="shared" si="45"/>
        <v>388235.12</v>
      </c>
      <c r="O174" s="86">
        <f t="shared" si="46"/>
        <v>373394.78200969088</v>
      </c>
      <c r="P174" s="86">
        <f t="shared" si="47"/>
        <v>285890</v>
      </c>
      <c r="Q174" s="86">
        <f t="shared" si="48"/>
        <v>510000</v>
      </c>
    </row>
    <row r="175" spans="1:17" ht="36" x14ac:dyDescent="0.2">
      <c r="A175" s="13">
        <v>145</v>
      </c>
      <c r="B175" s="13">
        <v>60131404</v>
      </c>
      <c r="C175" s="12"/>
      <c r="D175" s="12" t="s">
        <v>304</v>
      </c>
      <c r="E175" s="12" t="s">
        <v>305</v>
      </c>
      <c r="F175" s="13" t="s">
        <v>11</v>
      </c>
      <c r="G175" s="79">
        <v>2890000</v>
      </c>
      <c r="H175" s="80">
        <v>1902450</v>
      </c>
      <c r="I175" s="81">
        <v>260399.37</v>
      </c>
      <c r="J175" s="82"/>
      <c r="K175" s="82">
        <f t="shared" si="42"/>
        <v>1084557.5005134474</v>
      </c>
      <c r="L175" s="82">
        <f t="shared" si="43"/>
        <v>1684283.1233333333</v>
      </c>
      <c r="M175" s="82">
        <f t="shared" si="44"/>
        <v>1127068.575582857</v>
      </c>
      <c r="N175" s="82">
        <f t="shared" si="45"/>
        <v>1902450</v>
      </c>
      <c r="O175" s="82">
        <f t="shared" si="46"/>
        <v>636683.97045189643</v>
      </c>
      <c r="P175" s="82">
        <f t="shared" si="47"/>
        <v>260399.37</v>
      </c>
      <c r="Q175" s="82">
        <f t="shared" si="48"/>
        <v>2890000</v>
      </c>
    </row>
    <row r="176" spans="1:17" ht="24" x14ac:dyDescent="0.2">
      <c r="A176" s="17">
        <v>146</v>
      </c>
      <c r="B176" s="17">
        <v>60131501</v>
      </c>
      <c r="C176" s="16"/>
      <c r="D176" s="16" t="s">
        <v>306</v>
      </c>
      <c r="E176" s="16" t="s">
        <v>307</v>
      </c>
      <c r="F176" s="17" t="s">
        <v>11</v>
      </c>
      <c r="G176" s="83">
        <v>106930</v>
      </c>
      <c r="H176" s="84">
        <v>90200</v>
      </c>
      <c r="I176" s="85">
        <v>75599.509999999995</v>
      </c>
      <c r="J176" s="86"/>
      <c r="K176" s="86">
        <f t="shared" si="42"/>
        <v>12800.463584835024</v>
      </c>
      <c r="L176" s="86">
        <f t="shared" si="43"/>
        <v>90909.83666666667</v>
      </c>
      <c r="M176" s="86">
        <f t="shared" si="44"/>
        <v>90006.73922818563</v>
      </c>
      <c r="N176" s="86">
        <f t="shared" si="45"/>
        <v>90200</v>
      </c>
      <c r="O176" s="86">
        <f t="shared" si="46"/>
        <v>89110.71270310336</v>
      </c>
      <c r="P176" s="86">
        <f t="shared" si="47"/>
        <v>75599.509999999995</v>
      </c>
      <c r="Q176" s="86">
        <f t="shared" si="48"/>
        <v>106930</v>
      </c>
    </row>
    <row r="177" spans="1:17" ht="36" x14ac:dyDescent="0.2">
      <c r="A177" s="13">
        <v>147</v>
      </c>
      <c r="B177" s="13">
        <v>60131303</v>
      </c>
      <c r="C177" s="12"/>
      <c r="D177" s="12" t="s">
        <v>308</v>
      </c>
      <c r="E177" s="12" t="s">
        <v>309</v>
      </c>
      <c r="F177" s="13" t="s">
        <v>11</v>
      </c>
      <c r="G177" s="79">
        <v>8330000</v>
      </c>
      <c r="H177" s="80">
        <v>4637512</v>
      </c>
      <c r="I177" s="81">
        <v>924000.49</v>
      </c>
      <c r="J177" s="82"/>
      <c r="K177" s="82">
        <f t="shared" si="42"/>
        <v>3023490.6998215509</v>
      </c>
      <c r="L177" s="82">
        <f t="shared" si="43"/>
        <v>4630504.1633333331</v>
      </c>
      <c r="M177" s="82">
        <f t="shared" si="44"/>
        <v>3292562.921117533</v>
      </c>
      <c r="N177" s="82">
        <f t="shared" si="45"/>
        <v>4637512</v>
      </c>
      <c r="O177" s="82">
        <f t="shared" si="46"/>
        <v>2115758.2202820377</v>
      </c>
      <c r="P177" s="82">
        <f t="shared" si="47"/>
        <v>924000.49</v>
      </c>
      <c r="Q177" s="82">
        <f t="shared" si="48"/>
        <v>8330000</v>
      </c>
    </row>
    <row r="178" spans="1:17" ht="24" x14ac:dyDescent="0.2">
      <c r="A178" s="17">
        <v>148</v>
      </c>
      <c r="B178" s="17">
        <v>60131304</v>
      </c>
      <c r="C178" s="16"/>
      <c r="D178" s="16" t="s">
        <v>310</v>
      </c>
      <c r="E178" s="16" t="s">
        <v>311</v>
      </c>
      <c r="F178" s="17" t="s">
        <v>11</v>
      </c>
      <c r="G178" s="83">
        <v>1530000</v>
      </c>
      <c r="H178" s="84">
        <v>660990</v>
      </c>
      <c r="I178" s="85">
        <v>250108.25</v>
      </c>
      <c r="J178" s="86"/>
      <c r="K178" s="86">
        <f t="shared" si="42"/>
        <v>533554.65036146692</v>
      </c>
      <c r="L178" s="86">
        <f t="shared" si="43"/>
        <v>813699.41666666663</v>
      </c>
      <c r="M178" s="86">
        <f t="shared" si="44"/>
        <v>632418.81073729531</v>
      </c>
      <c r="N178" s="86">
        <f t="shared" si="45"/>
        <v>660990</v>
      </c>
      <c r="O178" s="86">
        <f t="shared" si="46"/>
        <v>486638.07718811679</v>
      </c>
      <c r="P178" s="86">
        <f t="shared" si="47"/>
        <v>250108.25</v>
      </c>
      <c r="Q178" s="86">
        <f t="shared" si="48"/>
        <v>1530000</v>
      </c>
    </row>
    <row r="179" spans="1:17" ht="24" x14ac:dyDescent="0.2">
      <c r="A179" s="13">
        <v>149</v>
      </c>
      <c r="B179" s="13">
        <v>60131400</v>
      </c>
      <c r="C179" s="12"/>
      <c r="D179" s="12" t="s">
        <v>312</v>
      </c>
      <c r="E179" s="12" t="s">
        <v>313</v>
      </c>
      <c r="F179" s="13" t="s">
        <v>11</v>
      </c>
      <c r="G179" s="79">
        <v>312900</v>
      </c>
      <c r="H179" s="80">
        <v>864490</v>
      </c>
      <c r="I179" s="81">
        <v>666119.16</v>
      </c>
      <c r="J179" s="82"/>
      <c r="K179" s="82">
        <f t="shared" si="42"/>
        <v>228124.30657511929</v>
      </c>
      <c r="L179" s="82">
        <f t="shared" si="43"/>
        <v>614503.05333333334</v>
      </c>
      <c r="M179" s="82">
        <f t="shared" si="44"/>
        <v>564814.47850776289</v>
      </c>
      <c r="N179" s="82">
        <f t="shared" si="45"/>
        <v>666119.16</v>
      </c>
      <c r="O179" s="82">
        <f t="shared" si="46"/>
        <v>512479.4277014152</v>
      </c>
      <c r="P179" s="82">
        <f t="shared" si="47"/>
        <v>312900</v>
      </c>
      <c r="Q179" s="82">
        <f t="shared" si="48"/>
        <v>864490</v>
      </c>
    </row>
    <row r="180" spans="1:17" ht="24" x14ac:dyDescent="0.2">
      <c r="A180" s="17">
        <v>150</v>
      </c>
      <c r="B180" s="17">
        <v>60131400</v>
      </c>
      <c r="C180" s="16"/>
      <c r="D180" s="16" t="s">
        <v>314</v>
      </c>
      <c r="E180" s="16" t="s">
        <v>315</v>
      </c>
      <c r="F180" s="17" t="s">
        <v>11</v>
      </c>
      <c r="G180" s="83">
        <v>1139000</v>
      </c>
      <c r="H180" s="84">
        <v>574200</v>
      </c>
      <c r="I180" s="85">
        <v>839999.58</v>
      </c>
      <c r="J180" s="86"/>
      <c r="K180" s="86">
        <f t="shared" si="42"/>
        <v>230711.38966450715</v>
      </c>
      <c r="L180" s="86">
        <f t="shared" si="43"/>
        <v>851066.52666666673</v>
      </c>
      <c r="M180" s="86">
        <f t="shared" si="44"/>
        <v>819008.97394468717</v>
      </c>
      <c r="N180" s="86">
        <f t="shared" si="45"/>
        <v>839999.58</v>
      </c>
      <c r="O180" s="86">
        <f t="shared" si="46"/>
        <v>787402.94357096043</v>
      </c>
      <c r="P180" s="86">
        <f t="shared" si="47"/>
        <v>574200</v>
      </c>
      <c r="Q180" s="86">
        <f t="shared" si="48"/>
        <v>1139000</v>
      </c>
    </row>
    <row r="181" spans="1:17" ht="24" x14ac:dyDescent="0.2">
      <c r="A181" s="13">
        <v>151</v>
      </c>
      <c r="B181" s="13">
        <v>60131404</v>
      </c>
      <c r="C181" s="12"/>
      <c r="D181" s="12" t="s">
        <v>316</v>
      </c>
      <c r="E181" s="12" t="s">
        <v>317</v>
      </c>
      <c r="F181" s="13" t="s">
        <v>11</v>
      </c>
      <c r="G181" s="79">
        <v>946900</v>
      </c>
      <c r="H181" s="80">
        <v>539000</v>
      </c>
      <c r="I181" s="81">
        <v>652764.98</v>
      </c>
      <c r="J181" s="82"/>
      <c r="K181" s="82">
        <f t="shared" si="42"/>
        <v>171865.6745073511</v>
      </c>
      <c r="L181" s="82">
        <f t="shared" si="43"/>
        <v>712888.32666666666</v>
      </c>
      <c r="M181" s="82">
        <f t="shared" si="44"/>
        <v>693239.40832742327</v>
      </c>
      <c r="N181" s="82">
        <f t="shared" si="45"/>
        <v>652764.98</v>
      </c>
      <c r="O181" s="82">
        <f t="shared" si="46"/>
        <v>675172.30363280163</v>
      </c>
      <c r="P181" s="82">
        <f t="shared" si="47"/>
        <v>539000</v>
      </c>
      <c r="Q181" s="82">
        <f t="shared" si="48"/>
        <v>946900</v>
      </c>
    </row>
    <row r="182" spans="1:17" ht="24" x14ac:dyDescent="0.2">
      <c r="A182" s="17">
        <v>152</v>
      </c>
      <c r="B182" s="17">
        <v>60131404</v>
      </c>
      <c r="C182" s="16"/>
      <c r="D182" s="16" t="s">
        <v>318</v>
      </c>
      <c r="E182" s="16" t="s">
        <v>319</v>
      </c>
      <c r="F182" s="17" t="s">
        <v>11</v>
      </c>
      <c r="G182" s="83">
        <v>1110100</v>
      </c>
      <c r="H182" s="84">
        <v>451000</v>
      </c>
      <c r="I182" s="85">
        <v>585312.21</v>
      </c>
      <c r="J182" s="86"/>
      <c r="K182" s="86">
        <f t="shared" si="42"/>
        <v>284381.35668854712</v>
      </c>
      <c r="L182" s="86">
        <f t="shared" si="43"/>
        <v>715470.73666666669</v>
      </c>
      <c r="M182" s="86">
        <f t="shared" si="44"/>
        <v>664215.09747960442</v>
      </c>
      <c r="N182" s="86">
        <f t="shared" si="45"/>
        <v>585312.21</v>
      </c>
      <c r="O182" s="86">
        <f t="shared" si="46"/>
        <v>621554.96071160177</v>
      </c>
      <c r="P182" s="86">
        <f t="shared" si="47"/>
        <v>451000</v>
      </c>
      <c r="Q182" s="86">
        <f t="shared" si="48"/>
        <v>1110100</v>
      </c>
    </row>
    <row r="183" spans="1:17" ht="36" x14ac:dyDescent="0.2">
      <c r="A183" s="13">
        <v>153</v>
      </c>
      <c r="B183" s="13">
        <v>60131500</v>
      </c>
      <c r="C183" s="12"/>
      <c r="D183" s="12" t="s">
        <v>320</v>
      </c>
      <c r="E183" s="12" t="s">
        <v>321</v>
      </c>
      <c r="F183" s="13" t="s">
        <v>11</v>
      </c>
      <c r="G183" s="79">
        <v>387600</v>
      </c>
      <c r="H183" s="80">
        <v>64053</v>
      </c>
      <c r="I183" s="81">
        <v>134117.76000000001</v>
      </c>
      <c r="J183" s="82"/>
      <c r="K183" s="82">
        <f t="shared" si="42"/>
        <v>138982.40408142607</v>
      </c>
      <c r="L183" s="82">
        <f t="shared" si="43"/>
        <v>195256.92</v>
      </c>
      <c r="M183" s="82">
        <f t="shared" si="44"/>
        <v>149326.3712981905</v>
      </c>
      <c r="N183" s="82">
        <f t="shared" si="45"/>
        <v>134117.76000000001</v>
      </c>
      <c r="O183" s="82">
        <f t="shared" si="46"/>
        <v>116967.34239730806</v>
      </c>
      <c r="P183" s="82">
        <f t="shared" si="47"/>
        <v>64053</v>
      </c>
      <c r="Q183" s="82">
        <f t="shared" si="48"/>
        <v>387600</v>
      </c>
    </row>
    <row r="184" spans="1:17" ht="36" x14ac:dyDescent="0.2">
      <c r="A184" s="17">
        <v>154</v>
      </c>
      <c r="B184" s="17">
        <v>60131324</v>
      </c>
      <c r="C184" s="16"/>
      <c r="D184" s="16" t="s">
        <v>322</v>
      </c>
      <c r="E184" s="16" t="s">
        <v>323</v>
      </c>
      <c r="F184" s="17" t="s">
        <v>11</v>
      </c>
      <c r="G184" s="83">
        <v>71230</v>
      </c>
      <c r="H184" s="84">
        <v>33000</v>
      </c>
      <c r="I184" s="85">
        <v>50232.28</v>
      </c>
      <c r="J184" s="86"/>
      <c r="K184" s="86">
        <f t="shared" si="42"/>
        <v>15632.546601372693</v>
      </c>
      <c r="L184" s="86">
        <f t="shared" si="43"/>
        <v>51487.426666666666</v>
      </c>
      <c r="M184" s="86">
        <f t="shared" si="44"/>
        <v>49059.139346301134</v>
      </c>
      <c r="N184" s="86">
        <f t="shared" si="45"/>
        <v>50232.28</v>
      </c>
      <c r="O184" s="86">
        <f t="shared" si="46"/>
        <v>46692.914822242354</v>
      </c>
      <c r="P184" s="86">
        <f t="shared" si="47"/>
        <v>33000</v>
      </c>
      <c r="Q184" s="86">
        <f t="shared" si="48"/>
        <v>71230</v>
      </c>
    </row>
    <row r="185" spans="1:17" ht="24" x14ac:dyDescent="0.2">
      <c r="A185" s="13">
        <v>155</v>
      </c>
      <c r="B185" s="13">
        <v>60121224</v>
      </c>
      <c r="C185" s="12" t="s">
        <v>324</v>
      </c>
      <c r="D185" s="12" t="s">
        <v>325</v>
      </c>
      <c r="E185" s="12" t="s">
        <v>326</v>
      </c>
      <c r="F185" s="13" t="s">
        <v>11</v>
      </c>
      <c r="G185" s="79">
        <v>5363</v>
      </c>
      <c r="H185" s="80">
        <v>8690</v>
      </c>
      <c r="I185" s="81">
        <v>7561.26</v>
      </c>
      <c r="J185" s="82"/>
      <c r="K185" s="82">
        <f t="shared" si="42"/>
        <v>1381.4376575469767</v>
      </c>
      <c r="L185" s="82">
        <f t="shared" si="43"/>
        <v>7204.753333333334</v>
      </c>
      <c r="M185" s="82">
        <f t="shared" si="44"/>
        <v>7063.2934289385075</v>
      </c>
      <c r="N185" s="82">
        <f t="shared" si="45"/>
        <v>7561.26</v>
      </c>
      <c r="O185" s="82">
        <f t="shared" si="46"/>
        <v>6915.7777550767041</v>
      </c>
      <c r="P185" s="82">
        <f t="shared" si="47"/>
        <v>5363</v>
      </c>
      <c r="Q185" s="82">
        <f t="shared" si="48"/>
        <v>8690</v>
      </c>
    </row>
    <row r="186" spans="1:17" ht="36" x14ac:dyDescent="0.2">
      <c r="A186" s="17">
        <v>156</v>
      </c>
      <c r="B186" s="17">
        <v>60121236</v>
      </c>
      <c r="C186" s="16"/>
      <c r="D186" s="16" t="s">
        <v>327</v>
      </c>
      <c r="E186" s="16" t="s">
        <v>328</v>
      </c>
      <c r="F186" s="17" t="s">
        <v>11</v>
      </c>
      <c r="G186" s="83">
        <v>8500</v>
      </c>
      <c r="H186" s="84">
        <v>7590</v>
      </c>
      <c r="I186" s="85">
        <v>50232.28</v>
      </c>
      <c r="J186" s="86"/>
      <c r="K186" s="86">
        <f t="shared" si="42"/>
        <v>19890.744183600124</v>
      </c>
      <c r="L186" s="86">
        <f t="shared" si="43"/>
        <v>22107.426666666666</v>
      </c>
      <c r="M186" s="86">
        <f t="shared" si="44"/>
        <v>14798.392119274569</v>
      </c>
      <c r="N186" s="86">
        <f t="shared" si="45"/>
        <v>8500</v>
      </c>
      <c r="O186" s="86">
        <f t="shared" si="46"/>
        <v>11139.70789134201</v>
      </c>
      <c r="P186" s="86">
        <f t="shared" si="47"/>
        <v>7590</v>
      </c>
      <c r="Q186" s="86">
        <f t="shared" si="48"/>
        <v>50232.28</v>
      </c>
    </row>
    <row r="187" spans="1:17" ht="24" x14ac:dyDescent="0.2">
      <c r="A187" s="13">
        <v>157</v>
      </c>
      <c r="B187" s="13">
        <v>44121706</v>
      </c>
      <c r="C187" s="12" t="s">
        <v>329</v>
      </c>
      <c r="D187" s="12" t="s">
        <v>330</v>
      </c>
      <c r="E187" s="12" t="s">
        <v>331</v>
      </c>
      <c r="F187" s="13" t="s">
        <v>11</v>
      </c>
      <c r="G187" s="79">
        <v>6970</v>
      </c>
      <c r="H187" s="80">
        <v>27390</v>
      </c>
      <c r="I187" s="81">
        <v>14280</v>
      </c>
      <c r="J187" s="82"/>
      <c r="K187" s="82">
        <f t="shared" si="42"/>
        <v>8447.7781431306266</v>
      </c>
      <c r="L187" s="82">
        <f t="shared" si="43"/>
        <v>16213.333333333334</v>
      </c>
      <c r="M187" s="82">
        <f t="shared" si="44"/>
        <v>13969.611849651354</v>
      </c>
      <c r="N187" s="82">
        <f t="shared" si="45"/>
        <v>14280</v>
      </c>
      <c r="O187" s="82">
        <f t="shared" si="46"/>
        <v>11999.533975351873</v>
      </c>
      <c r="P187" s="82">
        <f t="shared" si="47"/>
        <v>6970</v>
      </c>
      <c r="Q187" s="82">
        <f t="shared" si="48"/>
        <v>27390</v>
      </c>
    </row>
    <row r="188" spans="1:17" ht="24" x14ac:dyDescent="0.2">
      <c r="A188" s="17">
        <v>158</v>
      </c>
      <c r="B188" s="17">
        <v>44121707</v>
      </c>
      <c r="C188" s="16"/>
      <c r="D188" s="16" t="s">
        <v>332</v>
      </c>
      <c r="E188" s="16" t="s">
        <v>333</v>
      </c>
      <c r="F188" s="17" t="s">
        <v>11</v>
      </c>
      <c r="G188" s="83">
        <v>14149</v>
      </c>
      <c r="H188" s="84">
        <v>29590</v>
      </c>
      <c r="I188" s="85">
        <v>25032</v>
      </c>
      <c r="J188" s="86"/>
      <c r="K188" s="86">
        <f t="shared" si="42"/>
        <v>6477.6498996335258</v>
      </c>
      <c r="L188" s="86">
        <f t="shared" si="43"/>
        <v>22923.666666666668</v>
      </c>
      <c r="M188" s="86">
        <f t="shared" si="44"/>
        <v>21883.76726043165</v>
      </c>
      <c r="N188" s="86">
        <f t="shared" si="45"/>
        <v>25032</v>
      </c>
      <c r="O188" s="86">
        <f t="shared" si="46"/>
        <v>20772.682952650113</v>
      </c>
      <c r="P188" s="86">
        <f t="shared" si="47"/>
        <v>14149</v>
      </c>
      <c r="Q188" s="86">
        <f t="shared" si="48"/>
        <v>29590</v>
      </c>
    </row>
    <row r="189" spans="1:17" ht="24" x14ac:dyDescent="0.2">
      <c r="A189" s="13">
        <v>159</v>
      </c>
      <c r="B189" s="13">
        <v>44121804</v>
      </c>
      <c r="C189" s="12"/>
      <c r="D189" s="12" t="s">
        <v>334</v>
      </c>
      <c r="E189" s="12" t="s">
        <v>335</v>
      </c>
      <c r="F189" s="13" t="s">
        <v>11</v>
      </c>
      <c r="G189" s="79">
        <v>2550</v>
      </c>
      <c r="H189" s="80">
        <v>3850</v>
      </c>
      <c r="I189" s="81">
        <v>4200.7</v>
      </c>
      <c r="J189" s="82"/>
      <c r="K189" s="82">
        <f t="shared" si="42"/>
        <v>710.07049571777452</v>
      </c>
      <c r="L189" s="82">
        <f t="shared" si="43"/>
        <v>3533.5666666666671</v>
      </c>
      <c r="M189" s="82">
        <f t="shared" si="44"/>
        <v>3454.9427786253891</v>
      </c>
      <c r="N189" s="82">
        <f t="shared" si="45"/>
        <v>3850</v>
      </c>
      <c r="O189" s="82">
        <f t="shared" si="46"/>
        <v>3370.9657285519743</v>
      </c>
      <c r="P189" s="82">
        <f t="shared" si="47"/>
        <v>2550</v>
      </c>
      <c r="Q189" s="82">
        <f t="shared" si="48"/>
        <v>4200.7</v>
      </c>
    </row>
    <row r="190" spans="1:17" ht="24" x14ac:dyDescent="0.2">
      <c r="A190" s="17">
        <v>160</v>
      </c>
      <c r="B190" s="17">
        <v>60121124</v>
      </c>
      <c r="C190" s="16"/>
      <c r="D190" s="16" t="s">
        <v>336</v>
      </c>
      <c r="E190" s="16" t="s">
        <v>337</v>
      </c>
      <c r="F190" s="17" t="s">
        <v>11</v>
      </c>
      <c r="G190" s="83">
        <v>16150</v>
      </c>
      <c r="H190" s="84">
        <v>11000</v>
      </c>
      <c r="I190" s="85">
        <v>15120.14</v>
      </c>
      <c r="J190" s="86"/>
      <c r="K190" s="86">
        <f t="shared" si="42"/>
        <v>2225.075909796235</v>
      </c>
      <c r="L190" s="86">
        <f t="shared" si="43"/>
        <v>14090.046666666667</v>
      </c>
      <c r="M190" s="86">
        <f t="shared" si="44"/>
        <v>13900.817492420336</v>
      </c>
      <c r="N190" s="86">
        <f t="shared" si="45"/>
        <v>15120.14</v>
      </c>
      <c r="O190" s="86">
        <f t="shared" si="46"/>
        <v>13700.785394935909</v>
      </c>
      <c r="P190" s="86">
        <f t="shared" si="47"/>
        <v>11000</v>
      </c>
      <c r="Q190" s="86">
        <f t="shared" si="48"/>
        <v>16150</v>
      </c>
    </row>
    <row r="191" spans="1:17" ht="24" x14ac:dyDescent="0.2">
      <c r="A191" s="13">
        <v>161</v>
      </c>
      <c r="B191" s="13">
        <v>31201610</v>
      </c>
      <c r="C191" s="12"/>
      <c r="D191" s="12" t="s">
        <v>338</v>
      </c>
      <c r="E191" s="12" t="s">
        <v>339</v>
      </c>
      <c r="F191" s="13" t="s">
        <v>11</v>
      </c>
      <c r="G191" s="79">
        <v>4900</v>
      </c>
      <c r="H191" s="80">
        <v>38390</v>
      </c>
      <c r="I191" s="81">
        <v>13273.26</v>
      </c>
      <c r="J191" s="82"/>
      <c r="K191" s="82">
        <f t="shared" si="42"/>
        <v>14230.41426450638</v>
      </c>
      <c r="L191" s="82">
        <f t="shared" si="43"/>
        <v>18854.420000000002</v>
      </c>
      <c r="M191" s="82">
        <f t="shared" si="44"/>
        <v>13566.378549355646</v>
      </c>
      <c r="N191" s="82">
        <f t="shared" si="45"/>
        <v>13273.26</v>
      </c>
      <c r="O191" s="82">
        <f t="shared" si="46"/>
        <v>9820.946962474809</v>
      </c>
      <c r="P191" s="82">
        <f t="shared" si="47"/>
        <v>4900</v>
      </c>
      <c r="Q191" s="82">
        <f t="shared" si="48"/>
        <v>38390</v>
      </c>
    </row>
    <row r="192" spans="1:17" ht="24" x14ac:dyDescent="0.2">
      <c r="A192" s="17">
        <v>162</v>
      </c>
      <c r="B192" s="17">
        <v>31201622</v>
      </c>
      <c r="C192" s="16"/>
      <c r="D192" s="16" t="s">
        <v>340</v>
      </c>
      <c r="E192" s="16" t="s">
        <v>341</v>
      </c>
      <c r="F192" s="17" t="s">
        <v>11</v>
      </c>
      <c r="G192" s="83">
        <v>16830</v>
      </c>
      <c r="H192" s="84">
        <v>11440</v>
      </c>
      <c r="I192" s="85">
        <v>17808.349999999999</v>
      </c>
      <c r="J192" s="86"/>
      <c r="K192" s="86">
        <f t="shared" si="42"/>
        <v>2800.1021895042841</v>
      </c>
      <c r="L192" s="86">
        <f t="shared" si="43"/>
        <v>15359.449999999999</v>
      </c>
      <c r="M192" s="86">
        <f t="shared" si="44"/>
        <v>15079.187485567696</v>
      </c>
      <c r="N192" s="86">
        <f t="shared" si="45"/>
        <v>16830</v>
      </c>
      <c r="O192" s="86">
        <f t="shared" si="46"/>
        <v>14779.509847846615</v>
      </c>
      <c r="P192" s="86">
        <f t="shared" si="47"/>
        <v>11440</v>
      </c>
      <c r="Q192" s="86">
        <f t="shared" si="48"/>
        <v>17808.349999999999</v>
      </c>
    </row>
    <row r="193" spans="1:17" ht="24" x14ac:dyDescent="0.2">
      <c r="A193" s="13">
        <v>163</v>
      </c>
      <c r="B193" s="13">
        <v>44121708</v>
      </c>
      <c r="C193" s="12"/>
      <c r="D193" s="12" t="s">
        <v>342</v>
      </c>
      <c r="E193" s="12" t="s">
        <v>343</v>
      </c>
      <c r="F193" s="13" t="s">
        <v>11</v>
      </c>
      <c r="G193" s="79">
        <v>31100</v>
      </c>
      <c r="H193" s="80">
        <v>21890</v>
      </c>
      <c r="I193" s="81">
        <v>23352.560000000001</v>
      </c>
      <c r="J193" s="82"/>
      <c r="K193" s="82">
        <f t="shared" si="42"/>
        <v>4041.2595438551143</v>
      </c>
      <c r="L193" s="82">
        <f t="shared" si="43"/>
        <v>25447.52</v>
      </c>
      <c r="M193" s="82">
        <f t="shared" si="44"/>
        <v>25144.724545810284</v>
      </c>
      <c r="N193" s="82">
        <f t="shared" si="45"/>
        <v>23352.560000000001</v>
      </c>
      <c r="O193" s="82">
        <f t="shared" si="46"/>
        <v>24863.425465341301</v>
      </c>
      <c r="P193" s="82">
        <f t="shared" si="47"/>
        <v>21890</v>
      </c>
      <c r="Q193" s="82">
        <f t="shared" si="48"/>
        <v>31100</v>
      </c>
    </row>
    <row r="194" spans="1:17" ht="24" x14ac:dyDescent="0.2">
      <c r="A194" s="17">
        <v>164</v>
      </c>
      <c r="B194" s="17">
        <v>44121708</v>
      </c>
      <c r="C194" s="16"/>
      <c r="D194" s="16" t="s">
        <v>344</v>
      </c>
      <c r="E194" s="16" t="s">
        <v>345</v>
      </c>
      <c r="F194" s="17" t="s">
        <v>11</v>
      </c>
      <c r="G194" s="83">
        <v>22576</v>
      </c>
      <c r="H194" s="84">
        <v>35145</v>
      </c>
      <c r="I194" s="85">
        <v>22681.4</v>
      </c>
      <c r="J194" s="86"/>
      <c r="K194" s="86">
        <f t="shared" si="42"/>
        <v>5900.3973041369645</v>
      </c>
      <c r="L194" s="86">
        <f t="shared" si="43"/>
        <v>26800.799999999999</v>
      </c>
      <c r="M194" s="86">
        <f t="shared" si="44"/>
        <v>26205.561354895144</v>
      </c>
      <c r="N194" s="86">
        <f t="shared" si="45"/>
        <v>22681.4</v>
      </c>
      <c r="O194" s="86">
        <f t="shared" si="46"/>
        <v>25676.717340217641</v>
      </c>
      <c r="P194" s="86">
        <f t="shared" si="47"/>
        <v>22576</v>
      </c>
      <c r="Q194" s="86">
        <f t="shared" si="48"/>
        <v>35145</v>
      </c>
    </row>
    <row r="195" spans="1:17" ht="24" x14ac:dyDescent="0.2">
      <c r="A195" s="13">
        <v>165</v>
      </c>
      <c r="B195" s="13">
        <v>14111514</v>
      </c>
      <c r="C195" s="12"/>
      <c r="D195" s="12" t="s">
        <v>346</v>
      </c>
      <c r="E195" s="12" t="s">
        <v>347</v>
      </c>
      <c r="F195" s="13" t="s">
        <v>11</v>
      </c>
      <c r="G195" s="79">
        <v>7485</v>
      </c>
      <c r="H195" s="80">
        <v>24090</v>
      </c>
      <c r="I195" s="81">
        <v>10919.44</v>
      </c>
      <c r="J195" s="82"/>
      <c r="K195" s="82">
        <f t="shared" si="42"/>
        <v>7156.8541648098098</v>
      </c>
      <c r="L195" s="82">
        <f t="shared" si="43"/>
        <v>14164.813333333334</v>
      </c>
      <c r="M195" s="82">
        <f t="shared" si="44"/>
        <v>12533.614234657656</v>
      </c>
      <c r="N195" s="82">
        <f t="shared" si="45"/>
        <v>10919.44</v>
      </c>
      <c r="O195" s="82">
        <f t="shared" si="46"/>
        <v>11248.959915890871</v>
      </c>
      <c r="P195" s="82">
        <f t="shared" si="47"/>
        <v>7485</v>
      </c>
      <c r="Q195" s="82">
        <f t="shared" si="48"/>
        <v>24090</v>
      </c>
    </row>
    <row r="196" spans="1:17" ht="24" x14ac:dyDescent="0.2">
      <c r="A196" s="17">
        <v>166</v>
      </c>
      <c r="B196" s="17">
        <v>60124316</v>
      </c>
      <c r="C196" s="16"/>
      <c r="D196" s="16" t="s">
        <v>348</v>
      </c>
      <c r="E196" s="16" t="s">
        <v>349</v>
      </c>
      <c r="F196" s="17" t="s">
        <v>11</v>
      </c>
      <c r="G196" s="83">
        <v>10062</v>
      </c>
      <c r="H196" s="84">
        <v>7590</v>
      </c>
      <c r="I196" s="85">
        <v>3863.93</v>
      </c>
      <c r="J196" s="86"/>
      <c r="K196" s="86">
        <f t="shared" si="42"/>
        <v>2547.5577273974027</v>
      </c>
      <c r="L196" s="86">
        <f t="shared" si="43"/>
        <v>7171.9766666666665</v>
      </c>
      <c r="M196" s="86">
        <f t="shared" si="44"/>
        <v>6657.6114643553337</v>
      </c>
      <c r="N196" s="86">
        <f t="shared" si="45"/>
        <v>7590</v>
      </c>
      <c r="O196" s="86">
        <f t="shared" si="46"/>
        <v>6123.1989302800421</v>
      </c>
      <c r="P196" s="86">
        <f t="shared" si="47"/>
        <v>3863.93</v>
      </c>
      <c r="Q196" s="86">
        <f t="shared" si="48"/>
        <v>10062</v>
      </c>
    </row>
    <row r="197" spans="1:17" ht="24" x14ac:dyDescent="0.2">
      <c r="A197" s="13">
        <v>167</v>
      </c>
      <c r="B197" s="13">
        <v>44121618</v>
      </c>
      <c r="C197" s="12"/>
      <c r="D197" s="12" t="s">
        <v>350</v>
      </c>
      <c r="E197" s="12" t="s">
        <v>351</v>
      </c>
      <c r="F197" s="13" t="s">
        <v>11</v>
      </c>
      <c r="G197" s="79">
        <v>1560</v>
      </c>
      <c r="H197" s="80">
        <v>10989</v>
      </c>
      <c r="I197" s="81">
        <v>10919.44</v>
      </c>
      <c r="J197" s="82"/>
      <c r="K197" s="82">
        <f t="shared" si="42"/>
        <v>4428.5688270992878</v>
      </c>
      <c r="L197" s="82">
        <f t="shared" si="43"/>
        <v>7822.8133333333344</v>
      </c>
      <c r="M197" s="82">
        <f t="shared" si="44"/>
        <v>5720.4173168722136</v>
      </c>
      <c r="N197" s="82">
        <f t="shared" si="45"/>
        <v>10919.44</v>
      </c>
      <c r="O197" s="82">
        <f t="shared" si="46"/>
        <v>3642.520511517755</v>
      </c>
      <c r="P197" s="82">
        <f t="shared" si="47"/>
        <v>1560</v>
      </c>
      <c r="Q197" s="82">
        <f t="shared" si="48"/>
        <v>10989</v>
      </c>
    </row>
    <row r="198" spans="1:17" ht="24" x14ac:dyDescent="0.2">
      <c r="A198" s="17">
        <v>168</v>
      </c>
      <c r="B198" s="17">
        <v>44121701</v>
      </c>
      <c r="C198" s="16"/>
      <c r="D198" s="16" t="s">
        <v>352</v>
      </c>
      <c r="E198" s="16" t="s">
        <v>353</v>
      </c>
      <c r="F198" s="17" t="s">
        <v>11</v>
      </c>
      <c r="G198" s="83">
        <v>10965</v>
      </c>
      <c r="H198" s="84">
        <v>27390</v>
      </c>
      <c r="I198" s="85">
        <v>16799.23</v>
      </c>
      <c r="J198" s="86"/>
      <c r="K198" s="86">
        <f t="shared" si="42"/>
        <v>6798.5560058801402</v>
      </c>
      <c r="L198" s="86">
        <f t="shared" si="43"/>
        <v>18384.743333333332</v>
      </c>
      <c r="M198" s="86">
        <f t="shared" si="44"/>
        <v>17151.28570556999</v>
      </c>
      <c r="N198" s="86">
        <f t="shared" si="45"/>
        <v>16799.23</v>
      </c>
      <c r="O198" s="86">
        <f t="shared" si="46"/>
        <v>16022.603981011214</v>
      </c>
      <c r="P198" s="86">
        <f t="shared" si="47"/>
        <v>10965</v>
      </c>
      <c r="Q198" s="86">
        <f t="shared" si="48"/>
        <v>27390</v>
      </c>
    </row>
    <row r="199" spans="1:17" ht="36" x14ac:dyDescent="0.2">
      <c r="A199" s="13">
        <v>169</v>
      </c>
      <c r="B199" s="13">
        <v>14111514</v>
      </c>
      <c r="C199" s="12"/>
      <c r="D199" s="12" t="s">
        <v>354</v>
      </c>
      <c r="E199" s="12" t="s">
        <v>355</v>
      </c>
      <c r="F199" s="13" t="s">
        <v>11</v>
      </c>
      <c r="G199" s="79">
        <v>20600</v>
      </c>
      <c r="H199" s="80">
        <v>16269</v>
      </c>
      <c r="I199" s="81">
        <v>20160</v>
      </c>
      <c r="J199" s="82"/>
      <c r="K199" s="82">
        <f t="shared" si="42"/>
        <v>1946.2511542849643</v>
      </c>
      <c r="L199" s="82">
        <f t="shared" si="43"/>
        <v>19009.666666666668</v>
      </c>
      <c r="M199" s="82">
        <f t="shared" si="44"/>
        <v>18904.834036865712</v>
      </c>
      <c r="N199" s="82">
        <f t="shared" si="45"/>
        <v>20160</v>
      </c>
      <c r="O199" s="82">
        <f t="shared" si="46"/>
        <v>18795.407727991504</v>
      </c>
      <c r="P199" s="82">
        <f t="shared" si="47"/>
        <v>16269</v>
      </c>
      <c r="Q199" s="82">
        <f t="shared" si="48"/>
        <v>20600</v>
      </c>
    </row>
    <row r="200" spans="1:17" ht="24" x14ac:dyDescent="0.2">
      <c r="A200" s="17">
        <v>170</v>
      </c>
      <c r="B200" s="17">
        <v>44121701</v>
      </c>
      <c r="C200" s="16"/>
      <c r="D200" s="16" t="s">
        <v>356</v>
      </c>
      <c r="E200" s="16" t="s">
        <v>357</v>
      </c>
      <c r="F200" s="17" t="s">
        <v>11</v>
      </c>
      <c r="G200" s="83">
        <v>5600</v>
      </c>
      <c r="H200" s="84">
        <v>19690</v>
      </c>
      <c r="I200" s="85">
        <v>1679.09</v>
      </c>
      <c r="J200" s="86"/>
      <c r="K200" s="86">
        <f t="shared" si="42"/>
        <v>7733.7249488213774</v>
      </c>
      <c r="L200" s="86">
        <f t="shared" si="43"/>
        <v>8989.6966666666667</v>
      </c>
      <c r="M200" s="86">
        <f t="shared" si="44"/>
        <v>5699.4888200658597</v>
      </c>
      <c r="N200" s="86">
        <f t="shared" si="45"/>
        <v>5600</v>
      </c>
      <c r="O200" s="86">
        <f t="shared" si="46"/>
        <v>3636.7192819033939</v>
      </c>
      <c r="P200" s="86">
        <f t="shared" si="47"/>
        <v>1679.09</v>
      </c>
      <c r="Q200" s="86">
        <f t="shared" si="48"/>
        <v>19690</v>
      </c>
    </row>
    <row r="201" spans="1:17" x14ac:dyDescent="0.2">
      <c r="A201" s="13">
        <v>171</v>
      </c>
      <c r="B201" s="13">
        <v>14111507</v>
      </c>
      <c r="C201" s="12"/>
      <c r="D201" s="12" t="s">
        <v>358</v>
      </c>
      <c r="E201" s="12" t="s">
        <v>359</v>
      </c>
      <c r="F201" s="13" t="s">
        <v>11</v>
      </c>
      <c r="G201" s="79">
        <v>7485</v>
      </c>
      <c r="H201" s="80">
        <v>5500</v>
      </c>
      <c r="I201" s="81">
        <v>9240.35</v>
      </c>
      <c r="J201" s="82"/>
      <c r="K201" s="82">
        <f t="shared" si="42"/>
        <v>1527.9505789346308</v>
      </c>
      <c r="L201" s="82">
        <f t="shared" si="43"/>
        <v>7408.45</v>
      </c>
      <c r="M201" s="82">
        <f t="shared" si="44"/>
        <v>7245.710398662859</v>
      </c>
      <c r="N201" s="82">
        <f t="shared" si="45"/>
        <v>7485</v>
      </c>
      <c r="O201" s="82">
        <f t="shared" si="46"/>
        <v>7081.4888732001491</v>
      </c>
      <c r="P201" s="82">
        <f t="shared" si="47"/>
        <v>5500</v>
      </c>
      <c r="Q201" s="82">
        <f t="shared" si="48"/>
        <v>9240.35</v>
      </c>
    </row>
    <row r="202" spans="1:17" x14ac:dyDescent="0.2">
      <c r="A202" s="7"/>
      <c r="B202" s="7"/>
      <c r="C202" s="9"/>
      <c r="D202" s="9"/>
      <c r="E202" s="9"/>
      <c r="F202" s="7"/>
      <c r="G202" s="89"/>
      <c r="H202" s="90"/>
      <c r="I202" s="96"/>
      <c r="J202" s="90"/>
      <c r="K202" s="90" t="str">
        <f t="shared" si="42"/>
        <v/>
      </c>
      <c r="L202" s="90"/>
      <c r="M202" s="90"/>
      <c r="N202" s="90"/>
      <c r="O202" s="90"/>
      <c r="P202" s="90"/>
      <c r="Q202" s="90"/>
    </row>
    <row r="203" spans="1:17" ht="17.25" x14ac:dyDescent="0.2">
      <c r="A203" s="104" t="s">
        <v>360</v>
      </c>
      <c r="B203" s="104"/>
      <c r="C203" s="104"/>
      <c r="D203" s="104"/>
      <c r="E203" s="104"/>
      <c r="F203" s="104"/>
      <c r="G203" s="105"/>
      <c r="H203" s="92"/>
      <c r="I203" s="92"/>
      <c r="J203" s="92"/>
      <c r="K203" s="92" t="str">
        <f t="shared" si="42"/>
        <v/>
      </c>
      <c r="L203" s="92"/>
      <c r="M203" s="92"/>
      <c r="N203" s="92"/>
      <c r="O203" s="92"/>
      <c r="P203" s="92"/>
      <c r="Q203" s="92"/>
    </row>
    <row r="204" spans="1:17" ht="15" x14ac:dyDescent="0.2">
      <c r="A204" s="102" t="s">
        <v>361</v>
      </c>
      <c r="B204" s="102"/>
      <c r="C204" s="102"/>
      <c r="D204" s="102"/>
      <c r="E204" s="102"/>
      <c r="F204" s="102"/>
      <c r="G204" s="103"/>
      <c r="H204" s="94"/>
      <c r="I204" s="94"/>
      <c r="J204" s="94"/>
      <c r="K204" s="94" t="str">
        <f t="shared" si="42"/>
        <v/>
      </c>
      <c r="L204" s="94"/>
      <c r="M204" s="94"/>
      <c r="N204" s="94"/>
      <c r="O204" s="94"/>
      <c r="P204" s="94"/>
      <c r="Q204" s="94"/>
    </row>
    <row r="205" spans="1:17" s="3" customFormat="1" ht="24" x14ac:dyDescent="0.25">
      <c r="A205" s="21" t="s">
        <v>2</v>
      </c>
      <c r="B205" s="21" t="s">
        <v>3</v>
      </c>
      <c r="C205" s="21" t="s">
        <v>141</v>
      </c>
      <c r="D205" s="21" t="s">
        <v>5</v>
      </c>
      <c r="E205" s="21" t="s">
        <v>142</v>
      </c>
      <c r="F205" s="21" t="s">
        <v>7</v>
      </c>
      <c r="G205" s="77" t="s">
        <v>390</v>
      </c>
      <c r="H205" s="78"/>
      <c r="I205" s="78"/>
      <c r="J205" s="78"/>
      <c r="K205" s="78" t="s">
        <v>405</v>
      </c>
      <c r="L205" s="78" t="s">
        <v>403</v>
      </c>
      <c r="M205" s="78" t="s">
        <v>404</v>
      </c>
      <c r="N205" s="78" t="s">
        <v>408</v>
      </c>
      <c r="O205" s="78" t="s">
        <v>409</v>
      </c>
      <c r="P205" s="78" t="s">
        <v>406</v>
      </c>
      <c r="Q205" s="78" t="s">
        <v>407</v>
      </c>
    </row>
    <row r="206" spans="1:17" ht="36" x14ac:dyDescent="0.2">
      <c r="A206" s="13">
        <v>172</v>
      </c>
      <c r="B206" s="13">
        <v>49181509</v>
      </c>
      <c r="C206" s="12" t="s">
        <v>362</v>
      </c>
      <c r="D206" s="12" t="s">
        <v>363</v>
      </c>
      <c r="E206" s="12" t="s">
        <v>364</v>
      </c>
      <c r="F206" s="13" t="s">
        <v>11</v>
      </c>
      <c r="G206" s="79">
        <v>25500</v>
      </c>
      <c r="H206" s="80">
        <v>16500</v>
      </c>
      <c r="I206" s="81">
        <v>41159.72</v>
      </c>
      <c r="J206" s="88">
        <v>22260</v>
      </c>
      <c r="K206" s="82">
        <f t="shared" ref="K206:K218" si="49">IF(COUNT(G206:J206)&gt;=2,_xlfn.STDEV.P(G206:J206),"")</f>
        <v>9135.1082267644761</v>
      </c>
      <c r="L206" s="82">
        <f t="shared" ref="L206:L218" si="50">AVERAGE(G206:J206)</f>
        <v>26354.93</v>
      </c>
      <c r="M206" s="82">
        <f t="shared" ref="M206:M218" si="51">GEOMEAN(G206:J206)</f>
        <v>24917.554916374404</v>
      </c>
      <c r="N206" s="82">
        <f t="shared" ref="N206:N218" si="52">MEDIAN(G206:J206)</f>
        <v>23880</v>
      </c>
      <c r="O206" s="82">
        <f t="shared" ref="O206:O218" si="53">HARMEAN(G206:J206)</f>
        <v>23662.90192741268</v>
      </c>
      <c r="P206" s="82">
        <f t="shared" ref="P206:P218" si="54">MIN(G206:J206)</f>
        <v>16500</v>
      </c>
      <c r="Q206" s="82">
        <f t="shared" ref="Q206:Q218" si="55">MAX(G206:J206)</f>
        <v>41159.72</v>
      </c>
    </row>
    <row r="207" spans="1:17" ht="36" x14ac:dyDescent="0.2">
      <c r="A207" s="17">
        <v>173</v>
      </c>
      <c r="B207" s="17">
        <v>49161500</v>
      </c>
      <c r="C207" s="16"/>
      <c r="D207" s="16" t="s">
        <v>365</v>
      </c>
      <c r="E207" s="16" t="s">
        <v>366</v>
      </c>
      <c r="F207" s="17" t="s">
        <v>11</v>
      </c>
      <c r="G207" s="83">
        <v>170000</v>
      </c>
      <c r="H207" s="84">
        <v>21748</v>
      </c>
      <c r="I207" s="85">
        <v>258720.28</v>
      </c>
      <c r="J207" s="87">
        <v>435000</v>
      </c>
      <c r="K207" s="86">
        <f t="shared" si="49"/>
        <v>149600.00005492879</v>
      </c>
      <c r="L207" s="86">
        <f t="shared" si="50"/>
        <v>221367.07</v>
      </c>
      <c r="M207" s="86">
        <f t="shared" si="51"/>
        <v>142822.61937916972</v>
      </c>
      <c r="N207" s="86">
        <f t="shared" si="52"/>
        <v>214360.14</v>
      </c>
      <c r="O207" s="86">
        <f t="shared" si="53"/>
        <v>68932.689327349697</v>
      </c>
      <c r="P207" s="86">
        <f t="shared" si="54"/>
        <v>21748</v>
      </c>
      <c r="Q207" s="86">
        <f t="shared" si="55"/>
        <v>435000</v>
      </c>
    </row>
    <row r="208" spans="1:17" ht="48" x14ac:dyDescent="0.2">
      <c r="A208" s="13">
        <v>174</v>
      </c>
      <c r="B208" s="13">
        <v>49161603</v>
      </c>
      <c r="C208" s="12"/>
      <c r="D208" s="12" t="s">
        <v>367</v>
      </c>
      <c r="E208" s="12" t="s">
        <v>368</v>
      </c>
      <c r="F208" s="13" t="s">
        <v>11</v>
      </c>
      <c r="G208" s="79">
        <v>110500</v>
      </c>
      <c r="H208" s="80">
        <v>102190</v>
      </c>
      <c r="I208" s="81">
        <v>48552</v>
      </c>
      <c r="J208" s="88">
        <v>294000</v>
      </c>
      <c r="K208" s="82">
        <f t="shared" si="49"/>
        <v>92699.680639956903</v>
      </c>
      <c r="L208" s="82">
        <f t="shared" si="50"/>
        <v>138810.5</v>
      </c>
      <c r="M208" s="82">
        <f t="shared" si="51"/>
        <v>112675.96416824983</v>
      </c>
      <c r="N208" s="82">
        <f t="shared" si="52"/>
        <v>106345</v>
      </c>
      <c r="O208" s="82">
        <f t="shared" si="53"/>
        <v>93385.283411034965</v>
      </c>
      <c r="P208" s="82">
        <f t="shared" si="54"/>
        <v>48552</v>
      </c>
      <c r="Q208" s="82">
        <f t="shared" si="55"/>
        <v>294000</v>
      </c>
    </row>
    <row r="209" spans="1:17" ht="36" x14ac:dyDescent="0.2">
      <c r="A209" s="17">
        <v>175</v>
      </c>
      <c r="B209" s="17">
        <v>49221500</v>
      </c>
      <c r="C209" s="16"/>
      <c r="D209" s="16" t="s">
        <v>369</v>
      </c>
      <c r="E209" s="16" t="s">
        <v>370</v>
      </c>
      <c r="F209" s="17" t="s">
        <v>11</v>
      </c>
      <c r="G209" s="83">
        <v>116450</v>
      </c>
      <c r="H209" s="84">
        <v>148390</v>
      </c>
      <c r="I209" s="85">
        <v>125999.58</v>
      </c>
      <c r="J209" s="87">
        <v>220500</v>
      </c>
      <c r="K209" s="86">
        <f t="shared" si="49"/>
        <v>40750.209329315941</v>
      </c>
      <c r="L209" s="86">
        <f t="shared" si="50"/>
        <v>152834.89500000002</v>
      </c>
      <c r="M209" s="86">
        <f t="shared" si="51"/>
        <v>148023.42702722727</v>
      </c>
      <c r="N209" s="86">
        <f t="shared" si="52"/>
        <v>137194.79</v>
      </c>
      <c r="O209" s="86">
        <f t="shared" si="53"/>
        <v>143894.949591818</v>
      </c>
      <c r="P209" s="86">
        <f t="shared" si="54"/>
        <v>116450</v>
      </c>
      <c r="Q209" s="86">
        <f t="shared" si="55"/>
        <v>220500</v>
      </c>
    </row>
    <row r="210" spans="1:17" ht="48" x14ac:dyDescent="0.2">
      <c r="A210" s="13">
        <v>176</v>
      </c>
      <c r="B210" s="13">
        <v>49161608</v>
      </c>
      <c r="C210" s="12"/>
      <c r="D210" s="12" t="s">
        <v>371</v>
      </c>
      <c r="E210" s="12" t="s">
        <v>372</v>
      </c>
      <c r="F210" s="13" t="s">
        <v>11</v>
      </c>
      <c r="G210" s="79">
        <v>229500</v>
      </c>
      <c r="H210" s="80">
        <v>153890</v>
      </c>
      <c r="I210" s="81">
        <v>66359.16</v>
      </c>
      <c r="J210" s="88">
        <v>787500</v>
      </c>
      <c r="K210" s="82">
        <f t="shared" si="49"/>
        <v>282053.09749926924</v>
      </c>
      <c r="L210" s="82">
        <f t="shared" si="50"/>
        <v>309312.29000000004</v>
      </c>
      <c r="M210" s="82">
        <f t="shared" si="51"/>
        <v>207269.84993736065</v>
      </c>
      <c r="N210" s="82">
        <f t="shared" si="52"/>
        <v>191695</v>
      </c>
      <c r="O210" s="82">
        <f t="shared" si="53"/>
        <v>147086.95719416504</v>
      </c>
      <c r="P210" s="82">
        <f t="shared" si="54"/>
        <v>66359.16</v>
      </c>
      <c r="Q210" s="82">
        <f t="shared" si="55"/>
        <v>787500</v>
      </c>
    </row>
    <row r="211" spans="1:17" ht="36" x14ac:dyDescent="0.2">
      <c r="A211" s="17">
        <v>177</v>
      </c>
      <c r="B211" s="17">
        <v>49161606</v>
      </c>
      <c r="C211" s="16"/>
      <c r="D211" s="16" t="s">
        <v>373</v>
      </c>
      <c r="E211" s="16" t="s">
        <v>374</v>
      </c>
      <c r="F211" s="17" t="s">
        <v>11</v>
      </c>
      <c r="G211" s="83">
        <v>134300</v>
      </c>
      <c r="H211" s="84">
        <v>368500</v>
      </c>
      <c r="I211" s="85">
        <v>92398.74</v>
      </c>
      <c r="J211" s="87">
        <v>294000</v>
      </c>
      <c r="K211" s="86">
        <f t="shared" si="49"/>
        <v>113063.77331974056</v>
      </c>
      <c r="L211" s="86">
        <f t="shared" si="50"/>
        <v>222299.685</v>
      </c>
      <c r="M211" s="86">
        <f t="shared" si="51"/>
        <v>191483.66049070196</v>
      </c>
      <c r="N211" s="86">
        <f t="shared" si="52"/>
        <v>214150</v>
      </c>
      <c r="O211" s="86">
        <f t="shared" si="53"/>
        <v>164043.74702694514</v>
      </c>
      <c r="P211" s="86">
        <f t="shared" si="54"/>
        <v>92398.74</v>
      </c>
      <c r="Q211" s="86">
        <f t="shared" si="55"/>
        <v>368500</v>
      </c>
    </row>
    <row r="212" spans="1:17" ht="48" x14ac:dyDescent="0.2">
      <c r="A212" s="13">
        <v>178</v>
      </c>
      <c r="B212" s="13">
        <v>49161504</v>
      </c>
      <c r="C212" s="12"/>
      <c r="D212" s="12" t="s">
        <v>375</v>
      </c>
      <c r="E212" s="12" t="s">
        <v>376</v>
      </c>
      <c r="F212" s="13" t="s">
        <v>11</v>
      </c>
      <c r="G212" s="79">
        <v>23800</v>
      </c>
      <c r="H212" s="80">
        <v>8690</v>
      </c>
      <c r="I212" s="81">
        <v>13273.26</v>
      </c>
      <c r="J212" s="88">
        <v>42000</v>
      </c>
      <c r="K212" s="82">
        <f t="shared" si="49"/>
        <v>12811.499517725277</v>
      </c>
      <c r="L212" s="82">
        <f t="shared" si="50"/>
        <v>21940.815000000002</v>
      </c>
      <c r="M212" s="82">
        <f t="shared" si="51"/>
        <v>18427.053907889611</v>
      </c>
      <c r="N212" s="82">
        <f t="shared" si="52"/>
        <v>18536.63</v>
      </c>
      <c r="O212" s="82">
        <f t="shared" si="53"/>
        <v>15610.33049640317</v>
      </c>
      <c r="P212" s="82">
        <f t="shared" si="54"/>
        <v>8690</v>
      </c>
      <c r="Q212" s="82">
        <f t="shared" si="55"/>
        <v>42000</v>
      </c>
    </row>
    <row r="213" spans="1:17" ht="48" x14ac:dyDescent="0.2">
      <c r="A213" s="17">
        <v>179</v>
      </c>
      <c r="B213" s="17">
        <v>60141101</v>
      </c>
      <c r="C213" s="16" t="s">
        <v>377</v>
      </c>
      <c r="D213" s="16" t="s">
        <v>378</v>
      </c>
      <c r="E213" s="16" t="s">
        <v>379</v>
      </c>
      <c r="F213" s="17" t="s">
        <v>11</v>
      </c>
      <c r="G213" s="83">
        <v>45798</v>
      </c>
      <c r="H213" s="84">
        <v>26290</v>
      </c>
      <c r="I213" s="85">
        <v>30240.28</v>
      </c>
      <c r="J213" s="87">
        <v>315000</v>
      </c>
      <c r="K213" s="86">
        <f t="shared" si="49"/>
        <v>121847.62217267392</v>
      </c>
      <c r="L213" s="86">
        <f t="shared" si="50"/>
        <v>104332.07</v>
      </c>
      <c r="M213" s="86">
        <f t="shared" si="51"/>
        <v>58194.690818988573</v>
      </c>
      <c r="N213" s="86">
        <f t="shared" si="52"/>
        <v>38019.14</v>
      </c>
      <c r="O213" s="86">
        <f t="shared" si="53"/>
        <v>41616.652461174097</v>
      </c>
      <c r="P213" s="86">
        <f t="shared" si="54"/>
        <v>26290</v>
      </c>
      <c r="Q213" s="86">
        <f t="shared" si="55"/>
        <v>315000</v>
      </c>
    </row>
    <row r="214" spans="1:17" ht="48" x14ac:dyDescent="0.2">
      <c r="A214" s="13">
        <v>180</v>
      </c>
      <c r="B214" s="13">
        <v>60141102</v>
      </c>
      <c r="C214" s="12"/>
      <c r="D214" s="12" t="s">
        <v>380</v>
      </c>
      <c r="E214" s="12" t="s">
        <v>381</v>
      </c>
      <c r="F214" s="13" t="s">
        <v>11</v>
      </c>
      <c r="G214" s="79">
        <v>47838</v>
      </c>
      <c r="H214" s="80">
        <v>34320</v>
      </c>
      <c r="I214" s="81">
        <v>66191.37</v>
      </c>
      <c r="J214" s="88">
        <v>147000</v>
      </c>
      <c r="K214" s="82">
        <f t="shared" si="49"/>
        <v>43728.770611085311</v>
      </c>
      <c r="L214" s="82">
        <f t="shared" si="50"/>
        <v>73837.342499999999</v>
      </c>
      <c r="M214" s="82">
        <f t="shared" si="51"/>
        <v>63220.765423465848</v>
      </c>
      <c r="N214" s="82">
        <f t="shared" si="52"/>
        <v>57014.684999999998</v>
      </c>
      <c r="O214" s="82">
        <f t="shared" si="53"/>
        <v>55592.737964416272</v>
      </c>
      <c r="P214" s="82">
        <f t="shared" si="54"/>
        <v>34320</v>
      </c>
      <c r="Q214" s="82">
        <f t="shared" si="55"/>
        <v>147000</v>
      </c>
    </row>
    <row r="215" spans="1:17" ht="36" x14ac:dyDescent="0.2">
      <c r="A215" s="17">
        <v>181</v>
      </c>
      <c r="B215" s="17">
        <v>60141108</v>
      </c>
      <c r="C215" s="16"/>
      <c r="D215" s="16" t="s">
        <v>382</v>
      </c>
      <c r="E215" s="16" t="s">
        <v>383</v>
      </c>
      <c r="F215" s="17" t="s">
        <v>11</v>
      </c>
      <c r="G215" s="83">
        <v>34000</v>
      </c>
      <c r="H215" s="84">
        <v>35599</v>
      </c>
      <c r="I215" s="85">
        <v>19992</v>
      </c>
      <c r="J215" s="87">
        <v>105000</v>
      </c>
      <c r="K215" s="86">
        <f t="shared" si="49"/>
        <v>33096.65596684203</v>
      </c>
      <c r="L215" s="86">
        <f t="shared" si="50"/>
        <v>48647.75</v>
      </c>
      <c r="M215" s="86">
        <f t="shared" si="51"/>
        <v>39924.599149800561</v>
      </c>
      <c r="N215" s="86">
        <f t="shared" si="52"/>
        <v>34799.5</v>
      </c>
      <c r="O215" s="86">
        <f t="shared" si="53"/>
        <v>34174.522418037428</v>
      </c>
      <c r="P215" s="86">
        <f t="shared" si="54"/>
        <v>19992</v>
      </c>
      <c r="Q215" s="86">
        <f t="shared" si="55"/>
        <v>105000</v>
      </c>
    </row>
    <row r="216" spans="1:17" ht="36" x14ac:dyDescent="0.2">
      <c r="A216" s="13">
        <v>182</v>
      </c>
      <c r="B216" s="13">
        <v>60141108</v>
      </c>
      <c r="C216" s="12"/>
      <c r="D216" s="12" t="s">
        <v>384</v>
      </c>
      <c r="E216" s="12" t="s">
        <v>385</v>
      </c>
      <c r="F216" s="13" t="s">
        <v>11</v>
      </c>
      <c r="G216" s="79">
        <v>20400</v>
      </c>
      <c r="H216" s="80">
        <v>14795</v>
      </c>
      <c r="I216" s="81">
        <v>19992</v>
      </c>
      <c r="J216" s="81">
        <v>79800</v>
      </c>
      <c r="K216" s="82">
        <f t="shared" si="49"/>
        <v>26680.515112859048</v>
      </c>
      <c r="L216" s="82">
        <f t="shared" si="50"/>
        <v>33746.75</v>
      </c>
      <c r="M216" s="82">
        <f t="shared" si="51"/>
        <v>26342.140866746129</v>
      </c>
      <c r="N216" s="82">
        <f t="shared" si="52"/>
        <v>20196</v>
      </c>
      <c r="O216" s="82">
        <f t="shared" si="53"/>
        <v>22326.244370990571</v>
      </c>
      <c r="P216" s="82">
        <f t="shared" si="54"/>
        <v>14795</v>
      </c>
      <c r="Q216" s="82">
        <f t="shared" si="55"/>
        <v>79800</v>
      </c>
    </row>
    <row r="217" spans="1:17" ht="36" x14ac:dyDescent="0.2">
      <c r="A217" s="17">
        <v>183</v>
      </c>
      <c r="B217" s="17">
        <v>60141101</v>
      </c>
      <c r="C217" s="16"/>
      <c r="D217" s="16" t="s">
        <v>386</v>
      </c>
      <c r="E217" s="16" t="s">
        <v>387</v>
      </c>
      <c r="F217" s="17" t="s">
        <v>11</v>
      </c>
      <c r="G217" s="83">
        <v>125800</v>
      </c>
      <c r="H217" s="84">
        <v>32890</v>
      </c>
      <c r="I217" s="85">
        <v>54599.58</v>
      </c>
      <c r="J217" s="87">
        <v>178500</v>
      </c>
      <c r="K217" s="86">
        <f t="shared" si="49"/>
        <v>57827.302131070181</v>
      </c>
      <c r="L217" s="86">
        <f t="shared" si="50"/>
        <v>97947.395000000004</v>
      </c>
      <c r="M217" s="86">
        <f t="shared" si="51"/>
        <v>79688.015075559</v>
      </c>
      <c r="N217" s="86">
        <f t="shared" si="52"/>
        <v>90199.790000000008</v>
      </c>
      <c r="O217" s="86">
        <f t="shared" si="53"/>
        <v>64235.457460043806</v>
      </c>
      <c r="P217" s="86">
        <f t="shared" si="54"/>
        <v>32890</v>
      </c>
      <c r="Q217" s="86">
        <f t="shared" si="55"/>
        <v>178500</v>
      </c>
    </row>
    <row r="218" spans="1:17" ht="60" x14ac:dyDescent="0.2">
      <c r="A218" s="13">
        <v>184</v>
      </c>
      <c r="B218" s="13">
        <v>60141108</v>
      </c>
      <c r="C218" s="12"/>
      <c r="D218" s="12" t="s">
        <v>388</v>
      </c>
      <c r="E218" s="12" t="s">
        <v>389</v>
      </c>
      <c r="F218" s="13" t="s">
        <v>11</v>
      </c>
      <c r="G218" s="79">
        <v>57800</v>
      </c>
      <c r="H218" s="80">
        <v>21890</v>
      </c>
      <c r="I218" s="81">
        <v>3528.35</v>
      </c>
      <c r="J218" s="88">
        <v>19600</v>
      </c>
      <c r="K218" s="82">
        <f t="shared" si="49"/>
        <v>19835.057849309858</v>
      </c>
      <c r="L218" s="82">
        <f t="shared" si="50"/>
        <v>25704.587500000001</v>
      </c>
      <c r="M218" s="82">
        <f t="shared" si="51"/>
        <v>17198.886584342996</v>
      </c>
      <c r="N218" s="82">
        <f t="shared" si="52"/>
        <v>20745</v>
      </c>
      <c r="O218" s="82">
        <f t="shared" si="53"/>
        <v>10064.842709515728</v>
      </c>
      <c r="P218" s="82">
        <f t="shared" si="54"/>
        <v>3528.35</v>
      </c>
      <c r="Q218" s="82">
        <f t="shared" si="55"/>
        <v>57800</v>
      </c>
    </row>
    <row r="228" spans="9:9" x14ac:dyDescent="0.2">
      <c r="I228" s="97"/>
    </row>
  </sheetData>
  <mergeCells count="25">
    <mergeCell ref="K4:Q4"/>
    <mergeCell ref="A83:G83"/>
    <mergeCell ref="A84:G84"/>
    <mergeCell ref="A112:G112"/>
    <mergeCell ref="A203:G203"/>
    <mergeCell ref="A113:G113"/>
    <mergeCell ref="A65:G66"/>
    <mergeCell ref="A64:G64"/>
    <mergeCell ref="B34:B50"/>
    <mergeCell ref="C34:C50"/>
    <mergeCell ref="B51:B60"/>
    <mergeCell ref="C51:C60"/>
    <mergeCell ref="B31:B33"/>
    <mergeCell ref="C31:C33"/>
    <mergeCell ref="B14:B22"/>
    <mergeCell ref="C14:C22"/>
    <mergeCell ref="B23:B27"/>
    <mergeCell ref="C23:C27"/>
    <mergeCell ref="B6:B13"/>
    <mergeCell ref="C6:C13"/>
    <mergeCell ref="A204:G204"/>
    <mergeCell ref="A166:G166"/>
    <mergeCell ref="A167:G167"/>
    <mergeCell ref="A141:G141"/>
    <mergeCell ref="A142:G1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2C468-10B3-40A2-AB4B-69D4766176E3}">
  <dimension ref="A1:E207"/>
  <sheetViews>
    <sheetView topLeftCell="A78" workbookViewId="0">
      <selection activeCell="C102" sqref="C102"/>
    </sheetView>
  </sheetViews>
  <sheetFormatPr baseColWidth="10" defaultRowHeight="15" x14ac:dyDescent="0.25"/>
  <cols>
    <col min="1" max="1" width="12.42578125" customWidth="1"/>
    <col min="2" max="2" width="38.140625" customWidth="1"/>
    <col min="3" max="4" width="21.85546875" style="67" customWidth="1"/>
    <col min="5" max="5" width="17.140625" customWidth="1"/>
  </cols>
  <sheetData>
    <row r="1" spans="1:5" ht="32.1" customHeight="1" x14ac:dyDescent="0.4">
      <c r="A1" s="113" t="s">
        <v>412</v>
      </c>
      <c r="B1" s="114"/>
      <c r="C1" s="114"/>
      <c r="D1" s="114"/>
      <c r="E1" s="114"/>
    </row>
    <row r="2" spans="1:5" x14ac:dyDescent="0.25">
      <c r="A2" s="115" t="s">
        <v>413</v>
      </c>
      <c r="B2" s="116"/>
      <c r="C2" s="116"/>
      <c r="D2" s="116"/>
      <c r="E2" s="116"/>
    </row>
    <row r="3" spans="1:5" x14ac:dyDescent="0.25">
      <c r="A3" s="22"/>
      <c r="B3" s="22"/>
      <c r="C3" s="63"/>
      <c r="D3" s="63"/>
      <c r="E3" s="22"/>
    </row>
    <row r="4" spans="1:5" ht="15.75" x14ac:dyDescent="0.25">
      <c r="A4" s="112" t="s">
        <v>415</v>
      </c>
      <c r="B4" s="112"/>
      <c r="C4" s="112"/>
      <c r="D4" s="112"/>
      <c r="E4" s="112"/>
    </row>
    <row r="5" spans="1:5" ht="32.1" customHeight="1" x14ac:dyDescent="0.25">
      <c r="A5" s="33" t="s">
        <v>414</v>
      </c>
      <c r="B5" s="33" t="s">
        <v>410</v>
      </c>
      <c r="C5" s="64" t="s">
        <v>405</v>
      </c>
      <c r="D5" s="64" t="s">
        <v>403</v>
      </c>
      <c r="E5" s="33" t="s">
        <v>411</v>
      </c>
    </row>
    <row r="6" spans="1:5" x14ac:dyDescent="0.25">
      <c r="A6" s="34">
        <v>1</v>
      </c>
      <c r="B6" s="35" t="s">
        <v>9</v>
      </c>
      <c r="C6" s="65">
        <f>_xlfn.STDEV.P('ANALISIS DE COTIZACCIONES'!G6:J6)</f>
        <v>3008.6071373145414</v>
      </c>
      <c r="D6" s="65">
        <f>AVERAGE('ANALISIS DE COTIZACCIONES'!G6:J6)</f>
        <v>5741.33</v>
      </c>
      <c r="E6" s="36">
        <f t="shared" ref="E6:E37" si="0">C6/D6</f>
        <v>0.52402616420142045</v>
      </c>
    </row>
    <row r="7" spans="1:5" x14ac:dyDescent="0.25">
      <c r="A7" s="34">
        <v>2</v>
      </c>
      <c r="B7" s="35" t="s">
        <v>12</v>
      </c>
      <c r="C7" s="65">
        <f>_xlfn.STDEV.P('ANALISIS DE COTIZACCIONES'!G7:J7)</f>
        <v>1458.2350512863195</v>
      </c>
      <c r="D7" s="65">
        <f>AVERAGE('ANALISIS DE COTIZACCIONES'!G7:J7)</f>
        <v>9131.9599999999991</v>
      </c>
      <c r="E7" s="37">
        <f t="shared" si="0"/>
        <v>0.15968478303522132</v>
      </c>
    </row>
    <row r="8" spans="1:5" x14ac:dyDescent="0.25">
      <c r="A8" s="34">
        <v>3</v>
      </c>
      <c r="B8" s="35" t="s">
        <v>14</v>
      </c>
      <c r="C8" s="65">
        <f>_xlfn.STDEV.P('ANALISIS DE COTIZACCIONES'!G8:J8)</f>
        <v>1897.1200770312362</v>
      </c>
      <c r="D8" s="65">
        <f>AVERAGE('ANALISIS DE COTIZACCIONES'!G8:J8)</f>
        <v>6562.585</v>
      </c>
      <c r="E8" s="36">
        <f t="shared" si="0"/>
        <v>0.28908121982896012</v>
      </c>
    </row>
    <row r="9" spans="1:5" x14ac:dyDescent="0.25">
      <c r="A9" s="34">
        <v>4</v>
      </c>
      <c r="B9" s="35" t="s">
        <v>16</v>
      </c>
      <c r="C9" s="65">
        <f>_xlfn.STDEV.P('ANALISIS DE COTIZACCIONES'!G9:J9)</f>
        <v>4179.6694850452886</v>
      </c>
      <c r="D9" s="65">
        <f>AVERAGE('ANALISIS DE COTIZACCIONES'!G9:J9)</f>
        <v>7911.1625000000004</v>
      </c>
      <c r="E9" s="37">
        <f t="shared" si="0"/>
        <v>0.52832557605096453</v>
      </c>
    </row>
    <row r="10" spans="1:5" x14ac:dyDescent="0.25">
      <c r="A10" s="34">
        <v>5</v>
      </c>
      <c r="B10" s="35" t="s">
        <v>18</v>
      </c>
      <c r="C10" s="65">
        <f>_xlfn.STDEV.P('ANALISIS DE COTIZACCIONES'!G10:J10)</f>
        <v>1182.6514370340699</v>
      </c>
      <c r="D10" s="65">
        <f>AVERAGE('ANALISIS DE COTIZACCIONES'!G10:J10)</f>
        <v>5414.4775</v>
      </c>
      <c r="E10" s="36">
        <f t="shared" si="0"/>
        <v>0.21842392678408395</v>
      </c>
    </row>
    <row r="11" spans="1:5" x14ac:dyDescent="0.25">
      <c r="A11" s="34">
        <v>6</v>
      </c>
      <c r="B11" s="35" t="s">
        <v>20</v>
      </c>
      <c r="C11" s="65">
        <f>_xlfn.STDEV.P('ANALISIS DE COTIZACCIONES'!G11:J11)</f>
        <v>1262.5524159094346</v>
      </c>
      <c r="D11" s="65">
        <f>AVERAGE('ANALISIS DE COTIZACCIONES'!G11:J11)</f>
        <v>3849.5425</v>
      </c>
      <c r="E11" s="37">
        <f t="shared" si="0"/>
        <v>0.32797466605692355</v>
      </c>
    </row>
    <row r="12" spans="1:5" x14ac:dyDescent="0.25">
      <c r="A12" s="34">
        <v>7</v>
      </c>
      <c r="B12" s="35" t="s">
        <v>22</v>
      </c>
      <c r="C12" s="65">
        <f>_xlfn.STDEV.P('ANALISIS DE COTIZACCIONES'!G12:J12)</f>
        <v>948.61663370625706</v>
      </c>
      <c r="D12" s="65">
        <f>AVERAGE('ANALISIS DE COTIZACCIONES'!G12:J12)</f>
        <v>5473.5742499999997</v>
      </c>
      <c r="E12" s="36">
        <f t="shared" si="0"/>
        <v>0.17330844351042779</v>
      </c>
    </row>
    <row r="13" spans="1:5" x14ac:dyDescent="0.25">
      <c r="A13" s="34">
        <v>8</v>
      </c>
      <c r="B13" s="35" t="s">
        <v>24</v>
      </c>
      <c r="C13" s="65">
        <f>_xlfn.STDEV.P('ANALISIS DE COTIZACCIONES'!G13:J13)</f>
        <v>1458.1402793348623</v>
      </c>
      <c r="D13" s="65">
        <f>AVERAGE('ANALISIS DE COTIZACCIONES'!G13:J13)</f>
        <v>13845.4375</v>
      </c>
      <c r="E13" s="37">
        <f t="shared" si="0"/>
        <v>0.10531557990383925</v>
      </c>
    </row>
    <row r="14" spans="1:5" x14ac:dyDescent="0.25">
      <c r="A14" s="34">
        <v>9</v>
      </c>
      <c r="B14" s="35" t="s">
        <v>9</v>
      </c>
      <c r="C14" s="65">
        <f>_xlfn.STDEV.P('ANALISIS DE COTIZACCIONES'!G14:J14)</f>
        <v>3008.6071373145414</v>
      </c>
      <c r="D14" s="65">
        <f>AVERAGE('ANALISIS DE COTIZACCIONES'!G14:J14)</f>
        <v>5741.33</v>
      </c>
      <c r="E14" s="36">
        <f t="shared" si="0"/>
        <v>0.52402616420142045</v>
      </c>
    </row>
    <row r="15" spans="1:5" x14ac:dyDescent="0.25">
      <c r="A15" s="34">
        <v>10</v>
      </c>
      <c r="B15" s="35" t="s">
        <v>12</v>
      </c>
      <c r="C15" s="65">
        <f>_xlfn.STDEV.P('ANALISIS DE COTIZACCIONES'!G15:J15)</f>
        <v>1458.2350512863195</v>
      </c>
      <c r="D15" s="65">
        <f>AVERAGE('ANALISIS DE COTIZACCIONES'!G15:J15)</f>
        <v>9131.9599999999991</v>
      </c>
      <c r="E15" s="37">
        <f t="shared" si="0"/>
        <v>0.15968478303522132</v>
      </c>
    </row>
    <row r="16" spans="1:5" x14ac:dyDescent="0.25">
      <c r="A16" s="34">
        <v>11</v>
      </c>
      <c r="B16" s="35" t="s">
        <v>14</v>
      </c>
      <c r="C16" s="65">
        <f>_xlfn.STDEV.P('ANALISIS DE COTIZACCIONES'!G16:J16)</f>
        <v>1852.6244510625997</v>
      </c>
      <c r="D16" s="65">
        <f>AVERAGE('ANALISIS DE COTIZACCIONES'!G16:J16)</f>
        <v>6625.335</v>
      </c>
      <c r="E16" s="36">
        <f t="shared" si="0"/>
        <v>0.27962728693154382</v>
      </c>
    </row>
    <row r="17" spans="1:5" x14ac:dyDescent="0.25">
      <c r="A17" s="34">
        <v>12</v>
      </c>
      <c r="B17" s="35" t="s">
        <v>16</v>
      </c>
      <c r="C17" s="65">
        <f>_xlfn.STDEV.P('ANALISIS DE COTIZACCIONES'!G17:J17)</f>
        <v>4179.6694850452886</v>
      </c>
      <c r="D17" s="65">
        <f>AVERAGE('ANALISIS DE COTIZACCIONES'!G17:J17)</f>
        <v>7911.1625000000004</v>
      </c>
      <c r="E17" s="37">
        <f t="shared" si="0"/>
        <v>0.52832557605096453</v>
      </c>
    </row>
    <row r="18" spans="1:5" x14ac:dyDescent="0.25">
      <c r="A18" s="34">
        <v>13</v>
      </c>
      <c r="B18" s="35" t="s">
        <v>18</v>
      </c>
      <c r="C18" s="65">
        <f>_xlfn.STDEV.P('ANALISIS DE COTIZACCIONES'!G18:J18)</f>
        <v>1663.324769556069</v>
      </c>
      <c r="D18" s="65">
        <f>AVERAGE('ANALISIS DE COTIZACCIONES'!G18:J18)</f>
        <v>4405.9775</v>
      </c>
      <c r="E18" s="36">
        <f t="shared" si="0"/>
        <v>0.37751549333968887</v>
      </c>
    </row>
    <row r="19" spans="1:5" x14ac:dyDescent="0.25">
      <c r="A19" s="34">
        <v>14</v>
      </c>
      <c r="B19" s="35" t="s">
        <v>20</v>
      </c>
      <c r="C19" s="65">
        <f>_xlfn.STDEV.P('ANALISIS DE COTIZACCIONES'!G19:J19)</f>
        <v>1262.5524159094346</v>
      </c>
      <c r="D19" s="65">
        <f>AVERAGE('ANALISIS DE COTIZACCIONES'!G19:J19)</f>
        <v>3849.5425</v>
      </c>
      <c r="E19" s="37">
        <f t="shared" si="0"/>
        <v>0.32797466605692355</v>
      </c>
    </row>
    <row r="20" spans="1:5" x14ac:dyDescent="0.25">
      <c r="A20" s="34">
        <v>15</v>
      </c>
      <c r="B20" s="35" t="s">
        <v>22</v>
      </c>
      <c r="C20" s="65">
        <f>_xlfn.STDEV.P('ANALISIS DE COTIZACCIONES'!G20:J20)</f>
        <v>963.53122075477654</v>
      </c>
      <c r="D20" s="65">
        <f>AVERAGE('ANALISIS DE COTIZACCIONES'!G20:J20)</f>
        <v>5487.3242499999997</v>
      </c>
      <c r="E20" s="36">
        <f t="shared" si="0"/>
        <v>0.17559217878454633</v>
      </c>
    </row>
    <row r="21" spans="1:5" x14ac:dyDescent="0.25">
      <c r="A21" s="34">
        <v>16</v>
      </c>
      <c r="B21" s="35" t="s">
        <v>24</v>
      </c>
      <c r="C21" s="65">
        <f>_xlfn.STDEV.P('ANALISIS DE COTIZACCIONES'!G21:J21)</f>
        <v>1458.1402793348623</v>
      </c>
      <c r="D21" s="65">
        <f>AVERAGE('ANALISIS DE COTIZACCIONES'!G21:J21)</f>
        <v>13845.4375</v>
      </c>
      <c r="E21" s="37">
        <f t="shared" si="0"/>
        <v>0.10531557990383925</v>
      </c>
    </row>
    <row r="22" spans="1:5" x14ac:dyDescent="0.25">
      <c r="A22" s="34">
        <v>17</v>
      </c>
      <c r="B22" s="35" t="s">
        <v>28</v>
      </c>
      <c r="C22" s="65">
        <f>_xlfn.STDEV.P('ANALISIS DE COTIZACCIONES'!G22:J22)</f>
        <v>2481.9753599703604</v>
      </c>
      <c r="D22" s="65">
        <f>AVERAGE('ANALISIS DE COTIZACCIONES'!G22:J22)</f>
        <v>7183.75</v>
      </c>
      <c r="E22" s="36">
        <f t="shared" si="0"/>
        <v>0.34549857107643783</v>
      </c>
    </row>
    <row r="23" spans="1:5" x14ac:dyDescent="0.25">
      <c r="A23" s="34">
        <v>18</v>
      </c>
      <c r="B23" s="35" t="s">
        <v>31</v>
      </c>
      <c r="C23" s="65">
        <f>_xlfn.STDEV.P('ANALISIS DE COTIZACCIONES'!G23:J23)</f>
        <v>1628.6758954132044</v>
      </c>
      <c r="D23" s="65">
        <f>AVERAGE('ANALISIS DE COTIZACCIONES'!G23:J23)</f>
        <v>4444.71</v>
      </c>
      <c r="E23" s="37">
        <f t="shared" si="0"/>
        <v>0.36643018226458068</v>
      </c>
    </row>
    <row r="24" spans="1:5" x14ac:dyDescent="0.25">
      <c r="A24" s="34">
        <v>19</v>
      </c>
      <c r="B24" s="35" t="s">
        <v>33</v>
      </c>
      <c r="C24" s="65">
        <f>_xlfn.STDEV.P('ANALISIS DE COTIZACCIONES'!G24:J24)</f>
        <v>3443.2394697544637</v>
      </c>
      <c r="D24" s="65">
        <f>AVERAGE('ANALISIS DE COTIZACCIONES'!G24:J24)</f>
        <v>9830.7950000000001</v>
      </c>
      <c r="E24" s="36">
        <f t="shared" si="0"/>
        <v>0.35025035816070454</v>
      </c>
    </row>
    <row r="25" spans="1:5" x14ac:dyDescent="0.25">
      <c r="A25" s="34">
        <v>20</v>
      </c>
      <c r="B25" s="35" t="s">
        <v>35</v>
      </c>
      <c r="C25" s="65">
        <f>_xlfn.STDEV.P('ANALISIS DE COTIZACCIONES'!G25:J25)</f>
        <v>9428.893452928347</v>
      </c>
      <c r="D25" s="65">
        <f>AVERAGE('ANALISIS DE COTIZACCIONES'!G25:J25)</f>
        <v>13383.584999999999</v>
      </c>
      <c r="E25" s="37">
        <f t="shared" si="0"/>
        <v>0.70451179208921577</v>
      </c>
    </row>
    <row r="26" spans="1:5" x14ac:dyDescent="0.25">
      <c r="A26" s="34">
        <v>21</v>
      </c>
      <c r="B26" s="35" t="s">
        <v>20</v>
      </c>
      <c r="C26" s="65">
        <f>_xlfn.STDEV.P('ANALISIS DE COTIZACCIONES'!G26:J26)</f>
        <v>2122.4326586298921</v>
      </c>
      <c r="D26" s="65">
        <f>AVERAGE('ANALISIS DE COTIZACCIONES'!G26:J26)</f>
        <v>4902.0424999999996</v>
      </c>
      <c r="E26" s="36">
        <f t="shared" si="0"/>
        <v>0.43296904476652176</v>
      </c>
    </row>
    <row r="27" spans="1:5" x14ac:dyDescent="0.25">
      <c r="A27" s="34">
        <v>22</v>
      </c>
      <c r="B27" s="35" t="s">
        <v>37</v>
      </c>
      <c r="C27" s="65">
        <f>_xlfn.STDEV.P('ANALISIS DE COTIZACCIONES'!G27:J27)</f>
        <v>3913.0416049506784</v>
      </c>
      <c r="D27" s="65">
        <f>AVERAGE('ANALISIS DE COTIZACCIONES'!G27:J27)</f>
        <v>22336.595000000001</v>
      </c>
      <c r="E27" s="37">
        <f t="shared" si="0"/>
        <v>0.17518523324395138</v>
      </c>
    </row>
    <row r="28" spans="1:5" x14ac:dyDescent="0.25">
      <c r="A28" s="34">
        <v>23</v>
      </c>
      <c r="B28" s="35" t="s">
        <v>40</v>
      </c>
      <c r="C28" s="65">
        <f>_xlfn.STDEV.P('ANALISIS DE COTIZACCIONES'!G28:J28)</f>
        <v>16982.136608763351</v>
      </c>
      <c r="D28" s="65">
        <f>AVERAGE('ANALISIS DE COTIZACCIONES'!G28:J28)</f>
        <v>47090.729999999996</v>
      </c>
      <c r="E28" s="36">
        <f t="shared" si="0"/>
        <v>0.36062589407221657</v>
      </c>
    </row>
    <row r="29" spans="1:5" x14ac:dyDescent="0.25">
      <c r="A29" s="34">
        <v>24</v>
      </c>
      <c r="B29" s="35" t="s">
        <v>43</v>
      </c>
      <c r="C29" s="65">
        <f>_xlfn.STDEV.P('ANALISIS DE COTIZACCIONES'!G29:J29)</f>
        <v>27676.134327797114</v>
      </c>
      <c r="D29" s="65">
        <f>AVERAGE('ANALISIS DE COTIZACCIONES'!G29:J29)</f>
        <v>70504.772499999992</v>
      </c>
      <c r="E29" s="37">
        <f t="shared" si="0"/>
        <v>0.39254270805280761</v>
      </c>
    </row>
    <row r="30" spans="1:5" x14ac:dyDescent="0.25">
      <c r="A30" s="34">
        <v>25</v>
      </c>
      <c r="B30" s="35" t="s">
        <v>46</v>
      </c>
      <c r="C30" s="65">
        <f>_xlfn.STDEV.P('ANALISIS DE COTIZACCIONES'!G30:J30)</f>
        <v>29386.655340207864</v>
      </c>
      <c r="D30" s="65">
        <f>AVERAGE('ANALISIS DE COTIZACCIONES'!G30:J30)</f>
        <v>99889.207500000004</v>
      </c>
      <c r="E30" s="36">
        <f t="shared" si="0"/>
        <v>0.29419249662390068</v>
      </c>
    </row>
    <row r="31" spans="1:5" x14ac:dyDescent="0.25">
      <c r="A31" s="34">
        <v>26</v>
      </c>
      <c r="B31" s="35" t="s">
        <v>391</v>
      </c>
      <c r="C31" s="65">
        <f>_xlfn.STDEV.P('ANALISIS DE COTIZACCIONES'!G31:J31)</f>
        <v>22865.858477201742</v>
      </c>
      <c r="D31" s="65">
        <f>AVERAGE('ANALISIS DE COTIZACCIONES'!G31:J31)</f>
        <v>58935.357499999998</v>
      </c>
      <c r="E31" s="37">
        <f t="shared" si="0"/>
        <v>0.38798201024235313</v>
      </c>
    </row>
    <row r="32" spans="1:5" x14ac:dyDescent="0.25">
      <c r="A32" s="34">
        <v>27</v>
      </c>
      <c r="B32" s="35" t="s">
        <v>50</v>
      </c>
      <c r="C32" s="65">
        <f>_xlfn.STDEV.P('ANALISIS DE COTIZACCIONES'!G32:J32)</f>
        <v>10042.653383228404</v>
      </c>
      <c r="D32" s="65">
        <f>AVERAGE('ANALISIS DE COTIZACCIONES'!G32:J32)</f>
        <v>59542.292500000003</v>
      </c>
      <c r="E32" s="36">
        <f t="shared" si="0"/>
        <v>0.16866420424152131</v>
      </c>
    </row>
    <row r="33" spans="1:5" x14ac:dyDescent="0.25">
      <c r="A33" s="34">
        <v>28</v>
      </c>
      <c r="B33" s="35" t="s">
        <v>52</v>
      </c>
      <c r="C33" s="65">
        <f>_xlfn.STDEV.P('ANALISIS DE COTIZACCIONES'!G33:J33)</f>
        <v>11698.708218725458</v>
      </c>
      <c r="D33" s="65">
        <f>AVERAGE('ANALISIS DE COTIZACCIONES'!G33:J33)</f>
        <v>74243.475000000006</v>
      </c>
      <c r="E33" s="37">
        <f t="shared" si="0"/>
        <v>0.15757220710271788</v>
      </c>
    </row>
    <row r="34" spans="1:5" x14ac:dyDescent="0.25">
      <c r="A34" s="34">
        <v>29</v>
      </c>
      <c r="B34" s="35" t="s">
        <v>55</v>
      </c>
      <c r="C34" s="65">
        <f>_xlfn.STDEV.P('ANALISIS DE COTIZACCIONES'!G34:J34)</f>
        <v>8581.4408918942663</v>
      </c>
      <c r="D34" s="65">
        <f>AVERAGE('ANALISIS DE COTIZACCIONES'!G34:J34)</f>
        <v>19892.544999999998</v>
      </c>
      <c r="E34" s="36">
        <f t="shared" si="0"/>
        <v>0.43138979411102335</v>
      </c>
    </row>
    <row r="35" spans="1:5" x14ac:dyDescent="0.25">
      <c r="A35" s="34">
        <v>30</v>
      </c>
      <c r="B35" s="35" t="s">
        <v>57</v>
      </c>
      <c r="C35" s="65">
        <f>_xlfn.STDEV.P('ANALISIS DE COTIZACCIONES'!G35:J35)</f>
        <v>1798.7890371024614</v>
      </c>
      <c r="D35" s="65">
        <f>AVERAGE('ANALISIS DE COTIZACCIONES'!G35:J35)</f>
        <v>4588</v>
      </c>
      <c r="E35" s="37">
        <f t="shared" si="0"/>
        <v>0.39206387033619472</v>
      </c>
    </row>
    <row r="36" spans="1:5" x14ac:dyDescent="0.25">
      <c r="A36" s="34">
        <v>31</v>
      </c>
      <c r="B36" s="35" t="s">
        <v>59</v>
      </c>
      <c r="C36" s="65">
        <f>_xlfn.STDEV.P('ANALISIS DE COTIZACCIONES'!G36:J36)</f>
        <v>1946.9890054902723</v>
      </c>
      <c r="D36" s="65">
        <f>AVERAGE('ANALISIS DE COTIZACCIONES'!G36:J36)</f>
        <v>5069.75</v>
      </c>
      <c r="E36" s="36">
        <f t="shared" si="0"/>
        <v>0.38404043700187829</v>
      </c>
    </row>
    <row r="37" spans="1:5" x14ac:dyDescent="0.25">
      <c r="A37" s="34">
        <v>32</v>
      </c>
      <c r="B37" s="35" t="s">
        <v>61</v>
      </c>
      <c r="C37" s="65">
        <f>_xlfn.STDEV.P('ANALISIS DE COTIZACCIONES'!G37:J37)</f>
        <v>11221.50467414575</v>
      </c>
      <c r="D37" s="65">
        <f>AVERAGE('ANALISIS DE COTIZACCIONES'!G37:J37)</f>
        <v>25939.775000000001</v>
      </c>
      <c r="E37" s="37">
        <f t="shared" si="0"/>
        <v>0.43259838121748356</v>
      </c>
    </row>
    <row r="38" spans="1:5" x14ac:dyDescent="0.25">
      <c r="A38" s="34">
        <v>33</v>
      </c>
      <c r="B38" s="35" t="s">
        <v>63</v>
      </c>
      <c r="C38" s="65">
        <f>_xlfn.STDEV.P('ANALISIS DE COTIZACCIONES'!G38:J38)</f>
        <v>3258.5294650654919</v>
      </c>
      <c r="D38" s="65">
        <f>AVERAGE('ANALISIS DE COTIZACCIONES'!G38:J38)</f>
        <v>8984.43</v>
      </c>
      <c r="E38" s="36">
        <f t="shared" ref="E38:E60" si="1">C38/D38</f>
        <v>0.36268627671043036</v>
      </c>
    </row>
    <row r="39" spans="1:5" x14ac:dyDescent="0.25">
      <c r="A39" s="34">
        <v>34</v>
      </c>
      <c r="B39" s="35" t="s">
        <v>65</v>
      </c>
      <c r="C39" s="65">
        <f>_xlfn.STDEV.P('ANALISIS DE COTIZACCIONES'!G39:J39)</f>
        <v>1092.9015567601457</v>
      </c>
      <c r="D39" s="65">
        <f>AVERAGE('ANALISIS DE COTIZACCIONES'!G39:J39)</f>
        <v>4635.7275</v>
      </c>
      <c r="E39" s="37">
        <f t="shared" si="1"/>
        <v>0.23575621232269275</v>
      </c>
    </row>
    <row r="40" spans="1:5" x14ac:dyDescent="0.25">
      <c r="A40" s="34">
        <v>35</v>
      </c>
      <c r="B40" s="35" t="s">
        <v>67</v>
      </c>
      <c r="C40" s="65">
        <f>_xlfn.STDEV.P('ANALISIS DE COTIZACCIONES'!G40:J40)</f>
        <v>5027.5944419740936</v>
      </c>
      <c r="D40" s="65">
        <f>AVERAGE('ANALISIS DE COTIZACCIONES'!G40:J40)</f>
        <v>18056.912499999999</v>
      </c>
      <c r="E40" s="36">
        <f t="shared" si="1"/>
        <v>0.27843045935865801</v>
      </c>
    </row>
    <row r="41" spans="1:5" x14ac:dyDescent="0.25">
      <c r="A41" s="34">
        <v>36</v>
      </c>
      <c r="B41" s="35" t="s">
        <v>69</v>
      </c>
      <c r="C41" s="65">
        <f>_xlfn.STDEV.P('ANALISIS DE COTIZACCIONES'!G41:J41)</f>
        <v>1478.7488799657635</v>
      </c>
      <c r="D41" s="65">
        <f>AVERAGE('ANALISIS DE COTIZACCIONES'!G41:J41)</f>
        <v>9984.5</v>
      </c>
      <c r="E41" s="37">
        <f t="shared" si="1"/>
        <v>0.14810444989391192</v>
      </c>
    </row>
    <row r="42" spans="1:5" x14ac:dyDescent="0.25">
      <c r="A42" s="34">
        <v>37</v>
      </c>
      <c r="B42" s="35" t="s">
        <v>71</v>
      </c>
      <c r="C42" s="65">
        <f>_xlfn.STDEV.P('ANALISIS DE COTIZACCIONES'!G42:J42)</f>
        <v>437.4713562051806</v>
      </c>
      <c r="D42" s="65">
        <f>AVERAGE('ANALISIS DE COTIZACCIONES'!G42:J42)</f>
        <v>4060.25</v>
      </c>
      <c r="E42" s="36">
        <f t="shared" si="1"/>
        <v>0.10774493102769056</v>
      </c>
    </row>
    <row r="43" spans="1:5" x14ac:dyDescent="0.25">
      <c r="A43" s="34">
        <v>38</v>
      </c>
      <c r="B43" s="35" t="s">
        <v>73</v>
      </c>
      <c r="C43" s="65">
        <f>_xlfn.STDEV.P('ANALISIS DE COTIZACCIONES'!G43:J43)</f>
        <v>743.44943842873454</v>
      </c>
      <c r="D43" s="65">
        <f>AVERAGE('ANALISIS DE COTIZACCIONES'!G43:J43)</f>
        <v>3305.35</v>
      </c>
      <c r="E43" s="37">
        <f t="shared" si="1"/>
        <v>0.22492306062254663</v>
      </c>
    </row>
    <row r="44" spans="1:5" x14ac:dyDescent="0.25">
      <c r="A44" s="34">
        <v>39</v>
      </c>
      <c r="B44" s="35" t="s">
        <v>75</v>
      </c>
      <c r="C44" s="65">
        <f>_xlfn.STDEV.P('ANALISIS DE COTIZACCIONES'!G44:J44)</f>
        <v>3638.5879129134696</v>
      </c>
      <c r="D44" s="65">
        <f>AVERAGE('ANALISIS DE COTIZACCIONES'!G44:J44)</f>
        <v>18998</v>
      </c>
      <c r="E44" s="36">
        <f t="shared" si="1"/>
        <v>0.19152478749939308</v>
      </c>
    </row>
    <row r="45" spans="1:5" x14ac:dyDescent="0.25">
      <c r="A45" s="34">
        <v>40</v>
      </c>
      <c r="B45" s="35" t="s">
        <v>77</v>
      </c>
      <c r="C45" s="65">
        <f>_xlfn.STDEV.P('ANALISIS DE COTIZACCIONES'!G45:J45)</f>
        <v>694.59138425048218</v>
      </c>
      <c r="D45" s="65">
        <f>AVERAGE('ANALISIS DE COTIZACCIONES'!G45:J45)</f>
        <v>4484.4549999999999</v>
      </c>
      <c r="E45" s="37">
        <f t="shared" si="1"/>
        <v>0.15488869533766805</v>
      </c>
    </row>
    <row r="46" spans="1:5" x14ac:dyDescent="0.25">
      <c r="A46" s="34">
        <v>41</v>
      </c>
      <c r="B46" s="35" t="s">
        <v>79</v>
      </c>
      <c r="C46" s="65">
        <f>_xlfn.STDEV.P('ANALISIS DE COTIZACCIONES'!G46:J46)</f>
        <v>8873.4642548679203</v>
      </c>
      <c r="D46" s="65">
        <f>AVERAGE('ANALISIS DE COTIZACCIONES'!G46:J46)</f>
        <v>17756.317500000001</v>
      </c>
      <c r="E46" s="36">
        <f t="shared" si="1"/>
        <v>0.49973561549954937</v>
      </c>
    </row>
    <row r="47" spans="1:5" x14ac:dyDescent="0.25">
      <c r="A47" s="34">
        <v>42</v>
      </c>
      <c r="B47" s="35" t="s">
        <v>81</v>
      </c>
      <c r="C47" s="65">
        <f>_xlfn.STDEV.P('ANALISIS DE COTIZACCIONES'!G47:J47)</f>
        <v>3034.0164098229593</v>
      </c>
      <c r="D47" s="65">
        <f>AVERAGE('ANALISIS DE COTIZACCIONES'!G47:J47)</f>
        <v>6863.7449999999999</v>
      </c>
      <c r="E47" s="37">
        <f t="shared" si="1"/>
        <v>0.44203512948440821</v>
      </c>
    </row>
    <row r="48" spans="1:5" x14ac:dyDescent="0.25">
      <c r="A48" s="34">
        <v>43</v>
      </c>
      <c r="B48" s="35" t="s">
        <v>83</v>
      </c>
      <c r="C48" s="65">
        <f>_xlfn.STDEV.P('ANALISIS DE COTIZACCIONES'!G48:J48)</f>
        <v>1946.1553183054918</v>
      </c>
      <c r="D48" s="65">
        <f>AVERAGE('ANALISIS DE COTIZACCIONES'!G48:J48)</f>
        <v>3894.9124999999999</v>
      </c>
      <c r="E48" s="36">
        <f t="shared" si="1"/>
        <v>0.49966599206156542</v>
      </c>
    </row>
    <row r="49" spans="1:5" x14ac:dyDescent="0.25">
      <c r="A49" s="34">
        <v>44</v>
      </c>
      <c r="B49" s="35" t="s">
        <v>85</v>
      </c>
      <c r="C49" s="65">
        <f>_xlfn.STDEV.P('ANALISIS DE COTIZACCIONES'!G49:J49)</f>
        <v>849.78276635855593</v>
      </c>
      <c r="D49" s="65">
        <f>AVERAGE('ANALISIS DE COTIZACCIONES'!G49:J49)</f>
        <v>3520.5</v>
      </c>
      <c r="E49" s="37">
        <f t="shared" si="1"/>
        <v>0.24138127151215905</v>
      </c>
    </row>
    <row r="50" spans="1:5" x14ac:dyDescent="0.25">
      <c r="A50" s="34">
        <v>45</v>
      </c>
      <c r="B50" s="35" t="s">
        <v>87</v>
      </c>
      <c r="C50" s="65">
        <f>_xlfn.STDEV.P('ANALISIS DE COTIZACCIONES'!G50:J50)</f>
        <v>417.45750382524199</v>
      </c>
      <c r="D50" s="65">
        <f>AVERAGE('ANALISIS DE COTIZACCIONES'!G50:J50)</f>
        <v>3276.85</v>
      </c>
      <c r="E50" s="36">
        <f t="shared" si="1"/>
        <v>0.12739597596021851</v>
      </c>
    </row>
    <row r="51" spans="1:5" x14ac:dyDescent="0.25">
      <c r="A51" s="34">
        <v>46</v>
      </c>
      <c r="B51" s="35" t="s">
        <v>90</v>
      </c>
      <c r="C51" s="65">
        <f>_xlfn.STDEV.P('ANALISIS DE COTIZACCIONES'!G51:J51)</f>
        <v>5368.5580214057472</v>
      </c>
      <c r="D51" s="65">
        <f>AVERAGE('ANALISIS DE COTIZACCIONES'!G51:J51)</f>
        <v>10004.58</v>
      </c>
      <c r="E51" s="37">
        <f t="shared" si="1"/>
        <v>0.53661003474466162</v>
      </c>
    </row>
    <row r="52" spans="1:5" x14ac:dyDescent="0.25">
      <c r="A52" s="34">
        <v>47</v>
      </c>
      <c r="B52" s="35" t="s">
        <v>92</v>
      </c>
      <c r="C52" s="65">
        <f>_xlfn.STDEV.P('ANALISIS DE COTIZACCIONES'!G52:J52)</f>
        <v>597.83323452280479</v>
      </c>
      <c r="D52" s="65">
        <f>AVERAGE('ANALISIS DE COTIZACCIONES'!G52:J52)</f>
        <v>4858.3900000000003</v>
      </c>
      <c r="E52" s="36">
        <f t="shared" si="1"/>
        <v>0.123051717651898</v>
      </c>
    </row>
    <row r="53" spans="1:5" x14ac:dyDescent="0.25">
      <c r="A53" s="34">
        <v>48</v>
      </c>
      <c r="B53" s="35" t="s">
        <v>94</v>
      </c>
      <c r="C53" s="65">
        <f>_xlfn.STDEV.P('ANALISIS DE COTIZACCIONES'!G53:J53)</f>
        <v>2039.3721905818838</v>
      </c>
      <c r="D53" s="65">
        <f>AVERAGE('ANALISIS DE COTIZACCIONES'!G53:J53)</f>
        <v>7080.7375000000002</v>
      </c>
      <c r="E53" s="37">
        <f t="shared" si="1"/>
        <v>0.2880169178114404</v>
      </c>
    </row>
    <row r="54" spans="1:5" x14ac:dyDescent="0.25">
      <c r="A54" s="34">
        <v>49</v>
      </c>
      <c r="B54" s="35" t="s">
        <v>96</v>
      </c>
      <c r="C54" s="65">
        <f>_xlfn.STDEV.P('ANALISIS DE COTIZACCIONES'!G54:J54)</f>
        <v>2579.1655632721122</v>
      </c>
      <c r="D54" s="65">
        <f>AVERAGE('ANALISIS DE COTIZACCIONES'!G54:J54)</f>
        <v>5001.7275</v>
      </c>
      <c r="E54" s="36">
        <f t="shared" si="1"/>
        <v>0.51565495386786109</v>
      </c>
    </row>
    <row r="55" spans="1:5" x14ac:dyDescent="0.25">
      <c r="A55" s="34">
        <v>50</v>
      </c>
      <c r="B55" s="35" t="s">
        <v>98</v>
      </c>
      <c r="C55" s="65">
        <f>_xlfn.STDEV.P('ANALISIS DE COTIZACCIONES'!G55:J55)</f>
        <v>2058.3170758656206</v>
      </c>
      <c r="D55" s="65">
        <f>AVERAGE('ANALISIS DE COTIZACCIONES'!G55:J55)</f>
        <v>4892.96</v>
      </c>
      <c r="E55" s="37">
        <f t="shared" si="1"/>
        <v>0.42066909924986523</v>
      </c>
    </row>
    <row r="56" spans="1:5" x14ac:dyDescent="0.25">
      <c r="A56" s="34">
        <v>51</v>
      </c>
      <c r="B56" s="35" t="s">
        <v>100</v>
      </c>
      <c r="C56" s="65">
        <f>_xlfn.STDEV.P('ANALISIS DE COTIZACCIONES'!G56:J56)</f>
        <v>1863.3159111648242</v>
      </c>
      <c r="D56" s="65">
        <f>AVERAGE('ANALISIS DE COTIZACCIONES'!G56:J56)</f>
        <v>5542.96</v>
      </c>
      <c r="E56" s="36">
        <f t="shared" si="1"/>
        <v>0.3361590037028635</v>
      </c>
    </row>
    <row r="57" spans="1:5" x14ac:dyDescent="0.25">
      <c r="A57" s="34">
        <v>52</v>
      </c>
      <c r="B57" s="35" t="s">
        <v>102</v>
      </c>
      <c r="C57" s="65">
        <f>_xlfn.STDEV.P('ANALISIS DE COTIZACCIONES'!G57:J57)</f>
        <v>1777.884982865877</v>
      </c>
      <c r="D57" s="65">
        <f>AVERAGE('ANALISIS DE COTIZACCIONES'!G57:J57)</f>
        <v>5919.71</v>
      </c>
      <c r="E57" s="37">
        <f t="shared" si="1"/>
        <v>0.30033312153228403</v>
      </c>
    </row>
    <row r="58" spans="1:5" x14ac:dyDescent="0.25">
      <c r="A58" s="34">
        <v>53</v>
      </c>
      <c r="B58" s="35" t="s">
        <v>104</v>
      </c>
      <c r="C58" s="65">
        <f>_xlfn.STDEV.P('ANALISIS DE COTIZACCIONES'!G58:J58)</f>
        <v>30234.888145134595</v>
      </c>
      <c r="D58" s="65">
        <f>AVERAGE('ANALISIS DE COTIZACCIONES'!G58:J58)</f>
        <v>39548.639999999999</v>
      </c>
      <c r="E58" s="36">
        <f t="shared" si="1"/>
        <v>0.76449880817986648</v>
      </c>
    </row>
    <row r="59" spans="1:5" x14ac:dyDescent="0.25">
      <c r="A59" s="34">
        <v>54</v>
      </c>
      <c r="B59" s="35" t="s">
        <v>106</v>
      </c>
      <c r="C59" s="65">
        <f>_xlfn.STDEV.P('ANALISIS DE COTIZACCIONES'!G59:J59)</f>
        <v>14318.479363422945</v>
      </c>
      <c r="D59" s="65">
        <f>AVERAGE('ANALISIS DE COTIZACCIONES'!G59:J59)</f>
        <v>24921.552499999998</v>
      </c>
      <c r="E59" s="37">
        <f t="shared" si="1"/>
        <v>0.57454202997276937</v>
      </c>
    </row>
    <row r="60" spans="1:5" x14ac:dyDescent="0.25">
      <c r="A60" s="34">
        <v>55</v>
      </c>
      <c r="B60" s="35" t="s">
        <v>108</v>
      </c>
      <c r="C60" s="65">
        <f>_xlfn.STDEV.P('ANALISIS DE COTIZACCIONES'!G60:J60)</f>
        <v>1087.806451672355</v>
      </c>
      <c r="D60" s="65">
        <f>AVERAGE('ANALISIS DE COTIZACCIONES'!G60:J60)</f>
        <v>4935.8900000000003</v>
      </c>
      <c r="E60" s="36">
        <f t="shared" si="1"/>
        <v>0.22038709364924156</v>
      </c>
    </row>
    <row r="61" spans="1:5" x14ac:dyDescent="0.25">
      <c r="A61" s="30"/>
      <c r="B61" s="31"/>
      <c r="C61" s="66"/>
      <c r="D61" s="66"/>
      <c r="E61" s="32"/>
    </row>
    <row r="62" spans="1:5" ht="15.75" x14ac:dyDescent="0.25">
      <c r="A62" s="112" t="s">
        <v>416</v>
      </c>
      <c r="B62" s="112"/>
      <c r="C62" s="112"/>
      <c r="D62" s="112"/>
      <c r="E62" s="112"/>
    </row>
    <row r="63" spans="1:5" ht="30" x14ac:dyDescent="0.25">
      <c r="A63" s="33" t="s">
        <v>414</v>
      </c>
      <c r="B63" s="33" t="s">
        <v>410</v>
      </c>
      <c r="C63" s="64" t="s">
        <v>405</v>
      </c>
      <c r="D63" s="64" t="s">
        <v>403</v>
      </c>
      <c r="E63" s="33" t="s">
        <v>411</v>
      </c>
    </row>
    <row r="64" spans="1:5" x14ac:dyDescent="0.25">
      <c r="A64" s="34">
        <v>56</v>
      </c>
      <c r="B64" s="35" t="s">
        <v>112</v>
      </c>
      <c r="C64" s="65">
        <f>_xlfn.STDEV.P('ANALISIS DE COTIZACCIONES'!G68:J68)</f>
        <v>28991.138846321646</v>
      </c>
      <c r="D64" s="65">
        <f>AVERAGE('ANALISIS DE COTIZACCIONES'!G68:J68)</f>
        <v>79433.67</v>
      </c>
      <c r="E64" s="36">
        <f t="shared" ref="E64:E76" si="2">C64/D64</f>
        <v>0.36497292453340813</v>
      </c>
    </row>
    <row r="65" spans="1:5" ht="30" x14ac:dyDescent="0.25">
      <c r="A65" s="34">
        <v>57</v>
      </c>
      <c r="B65" s="35" t="s">
        <v>114</v>
      </c>
      <c r="C65" s="65">
        <f>_xlfn.STDEV.P('ANALISIS DE COTIZACCIONES'!G69:J69)</f>
        <v>71485.817895644155</v>
      </c>
      <c r="D65" s="65">
        <f>AVERAGE('ANALISIS DE COTIZACCIONES'!G69:J69)</f>
        <v>199049.41999999998</v>
      </c>
      <c r="E65" s="37">
        <f t="shared" si="2"/>
        <v>0.35913602710143122</v>
      </c>
    </row>
    <row r="66" spans="1:5" ht="30" x14ac:dyDescent="0.25">
      <c r="A66" s="34">
        <v>58</v>
      </c>
      <c r="B66" s="35" t="s">
        <v>116</v>
      </c>
      <c r="C66" s="65">
        <f>_xlfn.STDEV.P('ANALISIS DE COTIZACCIONES'!G70:J70)</f>
        <v>143438.45668136282</v>
      </c>
      <c r="D66" s="65">
        <f>AVERAGE('ANALISIS DE COTIZACCIONES'!G70:J70)</f>
        <v>391866.52</v>
      </c>
      <c r="E66" s="36">
        <f t="shared" si="2"/>
        <v>0.36603907034814509</v>
      </c>
    </row>
    <row r="67" spans="1:5" x14ac:dyDescent="0.25">
      <c r="A67" s="34">
        <v>59</v>
      </c>
      <c r="B67" s="35" t="s">
        <v>118</v>
      </c>
      <c r="C67" s="65">
        <f>_xlfn.STDEV.P('ANALISIS DE COTIZACCIONES'!G71:J71)</f>
        <v>78901.78883067226</v>
      </c>
      <c r="D67" s="65">
        <f>AVERAGE('ANALISIS DE COTIZACCIONES'!G71:J71)</f>
        <v>97636.6</v>
      </c>
      <c r="E67" s="37">
        <f t="shared" si="2"/>
        <v>0.8081169236809993</v>
      </c>
    </row>
    <row r="68" spans="1:5" x14ac:dyDescent="0.25">
      <c r="A68" s="34">
        <v>60</v>
      </c>
      <c r="B68" s="35" t="s">
        <v>120</v>
      </c>
      <c r="C68" s="65">
        <f>_xlfn.STDEV.P('ANALISIS DE COTIZACCIONES'!G72:J72)</f>
        <v>28777.583257111757</v>
      </c>
      <c r="D68" s="65">
        <f>AVERAGE('ANALISIS DE COTIZACCIONES'!G72:J72)</f>
        <v>120559.8</v>
      </c>
      <c r="E68" s="36">
        <f t="shared" si="2"/>
        <v>0.23869965989585049</v>
      </c>
    </row>
    <row r="69" spans="1:5" x14ac:dyDescent="0.25">
      <c r="A69" s="34">
        <v>61</v>
      </c>
      <c r="B69" s="35" t="s">
        <v>122</v>
      </c>
      <c r="C69" s="65">
        <f>_xlfn.STDEV.P('ANALISIS DE COTIZACCIONES'!G73:J73)</f>
        <v>68556.640908207293</v>
      </c>
      <c r="D69" s="65">
        <f>AVERAGE('ANALISIS DE COTIZACCIONES'!G73:J73)</f>
        <v>239455.67499999999</v>
      </c>
      <c r="E69" s="37">
        <f t="shared" si="2"/>
        <v>0.2863020093727463</v>
      </c>
    </row>
    <row r="70" spans="1:5" x14ac:dyDescent="0.25">
      <c r="A70" s="34">
        <v>62</v>
      </c>
      <c r="B70" s="35" t="s">
        <v>125</v>
      </c>
      <c r="C70" s="65">
        <f>_xlfn.STDEV.P('ANALISIS DE COTIZACCIONES'!G74:J74)</f>
        <v>343000.95587661967</v>
      </c>
      <c r="D70" s="65">
        <f>AVERAGE('ANALISIS DE COTIZACCIONES'!G74:J74)</f>
        <v>669417.89249999996</v>
      </c>
      <c r="E70" s="36">
        <f t="shared" si="2"/>
        <v>0.51238689571868545</v>
      </c>
    </row>
    <row r="71" spans="1:5" ht="30" x14ac:dyDescent="0.25">
      <c r="A71" s="34">
        <v>63</v>
      </c>
      <c r="B71" s="35" t="s">
        <v>127</v>
      </c>
      <c r="C71" s="65">
        <f>_xlfn.STDEV.P('ANALISIS DE COTIZACCIONES'!G75:J75)</f>
        <v>276594.64957232779</v>
      </c>
      <c r="D71" s="65">
        <f>AVERAGE('ANALISIS DE COTIZACCIONES'!G75:J75)</f>
        <v>1186068.73</v>
      </c>
      <c r="E71" s="37">
        <f t="shared" si="2"/>
        <v>0.23320288493933045</v>
      </c>
    </row>
    <row r="72" spans="1:5" x14ac:dyDescent="0.25">
      <c r="A72" s="34">
        <v>64</v>
      </c>
      <c r="B72" s="35" t="s">
        <v>129</v>
      </c>
      <c r="C72" s="65">
        <f>_xlfn.STDEV.P('ANALISIS DE COTIZACCIONES'!G76:J76)</f>
        <v>1300907.4161367258</v>
      </c>
      <c r="D72" s="65">
        <f>AVERAGE('ANALISIS DE COTIZACCIONES'!G76:J76)</f>
        <v>2025502.29</v>
      </c>
      <c r="E72" s="36">
        <f t="shared" si="2"/>
        <v>0.64226410533296696</v>
      </c>
    </row>
    <row r="73" spans="1:5" ht="30" x14ac:dyDescent="0.25">
      <c r="A73" s="34">
        <v>65</v>
      </c>
      <c r="B73" s="35" t="s">
        <v>131</v>
      </c>
      <c r="C73" s="65">
        <f>_xlfn.STDEV.P('ANALISIS DE COTIZACCIONES'!G77:J77)</f>
        <v>265568.22875212878</v>
      </c>
      <c r="D73" s="65">
        <f>AVERAGE('ANALISIS DE COTIZACCIONES'!G77:J77)</f>
        <v>520715.07750000001</v>
      </c>
      <c r="E73" s="37">
        <f t="shared" si="2"/>
        <v>0.51000679685932226</v>
      </c>
    </row>
    <row r="74" spans="1:5" ht="45" x14ac:dyDescent="0.25">
      <c r="A74" s="34">
        <v>66</v>
      </c>
      <c r="B74" s="35" t="s">
        <v>133</v>
      </c>
      <c r="C74" s="65">
        <f>_xlfn.STDEV.P('ANALISIS DE COTIZACCIONES'!G78:J78)</f>
        <v>350773.10490074701</v>
      </c>
      <c r="D74" s="65">
        <f>AVERAGE('ANALISIS DE COTIZACCIONES'!G78:J78)</f>
        <v>848497.58750000002</v>
      </c>
      <c r="E74" s="36">
        <f t="shared" si="2"/>
        <v>0.41340495255179144</v>
      </c>
    </row>
    <row r="75" spans="1:5" x14ac:dyDescent="0.25">
      <c r="A75" s="34">
        <v>67</v>
      </c>
      <c r="B75" s="35" t="s">
        <v>135</v>
      </c>
      <c r="C75" s="65">
        <f>_xlfn.STDEV.P('ANALISIS DE COTIZACCIONES'!G79:J79)</f>
        <v>329700.74009736464</v>
      </c>
      <c r="D75" s="65">
        <f>AVERAGE('ANALISIS DE COTIZACCIONES'!G79:J79)</f>
        <v>773639.5</v>
      </c>
      <c r="E75" s="37">
        <f t="shared" si="2"/>
        <v>0.4261684416286457</v>
      </c>
    </row>
    <row r="76" spans="1:5" ht="30" x14ac:dyDescent="0.25">
      <c r="A76" s="34">
        <v>68</v>
      </c>
      <c r="B76" s="35" t="s">
        <v>137</v>
      </c>
      <c r="C76" s="65">
        <f>_xlfn.STDEV.P('ANALISIS DE COTIZACCIONES'!G80:J80)</f>
        <v>1035191.4399611069</v>
      </c>
      <c r="D76" s="65">
        <f>AVERAGE('ANALISIS DE COTIZACCIONES'!G80:J80)</f>
        <v>1337952.5</v>
      </c>
      <c r="E76" s="36">
        <f t="shared" si="2"/>
        <v>0.77371314748551001</v>
      </c>
    </row>
    <row r="77" spans="1:5" x14ac:dyDescent="0.25">
      <c r="A77" s="30"/>
      <c r="B77" s="31"/>
      <c r="C77" s="66"/>
      <c r="D77" s="66"/>
      <c r="E77" s="32"/>
    </row>
    <row r="78" spans="1:5" ht="15.75" x14ac:dyDescent="0.25">
      <c r="A78" s="112" t="s">
        <v>139</v>
      </c>
      <c r="B78" s="112"/>
      <c r="C78" s="112"/>
      <c r="D78" s="112"/>
      <c r="E78" s="112"/>
    </row>
    <row r="79" spans="1:5" ht="30" x14ac:dyDescent="0.25">
      <c r="A79" s="33" t="s">
        <v>414</v>
      </c>
      <c r="B79" s="33" t="s">
        <v>410</v>
      </c>
      <c r="C79" s="64" t="s">
        <v>405</v>
      </c>
      <c r="D79" s="64" t="s">
        <v>403</v>
      </c>
      <c r="E79" s="33" t="s">
        <v>411</v>
      </c>
    </row>
    <row r="80" spans="1:5" x14ac:dyDescent="0.25">
      <c r="A80" s="34">
        <v>69</v>
      </c>
      <c r="B80" s="35" t="s">
        <v>143</v>
      </c>
      <c r="C80" s="65">
        <f>_xlfn.STDEV.P('ANALISIS DE COTIZACCIONES'!G86:J86)</f>
        <v>6596.1507265576402</v>
      </c>
      <c r="D80" s="65">
        <f>AVERAGE('ANALISIS DE COTIZACCIONES'!G86:J86)</f>
        <v>48584.480000000003</v>
      </c>
      <c r="E80" s="36">
        <f t="shared" ref="E80:E103" si="3">C80/D80</f>
        <v>0.13576662190390099</v>
      </c>
    </row>
    <row r="81" spans="1:5" x14ac:dyDescent="0.25">
      <c r="A81" s="34">
        <v>70</v>
      </c>
      <c r="B81" s="35" t="s">
        <v>145</v>
      </c>
      <c r="C81" s="65">
        <f>_xlfn.STDEV.P('ANALISIS DE COTIZACCIONES'!G87:J87)</f>
        <v>38525.40645160585</v>
      </c>
      <c r="D81" s="65">
        <f>AVERAGE('ANALISIS DE COTIZACCIONES'!G87:J87)</f>
        <v>261733.4733333333</v>
      </c>
      <c r="E81" s="37">
        <f t="shared" si="3"/>
        <v>0.14719327245751801</v>
      </c>
    </row>
    <row r="82" spans="1:5" x14ac:dyDescent="0.25">
      <c r="A82" s="34">
        <v>71</v>
      </c>
      <c r="B82" s="35" t="s">
        <v>147</v>
      </c>
      <c r="C82" s="65">
        <f>_xlfn.STDEV.P('ANALISIS DE COTIZACCIONES'!G88:J88)</f>
        <v>30298.959859226554</v>
      </c>
      <c r="D82" s="65">
        <f>AVERAGE('ANALISIS DE COTIZACCIONES'!G88:J88)</f>
        <v>106353.71333333333</v>
      </c>
      <c r="E82" s="36">
        <f t="shared" si="3"/>
        <v>0.28488859400953581</v>
      </c>
    </row>
    <row r="83" spans="1:5" x14ac:dyDescent="0.25">
      <c r="A83" s="34">
        <v>72</v>
      </c>
      <c r="B83" s="35" t="s">
        <v>149</v>
      </c>
      <c r="C83" s="65">
        <f>_xlfn.STDEV.P('ANALISIS DE COTIZACCIONES'!G89:J89)</f>
        <v>62306.490733755461</v>
      </c>
      <c r="D83" s="65">
        <f>AVERAGE('ANALISIS DE COTIZACCIONES'!G89:J89)</f>
        <v>191962.66666666666</v>
      </c>
      <c r="E83" s="37">
        <f t="shared" si="3"/>
        <v>0.32457608458809073</v>
      </c>
    </row>
    <row r="84" spans="1:5" x14ac:dyDescent="0.25">
      <c r="A84" s="34">
        <v>73</v>
      </c>
      <c r="B84" s="35" t="s">
        <v>151</v>
      </c>
      <c r="C84" s="65">
        <f>_xlfn.STDEV.P('ANALISIS DE COTIZACCIONES'!G90:J90)</f>
        <v>3210.517307766253</v>
      </c>
      <c r="D84" s="65">
        <f>AVERAGE('ANALISIS DE COTIZACCIONES'!G90:J90)</f>
        <v>38631.72</v>
      </c>
      <c r="E84" s="36">
        <f t="shared" si="3"/>
        <v>8.3105730414443177E-2</v>
      </c>
    </row>
    <row r="85" spans="1:5" x14ac:dyDescent="0.25">
      <c r="A85" s="34">
        <v>74</v>
      </c>
      <c r="B85" s="35" t="s">
        <v>153</v>
      </c>
      <c r="C85" s="65">
        <f>_xlfn.STDEV.P('ANALISIS DE COTIZACCIONES'!G91:J91)</f>
        <v>4062.4905704752132</v>
      </c>
      <c r="D85" s="65">
        <f>AVERAGE('ANALISIS DE COTIZACCIONES'!G91:J91)</f>
        <v>21802.76</v>
      </c>
      <c r="E85" s="37">
        <f t="shared" si="3"/>
        <v>0.18632918816127927</v>
      </c>
    </row>
    <row r="86" spans="1:5" x14ac:dyDescent="0.25">
      <c r="A86" s="34">
        <v>75</v>
      </c>
      <c r="B86" s="35" t="s">
        <v>155</v>
      </c>
      <c r="C86" s="65">
        <f>_xlfn.STDEV.P('ANALISIS DE COTIZACCIONES'!G92:J92)</f>
        <v>78200.080811268286</v>
      </c>
      <c r="D86" s="65">
        <f>AVERAGE('ANALISIS DE COTIZACCIONES'!G92:J92)</f>
        <v>104991.66666666667</v>
      </c>
      <c r="E86" s="36">
        <f t="shared" si="3"/>
        <v>0.74482178723328785</v>
      </c>
    </row>
    <row r="87" spans="1:5" x14ac:dyDescent="0.25">
      <c r="A87" s="34">
        <v>76</v>
      </c>
      <c r="B87" s="35" t="s">
        <v>157</v>
      </c>
      <c r="C87" s="65">
        <f>_xlfn.STDEV.P('ANALISIS DE COTIZACCIONES'!G93:J93)</f>
        <v>10067.452873894599</v>
      </c>
      <c r="D87" s="65">
        <f>AVERAGE('ANALISIS DE COTIZACCIONES'!G93:J93)</f>
        <v>56914.193333333336</v>
      </c>
      <c r="E87" s="37">
        <f t="shared" si="3"/>
        <v>0.17688826431979532</v>
      </c>
    </row>
    <row r="88" spans="1:5" ht="30" x14ac:dyDescent="0.25">
      <c r="A88" s="34">
        <v>77</v>
      </c>
      <c r="B88" s="35" t="s">
        <v>159</v>
      </c>
      <c r="C88" s="65">
        <f>_xlfn.STDEV.P('ANALISIS DE COTIZACCIONES'!G94:J94)</f>
        <v>31866.660627928311</v>
      </c>
      <c r="D88" s="65">
        <f>AVERAGE('ANALISIS DE COTIZACCIONES'!G94:J94)</f>
        <v>112262.43333333333</v>
      </c>
      <c r="E88" s="36">
        <f t="shared" si="3"/>
        <v>0.28385863090379276</v>
      </c>
    </row>
    <row r="89" spans="1:5" x14ac:dyDescent="0.25">
      <c r="A89" s="34">
        <v>78</v>
      </c>
      <c r="B89" s="35" t="s">
        <v>161</v>
      </c>
      <c r="C89" s="65">
        <f>_xlfn.STDEV.P('ANALISIS DE COTIZACCIONES'!G95:J95)</f>
        <v>27234.456753654307</v>
      </c>
      <c r="D89" s="65">
        <f>AVERAGE('ANALISIS DE COTIZACCIONES'!G95:J95)</f>
        <v>56628</v>
      </c>
      <c r="E89" s="37">
        <f t="shared" si="3"/>
        <v>0.48093622860871488</v>
      </c>
    </row>
    <row r="90" spans="1:5" ht="30" x14ac:dyDescent="0.25">
      <c r="A90" s="34">
        <v>79</v>
      </c>
      <c r="B90" s="35" t="s">
        <v>163</v>
      </c>
      <c r="C90" s="65">
        <f>_xlfn.STDEV.P('ANALISIS DE COTIZACCIONES'!G96:J96)</f>
        <v>3572.1905924049788</v>
      </c>
      <c r="D90" s="65">
        <f>AVERAGE('ANALISIS DE COTIZACCIONES'!G96:J96)</f>
        <v>12616.970000000001</v>
      </c>
      <c r="E90" s="36">
        <f t="shared" si="3"/>
        <v>0.28312586876286289</v>
      </c>
    </row>
    <row r="91" spans="1:5" x14ac:dyDescent="0.25">
      <c r="A91" s="34">
        <v>80</v>
      </c>
      <c r="B91" s="35" t="s">
        <v>165</v>
      </c>
      <c r="C91" s="65">
        <f>_xlfn.STDEV.P('ANALISIS DE COTIZACCIONES'!G97:J97)</f>
        <v>620.70613730563707</v>
      </c>
      <c r="D91" s="65">
        <f>AVERAGE('ANALISIS DE COTIZACCIONES'!G97:J97)</f>
        <v>4180.2333333333336</v>
      </c>
      <c r="E91" s="37">
        <f t="shared" si="3"/>
        <v>0.14848600252911809</v>
      </c>
    </row>
    <row r="92" spans="1:5" x14ac:dyDescent="0.25">
      <c r="A92" s="34">
        <v>81</v>
      </c>
      <c r="B92" s="35" t="s">
        <v>167</v>
      </c>
      <c r="C92" s="65">
        <f>_xlfn.STDEV.P('ANALISIS DE COTIZACCIONES'!G98:J98)</f>
        <v>43704.517255665414</v>
      </c>
      <c r="D92" s="65">
        <f>AVERAGE('ANALISIS DE COTIZACCIONES'!G98:J98)</f>
        <v>52389.906666666669</v>
      </c>
      <c r="E92" s="36">
        <f t="shared" si="3"/>
        <v>0.83421636029507618</v>
      </c>
    </row>
    <row r="93" spans="1:5" x14ac:dyDescent="0.25">
      <c r="A93" s="34">
        <v>82</v>
      </c>
      <c r="B93" s="35" t="s">
        <v>169</v>
      </c>
      <c r="C93" s="65">
        <f>_xlfn.STDEV.P('ANALISIS DE COTIZACCIONES'!G99:J99)</f>
        <v>13163.853335770982</v>
      </c>
      <c r="D93" s="65">
        <f>AVERAGE('ANALISIS DE COTIZACCIONES'!G99:J99)</f>
        <v>44173.613333333335</v>
      </c>
      <c r="E93" s="37">
        <f t="shared" si="3"/>
        <v>0.29800263873450356</v>
      </c>
    </row>
    <row r="94" spans="1:5" x14ac:dyDescent="0.25">
      <c r="A94" s="34">
        <v>83</v>
      </c>
      <c r="B94" s="35" t="s">
        <v>171</v>
      </c>
      <c r="C94" s="65">
        <f>_xlfn.STDEV.P('ANALISIS DE COTIZACCIONES'!G100:J100)</f>
        <v>36866.507256745477</v>
      </c>
      <c r="D94" s="65">
        <f>AVERAGE('ANALISIS DE COTIZACCIONES'!G100:J100)</f>
        <v>32863.65</v>
      </c>
      <c r="E94" s="36">
        <f t="shared" si="3"/>
        <v>1.1218019683372198</v>
      </c>
    </row>
    <row r="95" spans="1:5" ht="30" x14ac:dyDescent="0.25">
      <c r="A95" s="34">
        <v>84</v>
      </c>
      <c r="B95" s="35" t="s">
        <v>173</v>
      </c>
      <c r="C95" s="65">
        <f>_xlfn.STDEV.P('ANALISIS DE COTIZACCIONES'!G101:J101)</f>
        <v>11427.329780836828</v>
      </c>
      <c r="D95" s="65">
        <f>AVERAGE('ANALISIS DE COTIZACCIONES'!G101:J101)</f>
        <v>57523.6</v>
      </c>
      <c r="E95" s="37">
        <f t="shared" si="3"/>
        <v>0.19865463532944441</v>
      </c>
    </row>
    <row r="96" spans="1:5" x14ac:dyDescent="0.25">
      <c r="A96" s="34">
        <v>85</v>
      </c>
      <c r="B96" s="35" t="s">
        <v>175</v>
      </c>
      <c r="C96" s="65">
        <f>_xlfn.STDEV.P('ANALISIS DE COTIZACCIONES'!G102:J102)</f>
        <v>31753.301853256537</v>
      </c>
      <c r="D96" s="65">
        <f>AVERAGE('ANALISIS DE COTIZACCIONES'!G102:J102)</f>
        <v>140279.69666666666</v>
      </c>
      <c r="E96" s="36">
        <f t="shared" si="3"/>
        <v>0.22635707524167875</v>
      </c>
    </row>
    <row r="97" spans="1:5" x14ac:dyDescent="0.25">
      <c r="A97" s="34">
        <v>86</v>
      </c>
      <c r="B97" s="35" t="s">
        <v>177</v>
      </c>
      <c r="C97" s="65">
        <f>_xlfn.STDEV.P('ANALISIS DE COTIZACCIONES'!G103:J103)</f>
        <v>15430.016811538337</v>
      </c>
      <c r="D97" s="65">
        <f>AVERAGE('ANALISIS DE COTIZACCIONES'!G103:J103)</f>
        <v>199763.28666666665</v>
      </c>
      <c r="E97" s="37">
        <f t="shared" si="3"/>
        <v>7.7241504527733901E-2</v>
      </c>
    </row>
    <row r="98" spans="1:5" x14ac:dyDescent="0.25">
      <c r="A98" s="34">
        <v>87</v>
      </c>
      <c r="B98" s="35" t="s">
        <v>179</v>
      </c>
      <c r="C98" s="65">
        <f>_xlfn.STDEV.P('ANALISIS DE COTIZACCIONES'!G104:J104)</f>
        <v>45933.053418159201</v>
      </c>
      <c r="D98" s="65">
        <f>AVERAGE('ANALISIS DE COTIZACCIONES'!G104:J104)</f>
        <v>100363.38</v>
      </c>
      <c r="E98" s="36">
        <f t="shared" si="3"/>
        <v>0.45766746215760368</v>
      </c>
    </row>
    <row r="99" spans="1:5" x14ac:dyDescent="0.25">
      <c r="A99" s="34">
        <v>88</v>
      </c>
      <c r="B99" s="35" t="s">
        <v>181</v>
      </c>
      <c r="C99" s="65">
        <f>_xlfn.STDEV.P('ANALISIS DE COTIZACCIONES'!G105:J105)</f>
        <v>9918.7065263806544</v>
      </c>
      <c r="D99" s="65">
        <f>AVERAGE('ANALISIS DE COTIZACCIONES'!G105:J105)</f>
        <v>45583.93</v>
      </c>
      <c r="E99" s="37">
        <f t="shared" si="3"/>
        <v>0.21759217615463727</v>
      </c>
    </row>
    <row r="100" spans="1:5" x14ac:dyDescent="0.25">
      <c r="A100" s="34">
        <v>89</v>
      </c>
      <c r="B100" s="35" t="s">
        <v>183</v>
      </c>
      <c r="C100" s="65">
        <f>_xlfn.STDEV.P('ANALISIS DE COTIZACCIONES'!G106:J106)</f>
        <v>3484.9133590377887</v>
      </c>
      <c r="D100" s="65">
        <f>AVERAGE('ANALISIS DE COTIZACCIONES'!G106:J106)</f>
        <v>16628.399999999998</v>
      </c>
      <c r="E100" s="36">
        <f t="shared" si="3"/>
        <v>0.20957598801074001</v>
      </c>
    </row>
    <row r="101" spans="1:5" x14ac:dyDescent="0.25">
      <c r="A101" s="34">
        <v>90</v>
      </c>
      <c r="B101" s="35" t="s">
        <v>185</v>
      </c>
      <c r="C101" s="65">
        <f>_xlfn.STDEV.P('ANALISIS DE COTIZACCIONES'!G107:J107)</f>
        <v>2412.264888831427</v>
      </c>
      <c r="D101" s="65">
        <f>AVERAGE('ANALISIS DE COTIZACCIONES'!G107:J107)</f>
        <v>16824.116666666665</v>
      </c>
      <c r="E101" s="37">
        <f t="shared" si="3"/>
        <v>0.1433813695319176</v>
      </c>
    </row>
    <row r="102" spans="1:5" x14ac:dyDescent="0.25">
      <c r="A102" s="34">
        <v>91</v>
      </c>
      <c r="B102" s="35" t="s">
        <v>187</v>
      </c>
      <c r="C102" s="65">
        <f>_xlfn.STDEV.P('ANALISIS DE COTIZACCIONES'!G108:J108)</f>
        <v>3302.5739672093464</v>
      </c>
      <c r="D102" s="65">
        <f>AVERAGE('ANALISIS DE COTIZACCIONES'!G108:J108)</f>
        <v>51656.933333333327</v>
      </c>
      <c r="E102" s="36">
        <f t="shared" si="3"/>
        <v>6.3932830582458369E-2</v>
      </c>
    </row>
    <row r="103" spans="1:5" x14ac:dyDescent="0.25">
      <c r="A103" s="34">
        <v>92</v>
      </c>
      <c r="B103" s="35" t="s">
        <v>189</v>
      </c>
      <c r="C103" s="65">
        <f>_xlfn.STDEV.P('ANALISIS DE COTIZACCIONES'!G109:J109)</f>
        <v>41625.003322582445</v>
      </c>
      <c r="D103" s="65">
        <f>AVERAGE('ANALISIS DE COTIZACCIONES'!G109:J109)</f>
        <v>39439.450000000004</v>
      </c>
      <c r="E103" s="37">
        <f t="shared" si="3"/>
        <v>1.0554154107773419</v>
      </c>
    </row>
    <row r="104" spans="1:5" x14ac:dyDescent="0.25">
      <c r="A104" s="30"/>
      <c r="B104" s="31"/>
      <c r="C104" s="66"/>
      <c r="D104" s="66"/>
      <c r="E104" s="32"/>
    </row>
    <row r="105" spans="1:5" ht="15.75" x14ac:dyDescent="0.25">
      <c r="A105" s="112" t="s">
        <v>191</v>
      </c>
      <c r="B105" s="112"/>
      <c r="C105" s="112"/>
      <c r="D105" s="112"/>
      <c r="E105" s="112"/>
    </row>
    <row r="106" spans="1:5" ht="30" x14ac:dyDescent="0.25">
      <c r="A106" s="33" t="s">
        <v>414</v>
      </c>
      <c r="B106" s="33" t="s">
        <v>410</v>
      </c>
      <c r="C106" s="64" t="s">
        <v>405</v>
      </c>
      <c r="D106" s="64" t="s">
        <v>403</v>
      </c>
      <c r="E106" s="33" t="s">
        <v>411</v>
      </c>
    </row>
    <row r="107" spans="1:5" x14ac:dyDescent="0.25">
      <c r="A107" s="34">
        <v>93</v>
      </c>
      <c r="B107" s="35" t="s">
        <v>193</v>
      </c>
      <c r="C107" s="65">
        <f>_xlfn.STDEV.P('ANALISIS DE COTIZACCIONES'!G115:J115)</f>
        <v>1239933.8844470701</v>
      </c>
      <c r="D107" s="65">
        <f>AVERAGE('ANALISIS DE COTIZACCIONES'!G115:J115)</f>
        <v>4965830</v>
      </c>
      <c r="E107" s="36">
        <f t="shared" ref="E107:E131" si="4">C107/D107</f>
        <v>0.24969318008209504</v>
      </c>
    </row>
    <row r="108" spans="1:5" x14ac:dyDescent="0.25">
      <c r="A108" s="34">
        <v>94</v>
      </c>
      <c r="B108" s="35" t="s">
        <v>195</v>
      </c>
      <c r="C108" s="65">
        <f>_xlfn.STDEV.P('ANALISIS DE COTIZACCIONES'!G116:J116)</f>
        <v>1302737.3842291215</v>
      </c>
      <c r="D108" s="65">
        <f>AVERAGE('ANALISIS DE COTIZACCIONES'!G116:J116)</f>
        <v>2425097.0166666666</v>
      </c>
      <c r="E108" s="37">
        <f t="shared" si="4"/>
        <v>0.53718980118154369</v>
      </c>
    </row>
    <row r="109" spans="1:5" x14ac:dyDescent="0.25">
      <c r="A109" s="34">
        <v>95</v>
      </c>
      <c r="B109" s="35" t="s">
        <v>197</v>
      </c>
      <c r="C109" s="65">
        <f>_xlfn.STDEV.P('ANALISIS DE COTIZACCIONES'!G117:J117)</f>
        <v>614062.83210968785</v>
      </c>
      <c r="D109" s="65">
        <f>AVERAGE('ANALISIS DE COTIZACCIONES'!G117:J117)</f>
        <v>826214.30333333334</v>
      </c>
      <c r="E109" s="36">
        <f t="shared" si="4"/>
        <v>0.7432246447831663</v>
      </c>
    </row>
    <row r="110" spans="1:5" x14ac:dyDescent="0.25">
      <c r="A110" s="34">
        <v>96</v>
      </c>
      <c r="B110" s="35" t="s">
        <v>199</v>
      </c>
      <c r="C110" s="65">
        <f>_xlfn.STDEV.P('ANALISIS DE COTIZACCIONES'!G118:J118)</f>
        <v>91947.707839232666</v>
      </c>
      <c r="D110" s="65">
        <f>AVERAGE('ANALISIS DE COTIZACCIONES'!G118:J118)</f>
        <v>265948.66666666669</v>
      </c>
      <c r="E110" s="37">
        <f t="shared" si="4"/>
        <v>0.34573479533355805</v>
      </c>
    </row>
    <row r="111" spans="1:5" x14ac:dyDescent="0.25">
      <c r="A111" s="34">
        <v>97</v>
      </c>
      <c r="B111" s="35" t="s">
        <v>201</v>
      </c>
      <c r="C111" s="65">
        <f>_xlfn.STDEV.P('ANALISIS DE COTIZACCIONES'!G119:J119)</f>
        <v>191930.91169107929</v>
      </c>
      <c r="D111" s="65">
        <f>AVERAGE('ANALISIS DE COTIZACCIONES'!G119:J119)</f>
        <v>282454.46666666667</v>
      </c>
      <c r="E111" s="36">
        <f t="shared" si="4"/>
        <v>0.67951098085335981</v>
      </c>
    </row>
    <row r="112" spans="1:5" ht="30" x14ac:dyDescent="0.25">
      <c r="A112" s="34">
        <v>98</v>
      </c>
      <c r="B112" s="35" t="s">
        <v>203</v>
      </c>
      <c r="C112" s="65">
        <f>_xlfn.STDEV.P('ANALISIS DE COTIZACCIONES'!G120:J120)</f>
        <v>38648.950074290391</v>
      </c>
      <c r="D112" s="65">
        <f>AVERAGE('ANALISIS DE COTIZACCIONES'!G120:J120)</f>
        <v>207424.35</v>
      </c>
      <c r="E112" s="37">
        <f t="shared" si="4"/>
        <v>0.18632793148099724</v>
      </c>
    </row>
    <row r="113" spans="1:5" x14ac:dyDescent="0.25">
      <c r="A113" s="34">
        <v>99</v>
      </c>
      <c r="B113" s="35" t="s">
        <v>205</v>
      </c>
      <c r="C113" s="65">
        <f>_xlfn.STDEV.P('ANALISIS DE COTIZACCIONES'!G121:J121)</f>
        <v>205273.99363162296</v>
      </c>
      <c r="D113" s="65">
        <f>AVERAGE('ANALISIS DE COTIZACCIONES'!G121:J121)</f>
        <v>653190.26666666672</v>
      </c>
      <c r="E113" s="36">
        <f t="shared" si="4"/>
        <v>0.31426370554963812</v>
      </c>
    </row>
    <row r="114" spans="1:5" x14ac:dyDescent="0.25">
      <c r="A114" s="34">
        <v>100</v>
      </c>
      <c r="B114" s="35" t="s">
        <v>207</v>
      </c>
      <c r="C114" s="65">
        <f>_xlfn.STDEV.P('ANALISIS DE COTIZACCIONES'!G122:J122)</f>
        <v>88225.224476679898</v>
      </c>
      <c r="D114" s="65">
        <f>AVERAGE('ANALISIS DE COTIZACCIONES'!G122:J122)</f>
        <v>186651.21666666667</v>
      </c>
      <c r="E114" s="37">
        <f t="shared" si="4"/>
        <v>0.47267425336014807</v>
      </c>
    </row>
    <row r="115" spans="1:5" x14ac:dyDescent="0.25">
      <c r="A115" s="34">
        <v>101</v>
      </c>
      <c r="B115" s="35" t="s">
        <v>209</v>
      </c>
      <c r="C115" s="65">
        <f>_xlfn.STDEV.P('ANALISIS DE COTIZACCIONES'!G123:J123)</f>
        <v>191460.64448694073</v>
      </c>
      <c r="D115" s="65">
        <f>AVERAGE('ANALISIS DE COTIZACCIONES'!G123:J123)</f>
        <v>819707.19333333336</v>
      </c>
      <c r="E115" s="36">
        <f t="shared" si="4"/>
        <v>0.23357199502955123</v>
      </c>
    </row>
    <row r="116" spans="1:5" x14ac:dyDescent="0.25">
      <c r="A116" s="34">
        <v>102</v>
      </c>
      <c r="B116" s="35" t="s">
        <v>211</v>
      </c>
      <c r="C116" s="65">
        <f>_xlfn.STDEV.P('ANALISIS DE COTIZACCIONES'!G124:J124)</f>
        <v>14997.562307548556</v>
      </c>
      <c r="D116" s="65">
        <f>AVERAGE('ANALISIS DE COTIZACCIONES'!G124:J124)</f>
        <v>80490.62</v>
      </c>
      <c r="E116" s="37">
        <f t="shared" si="4"/>
        <v>0.18632683295952443</v>
      </c>
    </row>
    <row r="117" spans="1:5" ht="30" x14ac:dyDescent="0.25">
      <c r="A117" s="34">
        <v>103</v>
      </c>
      <c r="B117" s="35" t="s">
        <v>213</v>
      </c>
      <c r="C117" s="65">
        <f>_xlfn.STDEV.P('ANALISIS DE COTIZACCIONES'!G125:J125)</f>
        <v>2147043.3363532075</v>
      </c>
      <c r="D117" s="65">
        <f>AVERAGE('ANALISIS DE COTIZACCIONES'!G125:J125)</f>
        <v>3054569.853333333</v>
      </c>
      <c r="E117" s="36">
        <f t="shared" si="4"/>
        <v>0.70289547774139871</v>
      </c>
    </row>
    <row r="118" spans="1:5" x14ac:dyDescent="0.25">
      <c r="A118" s="34">
        <v>104</v>
      </c>
      <c r="B118" s="35" t="s">
        <v>215</v>
      </c>
      <c r="C118" s="65">
        <f>_xlfn.STDEV.P('ANALISIS DE COTIZACCIONES'!G126:J126)</f>
        <v>1525854.2132097203</v>
      </c>
      <c r="D118" s="65">
        <f>AVERAGE('ANALISIS DE COTIZACCIONES'!G126:J126)</f>
        <v>1307006.9133333333</v>
      </c>
      <c r="E118" s="37">
        <f t="shared" si="4"/>
        <v>1.1674415778859566</v>
      </c>
    </row>
    <row r="119" spans="1:5" ht="30" x14ac:dyDescent="0.25">
      <c r="A119" s="34">
        <v>105</v>
      </c>
      <c r="B119" s="35" t="s">
        <v>217</v>
      </c>
      <c r="C119" s="65">
        <f>_xlfn.STDEV.P('ANALISIS DE COTIZACCIONES'!G127:J127)</f>
        <v>116667.60000000009</v>
      </c>
      <c r="D119" s="65">
        <f>AVERAGE('ANALISIS DE COTIZACCIONES'!G127:J127)</f>
        <v>3453332.4</v>
      </c>
      <c r="E119" s="36">
        <f t="shared" si="4"/>
        <v>3.3784063184881967E-2</v>
      </c>
    </row>
    <row r="120" spans="1:5" x14ac:dyDescent="0.25">
      <c r="A120" s="34">
        <v>106</v>
      </c>
      <c r="B120" s="35" t="s">
        <v>219</v>
      </c>
      <c r="C120" s="65">
        <f>_xlfn.STDEV.P('ANALISIS DE COTIZACCIONES'!G128:J128)</f>
        <v>225420</v>
      </c>
      <c r="D120" s="65">
        <f>AVERAGE('ANALISIS DE COTIZACCIONES'!G128:J128)</f>
        <v>2324580</v>
      </c>
      <c r="E120" s="37">
        <f t="shared" si="4"/>
        <v>9.697235629662132E-2</v>
      </c>
    </row>
    <row r="121" spans="1:5" x14ac:dyDescent="0.25">
      <c r="A121" s="34">
        <v>107</v>
      </c>
      <c r="B121" s="35" t="s">
        <v>221</v>
      </c>
      <c r="C121" s="65">
        <f>_xlfn.STDEV.P('ANALISIS DE COTIZACCIONES'!G129:J129)</f>
        <v>55818.828571983322</v>
      </c>
      <c r="D121" s="65">
        <f>AVERAGE('ANALISIS DE COTIZACCIONES'!G129:J129)</f>
        <v>141140.97</v>
      </c>
      <c r="E121" s="36">
        <f t="shared" si="4"/>
        <v>0.39548281814970748</v>
      </c>
    </row>
    <row r="122" spans="1:5" x14ac:dyDescent="0.25">
      <c r="A122" s="34">
        <v>108</v>
      </c>
      <c r="B122" s="35" t="s">
        <v>223</v>
      </c>
      <c r="C122" s="65">
        <f>_xlfn.STDEV.P('ANALISIS DE COTIZACCIONES'!G130:J130)</f>
        <v>17274.73153837764</v>
      </c>
      <c r="D122" s="65">
        <f>AVERAGE('ANALISIS DE COTIZACCIONES'!G130:J130)</f>
        <v>130740.85333333333</v>
      </c>
      <c r="E122" s="37">
        <f t="shared" si="4"/>
        <v>0.13212956086751593</v>
      </c>
    </row>
    <row r="123" spans="1:5" x14ac:dyDescent="0.25">
      <c r="A123" s="34">
        <v>109</v>
      </c>
      <c r="B123" s="35" t="s">
        <v>225</v>
      </c>
      <c r="C123" s="65">
        <f>_xlfn.STDEV.P('ANALISIS DE COTIZACCIONES'!G131:J131)</f>
        <v>15213.324473415478</v>
      </c>
      <c r="D123" s="65">
        <f>AVERAGE('ANALISIS DE COTIZACCIONES'!G131:J131)</f>
        <v>20721.993333333336</v>
      </c>
      <c r="E123" s="36">
        <f t="shared" si="4"/>
        <v>0.73416317767766914</v>
      </c>
    </row>
    <row r="124" spans="1:5" x14ac:dyDescent="0.25">
      <c r="A124" s="34">
        <v>110</v>
      </c>
      <c r="B124" s="35" t="s">
        <v>227</v>
      </c>
      <c r="C124" s="65">
        <f>_xlfn.STDEV.P('ANALISIS DE COTIZACCIONES'!G132:J132)</f>
        <v>7441.7786281924718</v>
      </c>
      <c r="D124" s="65">
        <f>AVERAGE('ANALISIS DE COTIZACCIONES'!G132:J132)</f>
        <v>17483.286666666667</v>
      </c>
      <c r="E124" s="37">
        <f t="shared" si="4"/>
        <v>0.42565101002323774</v>
      </c>
    </row>
    <row r="125" spans="1:5" x14ac:dyDescent="0.25">
      <c r="A125" s="34">
        <v>111</v>
      </c>
      <c r="B125" s="35" t="s">
        <v>229</v>
      </c>
      <c r="C125" s="65">
        <f>_xlfn.STDEV.P('ANALISIS DE COTIZACCIONES'!G133:J133)</f>
        <v>10473.288413614686</v>
      </c>
      <c r="D125" s="65">
        <f>AVERAGE('ANALISIS DE COTIZACCIONES'!G133:J133)</f>
        <v>17163.526666666668</v>
      </c>
      <c r="E125" s="36">
        <f t="shared" si="4"/>
        <v>0.61020608509059437</v>
      </c>
    </row>
    <row r="126" spans="1:5" x14ac:dyDescent="0.25">
      <c r="A126" s="34">
        <v>112</v>
      </c>
      <c r="B126" s="35" t="s">
        <v>231</v>
      </c>
      <c r="C126" s="65">
        <f>_xlfn.STDEV.P('ANALISIS DE COTIZACCIONES'!G134:J134)</f>
        <v>21473.802486647615</v>
      </c>
      <c r="D126" s="65">
        <f>AVERAGE('ANALISIS DE COTIZACCIONES'!G134:J134)</f>
        <v>112674.46666666667</v>
      </c>
      <c r="E126" s="37">
        <f t="shared" si="4"/>
        <v>0.19058268587305743</v>
      </c>
    </row>
    <row r="127" spans="1:5" x14ac:dyDescent="0.25">
      <c r="A127" s="34">
        <v>113</v>
      </c>
      <c r="B127" s="35" t="s">
        <v>233</v>
      </c>
      <c r="C127" s="65">
        <f>_xlfn.STDEV.P('ANALISIS DE COTIZACCIONES'!G135:J135)</f>
        <v>128730.31266913151</v>
      </c>
      <c r="D127" s="65">
        <f>AVERAGE('ANALISIS DE COTIZACCIONES'!G135:J135)</f>
        <v>709796.27</v>
      </c>
      <c r="E127" s="36">
        <f t="shared" si="4"/>
        <v>0.18136234030805981</v>
      </c>
    </row>
    <row r="128" spans="1:5" x14ac:dyDescent="0.25">
      <c r="A128" s="34">
        <v>114</v>
      </c>
      <c r="B128" s="35" t="s">
        <v>235</v>
      </c>
      <c r="C128" s="65">
        <f>_xlfn.STDEV.P('ANALISIS DE COTIZACCIONES'!G136:J136)</f>
        <v>198193.8747280885</v>
      </c>
      <c r="D128" s="65">
        <f>AVERAGE('ANALISIS DE COTIZACCIONES'!G136:J136)</f>
        <v>675744.16333333333</v>
      </c>
      <c r="E128" s="37">
        <f t="shared" si="4"/>
        <v>0.29329720548444127</v>
      </c>
    </row>
    <row r="129" spans="1:5" x14ac:dyDescent="0.25">
      <c r="A129" s="34">
        <v>115</v>
      </c>
      <c r="B129" s="35" t="s">
        <v>237</v>
      </c>
      <c r="C129" s="65">
        <f>_xlfn.STDEV.P('ANALISIS DE COTIZACCIONES'!G137:J137)</f>
        <v>329489.10732695687</v>
      </c>
      <c r="D129" s="65">
        <f>AVERAGE('ANALISIS DE COTIZACCIONES'!G137:J137)</f>
        <v>705574.21</v>
      </c>
      <c r="E129" s="36">
        <f t="shared" si="4"/>
        <v>0.46698008892212328</v>
      </c>
    </row>
    <row r="130" spans="1:5" x14ac:dyDescent="0.25">
      <c r="A130" s="34">
        <v>116</v>
      </c>
      <c r="B130" s="35" t="s">
        <v>239</v>
      </c>
      <c r="C130" s="65">
        <f>_xlfn.STDEV.P('ANALISIS DE COTIZACCIONES'!G138:J138)</f>
        <v>92754.051785304982</v>
      </c>
      <c r="D130" s="65">
        <f>AVERAGE('ANALISIS DE COTIZACCIONES'!G138:J138)</f>
        <v>539173.95333333325</v>
      </c>
      <c r="E130" s="37">
        <f t="shared" si="4"/>
        <v>0.17202991949420393</v>
      </c>
    </row>
    <row r="131" spans="1:5" x14ac:dyDescent="0.25">
      <c r="A131" s="34">
        <v>117</v>
      </c>
      <c r="B131" s="35" t="s">
        <v>241</v>
      </c>
      <c r="C131" s="65">
        <f>_xlfn.STDEV.P('ANALISIS DE COTIZACCIONES'!G139:J139)</f>
        <v>128933.10568349293</v>
      </c>
      <c r="D131" s="65">
        <f>AVERAGE('ANALISIS DE COTIZACCIONES'!G139:J139)</f>
        <v>188640.57333333333</v>
      </c>
      <c r="E131" s="36">
        <f t="shared" si="4"/>
        <v>0.68348554823179219</v>
      </c>
    </row>
    <row r="132" spans="1:5" x14ac:dyDescent="0.25">
      <c r="A132" s="30"/>
      <c r="B132" s="31"/>
      <c r="C132" s="66"/>
      <c r="D132" s="66"/>
      <c r="E132" s="32"/>
    </row>
    <row r="133" spans="1:5" ht="15.75" x14ac:dyDescent="0.25">
      <c r="A133" s="112" t="s">
        <v>417</v>
      </c>
      <c r="B133" s="112"/>
      <c r="C133" s="112"/>
      <c r="D133" s="112"/>
      <c r="E133" s="112"/>
    </row>
    <row r="134" spans="1:5" ht="30" x14ac:dyDescent="0.25">
      <c r="A134" s="33" t="s">
        <v>414</v>
      </c>
      <c r="B134" s="33" t="s">
        <v>410</v>
      </c>
      <c r="C134" s="64" t="s">
        <v>405</v>
      </c>
      <c r="D134" s="64" t="s">
        <v>403</v>
      </c>
      <c r="E134" s="33" t="s">
        <v>411</v>
      </c>
    </row>
    <row r="135" spans="1:5" ht="30" x14ac:dyDescent="0.25">
      <c r="A135" s="34">
        <v>118</v>
      </c>
      <c r="B135" s="35" t="s">
        <v>246</v>
      </c>
      <c r="C135" s="65">
        <f>_xlfn.STDEV.P('ANALISIS DE COTIZACCIONES'!G144:J144)</f>
        <v>40704.621492350932</v>
      </c>
      <c r="D135" s="65">
        <f>AVERAGE('ANALISIS DE COTIZACCIONES'!G144:J144)</f>
        <v>116040.86666666665</v>
      </c>
      <c r="E135" s="36">
        <f t="shared" ref="E135:E155" si="5">C135/D135</f>
        <v>0.35077833061413655</v>
      </c>
    </row>
    <row r="136" spans="1:5" ht="30" x14ac:dyDescent="0.25">
      <c r="A136" s="34">
        <v>119</v>
      </c>
      <c r="B136" s="35" t="s">
        <v>248</v>
      </c>
      <c r="C136" s="65">
        <f>_xlfn.STDEV.P('ANALISIS DE COTIZACCIONES'!G145:J145)</f>
        <v>26238.787238895442</v>
      </c>
      <c r="D136" s="65">
        <f>AVERAGE('ANALISIS DE COTIZACCIONES'!G145:J145)</f>
        <v>147584.43666666668</v>
      </c>
      <c r="E136" s="37">
        <f t="shared" si="5"/>
        <v>0.17778830770725648</v>
      </c>
    </row>
    <row r="137" spans="1:5" x14ac:dyDescent="0.25">
      <c r="A137" s="34">
        <v>120</v>
      </c>
      <c r="B137" s="35" t="s">
        <v>250</v>
      </c>
      <c r="C137" s="65">
        <f>_xlfn.STDEV.P('ANALISIS DE COTIZACCIONES'!G146:J146)</f>
        <v>94939.969090379789</v>
      </c>
      <c r="D137" s="65">
        <f>AVERAGE('ANALISIS DE COTIZACCIONES'!G146:J146)</f>
        <v>794770.34333333338</v>
      </c>
      <c r="E137" s="36">
        <f t="shared" si="5"/>
        <v>0.11945585273375149</v>
      </c>
    </row>
    <row r="138" spans="1:5" ht="30" x14ac:dyDescent="0.25">
      <c r="A138" s="34">
        <v>121</v>
      </c>
      <c r="B138" s="35" t="s">
        <v>252</v>
      </c>
      <c r="C138" s="65">
        <f>_xlfn.STDEV.P('ANALISIS DE COTIZACCIONES'!G147:J147)</f>
        <v>171041.39400910027</v>
      </c>
      <c r="D138" s="65">
        <f>AVERAGE('ANALISIS DE COTIZACCIONES'!G147:J147)</f>
        <v>754660.14666666661</v>
      </c>
      <c r="E138" s="37">
        <f t="shared" si="5"/>
        <v>0.22664691485907928</v>
      </c>
    </row>
    <row r="139" spans="1:5" ht="30" x14ac:dyDescent="0.25">
      <c r="A139" s="34">
        <v>122</v>
      </c>
      <c r="B139" s="35" t="s">
        <v>254</v>
      </c>
      <c r="C139" s="65">
        <f>_xlfn.STDEV.P('ANALISIS DE COTIZACCIONES'!G148:J148)</f>
        <v>91292.722594666164</v>
      </c>
      <c r="D139" s="65">
        <f>AVERAGE('ANALISIS DE COTIZACCIONES'!G148:J148)</f>
        <v>149483.19999999998</v>
      </c>
      <c r="E139" s="36">
        <f t="shared" si="5"/>
        <v>0.61072229250287779</v>
      </c>
    </row>
    <row r="140" spans="1:5" x14ac:dyDescent="0.25">
      <c r="A140" s="34">
        <v>123</v>
      </c>
      <c r="B140" s="35" t="s">
        <v>256</v>
      </c>
      <c r="C140" s="65">
        <f>_xlfn.STDEV.P('ANALISIS DE COTIZACCIONES'!G149:J149)</f>
        <v>15540.306948288453</v>
      </c>
      <c r="D140" s="65">
        <f>AVERAGE('ANALISIS DE COTIZACCIONES'!G149:J149)</f>
        <v>244783.48666666666</v>
      </c>
      <c r="E140" s="37">
        <f t="shared" si="5"/>
        <v>6.3485928564496794E-2</v>
      </c>
    </row>
    <row r="141" spans="1:5" x14ac:dyDescent="0.25">
      <c r="A141" s="34">
        <v>124</v>
      </c>
      <c r="B141" s="35" t="s">
        <v>258</v>
      </c>
      <c r="C141" s="65">
        <f>_xlfn.STDEV.P('ANALISIS DE COTIZACCIONES'!G150:J150)</f>
        <v>1559198.7739754901</v>
      </c>
      <c r="D141" s="65">
        <f>AVERAGE('ANALISIS DE COTIZACCIONES'!G150:J150)</f>
        <v>1706700.0466666666</v>
      </c>
      <c r="E141" s="36">
        <f t="shared" si="5"/>
        <v>0.91357516338078315</v>
      </c>
    </row>
    <row r="142" spans="1:5" x14ac:dyDescent="0.25">
      <c r="A142" s="34">
        <v>125</v>
      </c>
      <c r="B142" s="35" t="s">
        <v>261</v>
      </c>
      <c r="C142" s="65">
        <f>_xlfn.STDEV.P('ANALISIS DE COTIZACCIONES'!G151:J151)</f>
        <v>938010.1272916965</v>
      </c>
      <c r="D142" s="65">
        <f>AVERAGE('ANALISIS DE COTIZACCIONES'!G151:J151)</f>
        <v>3523442.6</v>
      </c>
      <c r="E142" s="37">
        <f t="shared" si="5"/>
        <v>0.26621978382497175</v>
      </c>
    </row>
    <row r="143" spans="1:5" x14ac:dyDescent="0.25">
      <c r="A143" s="34">
        <v>126</v>
      </c>
      <c r="B143" s="35" t="s">
        <v>263</v>
      </c>
      <c r="C143" s="65">
        <f>_xlfn.STDEV.P('ANALISIS DE COTIZACCIONES'!G152:J152)</f>
        <v>318840.97339551698</v>
      </c>
      <c r="D143" s="65">
        <f>AVERAGE('ANALISIS DE COTIZACCIONES'!G152:J152)</f>
        <v>1007067.0166666666</v>
      </c>
      <c r="E143" s="36">
        <f t="shared" si="5"/>
        <v>0.31660353096545857</v>
      </c>
    </row>
    <row r="144" spans="1:5" x14ac:dyDescent="0.25">
      <c r="A144" s="34">
        <v>127</v>
      </c>
      <c r="B144" s="35" t="s">
        <v>265</v>
      </c>
      <c r="C144" s="65">
        <f>_xlfn.STDEV.P('ANALISIS DE COTIZACCIONES'!G153:J153)</f>
        <v>909890.76781532168</v>
      </c>
      <c r="D144" s="65">
        <f>AVERAGE('ANALISIS DE COTIZACCIONES'!G153:J153)</f>
        <v>2706463.3333333335</v>
      </c>
      <c r="E144" s="37">
        <f t="shared" si="5"/>
        <v>0.33619179562084894</v>
      </c>
    </row>
    <row r="145" spans="1:5" x14ac:dyDescent="0.25">
      <c r="A145" s="34">
        <v>128</v>
      </c>
      <c r="B145" s="35" t="s">
        <v>267</v>
      </c>
      <c r="C145" s="65">
        <f>_xlfn.STDEV.P('ANALISIS DE COTIZACCIONES'!G154:J154)</f>
        <v>367429.13907452358</v>
      </c>
      <c r="D145" s="65">
        <f>AVERAGE('ANALISIS DE COTIZACCIONES'!G154:J154)</f>
        <v>1388366.3866666667</v>
      </c>
      <c r="E145" s="36">
        <f t="shared" si="5"/>
        <v>0.26464854133834614</v>
      </c>
    </row>
    <row r="146" spans="1:5" x14ac:dyDescent="0.25">
      <c r="A146" s="34">
        <v>129</v>
      </c>
      <c r="B146" s="35" t="s">
        <v>269</v>
      </c>
      <c r="C146" s="65">
        <f>_xlfn.STDEV.P('ANALISIS DE COTIZACCIONES'!G155:J155)</f>
        <v>1228549.3700000001</v>
      </c>
      <c r="D146" s="65">
        <f>AVERAGE('ANALISIS DE COTIZACCIONES'!G155:J155)</f>
        <v>1577049.37</v>
      </c>
      <c r="E146" s="37">
        <f t="shared" si="5"/>
        <v>0.77901769809527266</v>
      </c>
    </row>
    <row r="147" spans="1:5" x14ac:dyDescent="0.25">
      <c r="A147" s="34">
        <v>130</v>
      </c>
      <c r="B147" s="35" t="s">
        <v>271</v>
      </c>
      <c r="C147" s="65">
        <f>_xlfn.STDEV.P('ANALISIS DE COTIZACCIONES'!G156:J156)</f>
        <v>81239.048790460773</v>
      </c>
      <c r="D147" s="65">
        <f>AVERAGE('ANALISIS DE COTIZACCIONES'!G156:J156)</f>
        <v>168663.31</v>
      </c>
      <c r="E147" s="36">
        <f t="shared" si="5"/>
        <v>0.48166402515437873</v>
      </c>
    </row>
    <row r="148" spans="1:5" x14ac:dyDescent="0.25">
      <c r="A148" s="34">
        <v>131</v>
      </c>
      <c r="B148" s="35" t="s">
        <v>273</v>
      </c>
      <c r="C148" s="65">
        <f>_xlfn.STDEV.P('ANALISIS DE COTIZACCIONES'!G157:J157)</f>
        <v>408762.23197163816</v>
      </c>
      <c r="D148" s="65">
        <f>AVERAGE('ANALISIS DE COTIZACCIONES'!G157:J157)</f>
        <v>1020687.2399999999</v>
      </c>
      <c r="E148" s="37">
        <f t="shared" si="5"/>
        <v>0.40047745866955115</v>
      </c>
    </row>
    <row r="149" spans="1:5" x14ac:dyDescent="0.25">
      <c r="A149" s="34">
        <v>132</v>
      </c>
      <c r="B149" s="35" t="s">
        <v>275</v>
      </c>
      <c r="C149" s="65">
        <f>_xlfn.STDEV.P('ANALISIS DE COTIZACCIONES'!G158:J158)</f>
        <v>616166.26566567144</v>
      </c>
      <c r="D149" s="65">
        <f>AVERAGE('ANALISIS DE COTIZACCIONES'!G158:J158)</f>
        <v>659096.69000000006</v>
      </c>
      <c r="E149" s="36">
        <f t="shared" si="5"/>
        <v>0.93486475507208411</v>
      </c>
    </row>
    <row r="150" spans="1:5" x14ac:dyDescent="0.25">
      <c r="A150" s="34">
        <v>133</v>
      </c>
      <c r="B150" s="35" t="s">
        <v>277</v>
      </c>
      <c r="C150" s="65">
        <f>_xlfn.STDEV.P('ANALISIS DE COTIZACCIONES'!G159:J159)</f>
        <v>318370.38796478661</v>
      </c>
      <c r="D150" s="65">
        <f>AVERAGE('ANALISIS DE COTIZACCIONES'!G159:J159)</f>
        <v>775723.38</v>
      </c>
      <c r="E150" s="37">
        <f t="shared" si="5"/>
        <v>0.41041741962809813</v>
      </c>
    </row>
    <row r="151" spans="1:5" ht="30" x14ac:dyDescent="0.25">
      <c r="A151" s="34">
        <v>134</v>
      </c>
      <c r="B151" s="35" t="s">
        <v>279</v>
      </c>
      <c r="C151" s="65">
        <f>_xlfn.STDEV.P('ANALISIS DE COTIZACCIONES'!G160:J160)</f>
        <v>830195.7011971703</v>
      </c>
      <c r="D151" s="65">
        <f>AVERAGE('ANALISIS DE COTIZACCIONES'!G160:J160)</f>
        <v>1435466.5266666666</v>
      </c>
      <c r="E151" s="36">
        <f t="shared" si="5"/>
        <v>0.57834556624945399</v>
      </c>
    </row>
    <row r="152" spans="1:5" ht="30" x14ac:dyDescent="0.25">
      <c r="A152" s="34">
        <v>135</v>
      </c>
      <c r="B152" s="35" t="s">
        <v>281</v>
      </c>
      <c r="C152" s="65">
        <f>_xlfn.STDEV.P('ANALISIS DE COTIZACCIONES'!G161:J161)</f>
        <v>546162.21656367998</v>
      </c>
      <c r="D152" s="65">
        <f>AVERAGE('ANALISIS DE COTIZACCIONES'!G161:J161)</f>
        <v>946169.31</v>
      </c>
      <c r="E152" s="37">
        <f t="shared" si="5"/>
        <v>0.57723518485679903</v>
      </c>
    </row>
    <row r="153" spans="1:5" x14ac:dyDescent="0.25">
      <c r="A153" s="34">
        <v>136</v>
      </c>
      <c r="B153" s="35" t="s">
        <v>283</v>
      </c>
      <c r="C153" s="65">
        <f>_xlfn.STDEV.P('ANALISIS DE COTIZACCIONES'!G162:J162)</f>
        <v>1122050.4900000009</v>
      </c>
      <c r="D153" s="65">
        <f>AVERAGE('ANALISIS DE COTIZACCIONES'!G162:J162)</f>
        <v>4724350.49</v>
      </c>
      <c r="E153" s="36">
        <f t="shared" si="5"/>
        <v>0.23750365100452164</v>
      </c>
    </row>
    <row r="154" spans="1:5" ht="30" x14ac:dyDescent="0.25">
      <c r="A154" s="34">
        <v>137</v>
      </c>
      <c r="B154" s="35" t="s">
        <v>285</v>
      </c>
      <c r="C154" s="65">
        <f>_xlfn.STDEV.P('ANALISIS DE COTIZACCIONES'!G163:J163)</f>
        <v>737894.44521165441</v>
      </c>
      <c r="D154" s="65">
        <f>AVERAGE('ANALISIS DE COTIZACCIONES'!G163:J163)</f>
        <v>1570566.0866666667</v>
      </c>
      <c r="E154" s="37">
        <f t="shared" si="5"/>
        <v>0.46982705883949438</v>
      </c>
    </row>
    <row r="155" spans="1:5" x14ac:dyDescent="0.25">
      <c r="A155" s="34">
        <v>138</v>
      </c>
      <c r="B155" s="35" t="s">
        <v>287</v>
      </c>
      <c r="C155" s="65">
        <f>_xlfn.STDEV.P('ANALISIS DE COTIZACCIONES'!G164:J164)</f>
        <v>1981206.661493487</v>
      </c>
      <c r="D155" s="65">
        <f>AVERAGE('ANALISIS DE COTIZACCIONES'!G164:J164)</f>
        <v>3222542.2766666668</v>
      </c>
      <c r="E155" s="36">
        <f t="shared" si="5"/>
        <v>0.61479617376589002</v>
      </c>
    </row>
    <row r="156" spans="1:5" x14ac:dyDescent="0.25">
      <c r="A156" s="30"/>
      <c r="B156" s="31"/>
      <c r="C156" s="66"/>
      <c r="D156" s="66"/>
      <c r="E156" s="32"/>
    </row>
    <row r="157" spans="1:5" ht="15.75" x14ac:dyDescent="0.25">
      <c r="A157" s="112" t="s">
        <v>418</v>
      </c>
      <c r="B157" s="112"/>
      <c r="C157" s="112"/>
      <c r="D157" s="112"/>
      <c r="E157" s="112"/>
    </row>
    <row r="158" spans="1:5" ht="30" x14ac:dyDescent="0.25">
      <c r="A158" s="33" t="s">
        <v>414</v>
      </c>
      <c r="B158" s="33" t="s">
        <v>410</v>
      </c>
      <c r="C158" s="64" t="s">
        <v>405</v>
      </c>
      <c r="D158" s="64" t="s">
        <v>403</v>
      </c>
      <c r="E158" s="33" t="s">
        <v>411</v>
      </c>
    </row>
    <row r="159" spans="1:5" x14ac:dyDescent="0.25">
      <c r="A159" s="34">
        <v>139</v>
      </c>
      <c r="B159" s="35" t="s">
        <v>291</v>
      </c>
      <c r="C159" s="65">
        <f>_xlfn.STDEV.P('ANALISIS DE COTIZACCIONES'!G169:J169)</f>
        <v>90554.146028354007</v>
      </c>
      <c r="D159" s="65">
        <f>AVERAGE('ANALISIS DE COTIZACCIONES'!G169:J169)</f>
        <v>141769.17000000001</v>
      </c>
      <c r="E159" s="36">
        <f t="shared" ref="E159:E191" si="6">C159/D159</f>
        <v>0.63874357188064235</v>
      </c>
    </row>
    <row r="160" spans="1:5" x14ac:dyDescent="0.25">
      <c r="A160" s="34">
        <v>140</v>
      </c>
      <c r="B160" s="35" t="s">
        <v>293</v>
      </c>
      <c r="C160" s="65">
        <f>_xlfn.STDEV.P('ANALISIS DE COTIZACCIONES'!G170:J170)</f>
        <v>669912.60737364879</v>
      </c>
      <c r="D160" s="65">
        <f>AVERAGE('ANALISIS DE COTIZACCIONES'!G170:J170)</f>
        <v>1147877.2166666666</v>
      </c>
      <c r="E160" s="37">
        <f t="shared" si="6"/>
        <v>0.58360998689303678</v>
      </c>
    </row>
    <row r="161" spans="1:5" x14ac:dyDescent="0.25">
      <c r="A161" s="34">
        <v>141</v>
      </c>
      <c r="B161" s="35" t="s">
        <v>296</v>
      </c>
      <c r="C161" s="65">
        <f>_xlfn.STDEV.P('ANALISIS DE COTIZACCIONES'!G171:J171)</f>
        <v>16377.028698190559</v>
      </c>
      <c r="D161" s="65">
        <f>AVERAGE('ANALISIS DE COTIZACCIONES'!G171:J171)</f>
        <v>159100.39666666667</v>
      </c>
      <c r="E161" s="36">
        <f t="shared" si="6"/>
        <v>0.10293518458349471</v>
      </c>
    </row>
    <row r="162" spans="1:5" x14ac:dyDescent="0.25">
      <c r="A162" s="34">
        <v>142</v>
      </c>
      <c r="B162" s="35" t="s">
        <v>298</v>
      </c>
      <c r="C162" s="65">
        <f>_xlfn.STDEV.P('ANALISIS DE COTIZACCIONES'!G172:J172)</f>
        <v>460697.14153243951</v>
      </c>
      <c r="D162" s="65">
        <f>AVERAGE('ANALISIS DE COTIZACCIONES'!G172:J172)</f>
        <v>2348878.8833333333</v>
      </c>
      <c r="E162" s="37">
        <f t="shared" si="6"/>
        <v>0.1961349070832705</v>
      </c>
    </row>
    <row r="163" spans="1:5" x14ac:dyDescent="0.25">
      <c r="A163" s="34">
        <v>143</v>
      </c>
      <c r="B163" s="35" t="s">
        <v>300</v>
      </c>
      <c r="C163" s="65">
        <f>_xlfn.STDEV.P('ANALISIS DE COTIZACCIONES'!G173:J173)</f>
        <v>809199.40500000003</v>
      </c>
      <c r="D163" s="65">
        <f>AVERAGE('ANALISIS DE COTIZACCIONES'!G173:J173)</f>
        <v>1951600.595</v>
      </c>
      <c r="E163" s="36">
        <f t="shared" si="6"/>
        <v>0.41463371505069663</v>
      </c>
    </row>
    <row r="164" spans="1:5" x14ac:dyDescent="0.25">
      <c r="A164" s="34">
        <v>144</v>
      </c>
      <c r="B164" s="35" t="s">
        <v>302</v>
      </c>
      <c r="C164" s="65">
        <f>_xlfn.STDEV.P('ANALISIS DE COTIZACCIONES'!G174:J174)</f>
        <v>91606.951270225065</v>
      </c>
      <c r="D164" s="65">
        <f>AVERAGE('ANALISIS DE COTIZACCIONES'!G174:J174)</f>
        <v>394708.37333333335</v>
      </c>
      <c r="E164" s="37">
        <f t="shared" si="6"/>
        <v>0.23208768158779977</v>
      </c>
    </row>
    <row r="165" spans="1:5" x14ac:dyDescent="0.25">
      <c r="A165" s="34">
        <v>145</v>
      </c>
      <c r="B165" s="35" t="s">
        <v>304</v>
      </c>
      <c r="C165" s="65">
        <f>_xlfn.STDEV.P('ANALISIS DE COTIZACCIONES'!G175:J175)</f>
        <v>1084557.5005134474</v>
      </c>
      <c r="D165" s="65">
        <f>AVERAGE('ANALISIS DE COTIZACCIONES'!G175:J175)</f>
        <v>1684283.1233333333</v>
      </c>
      <c r="E165" s="36">
        <f t="shared" si="6"/>
        <v>0.6439282597376027</v>
      </c>
    </row>
    <row r="166" spans="1:5" x14ac:dyDescent="0.25">
      <c r="A166" s="34">
        <v>146</v>
      </c>
      <c r="B166" s="35" t="s">
        <v>306</v>
      </c>
      <c r="C166" s="65">
        <f>_xlfn.STDEV.P('ANALISIS DE COTIZACCIONES'!G176:J176)</f>
        <v>12800.463584835024</v>
      </c>
      <c r="D166" s="65">
        <f>AVERAGE('ANALISIS DE COTIZACCIONES'!G176:J176)</f>
        <v>90909.83666666667</v>
      </c>
      <c r="E166" s="37">
        <f t="shared" si="6"/>
        <v>0.14080394437149493</v>
      </c>
    </row>
    <row r="167" spans="1:5" x14ac:dyDescent="0.25">
      <c r="A167" s="34">
        <v>147</v>
      </c>
      <c r="B167" s="35" t="s">
        <v>308</v>
      </c>
      <c r="C167" s="65">
        <f>_xlfn.STDEV.P('ANALISIS DE COTIZACCIONES'!G177:J177)</f>
        <v>3023490.6998215509</v>
      </c>
      <c r="D167" s="65">
        <f>AVERAGE('ANALISIS DE COTIZACCIONES'!G177:J177)</f>
        <v>4630504.1633333331</v>
      </c>
      <c r="E167" s="36">
        <f t="shared" si="6"/>
        <v>0.65295064925393542</v>
      </c>
    </row>
    <row r="168" spans="1:5" x14ac:dyDescent="0.25">
      <c r="A168" s="34">
        <v>148</v>
      </c>
      <c r="B168" s="35" t="s">
        <v>310</v>
      </c>
      <c r="C168" s="65">
        <f>_xlfn.STDEV.P('ANALISIS DE COTIZACCIONES'!G178:J178)</f>
        <v>533554.65036146692</v>
      </c>
      <c r="D168" s="65">
        <f>AVERAGE('ANALISIS DE COTIZACCIONES'!G178:J178)</f>
        <v>813699.41666666663</v>
      </c>
      <c r="E168" s="37">
        <f t="shared" si="6"/>
        <v>0.65571467722956289</v>
      </c>
    </row>
    <row r="169" spans="1:5" x14ac:dyDescent="0.25">
      <c r="A169" s="34">
        <v>149</v>
      </c>
      <c r="B169" s="35" t="s">
        <v>312</v>
      </c>
      <c r="C169" s="65">
        <f>_xlfn.STDEV.P('ANALISIS DE COTIZACCIONES'!G179:J179)</f>
        <v>228124.30657511929</v>
      </c>
      <c r="D169" s="65">
        <f>AVERAGE('ANALISIS DE COTIZACCIONES'!G179:J179)</f>
        <v>614503.05333333334</v>
      </c>
      <c r="E169" s="36">
        <f t="shared" si="6"/>
        <v>0.37123380484063223</v>
      </c>
    </row>
    <row r="170" spans="1:5" x14ac:dyDescent="0.25">
      <c r="A170" s="34">
        <v>150</v>
      </c>
      <c r="B170" s="35" t="s">
        <v>314</v>
      </c>
      <c r="C170" s="65">
        <f>_xlfn.STDEV.P('ANALISIS DE COTIZACCIONES'!G180:J180)</f>
        <v>230711.38966450715</v>
      </c>
      <c r="D170" s="65">
        <f>AVERAGE('ANALISIS DE COTIZACCIONES'!G180:J180)</f>
        <v>851066.52666666673</v>
      </c>
      <c r="E170" s="37">
        <f t="shared" si="6"/>
        <v>0.27108502383253619</v>
      </c>
    </row>
    <row r="171" spans="1:5" x14ac:dyDescent="0.25">
      <c r="A171" s="34">
        <v>151</v>
      </c>
      <c r="B171" s="35" t="s">
        <v>316</v>
      </c>
      <c r="C171" s="65">
        <f>_xlfn.STDEV.P('ANALISIS DE COTIZACCIONES'!G181:J181)</f>
        <v>171865.6745073511</v>
      </c>
      <c r="D171" s="65">
        <f>AVERAGE('ANALISIS DE COTIZACCIONES'!G181:J181)</f>
        <v>712888.32666666666</v>
      </c>
      <c r="E171" s="36">
        <f t="shared" si="6"/>
        <v>0.24108358641663141</v>
      </c>
    </row>
    <row r="172" spans="1:5" x14ac:dyDescent="0.25">
      <c r="A172" s="34">
        <v>152</v>
      </c>
      <c r="B172" s="35" t="s">
        <v>318</v>
      </c>
      <c r="C172" s="65">
        <f>_xlfn.STDEV.P('ANALISIS DE COTIZACCIONES'!G182:J182)</f>
        <v>284381.35668854712</v>
      </c>
      <c r="D172" s="65">
        <f>AVERAGE('ANALISIS DE COTIZACCIONES'!G182:J182)</f>
        <v>715470.73666666669</v>
      </c>
      <c r="E172" s="37">
        <f t="shared" si="6"/>
        <v>0.39747447675283276</v>
      </c>
    </row>
    <row r="173" spans="1:5" x14ac:dyDescent="0.25">
      <c r="A173" s="34">
        <v>153</v>
      </c>
      <c r="B173" s="35" t="s">
        <v>320</v>
      </c>
      <c r="C173" s="65">
        <f>_xlfn.STDEV.P('ANALISIS DE COTIZACCIONES'!G183:J183)</f>
        <v>138982.40408142607</v>
      </c>
      <c r="D173" s="65">
        <f>AVERAGE('ANALISIS DE COTIZACCIONES'!G183:J183)</f>
        <v>195256.92</v>
      </c>
      <c r="E173" s="36">
        <f t="shared" si="6"/>
        <v>0.71179246339349234</v>
      </c>
    </row>
    <row r="174" spans="1:5" x14ac:dyDescent="0.25">
      <c r="A174" s="34">
        <v>154</v>
      </c>
      <c r="B174" s="35" t="s">
        <v>322</v>
      </c>
      <c r="C174" s="65">
        <f>_xlfn.STDEV.P('ANALISIS DE COTIZACCIONES'!G184:J184)</f>
        <v>15632.546601372693</v>
      </c>
      <c r="D174" s="65">
        <f>AVERAGE('ANALISIS DE COTIZACCIONES'!G184:J184)</f>
        <v>51487.426666666666</v>
      </c>
      <c r="E174" s="37">
        <f t="shared" si="6"/>
        <v>0.30361872040292348</v>
      </c>
    </row>
    <row r="175" spans="1:5" x14ac:dyDescent="0.25">
      <c r="A175" s="34">
        <v>155</v>
      </c>
      <c r="B175" s="35" t="s">
        <v>325</v>
      </c>
      <c r="C175" s="65">
        <f>_xlfn.STDEV.P('ANALISIS DE COTIZACCIONES'!G185:J185)</f>
        <v>1381.4376575469767</v>
      </c>
      <c r="D175" s="65">
        <f>AVERAGE('ANALISIS DE COTIZACCIONES'!G185:J185)</f>
        <v>7204.753333333334</v>
      </c>
      <c r="E175" s="36">
        <f t="shared" si="6"/>
        <v>0.19173975757860456</v>
      </c>
    </row>
    <row r="176" spans="1:5" x14ac:dyDescent="0.25">
      <c r="A176" s="34">
        <v>156</v>
      </c>
      <c r="B176" s="35" t="s">
        <v>327</v>
      </c>
      <c r="C176" s="65">
        <f>_xlfn.STDEV.P('ANALISIS DE COTIZACCIONES'!G186:J186)</f>
        <v>19890.744183600124</v>
      </c>
      <c r="D176" s="65">
        <f>AVERAGE('ANALISIS DE COTIZACCIONES'!G186:J186)</f>
        <v>22107.426666666666</v>
      </c>
      <c r="E176" s="37">
        <f t="shared" si="6"/>
        <v>0.8997313203164965</v>
      </c>
    </row>
    <row r="177" spans="1:5" x14ac:dyDescent="0.25">
      <c r="A177" s="34">
        <v>157</v>
      </c>
      <c r="B177" s="35" t="s">
        <v>330</v>
      </c>
      <c r="C177" s="65">
        <f>_xlfn.STDEV.P('ANALISIS DE COTIZACCIONES'!G187:J187)</f>
        <v>8447.7781431306266</v>
      </c>
      <c r="D177" s="65">
        <f>AVERAGE('ANALISIS DE COTIZACCIONES'!G187:J187)</f>
        <v>16213.333333333334</v>
      </c>
      <c r="E177" s="36">
        <f t="shared" si="6"/>
        <v>0.5210389479726949</v>
      </c>
    </row>
    <row r="178" spans="1:5" x14ac:dyDescent="0.25">
      <c r="A178" s="34">
        <v>158</v>
      </c>
      <c r="B178" s="35" t="s">
        <v>332</v>
      </c>
      <c r="C178" s="65">
        <f>_xlfn.STDEV.P('ANALISIS DE COTIZACCIONES'!G188:J188)</f>
        <v>6477.6498996335258</v>
      </c>
      <c r="D178" s="65">
        <f>AVERAGE('ANALISIS DE COTIZACCIONES'!G188:J188)</f>
        <v>22923.666666666668</v>
      </c>
      <c r="E178" s="37">
        <f t="shared" si="6"/>
        <v>0.28257477278068627</v>
      </c>
    </row>
    <row r="179" spans="1:5" x14ac:dyDescent="0.25">
      <c r="A179" s="34">
        <v>159</v>
      </c>
      <c r="B179" s="35" t="s">
        <v>334</v>
      </c>
      <c r="C179" s="65">
        <f>_xlfn.STDEV.P('ANALISIS DE COTIZACCIONES'!G189:J189)</f>
        <v>710.07049571777452</v>
      </c>
      <c r="D179" s="65">
        <f>AVERAGE('ANALISIS DE COTIZACCIONES'!G189:J189)</f>
        <v>3533.5666666666671</v>
      </c>
      <c r="E179" s="36">
        <f t="shared" si="6"/>
        <v>0.20095007755651262</v>
      </c>
    </row>
    <row r="180" spans="1:5" x14ac:dyDescent="0.25">
      <c r="A180" s="34">
        <v>160</v>
      </c>
      <c r="B180" s="35" t="s">
        <v>336</v>
      </c>
      <c r="C180" s="65">
        <f>_xlfn.STDEV.P('ANALISIS DE COTIZACCIONES'!G190:J190)</f>
        <v>2225.075909796235</v>
      </c>
      <c r="D180" s="65">
        <f>AVERAGE('ANALISIS DE COTIZACCIONES'!G190:J190)</f>
        <v>14090.046666666667</v>
      </c>
      <c r="E180" s="37">
        <f t="shared" si="6"/>
        <v>0.15791827823112733</v>
      </c>
    </row>
    <row r="181" spans="1:5" x14ac:dyDescent="0.25">
      <c r="A181" s="34">
        <v>161</v>
      </c>
      <c r="B181" s="35" t="s">
        <v>338</v>
      </c>
      <c r="C181" s="65">
        <f>_xlfn.STDEV.P('ANALISIS DE COTIZACCIONES'!G191:J191)</f>
        <v>14230.41426450638</v>
      </c>
      <c r="D181" s="65">
        <f>AVERAGE('ANALISIS DE COTIZACCIONES'!G191:J191)</f>
        <v>18854.420000000002</v>
      </c>
      <c r="E181" s="36">
        <f t="shared" si="6"/>
        <v>0.75475216233150522</v>
      </c>
    </row>
    <row r="182" spans="1:5" x14ac:dyDescent="0.25">
      <c r="A182" s="34">
        <v>162</v>
      </c>
      <c r="B182" s="35" t="s">
        <v>340</v>
      </c>
      <c r="C182" s="65">
        <f>_xlfn.STDEV.P('ANALISIS DE COTIZACCIONES'!G192:J192)</f>
        <v>2800.1021895042841</v>
      </c>
      <c r="D182" s="65">
        <f>AVERAGE('ANALISIS DE COTIZACCIONES'!G192:J192)</f>
        <v>15359.449999999999</v>
      </c>
      <c r="E182" s="37">
        <f t="shared" si="6"/>
        <v>0.18230484747203085</v>
      </c>
    </row>
    <row r="183" spans="1:5" x14ac:dyDescent="0.25">
      <c r="A183" s="34">
        <v>163</v>
      </c>
      <c r="B183" s="35" t="s">
        <v>342</v>
      </c>
      <c r="C183" s="65">
        <f>_xlfn.STDEV.P('ANALISIS DE COTIZACCIONES'!G193:J193)</f>
        <v>4041.2595438551143</v>
      </c>
      <c r="D183" s="65">
        <f>AVERAGE('ANALISIS DE COTIZACCIONES'!G193:J193)</f>
        <v>25447.52</v>
      </c>
      <c r="E183" s="36">
        <f t="shared" si="6"/>
        <v>0.15880759869154693</v>
      </c>
    </row>
    <row r="184" spans="1:5" x14ac:dyDescent="0.25">
      <c r="A184" s="34">
        <v>164</v>
      </c>
      <c r="B184" s="35" t="s">
        <v>344</v>
      </c>
      <c r="C184" s="65">
        <f>_xlfn.STDEV.P('ANALISIS DE COTIZACCIONES'!G194:J194)</f>
        <v>5900.3973041369645</v>
      </c>
      <c r="D184" s="65">
        <f>AVERAGE('ANALISIS DE COTIZACCIONES'!G194:J194)</f>
        <v>26800.799999999999</v>
      </c>
      <c r="E184" s="37">
        <f t="shared" si="6"/>
        <v>0.22015750664670325</v>
      </c>
    </row>
    <row r="185" spans="1:5" x14ac:dyDescent="0.25">
      <c r="A185" s="34">
        <v>165</v>
      </c>
      <c r="B185" s="35" t="s">
        <v>346</v>
      </c>
      <c r="C185" s="65">
        <f>_xlfn.STDEV.P('ANALISIS DE COTIZACCIONES'!G195:J195)</f>
        <v>7156.8541648098098</v>
      </c>
      <c r="D185" s="65">
        <f>AVERAGE('ANALISIS DE COTIZACCIONES'!G195:J195)</f>
        <v>14164.813333333334</v>
      </c>
      <c r="E185" s="36">
        <f t="shared" si="6"/>
        <v>0.50525580509895951</v>
      </c>
    </row>
    <row r="186" spans="1:5" x14ac:dyDescent="0.25">
      <c r="A186" s="34">
        <v>166</v>
      </c>
      <c r="B186" s="35" t="s">
        <v>348</v>
      </c>
      <c r="C186" s="65">
        <f>_xlfn.STDEV.P('ANALISIS DE COTIZACCIONES'!G196:J196)</f>
        <v>2547.5577273974027</v>
      </c>
      <c r="D186" s="65">
        <f>AVERAGE('ANALISIS DE COTIZACCIONES'!G196:J196)</f>
        <v>7171.9766666666665</v>
      </c>
      <c r="E186" s="37">
        <f t="shared" si="6"/>
        <v>0.35520998544762916</v>
      </c>
    </row>
    <row r="187" spans="1:5" x14ac:dyDescent="0.25">
      <c r="A187" s="34">
        <v>167</v>
      </c>
      <c r="B187" s="35" t="s">
        <v>350</v>
      </c>
      <c r="C187" s="65">
        <f>_xlfn.STDEV.P('ANALISIS DE COTIZACCIONES'!G197:J197)</f>
        <v>4428.5688270992878</v>
      </c>
      <c r="D187" s="65">
        <f>AVERAGE('ANALISIS DE COTIZACCIONES'!G197:J197)</f>
        <v>7822.8133333333344</v>
      </c>
      <c r="E187" s="36">
        <f t="shared" si="6"/>
        <v>0.56610948496354518</v>
      </c>
    </row>
    <row r="188" spans="1:5" x14ac:dyDescent="0.25">
      <c r="A188" s="34">
        <v>168</v>
      </c>
      <c r="B188" s="35" t="s">
        <v>352</v>
      </c>
      <c r="C188" s="65">
        <f>_xlfn.STDEV.P('ANALISIS DE COTIZACCIONES'!G198:J198)</f>
        <v>6798.5560058801402</v>
      </c>
      <c r="D188" s="65">
        <f>AVERAGE('ANALISIS DE COTIZACCIONES'!G198:J198)</f>
        <v>18384.743333333332</v>
      </c>
      <c r="E188" s="37">
        <f t="shared" si="6"/>
        <v>0.36979335977748984</v>
      </c>
    </row>
    <row r="189" spans="1:5" x14ac:dyDescent="0.25">
      <c r="A189" s="34">
        <v>169</v>
      </c>
      <c r="B189" s="35" t="s">
        <v>354</v>
      </c>
      <c r="C189" s="65">
        <f>_xlfn.STDEV.P('ANALISIS DE COTIZACCIONES'!G199:J199)</f>
        <v>1946.2511542849643</v>
      </c>
      <c r="D189" s="65">
        <f>AVERAGE('ANALISIS DE COTIZACCIONES'!G199:J199)</f>
        <v>19009.666666666668</v>
      </c>
      <c r="E189" s="36">
        <f t="shared" si="6"/>
        <v>0.10238218209779047</v>
      </c>
    </row>
    <row r="190" spans="1:5" x14ac:dyDescent="0.25">
      <c r="A190" s="34">
        <v>170</v>
      </c>
      <c r="B190" s="35" t="s">
        <v>356</v>
      </c>
      <c r="C190" s="65">
        <f>_xlfn.STDEV.P('ANALISIS DE COTIZACCIONES'!G200:J200)</f>
        <v>7733.7249488213774</v>
      </c>
      <c r="D190" s="65">
        <f>AVERAGE('ANALISIS DE COTIZACCIONES'!G200:J200)</f>
        <v>8989.6966666666667</v>
      </c>
      <c r="E190" s="37">
        <f t="shared" si="6"/>
        <v>0.86028764212897546</v>
      </c>
    </row>
    <row r="191" spans="1:5" x14ac:dyDescent="0.25">
      <c r="A191" s="34">
        <v>171</v>
      </c>
      <c r="B191" s="35" t="s">
        <v>358</v>
      </c>
      <c r="C191" s="65">
        <f>_xlfn.STDEV.P('ANALISIS DE COTIZACCIONES'!G201:J201)</f>
        <v>1527.9505789346308</v>
      </c>
      <c r="D191" s="65">
        <f>AVERAGE('ANALISIS DE COTIZACCIONES'!G201:J201)</f>
        <v>7408.45</v>
      </c>
      <c r="E191" s="36">
        <f t="shared" si="6"/>
        <v>0.20624429927105276</v>
      </c>
    </row>
    <row r="192" spans="1:5" x14ac:dyDescent="0.25">
      <c r="A192" s="30"/>
      <c r="B192" s="31"/>
      <c r="C192" s="66"/>
      <c r="D192" s="66"/>
      <c r="E192" s="32"/>
    </row>
    <row r="193" spans="1:5" ht="15.75" x14ac:dyDescent="0.25">
      <c r="A193" s="112" t="s">
        <v>419</v>
      </c>
      <c r="B193" s="112"/>
      <c r="C193" s="112"/>
      <c r="D193" s="112"/>
      <c r="E193" s="112"/>
    </row>
    <row r="194" spans="1:5" ht="30" x14ac:dyDescent="0.25">
      <c r="A194" s="33" t="s">
        <v>414</v>
      </c>
      <c r="B194" s="33" t="s">
        <v>410</v>
      </c>
      <c r="C194" s="64" t="s">
        <v>405</v>
      </c>
      <c r="D194" s="64" t="s">
        <v>403</v>
      </c>
      <c r="E194" s="33" t="s">
        <v>411</v>
      </c>
    </row>
    <row r="195" spans="1:5" ht="30" x14ac:dyDescent="0.25">
      <c r="A195" s="34">
        <v>172</v>
      </c>
      <c r="B195" s="35" t="s">
        <v>363</v>
      </c>
      <c r="C195" s="65">
        <f>_xlfn.STDEV.P('ANALISIS DE COTIZACCIONES'!G206:J206)</f>
        <v>9135.1082267644761</v>
      </c>
      <c r="D195" s="65">
        <f>AVERAGE('ANALISIS DE COTIZACCIONES'!G206:J206)</f>
        <v>26354.93</v>
      </c>
      <c r="E195" s="36">
        <f t="shared" ref="E195:E207" si="7">C195/D195</f>
        <v>0.34661857294876047</v>
      </c>
    </row>
    <row r="196" spans="1:5" ht="30" x14ac:dyDescent="0.25">
      <c r="A196" s="34">
        <v>173</v>
      </c>
      <c r="B196" s="35" t="s">
        <v>365</v>
      </c>
      <c r="C196" s="65">
        <f>_xlfn.STDEV.P('ANALISIS DE COTIZACCIONES'!G207:J207)</f>
        <v>149600.00005492879</v>
      </c>
      <c r="D196" s="65">
        <f>AVERAGE('ANALISIS DE COTIZACCIONES'!G207:J207)</f>
        <v>221367.07</v>
      </c>
      <c r="E196" s="37">
        <f t="shared" si="7"/>
        <v>0.67580060600218805</v>
      </c>
    </row>
    <row r="197" spans="1:5" x14ac:dyDescent="0.25">
      <c r="A197" s="34">
        <v>174</v>
      </c>
      <c r="B197" s="35" t="s">
        <v>367</v>
      </c>
      <c r="C197" s="65">
        <f>_xlfn.STDEV.P('ANALISIS DE COTIZACCIONES'!G208:J208)</f>
        <v>92699.680639956903</v>
      </c>
      <c r="D197" s="65">
        <f>AVERAGE('ANALISIS DE COTIZACCIONES'!G208:J208)</f>
        <v>138810.5</v>
      </c>
      <c r="E197" s="36">
        <f t="shared" si="7"/>
        <v>0.66781461517649532</v>
      </c>
    </row>
    <row r="198" spans="1:5" x14ac:dyDescent="0.25">
      <c r="A198" s="34">
        <v>175</v>
      </c>
      <c r="B198" s="35" t="s">
        <v>369</v>
      </c>
      <c r="C198" s="65">
        <f>_xlfn.STDEV.P('ANALISIS DE COTIZACCIONES'!G209:J209)</f>
        <v>40750.209329315941</v>
      </c>
      <c r="D198" s="65">
        <f>AVERAGE('ANALISIS DE COTIZACCIONES'!G209:J209)</f>
        <v>152834.89500000002</v>
      </c>
      <c r="E198" s="37">
        <f t="shared" si="7"/>
        <v>0.26662896146404219</v>
      </c>
    </row>
    <row r="199" spans="1:5" x14ac:dyDescent="0.25">
      <c r="A199" s="34">
        <v>176</v>
      </c>
      <c r="B199" s="35" t="s">
        <v>371</v>
      </c>
      <c r="C199" s="65">
        <f>_xlfn.STDEV.P('ANALISIS DE COTIZACCIONES'!G210:J210)</f>
        <v>282053.09749926924</v>
      </c>
      <c r="D199" s="65">
        <f>AVERAGE('ANALISIS DE COTIZACCIONES'!G210:J210)</f>
        <v>309312.29000000004</v>
      </c>
      <c r="E199" s="36">
        <f t="shared" si="7"/>
        <v>0.91187161525094651</v>
      </c>
    </row>
    <row r="200" spans="1:5" x14ac:dyDescent="0.25">
      <c r="A200" s="34">
        <v>177</v>
      </c>
      <c r="B200" s="35" t="s">
        <v>373</v>
      </c>
      <c r="C200" s="65">
        <f>_xlfn.STDEV.P('ANALISIS DE COTIZACCIONES'!G211:J211)</f>
        <v>113063.77331974056</v>
      </c>
      <c r="D200" s="65">
        <f>AVERAGE('ANALISIS DE COTIZACCIONES'!G211:J211)</f>
        <v>222299.685</v>
      </c>
      <c r="E200" s="37">
        <f t="shared" si="7"/>
        <v>0.50860968750243873</v>
      </c>
    </row>
    <row r="201" spans="1:5" x14ac:dyDescent="0.25">
      <c r="A201" s="34">
        <v>178</v>
      </c>
      <c r="B201" s="35" t="s">
        <v>375</v>
      </c>
      <c r="C201" s="65">
        <f>_xlfn.STDEV.P('ANALISIS DE COTIZACCIONES'!G212:J212)</f>
        <v>12811.499517725277</v>
      </c>
      <c r="D201" s="65">
        <f>AVERAGE('ANALISIS DE COTIZACCIONES'!G212:J212)</f>
        <v>21940.815000000002</v>
      </c>
      <c r="E201" s="36">
        <f t="shared" si="7"/>
        <v>0.58391174246377242</v>
      </c>
    </row>
    <row r="202" spans="1:5" x14ac:dyDescent="0.25">
      <c r="A202" s="34">
        <v>179</v>
      </c>
      <c r="B202" s="35" t="s">
        <v>378</v>
      </c>
      <c r="C202" s="65">
        <f>_xlfn.STDEV.P('ANALISIS DE COTIZACCIONES'!G213:J213)</f>
        <v>121847.62217267392</v>
      </c>
      <c r="D202" s="65">
        <f>AVERAGE('ANALISIS DE COTIZACCIONES'!G213:J213)</f>
        <v>104332.07</v>
      </c>
      <c r="E202" s="37">
        <f t="shared" si="7"/>
        <v>1.1678827245800252</v>
      </c>
    </row>
    <row r="203" spans="1:5" x14ac:dyDescent="0.25">
      <c r="A203" s="34">
        <v>180</v>
      </c>
      <c r="B203" s="35" t="s">
        <v>380</v>
      </c>
      <c r="C203" s="65">
        <f>_xlfn.STDEV.P('ANALISIS DE COTIZACCIONES'!G214:J214)</f>
        <v>43728.770611085311</v>
      </c>
      <c r="D203" s="65">
        <f>AVERAGE('ANALISIS DE COTIZACCIONES'!G214:J214)</f>
        <v>73837.342499999999</v>
      </c>
      <c r="E203" s="36">
        <f t="shared" si="7"/>
        <v>0.59223110055843775</v>
      </c>
    </row>
    <row r="204" spans="1:5" x14ac:dyDescent="0.25">
      <c r="A204" s="34">
        <v>181</v>
      </c>
      <c r="B204" s="35" t="s">
        <v>382</v>
      </c>
      <c r="C204" s="65">
        <f>_xlfn.STDEV.P('ANALISIS DE COTIZACCIONES'!G215:J215)</f>
        <v>33096.65596684203</v>
      </c>
      <c r="D204" s="65">
        <f>AVERAGE('ANALISIS DE COTIZACCIONES'!G215:J215)</f>
        <v>48647.75</v>
      </c>
      <c r="E204" s="37">
        <f t="shared" si="7"/>
        <v>0.6803327176866768</v>
      </c>
    </row>
    <row r="205" spans="1:5" x14ac:dyDescent="0.25">
      <c r="A205" s="34">
        <v>182</v>
      </c>
      <c r="B205" s="35" t="s">
        <v>384</v>
      </c>
      <c r="C205" s="65">
        <f>_xlfn.STDEV.P('ANALISIS DE COTIZACCIONES'!G216:J216)</f>
        <v>26680.515112859048</v>
      </c>
      <c r="D205" s="65">
        <f>AVERAGE('ANALISIS DE COTIZACCIONES'!G216:J216)</f>
        <v>33746.75</v>
      </c>
      <c r="E205" s="36">
        <f t="shared" si="7"/>
        <v>0.79060991392827595</v>
      </c>
    </row>
    <row r="206" spans="1:5" x14ac:dyDescent="0.25">
      <c r="A206" s="34">
        <v>183</v>
      </c>
      <c r="B206" s="35" t="s">
        <v>386</v>
      </c>
      <c r="C206" s="65">
        <f>_xlfn.STDEV.P('ANALISIS DE COTIZACCIONES'!G217:J217)</f>
        <v>57827.302131070181</v>
      </c>
      <c r="D206" s="65">
        <f>AVERAGE('ANALISIS DE COTIZACCIONES'!G217:J217)</f>
        <v>97947.395000000004</v>
      </c>
      <c r="E206" s="37">
        <f t="shared" si="7"/>
        <v>0.59039142522442967</v>
      </c>
    </row>
    <row r="207" spans="1:5" x14ac:dyDescent="0.25">
      <c r="A207" s="34">
        <v>184</v>
      </c>
      <c r="B207" s="35" t="s">
        <v>388</v>
      </c>
      <c r="C207" s="65">
        <f>_xlfn.STDEV.P('ANALISIS DE COTIZACCIONES'!G218:J218)</f>
        <v>19835.057849309858</v>
      </c>
      <c r="D207" s="65">
        <f>AVERAGE('ANALISIS DE COTIZACCIONES'!G218:J218)</f>
        <v>25704.587500000001</v>
      </c>
      <c r="E207" s="36">
        <f t="shared" si="7"/>
        <v>0.77165439240407407</v>
      </c>
    </row>
  </sheetData>
  <mergeCells count="9">
    <mergeCell ref="A133:E133"/>
    <mergeCell ref="A157:E157"/>
    <mergeCell ref="A193:E193"/>
    <mergeCell ref="A1:E1"/>
    <mergeCell ref="A2:E2"/>
    <mergeCell ref="A4:E4"/>
    <mergeCell ref="A62:E62"/>
    <mergeCell ref="A78:E78"/>
    <mergeCell ref="A105:E105"/>
  </mergeCells>
  <conditionalFormatting sqref="E6:E61 E64:E77 E80:E104 E107:E132 E135:E156 E159:E192 E195:E207">
    <cfRule type="cellIs" dxfId="2" priority="1" operator="lessThan">
      <formula>0.2</formula>
    </cfRule>
    <cfRule type="cellIs" dxfId="1" priority="2" operator="between">
      <formula>0.2</formula>
      <formula>0.5</formula>
    </cfRule>
    <cfRule type="cellIs" dxfId="0" priority="3" operator="greaterThanOrEqual">
      <formula>0.5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1BD7C-1EBE-4AD3-BDCF-5A7C871CDBD3}">
  <dimension ref="A1:J196"/>
  <sheetViews>
    <sheetView topLeftCell="B1" zoomScale="68" workbookViewId="0">
      <selection activeCell="G8" sqref="G8"/>
    </sheetView>
  </sheetViews>
  <sheetFormatPr baseColWidth="10" defaultRowHeight="15" x14ac:dyDescent="0.25"/>
  <cols>
    <col min="1" max="1" width="12.42578125" style="1" customWidth="1"/>
    <col min="2" max="2" width="10.42578125" style="42" customWidth="1"/>
    <col min="3" max="3" width="43" style="1" customWidth="1"/>
    <col min="4" max="7" width="43" style="42" customWidth="1"/>
    <col min="8" max="8" width="27.42578125" style="27" customWidth="1"/>
    <col min="9" max="10" width="21.85546875" style="1" customWidth="1"/>
    <col min="11" max="16384" width="11.42578125" style="1"/>
  </cols>
  <sheetData>
    <row r="1" spans="1:10" ht="32.1" customHeight="1" x14ac:dyDescent="0.4">
      <c r="A1" s="117" t="s">
        <v>422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x14ac:dyDescent="0.25">
      <c r="A2" s="118" t="s">
        <v>423</v>
      </c>
      <c r="B2" s="118"/>
      <c r="C2" s="118"/>
      <c r="D2" s="118"/>
      <c r="E2" s="118"/>
      <c r="F2" s="118"/>
      <c r="G2" s="118"/>
      <c r="H2" s="118"/>
      <c r="I2" s="118"/>
      <c r="J2" s="118"/>
    </row>
    <row r="3" spans="1:10" x14ac:dyDescent="0.25">
      <c r="A3" s="23"/>
      <c r="B3" s="40"/>
      <c r="C3" s="23"/>
      <c r="D3" s="40"/>
      <c r="E3" s="40"/>
      <c r="F3" s="40"/>
      <c r="G3" s="40"/>
      <c r="H3" s="26"/>
      <c r="I3" s="23"/>
      <c r="J3" s="23"/>
    </row>
    <row r="4" spans="1:10" x14ac:dyDescent="0.25">
      <c r="A4" s="24" t="s">
        <v>424</v>
      </c>
      <c r="B4" s="41" t="s">
        <v>425</v>
      </c>
      <c r="C4" s="24" t="s">
        <v>426</v>
      </c>
      <c r="D4" s="41" t="s">
        <v>427</v>
      </c>
      <c r="E4" s="55"/>
      <c r="F4" s="56"/>
      <c r="G4" s="56"/>
      <c r="I4" s="23"/>
      <c r="J4" s="23"/>
    </row>
    <row r="5" spans="1:10" ht="45" x14ac:dyDescent="0.25">
      <c r="A5" s="49">
        <v>0</v>
      </c>
      <c r="B5" s="44">
        <v>0.25</v>
      </c>
      <c r="C5" s="50" t="s">
        <v>401</v>
      </c>
      <c r="D5" s="57" t="s">
        <v>429</v>
      </c>
      <c r="E5" s="58"/>
      <c r="F5" s="59"/>
      <c r="G5" s="59"/>
      <c r="I5" s="23"/>
      <c r="J5" s="23"/>
    </row>
    <row r="6" spans="1:10" ht="45" x14ac:dyDescent="0.25">
      <c r="A6" s="49">
        <v>0.25</v>
      </c>
      <c r="B6" s="44">
        <v>0.5</v>
      </c>
      <c r="C6" s="50" t="s">
        <v>399</v>
      </c>
      <c r="D6" s="57" t="s">
        <v>430</v>
      </c>
      <c r="E6" s="58"/>
      <c r="F6" s="59"/>
      <c r="G6" s="59"/>
      <c r="I6" s="23"/>
      <c r="J6" s="23"/>
    </row>
    <row r="7" spans="1:10" ht="30" x14ac:dyDescent="0.25">
      <c r="A7" s="49">
        <v>0.5</v>
      </c>
      <c r="B7" s="44">
        <v>0.75</v>
      </c>
      <c r="C7" s="50" t="s">
        <v>400</v>
      </c>
      <c r="D7" s="57" t="s">
        <v>431</v>
      </c>
      <c r="E7" s="58"/>
      <c r="F7" s="59"/>
      <c r="G7" s="59"/>
      <c r="I7" s="23"/>
      <c r="J7" s="23"/>
    </row>
    <row r="8" spans="1:10" ht="30" x14ac:dyDescent="0.25">
      <c r="A8" s="49">
        <v>0.75</v>
      </c>
      <c r="B8" s="44"/>
      <c r="C8" s="50" t="s">
        <v>402</v>
      </c>
      <c r="D8" s="57" t="s">
        <v>438</v>
      </c>
      <c r="E8" s="58"/>
      <c r="F8" s="59"/>
      <c r="G8" s="59"/>
      <c r="I8" s="23"/>
      <c r="J8" s="23"/>
    </row>
    <row r="9" spans="1:10" x14ac:dyDescent="0.25">
      <c r="A9" s="46"/>
      <c r="B9" s="47"/>
      <c r="C9" s="48"/>
      <c r="D9" s="60"/>
      <c r="E9" s="61"/>
      <c r="F9" s="61"/>
      <c r="G9" s="61"/>
      <c r="H9" s="28"/>
      <c r="I9" s="23"/>
      <c r="J9" s="23"/>
    </row>
    <row r="10" spans="1:10" x14ac:dyDescent="0.25">
      <c r="A10" s="23"/>
      <c r="B10" s="40"/>
      <c r="C10" s="23"/>
      <c r="D10" s="40"/>
      <c r="E10" s="40"/>
      <c r="F10" s="40"/>
      <c r="G10" s="40"/>
      <c r="H10" s="26"/>
      <c r="I10" s="23"/>
      <c r="J10" s="23"/>
    </row>
    <row r="11" spans="1:10" x14ac:dyDescent="0.25">
      <c r="A11" s="23"/>
      <c r="B11" s="40"/>
      <c r="C11" s="23"/>
      <c r="D11" s="41" t="s">
        <v>432</v>
      </c>
      <c r="E11" s="41" t="s">
        <v>434</v>
      </c>
      <c r="F11" s="41" t="s">
        <v>408</v>
      </c>
      <c r="G11" s="62" t="s">
        <v>433</v>
      </c>
      <c r="H11" s="26"/>
      <c r="I11" s="23"/>
      <c r="J11" s="23"/>
    </row>
    <row r="12" spans="1:10" ht="32.1" customHeight="1" x14ac:dyDescent="0.25">
      <c r="A12" s="24" t="s">
        <v>428</v>
      </c>
      <c r="B12" s="41" t="s">
        <v>2</v>
      </c>
      <c r="C12" s="24" t="s">
        <v>410</v>
      </c>
      <c r="D12" s="41" t="s">
        <v>435</v>
      </c>
      <c r="E12" s="41" t="s">
        <v>436</v>
      </c>
      <c r="F12" s="41" t="s">
        <v>437</v>
      </c>
      <c r="G12" s="54" t="s">
        <v>439</v>
      </c>
      <c r="H12" s="29" t="s">
        <v>411</v>
      </c>
      <c r="I12" s="25" t="s">
        <v>426</v>
      </c>
      <c r="J12" s="54" t="s">
        <v>440</v>
      </c>
    </row>
    <row r="13" spans="1:10" x14ac:dyDescent="0.25">
      <c r="A13" s="43" t="s">
        <v>0</v>
      </c>
      <c r="B13" s="44">
        <v>1</v>
      </c>
      <c r="C13" s="43" t="s">
        <v>9</v>
      </c>
      <c r="D13" s="44">
        <f>+'ANALISIS DE COTIZACCIONES'!M6</f>
        <v>4962.6593450578848</v>
      </c>
      <c r="E13" s="44">
        <f>+'ANALISIS DE COTIZACCIONES'!L6</f>
        <v>5741.33</v>
      </c>
      <c r="F13" s="44">
        <f>+'ANALISIS DE COTIZACCIONES'!N6</f>
        <v>5125</v>
      </c>
      <c r="G13" s="44">
        <f>+'ANALISIS DE COTIZACCIONES'!O6</f>
        <v>4255.2148006729603</v>
      </c>
      <c r="H13" s="45">
        <f>'ANALISIS DE COTIZACCIONES'!K6/'ANALISIS DE COTIZACCIONES'!L6</f>
        <v>0.52402616420142045</v>
      </c>
      <c r="I13" s="43" t="str">
        <f t="shared" ref="I13:I44" si="0">IF(H13&lt;=25%,"Media geométrica",IF(H13&lt;=50%,"Media aritmética",IF(H13&lt;=75%,"Mediana","Media armónica")))</f>
        <v>Mediana</v>
      </c>
      <c r="J13" s="44">
        <f>IF(H13&lt;=25%,'ANALISIS DE COTIZACCIONES'!M6,IF(H13&lt;=50%,'ANALISIS DE COTIZACCIONES'!L6,IF(H13&lt;=75%,'ANALISIS DE COTIZACCIONES'!N6,'ANALISIS DE COTIZACCIONES'!O6)))</f>
        <v>5125</v>
      </c>
    </row>
    <row r="14" spans="1:10" x14ac:dyDescent="0.25">
      <c r="A14" s="43" t="s">
        <v>0</v>
      </c>
      <c r="B14" s="44">
        <v>2</v>
      </c>
      <c r="C14" s="43" t="s">
        <v>12</v>
      </c>
      <c r="D14" s="44">
        <f>+'ANALISIS DE COTIZACCIONES'!M7</f>
        <v>9007.6906836452054</v>
      </c>
      <c r="E14" s="44">
        <f>+'ANALISIS DE COTIZACCIONES'!L7</f>
        <v>9131.9599999999991</v>
      </c>
      <c r="F14" s="44">
        <f>+'ANALISIS DE COTIZACCIONES'!N7</f>
        <v>9560</v>
      </c>
      <c r="G14" s="44">
        <f>+'ANALISIS DE COTIZACCIONES'!O7</f>
        <v>8877.0387365414063</v>
      </c>
      <c r="H14" s="45">
        <f>'ANALISIS DE COTIZACCIONES'!K7/'ANALISIS DE COTIZACCIONES'!L7</f>
        <v>0.15968478303522132</v>
      </c>
      <c r="I14" s="43" t="str">
        <f t="shared" si="0"/>
        <v>Media geométrica</v>
      </c>
      <c r="J14" s="44">
        <f>IF(H14&lt;=25%,'ANALISIS DE COTIZACCIONES'!M7,IF(H14&lt;=50%,'ANALISIS DE COTIZACCIONES'!L7,IF(H14&lt;=75%,'ANALISIS DE COTIZACCIONES'!N7,'ANALISIS DE COTIZACCIONES'!O7)))</f>
        <v>9007.6906836452054</v>
      </c>
    </row>
    <row r="15" spans="1:10" x14ac:dyDescent="0.25">
      <c r="A15" s="43" t="s">
        <v>0</v>
      </c>
      <c r="B15" s="44">
        <v>3</v>
      </c>
      <c r="C15" s="43" t="s">
        <v>14</v>
      </c>
      <c r="D15" s="44">
        <f>+'ANALISIS DE COTIZACCIONES'!M8</f>
        <v>6306.8708019524138</v>
      </c>
      <c r="E15" s="44">
        <f>+'ANALISIS DE COTIZACCIONES'!L8</f>
        <v>6562.585</v>
      </c>
      <c r="F15" s="44">
        <f>+'ANALISIS DE COTIZACCIONES'!N8</f>
        <v>6041.92</v>
      </c>
      <c r="G15" s="44">
        <f>+'ANALISIS DE COTIZACCIONES'!O8</f>
        <v>6077.7461244632195</v>
      </c>
      <c r="H15" s="45">
        <f>'ANALISIS DE COTIZACCIONES'!K8/'ANALISIS DE COTIZACCIONES'!L8</f>
        <v>0.28908121982896012</v>
      </c>
      <c r="I15" s="43" t="str">
        <f t="shared" si="0"/>
        <v>Media aritmética</v>
      </c>
      <c r="J15" s="44">
        <f>IF(H15&lt;=25%,'ANALISIS DE COTIZACCIONES'!M8,IF(H15&lt;=50%,'ANALISIS DE COTIZACCIONES'!L8,IF(H15&lt;=75%,'ANALISIS DE COTIZACCIONES'!N8,'ANALISIS DE COTIZACCIONES'!O8)))</f>
        <v>6562.585</v>
      </c>
    </row>
    <row r="16" spans="1:10" x14ac:dyDescent="0.25">
      <c r="A16" s="43" t="s">
        <v>0</v>
      </c>
      <c r="B16" s="44">
        <v>4</v>
      </c>
      <c r="C16" s="43" t="s">
        <v>16</v>
      </c>
      <c r="D16" s="44">
        <f>+'ANALISIS DE COTIZACCIONES'!M9</f>
        <v>6666.5471891335619</v>
      </c>
      <c r="E16" s="44">
        <f>+'ANALISIS DE COTIZACCIONES'!L9</f>
        <v>7911.1625000000004</v>
      </c>
      <c r="F16" s="44">
        <f>+'ANALISIS DE COTIZACCIONES'!N9</f>
        <v>7450.3249999999998</v>
      </c>
      <c r="G16" s="44">
        <f>+'ANALISIS DE COTIZACCIONES'!O9</f>
        <v>5413.3558208527193</v>
      </c>
      <c r="H16" s="45">
        <f>'ANALISIS DE COTIZACCIONES'!K9/'ANALISIS DE COTIZACCIONES'!L9</f>
        <v>0.52832557605096453</v>
      </c>
      <c r="I16" s="43" t="str">
        <f t="shared" si="0"/>
        <v>Mediana</v>
      </c>
      <c r="J16" s="44">
        <f>IF(H16&lt;=25%,'ANALISIS DE COTIZACCIONES'!M9,IF(H16&lt;=50%,'ANALISIS DE COTIZACCIONES'!L9,IF(H16&lt;=75%,'ANALISIS DE COTIZACCIONES'!N9,'ANALISIS DE COTIZACCIONES'!O9)))</f>
        <v>7450.3249999999998</v>
      </c>
    </row>
    <row r="17" spans="1:10" x14ac:dyDescent="0.25">
      <c r="A17" s="43" t="s">
        <v>0</v>
      </c>
      <c r="B17" s="44">
        <v>5</v>
      </c>
      <c r="C17" s="43" t="s">
        <v>18</v>
      </c>
      <c r="D17" s="44">
        <f>+'ANALISIS DE COTIZACCIONES'!M10</f>
        <v>5270.2597289980613</v>
      </c>
      <c r="E17" s="44">
        <f>+'ANALISIS DE COTIZACCIONES'!L10</f>
        <v>5414.4775</v>
      </c>
      <c r="F17" s="44">
        <f>+'ANALISIS DE COTIZACCIONES'!N10</f>
        <v>5706.2049999999999</v>
      </c>
      <c r="G17" s="44">
        <f>+'ANALISIS DE COTIZACCIONES'!O10</f>
        <v>5113.7983749324503</v>
      </c>
      <c r="H17" s="45">
        <f>'ANALISIS DE COTIZACCIONES'!K10/'ANALISIS DE COTIZACCIONES'!L10</f>
        <v>0.21842392678408395</v>
      </c>
      <c r="I17" s="43" t="str">
        <f t="shared" si="0"/>
        <v>Media geométrica</v>
      </c>
      <c r="J17" s="44">
        <f>IF(H17&lt;=25%,'ANALISIS DE COTIZACCIONES'!M10,IF(H17&lt;=50%,'ANALISIS DE COTIZACCIONES'!L10,IF(H17&lt;=75%,'ANALISIS DE COTIZACCIONES'!N10,'ANALISIS DE COTIZACCIONES'!O10)))</f>
        <v>5270.2597289980613</v>
      </c>
    </row>
    <row r="18" spans="1:10" x14ac:dyDescent="0.25">
      <c r="A18" s="43" t="s">
        <v>0</v>
      </c>
      <c r="B18" s="44">
        <v>6</v>
      </c>
      <c r="C18" s="43" t="s">
        <v>20</v>
      </c>
      <c r="D18" s="44">
        <f>+'ANALISIS DE COTIZACCIONES'!M11</f>
        <v>3637.8020722240267</v>
      </c>
      <c r="E18" s="44">
        <f>+'ANALISIS DE COTIZACCIONES'!L11</f>
        <v>3849.5425</v>
      </c>
      <c r="F18" s="44">
        <f>+'ANALISIS DE COTIZACCIONES'!N11</f>
        <v>3741.585</v>
      </c>
      <c r="G18" s="44">
        <f>+'ANALISIS DE COTIZACCIONES'!O11</f>
        <v>3429.3873993186667</v>
      </c>
      <c r="H18" s="45">
        <f>'ANALISIS DE COTIZACCIONES'!K11/'ANALISIS DE COTIZACCIONES'!L11</f>
        <v>0.32797466605692355</v>
      </c>
      <c r="I18" s="43" t="str">
        <f t="shared" si="0"/>
        <v>Media aritmética</v>
      </c>
      <c r="J18" s="44">
        <f>IF(H18&lt;=25%,'ANALISIS DE COTIZACCIONES'!M11,IF(H18&lt;=50%,'ANALISIS DE COTIZACCIONES'!L11,IF(H18&lt;=75%,'ANALISIS DE COTIZACCIONES'!N11,'ANALISIS DE COTIZACCIONES'!O11)))</f>
        <v>3849.5425</v>
      </c>
    </row>
    <row r="19" spans="1:10" x14ac:dyDescent="0.25">
      <c r="A19" s="43" t="s">
        <v>0</v>
      </c>
      <c r="B19" s="44">
        <v>7</v>
      </c>
      <c r="C19" s="43" t="s">
        <v>22</v>
      </c>
      <c r="D19" s="44">
        <f>+'ANALISIS DE COTIZACCIONES'!M12</f>
        <v>5381.4854319076212</v>
      </c>
      <c r="E19" s="44">
        <f>+'ANALISIS DE COTIZACCIONES'!L12</f>
        <v>5473.5742499999997</v>
      </c>
      <c r="F19" s="44">
        <f>+'ANALISIS DE COTIZACCIONES'!N12</f>
        <v>5742.8135000000002</v>
      </c>
      <c r="G19" s="44">
        <f>+'ANALISIS DE COTIZACCIONES'!O12</f>
        <v>5280.1618372734802</v>
      </c>
      <c r="H19" s="45">
        <f>'ANALISIS DE COTIZACCIONES'!K12/'ANALISIS DE COTIZACCIONES'!L12</f>
        <v>0.17330844351042779</v>
      </c>
      <c r="I19" s="43" t="str">
        <f t="shared" si="0"/>
        <v>Media geométrica</v>
      </c>
      <c r="J19" s="44">
        <f>IF(H19&lt;=25%,'ANALISIS DE COTIZACCIONES'!M12,IF(H19&lt;=50%,'ANALISIS DE COTIZACCIONES'!L12,IF(H19&lt;=75%,'ANALISIS DE COTIZACCIONES'!N12,'ANALISIS DE COTIZACCIONES'!O12)))</f>
        <v>5381.4854319076212</v>
      </c>
    </row>
    <row r="20" spans="1:10" x14ac:dyDescent="0.25">
      <c r="A20" s="43" t="s">
        <v>0</v>
      </c>
      <c r="B20" s="44">
        <v>8</v>
      </c>
      <c r="C20" s="43" t="s">
        <v>24</v>
      </c>
      <c r="D20" s="44">
        <f>+'ANALISIS DE COTIZACCIONES'!M13</f>
        <v>13768.429265025106</v>
      </c>
      <c r="E20" s="44">
        <f>+'ANALISIS DE COTIZACCIONES'!L13</f>
        <v>13845.4375</v>
      </c>
      <c r="F20" s="44">
        <f>+'ANALISIS DE COTIZACCIONES'!N13</f>
        <v>13847.5</v>
      </c>
      <c r="G20" s="44">
        <f>+'ANALISIS DE COTIZACCIONES'!O13</f>
        <v>13691.829282397846</v>
      </c>
      <c r="H20" s="45">
        <f>'ANALISIS DE COTIZACCIONES'!K13/'ANALISIS DE COTIZACCIONES'!L13</f>
        <v>0.10531557990383925</v>
      </c>
      <c r="I20" s="43" t="str">
        <f t="shared" si="0"/>
        <v>Media geométrica</v>
      </c>
      <c r="J20" s="44">
        <f>IF(H20&lt;=25%,'ANALISIS DE COTIZACCIONES'!M13,IF(H20&lt;=50%,'ANALISIS DE COTIZACCIONES'!L13,IF(H20&lt;=75%,'ANALISIS DE COTIZACCIONES'!N13,'ANALISIS DE COTIZACCIONES'!O13)))</f>
        <v>13768.429265025106</v>
      </c>
    </row>
    <row r="21" spans="1:10" x14ac:dyDescent="0.25">
      <c r="A21" s="43" t="s">
        <v>0</v>
      </c>
      <c r="B21" s="44">
        <v>9</v>
      </c>
      <c r="C21" s="43" t="s">
        <v>9</v>
      </c>
      <c r="D21" s="44">
        <f>+'ANALISIS DE COTIZACCIONES'!M14</f>
        <v>4962.6593450578848</v>
      </c>
      <c r="E21" s="44">
        <f>+'ANALISIS DE COTIZACCIONES'!L14</f>
        <v>5741.33</v>
      </c>
      <c r="F21" s="44">
        <f>+'ANALISIS DE COTIZACCIONES'!N14</f>
        <v>5125</v>
      </c>
      <c r="G21" s="44">
        <f>+'ANALISIS DE COTIZACCIONES'!O14</f>
        <v>4255.2148006729603</v>
      </c>
      <c r="H21" s="45">
        <f>'ANALISIS DE COTIZACCIONES'!K14/'ANALISIS DE COTIZACCIONES'!L14</f>
        <v>0.52402616420142045</v>
      </c>
      <c r="I21" s="43" t="str">
        <f t="shared" si="0"/>
        <v>Mediana</v>
      </c>
      <c r="J21" s="44">
        <f>IF(H21&lt;=25%,'ANALISIS DE COTIZACCIONES'!M14,IF(H21&lt;=50%,'ANALISIS DE COTIZACCIONES'!L14,IF(H21&lt;=75%,'ANALISIS DE COTIZACCIONES'!N14,'ANALISIS DE COTIZACCIONES'!O14)))</f>
        <v>5125</v>
      </c>
    </row>
    <row r="22" spans="1:10" x14ac:dyDescent="0.25">
      <c r="A22" s="43" t="s">
        <v>0</v>
      </c>
      <c r="B22" s="44">
        <v>10</v>
      </c>
      <c r="C22" s="43" t="s">
        <v>12</v>
      </c>
      <c r="D22" s="44">
        <f>+'ANALISIS DE COTIZACCIONES'!M15</f>
        <v>9007.6906836452054</v>
      </c>
      <c r="E22" s="44">
        <f>+'ANALISIS DE COTIZACCIONES'!L15</f>
        <v>9131.9599999999991</v>
      </c>
      <c r="F22" s="44">
        <f>+'ANALISIS DE COTIZACCIONES'!N15</f>
        <v>9560</v>
      </c>
      <c r="G22" s="44">
        <f>+'ANALISIS DE COTIZACCIONES'!O15</f>
        <v>8877.0387365414063</v>
      </c>
      <c r="H22" s="45">
        <f>'ANALISIS DE COTIZACCIONES'!K15/'ANALISIS DE COTIZACCIONES'!L15</f>
        <v>0.15968478303522132</v>
      </c>
      <c r="I22" s="43" t="str">
        <f t="shared" si="0"/>
        <v>Media geométrica</v>
      </c>
      <c r="J22" s="44">
        <f>IF(H22&lt;=25%,'ANALISIS DE COTIZACCIONES'!M15,IF(H22&lt;=50%,'ANALISIS DE COTIZACCIONES'!L15,IF(H22&lt;=75%,'ANALISIS DE COTIZACCIONES'!N15,'ANALISIS DE COTIZACCIONES'!O15)))</f>
        <v>9007.6906836452054</v>
      </c>
    </row>
    <row r="23" spans="1:10" x14ac:dyDescent="0.25">
      <c r="A23" s="43" t="s">
        <v>0</v>
      </c>
      <c r="B23" s="44">
        <v>11</v>
      </c>
      <c r="C23" s="43" t="s">
        <v>14</v>
      </c>
      <c r="D23" s="44">
        <f>+'ANALISIS DE COTIZACCIONES'!M16</f>
        <v>6382.5095207840031</v>
      </c>
      <c r="E23" s="44">
        <f>+'ANALISIS DE COTIZACCIONES'!L16</f>
        <v>6625.335</v>
      </c>
      <c r="F23" s="44">
        <f>+'ANALISIS DE COTIZACCIONES'!N16</f>
        <v>6167.42</v>
      </c>
      <c r="G23" s="44">
        <f>+'ANALISIS DE COTIZACCIONES'!O16</f>
        <v>6162.5962754519087</v>
      </c>
      <c r="H23" s="45">
        <f>'ANALISIS DE COTIZACCIONES'!K16/'ANALISIS DE COTIZACCIONES'!L16</f>
        <v>0.27962728693154382</v>
      </c>
      <c r="I23" s="43" t="str">
        <f t="shared" si="0"/>
        <v>Media aritmética</v>
      </c>
      <c r="J23" s="44">
        <f>IF(H23&lt;=25%,'ANALISIS DE COTIZACCIONES'!M16,IF(H23&lt;=50%,'ANALISIS DE COTIZACCIONES'!L16,IF(H23&lt;=75%,'ANALISIS DE COTIZACCIONES'!N16,'ANALISIS DE COTIZACCIONES'!O16)))</f>
        <v>6625.335</v>
      </c>
    </row>
    <row r="24" spans="1:10" x14ac:dyDescent="0.25">
      <c r="A24" s="43" t="s">
        <v>0</v>
      </c>
      <c r="B24" s="44">
        <v>12</v>
      </c>
      <c r="C24" s="43" t="s">
        <v>16</v>
      </c>
      <c r="D24" s="44">
        <f>+'ANALISIS DE COTIZACCIONES'!M17</f>
        <v>6666.5471891335619</v>
      </c>
      <c r="E24" s="44">
        <f>+'ANALISIS DE COTIZACCIONES'!L17</f>
        <v>7911.1625000000004</v>
      </c>
      <c r="F24" s="44">
        <f>+'ANALISIS DE COTIZACCIONES'!N17</f>
        <v>7450.3249999999998</v>
      </c>
      <c r="G24" s="44">
        <f>+'ANALISIS DE COTIZACCIONES'!O17</f>
        <v>5413.3558208527193</v>
      </c>
      <c r="H24" s="45">
        <f>'ANALISIS DE COTIZACCIONES'!K17/'ANALISIS DE COTIZACCIONES'!L17</f>
        <v>0.52832557605096453</v>
      </c>
      <c r="I24" s="43" t="str">
        <f t="shared" si="0"/>
        <v>Mediana</v>
      </c>
      <c r="J24" s="44">
        <f>IF(H24&lt;=25%,'ANALISIS DE COTIZACCIONES'!M17,IF(H24&lt;=50%,'ANALISIS DE COTIZACCIONES'!L17,IF(H24&lt;=75%,'ANALISIS DE COTIZACCIONES'!N17,'ANALISIS DE COTIZACCIONES'!O17)))</f>
        <v>7450.3249999999998</v>
      </c>
    </row>
    <row r="25" spans="1:10" x14ac:dyDescent="0.25">
      <c r="A25" s="43" t="s">
        <v>0</v>
      </c>
      <c r="B25" s="44">
        <v>13</v>
      </c>
      <c r="C25" s="43" t="s">
        <v>18</v>
      </c>
      <c r="D25" s="44">
        <f>+'ANALISIS DE COTIZACCIONES'!M18</f>
        <v>4066.5191341130567</v>
      </c>
      <c r="E25" s="44">
        <f>+'ANALISIS DE COTIZACCIONES'!L18</f>
        <v>4405.9775</v>
      </c>
      <c r="F25" s="44">
        <f>+'ANALISIS DE COTIZACCIONES'!N18</f>
        <v>4379.4549999999999</v>
      </c>
      <c r="G25" s="44">
        <f>+'ANALISIS DE COTIZACCIONES'!O18</f>
        <v>3725.6467106592736</v>
      </c>
      <c r="H25" s="45">
        <f>'ANALISIS DE COTIZACCIONES'!K18/'ANALISIS DE COTIZACCIONES'!L18</f>
        <v>0.37751549333968887</v>
      </c>
      <c r="I25" s="43" t="str">
        <f t="shared" si="0"/>
        <v>Media aritmética</v>
      </c>
      <c r="J25" s="44">
        <f>IF(H25&lt;=25%,'ANALISIS DE COTIZACCIONES'!M18,IF(H25&lt;=50%,'ANALISIS DE COTIZACCIONES'!L18,IF(H25&lt;=75%,'ANALISIS DE COTIZACCIONES'!N18,'ANALISIS DE COTIZACCIONES'!O18)))</f>
        <v>4405.9775</v>
      </c>
    </row>
    <row r="26" spans="1:10" x14ac:dyDescent="0.25">
      <c r="A26" s="43" t="s">
        <v>0</v>
      </c>
      <c r="B26" s="44">
        <v>14</v>
      </c>
      <c r="C26" s="43" t="s">
        <v>20</v>
      </c>
      <c r="D26" s="44">
        <f>+'ANALISIS DE COTIZACCIONES'!M19</f>
        <v>3637.8020722240267</v>
      </c>
      <c r="E26" s="44">
        <f>+'ANALISIS DE COTIZACCIONES'!L19</f>
        <v>3849.5425</v>
      </c>
      <c r="F26" s="44">
        <f>+'ANALISIS DE COTIZACCIONES'!N19</f>
        <v>3741.585</v>
      </c>
      <c r="G26" s="44">
        <f>+'ANALISIS DE COTIZACCIONES'!O19</f>
        <v>3429.3873993186667</v>
      </c>
      <c r="H26" s="45">
        <f>'ANALISIS DE COTIZACCIONES'!K19/'ANALISIS DE COTIZACCIONES'!L19</f>
        <v>0.32797466605692355</v>
      </c>
      <c r="I26" s="43" t="str">
        <f t="shared" si="0"/>
        <v>Media aritmética</v>
      </c>
      <c r="J26" s="44">
        <f>IF(H26&lt;=25%,'ANALISIS DE COTIZACCIONES'!M19,IF(H26&lt;=50%,'ANALISIS DE COTIZACCIONES'!L19,IF(H26&lt;=75%,'ANALISIS DE COTIZACCIONES'!N19,'ANALISIS DE COTIZACCIONES'!O19)))</f>
        <v>3849.5425</v>
      </c>
    </row>
    <row r="27" spans="1:10" x14ac:dyDescent="0.25">
      <c r="A27" s="43" t="s">
        <v>0</v>
      </c>
      <c r="B27" s="44">
        <v>15</v>
      </c>
      <c r="C27" s="43" t="s">
        <v>22</v>
      </c>
      <c r="D27" s="44">
        <f>+'ANALISIS DE COTIZACCIONES'!M20</f>
        <v>5392.850828748351</v>
      </c>
      <c r="E27" s="44">
        <f>+'ANALISIS DE COTIZACCIONES'!L20</f>
        <v>5487.3242499999997</v>
      </c>
      <c r="F27" s="44">
        <f>+'ANALISIS DE COTIZACCIONES'!N20</f>
        <v>5742.8135000000002</v>
      </c>
      <c r="G27" s="44">
        <f>+'ANALISIS DE COTIZACCIONES'!O20</f>
        <v>5289.2021978783087</v>
      </c>
      <c r="H27" s="45">
        <f>'ANALISIS DE COTIZACCIONES'!K20/'ANALISIS DE COTIZACCIONES'!L20</f>
        <v>0.17559217878454633</v>
      </c>
      <c r="I27" s="43" t="str">
        <f t="shared" si="0"/>
        <v>Media geométrica</v>
      </c>
      <c r="J27" s="44">
        <f>IF(H27&lt;=25%,'ANALISIS DE COTIZACCIONES'!M20,IF(H27&lt;=50%,'ANALISIS DE COTIZACCIONES'!L20,IF(H27&lt;=75%,'ANALISIS DE COTIZACCIONES'!N20,'ANALISIS DE COTIZACCIONES'!O20)))</f>
        <v>5392.850828748351</v>
      </c>
    </row>
    <row r="28" spans="1:10" x14ac:dyDescent="0.25">
      <c r="A28" s="43" t="s">
        <v>0</v>
      </c>
      <c r="B28" s="44">
        <v>16</v>
      </c>
      <c r="C28" s="43" t="s">
        <v>24</v>
      </c>
      <c r="D28" s="44">
        <f>+'ANALISIS DE COTIZACCIONES'!M21</f>
        <v>13768.429265025106</v>
      </c>
      <c r="E28" s="44">
        <f>+'ANALISIS DE COTIZACCIONES'!L21</f>
        <v>13845.4375</v>
      </c>
      <c r="F28" s="44">
        <f>+'ANALISIS DE COTIZACCIONES'!N21</f>
        <v>13847.5</v>
      </c>
      <c r="G28" s="44">
        <f>+'ANALISIS DE COTIZACCIONES'!O21</f>
        <v>13691.829282397846</v>
      </c>
      <c r="H28" s="45">
        <f>'ANALISIS DE COTIZACCIONES'!K21/'ANALISIS DE COTIZACCIONES'!L21</f>
        <v>0.10531557990383925</v>
      </c>
      <c r="I28" s="43" t="str">
        <f t="shared" si="0"/>
        <v>Media geométrica</v>
      </c>
      <c r="J28" s="44">
        <f>IF(H28&lt;=25%,'ANALISIS DE COTIZACCIONES'!M21,IF(H28&lt;=50%,'ANALISIS DE COTIZACCIONES'!L21,IF(H28&lt;=75%,'ANALISIS DE COTIZACCIONES'!N21,'ANALISIS DE COTIZACCIONES'!O21)))</f>
        <v>13768.429265025106</v>
      </c>
    </row>
    <row r="29" spans="1:10" x14ac:dyDescent="0.25">
      <c r="A29" s="43" t="s">
        <v>0</v>
      </c>
      <c r="B29" s="44">
        <v>17</v>
      </c>
      <c r="C29" s="43" t="s">
        <v>28</v>
      </c>
      <c r="D29" s="44">
        <f>+'ANALISIS DE COTIZACCIONES'!M22</f>
        <v>6745.6336279788302</v>
      </c>
      <c r="E29" s="44">
        <f>+'ANALISIS DE COTIZACCIONES'!L22</f>
        <v>7183.75</v>
      </c>
      <c r="F29" s="44">
        <f>+'ANALISIS DE COTIZACCIONES'!N22</f>
        <v>6997.5</v>
      </c>
      <c r="G29" s="44">
        <f>+'ANALISIS DE COTIZACCIONES'!O22</f>
        <v>6328.8384107477677</v>
      </c>
      <c r="H29" s="45">
        <f>'ANALISIS DE COTIZACCIONES'!K22/'ANALISIS DE COTIZACCIONES'!L22</f>
        <v>0.34549857107643783</v>
      </c>
      <c r="I29" s="43" t="str">
        <f t="shared" si="0"/>
        <v>Media aritmética</v>
      </c>
      <c r="J29" s="44">
        <f>IF(H29&lt;=25%,'ANALISIS DE COTIZACCIONES'!M22,IF(H29&lt;=50%,'ANALISIS DE COTIZACCIONES'!L22,IF(H29&lt;=75%,'ANALISIS DE COTIZACCIONES'!N22,'ANALISIS DE COTIZACCIONES'!O22)))</f>
        <v>7183.75</v>
      </c>
    </row>
    <row r="30" spans="1:10" x14ac:dyDescent="0.25">
      <c r="A30" s="43" t="s">
        <v>0</v>
      </c>
      <c r="B30" s="44">
        <v>18</v>
      </c>
      <c r="C30" s="43" t="s">
        <v>31</v>
      </c>
      <c r="D30" s="44">
        <f>+'ANALISIS DE COTIZACCIONES'!M23</f>
        <v>4161.0929492224404</v>
      </c>
      <c r="E30" s="44">
        <f>+'ANALISIS DE COTIZACCIONES'!L23</f>
        <v>4444.71</v>
      </c>
      <c r="F30" s="44">
        <f>+'ANALISIS DE COTIZACCIONES'!N23</f>
        <v>4099.5</v>
      </c>
      <c r="G30" s="44">
        <f>+'ANALISIS DE COTIZACCIONES'!O23</f>
        <v>3906.387836859783</v>
      </c>
      <c r="H30" s="45">
        <f>'ANALISIS DE COTIZACCIONES'!K23/'ANALISIS DE COTIZACCIONES'!L23</f>
        <v>0.36643018226458068</v>
      </c>
      <c r="I30" s="43" t="str">
        <f t="shared" si="0"/>
        <v>Media aritmética</v>
      </c>
      <c r="J30" s="44">
        <f>IF(H30&lt;=25%,'ANALISIS DE COTIZACCIONES'!M23,IF(H30&lt;=50%,'ANALISIS DE COTIZACCIONES'!L23,IF(H30&lt;=75%,'ANALISIS DE COTIZACCIONES'!N23,'ANALISIS DE COTIZACCIONES'!O23)))</f>
        <v>4444.71</v>
      </c>
    </row>
    <row r="31" spans="1:10" x14ac:dyDescent="0.25">
      <c r="A31" s="43" t="s">
        <v>0</v>
      </c>
      <c r="B31" s="44">
        <v>19</v>
      </c>
      <c r="C31" s="43" t="s">
        <v>33</v>
      </c>
      <c r="D31" s="44">
        <f>+'ANALISIS DE COTIZACCIONES'!M24</f>
        <v>9108.3931086090834</v>
      </c>
      <c r="E31" s="44">
        <f>+'ANALISIS DE COTIZACCIONES'!L24</f>
        <v>9830.7950000000001</v>
      </c>
      <c r="F31" s="44">
        <f>+'ANALISIS DE COTIZACCIONES'!N24</f>
        <v>10290</v>
      </c>
      <c r="G31" s="44">
        <f>+'ANALISIS DE COTIZACCIONES'!O24</f>
        <v>8304.9942089535489</v>
      </c>
      <c r="H31" s="45">
        <f>'ANALISIS DE COTIZACCIONES'!K24/'ANALISIS DE COTIZACCIONES'!L24</f>
        <v>0.35025035816070454</v>
      </c>
      <c r="I31" s="43" t="str">
        <f t="shared" si="0"/>
        <v>Media aritmética</v>
      </c>
      <c r="J31" s="44">
        <f>IF(H31&lt;=25%,'ANALISIS DE COTIZACCIONES'!M24,IF(H31&lt;=50%,'ANALISIS DE COTIZACCIONES'!L24,IF(H31&lt;=75%,'ANALISIS DE COTIZACCIONES'!N24,'ANALISIS DE COTIZACCIONES'!O24)))</f>
        <v>9830.7950000000001</v>
      </c>
    </row>
    <row r="32" spans="1:10" x14ac:dyDescent="0.25">
      <c r="A32" s="43" t="s">
        <v>0</v>
      </c>
      <c r="B32" s="44">
        <v>20</v>
      </c>
      <c r="C32" s="43" t="s">
        <v>35</v>
      </c>
      <c r="D32" s="44">
        <f>+'ANALISIS DE COTIZACCIONES'!M25</f>
        <v>10066.604992422845</v>
      </c>
      <c r="E32" s="44">
        <f>+'ANALISIS DE COTIZACCIONES'!L25</f>
        <v>13383.584999999999</v>
      </c>
      <c r="F32" s="44">
        <f>+'ANALISIS DE COTIZACCIONES'!N25</f>
        <v>11025</v>
      </c>
      <c r="G32" s="44">
        <f>+'ANALISIS DE COTIZACCIONES'!O25</f>
        <v>7557.2498148953346</v>
      </c>
      <c r="H32" s="45">
        <f>'ANALISIS DE COTIZACCIONES'!K25/'ANALISIS DE COTIZACCIONES'!L25</f>
        <v>0.70451179208921577</v>
      </c>
      <c r="I32" s="43" t="str">
        <f t="shared" si="0"/>
        <v>Mediana</v>
      </c>
      <c r="J32" s="44">
        <f>IF(H32&lt;=25%,'ANALISIS DE COTIZACCIONES'!M25,IF(H32&lt;=50%,'ANALISIS DE COTIZACCIONES'!L25,IF(H32&lt;=75%,'ANALISIS DE COTIZACCIONES'!N25,'ANALISIS DE COTIZACCIONES'!O25)))</f>
        <v>11025</v>
      </c>
    </row>
    <row r="33" spans="1:10" x14ac:dyDescent="0.25">
      <c r="A33" s="43" t="s">
        <v>0</v>
      </c>
      <c r="B33" s="44">
        <v>21</v>
      </c>
      <c r="C33" s="43" t="s">
        <v>20</v>
      </c>
      <c r="D33" s="44">
        <f>+'ANALISIS DE COTIZACCIONES'!M26</f>
        <v>4537.7175491109265</v>
      </c>
      <c r="E33" s="44">
        <f>+'ANALISIS DE COTIZACCIONES'!L26</f>
        <v>4902.0424999999996</v>
      </c>
      <c r="F33" s="44">
        <f>+'ANALISIS DE COTIZACCIONES'!N26</f>
        <v>3837.5</v>
      </c>
      <c r="G33" s="44">
        <f>+'ANALISIS DE COTIZACCIONES'!O26</f>
        <v>4272.7622236567877</v>
      </c>
      <c r="H33" s="45">
        <f>'ANALISIS DE COTIZACCIONES'!K26/'ANALISIS DE COTIZACCIONES'!L26</f>
        <v>0.43296904476652176</v>
      </c>
      <c r="I33" s="43" t="str">
        <f t="shared" si="0"/>
        <v>Media aritmética</v>
      </c>
      <c r="J33" s="44">
        <f>IF(H33&lt;=25%,'ANALISIS DE COTIZACCIONES'!M26,IF(H33&lt;=50%,'ANALISIS DE COTIZACCIONES'!L26,IF(H33&lt;=75%,'ANALISIS DE COTIZACCIONES'!N26,'ANALISIS DE COTIZACCIONES'!O26)))</f>
        <v>4902.0424999999996</v>
      </c>
    </row>
    <row r="34" spans="1:10" x14ac:dyDescent="0.25">
      <c r="A34" s="43" t="s">
        <v>0</v>
      </c>
      <c r="B34" s="44">
        <v>22</v>
      </c>
      <c r="C34" s="43" t="s">
        <v>37</v>
      </c>
      <c r="D34" s="44">
        <f>+'ANALISIS DE COTIZACCIONES'!M27</f>
        <v>21935.456234865989</v>
      </c>
      <c r="E34" s="44">
        <f>+'ANALISIS DE COTIZACCIONES'!L27</f>
        <v>22336.595000000001</v>
      </c>
      <c r="F34" s="44">
        <f>+'ANALISIS DE COTIZACCIONES'!N27</f>
        <v>24513.5</v>
      </c>
      <c r="G34" s="44">
        <f>+'ANALISIS DE COTIZACCIONES'!O27</f>
        <v>21478.12244499326</v>
      </c>
      <c r="H34" s="45">
        <f>'ANALISIS DE COTIZACCIONES'!K27/'ANALISIS DE COTIZACCIONES'!L27</f>
        <v>0.17518523324395138</v>
      </c>
      <c r="I34" s="43" t="str">
        <f t="shared" si="0"/>
        <v>Media geométrica</v>
      </c>
      <c r="J34" s="44">
        <f>IF(H34&lt;=25%,'ANALISIS DE COTIZACCIONES'!M27,IF(H34&lt;=50%,'ANALISIS DE COTIZACCIONES'!L27,IF(H34&lt;=75%,'ANALISIS DE COTIZACCIONES'!N27,'ANALISIS DE COTIZACCIONES'!O27)))</f>
        <v>21935.456234865989</v>
      </c>
    </row>
    <row r="35" spans="1:10" x14ac:dyDescent="0.25">
      <c r="A35" s="43" t="s">
        <v>0</v>
      </c>
      <c r="B35" s="44">
        <v>23</v>
      </c>
      <c r="C35" s="43" t="s">
        <v>40</v>
      </c>
      <c r="D35" s="44">
        <f>+'ANALISIS DE COTIZACCIONES'!M28</f>
        <v>43892.430600515036</v>
      </c>
      <c r="E35" s="44">
        <f>+'ANALISIS DE COTIZACCIONES'!L28</f>
        <v>47090.729999999996</v>
      </c>
      <c r="F35" s="44">
        <f>+'ANALISIS DE COTIZACCIONES'!N28</f>
        <v>47181.46</v>
      </c>
      <c r="G35" s="44">
        <f>+'ANALISIS DE COTIZACCIONES'!O28</f>
        <v>40859.996795481755</v>
      </c>
      <c r="H35" s="45">
        <f>'ANALISIS DE COTIZACCIONES'!K28/'ANALISIS DE COTIZACCIONES'!L28</f>
        <v>0.36062589407221657</v>
      </c>
      <c r="I35" s="43" t="str">
        <f t="shared" si="0"/>
        <v>Media aritmética</v>
      </c>
      <c r="J35" s="44">
        <f>IF(H35&lt;=25%,'ANALISIS DE COTIZACCIONES'!M28,IF(H35&lt;=50%,'ANALISIS DE COTIZACCIONES'!L28,IF(H35&lt;=75%,'ANALISIS DE COTIZACCIONES'!N28,'ANALISIS DE COTIZACCIONES'!O28)))</f>
        <v>47090.729999999996</v>
      </c>
    </row>
    <row r="36" spans="1:10" x14ac:dyDescent="0.25">
      <c r="A36" s="43" t="s">
        <v>0</v>
      </c>
      <c r="B36" s="44">
        <v>24</v>
      </c>
      <c r="C36" s="43" t="s">
        <v>43</v>
      </c>
      <c r="D36" s="44">
        <f>+'ANALISIS DE COTIZACCIONES'!M29</f>
        <v>65693.164412674436</v>
      </c>
      <c r="E36" s="44">
        <f>+'ANALISIS DE COTIZACCIONES'!L29</f>
        <v>70504.772499999992</v>
      </c>
      <c r="F36" s="44">
        <f>+'ANALISIS DE COTIZACCIONES'!N29</f>
        <v>62150</v>
      </c>
      <c r="G36" s="44">
        <f>+'ANALISIS DE COTIZACCIONES'!O29</f>
        <v>61643.935443905968</v>
      </c>
      <c r="H36" s="45">
        <f>'ANALISIS DE COTIZACCIONES'!K29/'ANALISIS DE COTIZACCIONES'!L29</f>
        <v>0.39254270805280761</v>
      </c>
      <c r="I36" s="43" t="str">
        <f t="shared" si="0"/>
        <v>Media aritmética</v>
      </c>
      <c r="J36" s="44">
        <f>IF(H36&lt;=25%,'ANALISIS DE COTIZACCIONES'!M29,IF(H36&lt;=50%,'ANALISIS DE COTIZACCIONES'!L29,IF(H36&lt;=75%,'ANALISIS DE COTIZACCIONES'!N29,'ANALISIS DE COTIZACCIONES'!O29)))</f>
        <v>70504.772499999992</v>
      </c>
    </row>
    <row r="37" spans="1:10" x14ac:dyDescent="0.25">
      <c r="A37" s="43" t="s">
        <v>0</v>
      </c>
      <c r="B37" s="44">
        <v>25</v>
      </c>
      <c r="C37" s="43" t="s">
        <v>46</v>
      </c>
      <c r="D37" s="44">
        <f>+'ANALISIS DE COTIZACCIONES'!M30</f>
        <v>94702.324678210411</v>
      </c>
      <c r="E37" s="44">
        <f>+'ANALISIS DE COTIZACCIONES'!L30</f>
        <v>99889.207500000004</v>
      </c>
      <c r="F37" s="44">
        <f>+'ANALISIS DE COTIZACCIONES'!N30</f>
        <v>106383.41500000001</v>
      </c>
      <c r="G37" s="44">
        <f>+'ANALISIS DE COTIZACCIONES'!O30</f>
        <v>88822.403810423755</v>
      </c>
      <c r="H37" s="45">
        <f>'ANALISIS DE COTIZACCIONES'!K30/'ANALISIS DE COTIZACCIONES'!L30</f>
        <v>0.29419249662390068</v>
      </c>
      <c r="I37" s="43" t="str">
        <f t="shared" si="0"/>
        <v>Media aritmética</v>
      </c>
      <c r="J37" s="44">
        <f>IF(H37&lt;=25%,'ANALISIS DE COTIZACCIONES'!M30,IF(H37&lt;=50%,'ANALISIS DE COTIZACCIONES'!L30,IF(H37&lt;=75%,'ANALISIS DE COTIZACCIONES'!N30,'ANALISIS DE COTIZACCIONES'!O30)))</f>
        <v>99889.207500000004</v>
      </c>
    </row>
    <row r="38" spans="1:10" x14ac:dyDescent="0.25">
      <c r="A38" s="43" t="s">
        <v>0</v>
      </c>
      <c r="B38" s="44">
        <v>26</v>
      </c>
      <c r="C38" s="43" t="s">
        <v>391</v>
      </c>
      <c r="D38" s="44">
        <f>+'ANALISIS DE COTIZACCIONES'!M31</f>
        <v>55256.882867586683</v>
      </c>
      <c r="E38" s="44">
        <f>+'ANALISIS DE COTIZACCIONES'!L31</f>
        <v>58935.357499999998</v>
      </c>
      <c r="F38" s="44">
        <f>+'ANALISIS DE COTIZACCIONES'!N31</f>
        <v>49515.5</v>
      </c>
      <c r="G38" s="44">
        <f>+'ANALISIS DE COTIZACCIONES'!O31</f>
        <v>52389.964455609879</v>
      </c>
      <c r="H38" s="45">
        <f>'ANALISIS DE COTIZACCIONES'!K31/'ANALISIS DE COTIZACCIONES'!L31</f>
        <v>0.38798201024235313</v>
      </c>
      <c r="I38" s="43" t="str">
        <f t="shared" si="0"/>
        <v>Media aritmética</v>
      </c>
      <c r="J38" s="44">
        <f>IF(H38&lt;=25%,'ANALISIS DE COTIZACCIONES'!M31,IF(H38&lt;=50%,'ANALISIS DE COTIZACCIONES'!L31,IF(H38&lt;=75%,'ANALISIS DE COTIZACCIONES'!N31,'ANALISIS DE COTIZACCIONES'!O31)))</f>
        <v>58935.357499999998</v>
      </c>
    </row>
    <row r="39" spans="1:10" x14ac:dyDescent="0.25">
      <c r="A39" s="43" t="s">
        <v>0</v>
      </c>
      <c r="B39" s="44">
        <v>27</v>
      </c>
      <c r="C39" s="43" t="s">
        <v>50</v>
      </c>
      <c r="D39" s="44">
        <f>+'ANALISIS DE COTIZACCIONES'!M32</f>
        <v>58729.188780918303</v>
      </c>
      <c r="E39" s="44">
        <f>+'ANALISIS DE COTIZACCIONES'!L32</f>
        <v>59542.292500000003</v>
      </c>
      <c r="F39" s="44">
        <f>+'ANALISIS DE COTIZACCIONES'!N32</f>
        <v>56601.8</v>
      </c>
      <c r="G39" s="44">
        <f>+'ANALISIS DE COTIZACCIONES'!O32</f>
        <v>57960.305621209249</v>
      </c>
      <c r="H39" s="45">
        <f>'ANALISIS DE COTIZACCIONES'!K32/'ANALISIS DE COTIZACCIONES'!L32</f>
        <v>0.16866420424152131</v>
      </c>
      <c r="I39" s="43" t="str">
        <f t="shared" si="0"/>
        <v>Media geométrica</v>
      </c>
      <c r="J39" s="44">
        <f>IF(H39&lt;=25%,'ANALISIS DE COTIZACCIONES'!M32,IF(H39&lt;=50%,'ANALISIS DE COTIZACCIONES'!L32,IF(H39&lt;=75%,'ANALISIS DE COTIZACCIONES'!N32,'ANALISIS DE COTIZACCIONES'!O32)))</f>
        <v>58729.188780918303</v>
      </c>
    </row>
    <row r="40" spans="1:10" x14ac:dyDescent="0.25">
      <c r="A40" s="43" t="s">
        <v>0</v>
      </c>
      <c r="B40" s="44">
        <v>28</v>
      </c>
      <c r="C40" s="43" t="s">
        <v>52</v>
      </c>
      <c r="D40" s="44">
        <f>+'ANALISIS DE COTIZACCIONES'!M33</f>
        <v>73303.131030027231</v>
      </c>
      <c r="E40" s="44">
        <f>+'ANALISIS DE COTIZACCIONES'!L33</f>
        <v>74243.475000000006</v>
      </c>
      <c r="F40" s="44">
        <f>+'ANALISIS DE COTIZACCIONES'!N33</f>
        <v>74301.5</v>
      </c>
      <c r="G40" s="44">
        <f>+'ANALISIS DE COTIZACCIONES'!O33</f>
        <v>72350.728821397497</v>
      </c>
      <c r="H40" s="45">
        <f>'ANALISIS DE COTIZACCIONES'!K33/'ANALISIS DE COTIZACCIONES'!L33</f>
        <v>0.15757220710271788</v>
      </c>
      <c r="I40" s="43" t="str">
        <f t="shared" si="0"/>
        <v>Media geométrica</v>
      </c>
      <c r="J40" s="44">
        <f>IF(H40&lt;=25%,'ANALISIS DE COTIZACCIONES'!M33,IF(H40&lt;=50%,'ANALISIS DE COTIZACCIONES'!L33,IF(H40&lt;=75%,'ANALISIS DE COTIZACCIONES'!N33,'ANALISIS DE COTIZACCIONES'!O33)))</f>
        <v>73303.131030027231</v>
      </c>
    </row>
    <row r="41" spans="1:10" x14ac:dyDescent="0.25">
      <c r="A41" s="43" t="s">
        <v>0</v>
      </c>
      <c r="B41" s="44">
        <v>29</v>
      </c>
      <c r="C41" s="43" t="s">
        <v>55</v>
      </c>
      <c r="D41" s="44">
        <f>+'ANALISIS DE COTIZACCIONES'!M34</f>
        <v>18195.509430633814</v>
      </c>
      <c r="E41" s="44">
        <f>+'ANALISIS DE COTIZACCIONES'!L34</f>
        <v>19892.544999999998</v>
      </c>
      <c r="F41" s="44">
        <f>+'ANALISIS DE COTIZACCIONES'!N34</f>
        <v>17580</v>
      </c>
      <c r="G41" s="44">
        <f>+'ANALISIS DE COTIZACCIONES'!O34</f>
        <v>16754.7877388794</v>
      </c>
      <c r="H41" s="45">
        <f>'ANALISIS DE COTIZACCIONES'!K34/'ANALISIS DE COTIZACCIONES'!L34</f>
        <v>0.43138979411102335</v>
      </c>
      <c r="I41" s="43" t="str">
        <f t="shared" si="0"/>
        <v>Media aritmética</v>
      </c>
      <c r="J41" s="44">
        <f>IF(H41&lt;=25%,'ANALISIS DE COTIZACCIONES'!M34,IF(H41&lt;=50%,'ANALISIS DE COTIZACCIONES'!L34,IF(H41&lt;=75%,'ANALISIS DE COTIZACCIONES'!N34,'ANALISIS DE COTIZACCIONES'!O34)))</f>
        <v>19892.544999999998</v>
      </c>
    </row>
    <row r="42" spans="1:10" x14ac:dyDescent="0.25">
      <c r="A42" s="43" t="s">
        <v>0</v>
      </c>
      <c r="B42" s="44">
        <v>30</v>
      </c>
      <c r="C42" s="43" t="s">
        <v>57</v>
      </c>
      <c r="D42" s="44">
        <f>+'ANALISIS DE COTIZACCIONES'!M35</f>
        <v>4307.5055613072445</v>
      </c>
      <c r="E42" s="44">
        <f>+'ANALISIS DE COTIZACCIONES'!L35</f>
        <v>4588</v>
      </c>
      <c r="F42" s="44">
        <f>+'ANALISIS DE COTIZACCIONES'!N35</f>
        <v>3616</v>
      </c>
      <c r="G42" s="44">
        <f>+'ANALISIS DE COTIZACCIONES'!O35</f>
        <v>4100.6519033574987</v>
      </c>
      <c r="H42" s="45">
        <f>'ANALISIS DE COTIZACCIONES'!K35/'ANALISIS DE COTIZACCIONES'!L35</f>
        <v>0.39206387033619472</v>
      </c>
      <c r="I42" s="43" t="str">
        <f t="shared" si="0"/>
        <v>Media aritmética</v>
      </c>
      <c r="J42" s="44">
        <f>IF(H42&lt;=25%,'ANALISIS DE COTIZACCIONES'!M35,IF(H42&lt;=50%,'ANALISIS DE COTIZACCIONES'!L35,IF(H42&lt;=75%,'ANALISIS DE COTIZACCIONES'!N35,'ANALISIS DE COTIZACCIONES'!O35)))</f>
        <v>4588</v>
      </c>
    </row>
    <row r="43" spans="1:10" x14ac:dyDescent="0.25">
      <c r="A43" s="43" t="s">
        <v>0</v>
      </c>
      <c r="B43" s="44">
        <v>31</v>
      </c>
      <c r="C43" s="43" t="s">
        <v>59</v>
      </c>
      <c r="D43" s="44">
        <f>+'ANALISIS DE COTIZACCIONES'!M36</f>
        <v>4727.4521359730716</v>
      </c>
      <c r="E43" s="44">
        <f>+'ANALISIS DE COTIZACCIONES'!L36</f>
        <v>5069.75</v>
      </c>
      <c r="F43" s="44">
        <f>+'ANALISIS DE COTIZACCIONES'!N36</f>
        <v>4535</v>
      </c>
      <c r="G43" s="44">
        <f>+'ANALISIS DE COTIZACCIONES'!O36</f>
        <v>4432.961382197067</v>
      </c>
      <c r="H43" s="45">
        <f>'ANALISIS DE COTIZACCIONES'!K36/'ANALISIS DE COTIZACCIONES'!L36</f>
        <v>0.38404043700187829</v>
      </c>
      <c r="I43" s="43" t="str">
        <f t="shared" si="0"/>
        <v>Media aritmética</v>
      </c>
      <c r="J43" s="44">
        <f>IF(H43&lt;=25%,'ANALISIS DE COTIZACCIONES'!M36,IF(H43&lt;=50%,'ANALISIS DE COTIZACCIONES'!L36,IF(H43&lt;=75%,'ANALISIS DE COTIZACCIONES'!N36,'ANALISIS DE COTIZACCIONES'!O36)))</f>
        <v>5069.75</v>
      </c>
    </row>
    <row r="44" spans="1:10" x14ac:dyDescent="0.25">
      <c r="A44" s="43" t="s">
        <v>0</v>
      </c>
      <c r="B44" s="44">
        <v>32</v>
      </c>
      <c r="C44" s="43" t="s">
        <v>61</v>
      </c>
      <c r="D44" s="44">
        <f>+'ANALISIS DE COTIZACCIONES'!M37</f>
        <v>23688.640305443358</v>
      </c>
      <c r="E44" s="44">
        <f>+'ANALISIS DE COTIZACCIONES'!L37</f>
        <v>25939.775000000001</v>
      </c>
      <c r="F44" s="44">
        <f>+'ANALISIS DE COTIZACCIONES'!N37</f>
        <v>23154.55</v>
      </c>
      <c r="G44" s="44">
        <f>+'ANALISIS DE COTIZACCIONES'!O37</f>
        <v>21741.785128038395</v>
      </c>
      <c r="H44" s="45">
        <f>'ANALISIS DE COTIZACCIONES'!K37/'ANALISIS DE COTIZACCIONES'!L37</f>
        <v>0.43259838121748356</v>
      </c>
      <c r="I44" s="43" t="str">
        <f t="shared" si="0"/>
        <v>Media aritmética</v>
      </c>
      <c r="J44" s="44">
        <f>IF(H44&lt;=25%,'ANALISIS DE COTIZACCIONES'!M37,IF(H44&lt;=50%,'ANALISIS DE COTIZACCIONES'!L37,IF(H44&lt;=75%,'ANALISIS DE COTIZACCIONES'!N37,'ANALISIS DE COTIZACCIONES'!O37)))</f>
        <v>25939.775000000001</v>
      </c>
    </row>
    <row r="45" spans="1:10" x14ac:dyDescent="0.25">
      <c r="A45" s="43" t="s">
        <v>0</v>
      </c>
      <c r="B45" s="44">
        <v>33</v>
      </c>
      <c r="C45" s="43" t="s">
        <v>63</v>
      </c>
      <c r="D45" s="44">
        <f>+'ANALISIS DE COTIZACCIONES'!M38</f>
        <v>8395.8191291537732</v>
      </c>
      <c r="E45" s="44">
        <f>+'ANALISIS DE COTIZACCIONES'!L38</f>
        <v>8984.43</v>
      </c>
      <c r="F45" s="44">
        <f>+'ANALISIS DE COTIZACCIONES'!N38</f>
        <v>8543.86</v>
      </c>
      <c r="G45" s="44">
        <f>+'ANALISIS DE COTIZACCIONES'!O38</f>
        <v>7847.0122377813568</v>
      </c>
      <c r="H45" s="45">
        <f>'ANALISIS DE COTIZACCIONES'!K38/'ANALISIS DE COTIZACCIONES'!L38</f>
        <v>0.36268627671043036</v>
      </c>
      <c r="I45" s="43" t="str">
        <f t="shared" ref="I45:I76" si="1">IF(H45&lt;=25%,"Media geométrica",IF(H45&lt;=50%,"Media aritmética",IF(H45&lt;=75%,"Mediana","Media armónica")))</f>
        <v>Media aritmética</v>
      </c>
      <c r="J45" s="44">
        <f>IF(H45&lt;=25%,'ANALISIS DE COTIZACCIONES'!M38,IF(H45&lt;=50%,'ANALISIS DE COTIZACCIONES'!L38,IF(H45&lt;=75%,'ANALISIS DE COTIZACCIONES'!N38,'ANALISIS DE COTIZACCIONES'!O38)))</f>
        <v>8984.43</v>
      </c>
    </row>
    <row r="46" spans="1:10" x14ac:dyDescent="0.25">
      <c r="A46" s="43" t="s">
        <v>0</v>
      </c>
      <c r="B46" s="44">
        <v>34</v>
      </c>
      <c r="C46" s="43" t="s">
        <v>65</v>
      </c>
      <c r="D46" s="44">
        <f>+'ANALISIS DE COTIZACCIONES'!M39</f>
        <v>4498.6114828946993</v>
      </c>
      <c r="E46" s="44">
        <f>+'ANALISIS DE COTIZACCIONES'!L39</f>
        <v>4635.7275</v>
      </c>
      <c r="F46" s="44">
        <f>+'ANALISIS DE COTIZACCIONES'!N39</f>
        <v>4848.9549999999999</v>
      </c>
      <c r="G46" s="44">
        <f>+'ANALISIS DE COTIZACCIONES'!O39</f>
        <v>4357.8394698596703</v>
      </c>
      <c r="H46" s="45">
        <f>'ANALISIS DE COTIZACCIONES'!K39/'ANALISIS DE COTIZACCIONES'!L39</f>
        <v>0.23575621232269275</v>
      </c>
      <c r="I46" s="43" t="str">
        <f t="shared" si="1"/>
        <v>Media geométrica</v>
      </c>
      <c r="J46" s="44">
        <f>IF(H46&lt;=25%,'ANALISIS DE COTIZACCIONES'!M39,IF(H46&lt;=50%,'ANALISIS DE COTIZACCIONES'!L39,IF(H46&lt;=75%,'ANALISIS DE COTIZACCIONES'!N39,'ANALISIS DE COTIZACCIONES'!O39)))</f>
        <v>4498.6114828946993</v>
      </c>
    </row>
    <row r="47" spans="1:10" x14ac:dyDescent="0.25">
      <c r="A47" s="43" t="s">
        <v>0</v>
      </c>
      <c r="B47" s="44">
        <v>35</v>
      </c>
      <c r="C47" s="43" t="s">
        <v>67</v>
      </c>
      <c r="D47" s="44">
        <f>+'ANALISIS DE COTIZACCIONES'!M40</f>
        <v>17273.215959105728</v>
      </c>
      <c r="E47" s="44">
        <f>+'ANALISIS DE COTIZACCIONES'!L40</f>
        <v>18056.912499999999</v>
      </c>
      <c r="F47" s="44">
        <f>+'ANALISIS DE COTIZACCIONES'!N40</f>
        <v>18496.5</v>
      </c>
      <c r="G47" s="44">
        <f>+'ANALISIS DE COTIZACCIONES'!O40</f>
        <v>16424.401519968338</v>
      </c>
      <c r="H47" s="45">
        <f>'ANALISIS DE COTIZACCIONES'!K40/'ANALISIS DE COTIZACCIONES'!L40</f>
        <v>0.27843045935865801</v>
      </c>
      <c r="I47" s="43" t="str">
        <f t="shared" si="1"/>
        <v>Media aritmética</v>
      </c>
      <c r="J47" s="44">
        <f>IF(H47&lt;=25%,'ANALISIS DE COTIZACCIONES'!M40,IF(H47&lt;=50%,'ANALISIS DE COTIZACCIONES'!L40,IF(H47&lt;=75%,'ANALISIS DE COTIZACCIONES'!N40,'ANALISIS DE COTIZACCIONES'!O40)))</f>
        <v>18056.912499999999</v>
      </c>
    </row>
    <row r="48" spans="1:10" x14ac:dyDescent="0.25">
      <c r="A48" s="43" t="s">
        <v>0</v>
      </c>
      <c r="B48" s="44">
        <v>36</v>
      </c>
      <c r="C48" s="43" t="s">
        <v>69</v>
      </c>
      <c r="D48" s="44">
        <f>+'ANALISIS DE COTIZACCIONES'!M41</f>
        <v>9872.1943809028489</v>
      </c>
      <c r="E48" s="44">
        <f>+'ANALISIS DE COTIZACCIONES'!L41</f>
        <v>9984.5</v>
      </c>
      <c r="F48" s="44">
        <f>+'ANALISIS DE COTIZACCIONES'!N41</f>
        <v>10092.5</v>
      </c>
      <c r="G48" s="44">
        <f>+'ANALISIS DE COTIZACCIONES'!O41</f>
        <v>9758.3830254504428</v>
      </c>
      <c r="H48" s="45">
        <f>'ANALISIS DE COTIZACCIONES'!K41/'ANALISIS DE COTIZACCIONES'!L41</f>
        <v>0.14810444989391192</v>
      </c>
      <c r="I48" s="43" t="str">
        <f t="shared" si="1"/>
        <v>Media geométrica</v>
      </c>
      <c r="J48" s="44">
        <f>IF(H48&lt;=25%,'ANALISIS DE COTIZACCIONES'!M41,IF(H48&lt;=50%,'ANALISIS DE COTIZACCIONES'!L41,IF(H48&lt;=75%,'ANALISIS DE COTIZACCIONES'!N41,'ANALISIS DE COTIZACCIONES'!O41)))</f>
        <v>9872.1943809028489</v>
      </c>
    </row>
    <row r="49" spans="1:10" x14ac:dyDescent="0.25">
      <c r="A49" s="43" t="s">
        <v>0</v>
      </c>
      <c r="B49" s="44">
        <v>37</v>
      </c>
      <c r="C49" s="43" t="s">
        <v>71</v>
      </c>
      <c r="D49" s="44">
        <f>+'ANALISIS DE COTIZACCIONES'!M42</f>
        <v>4037.5065004300068</v>
      </c>
      <c r="E49" s="44">
        <f>+'ANALISIS DE COTIZACCIONES'!L42</f>
        <v>4060.25</v>
      </c>
      <c r="F49" s="44">
        <f>+'ANALISIS DE COTIZACCIONES'!N42</f>
        <v>3960.5</v>
      </c>
      <c r="G49" s="44">
        <f>+'ANALISIS DE COTIZACCIONES'!O42</f>
        <v>4015.6577976133312</v>
      </c>
      <c r="H49" s="45">
        <f>'ANALISIS DE COTIZACCIONES'!K42/'ANALISIS DE COTIZACCIONES'!L42</f>
        <v>0.10774493102769056</v>
      </c>
      <c r="I49" s="43" t="str">
        <f t="shared" si="1"/>
        <v>Media geométrica</v>
      </c>
      <c r="J49" s="44">
        <f>IF(H49&lt;=25%,'ANALISIS DE COTIZACCIONES'!M42,IF(H49&lt;=50%,'ANALISIS DE COTIZACCIONES'!L42,IF(H49&lt;=75%,'ANALISIS DE COTIZACCIONES'!N42,'ANALISIS DE COTIZACCIONES'!O42)))</f>
        <v>4037.5065004300068</v>
      </c>
    </row>
    <row r="50" spans="1:10" x14ac:dyDescent="0.25">
      <c r="A50" s="43" t="s">
        <v>0</v>
      </c>
      <c r="B50" s="44">
        <v>38</v>
      </c>
      <c r="C50" s="43" t="s">
        <v>73</v>
      </c>
      <c r="D50" s="44">
        <f>+'ANALISIS DE COTIZACCIONES'!M43</f>
        <v>3232.9967537691518</v>
      </c>
      <c r="E50" s="44">
        <f>+'ANALISIS DE COTIZACCIONES'!L43</f>
        <v>3305.35</v>
      </c>
      <c r="F50" s="44">
        <f>+'ANALISIS DE COTIZACCIONES'!N43</f>
        <v>2904.5</v>
      </c>
      <c r="G50" s="44">
        <f>+'ANALISIS DE COTIZACCIONES'!O43</f>
        <v>3172.079313305474</v>
      </c>
      <c r="H50" s="45">
        <f>'ANALISIS DE COTIZACCIONES'!K43/'ANALISIS DE COTIZACCIONES'!L43</f>
        <v>0.22492306062254663</v>
      </c>
      <c r="I50" s="43" t="str">
        <f t="shared" si="1"/>
        <v>Media geométrica</v>
      </c>
      <c r="J50" s="44">
        <f>IF(H50&lt;=25%,'ANALISIS DE COTIZACCIONES'!M43,IF(H50&lt;=50%,'ANALISIS DE COTIZACCIONES'!L43,IF(H50&lt;=75%,'ANALISIS DE COTIZACCIONES'!N43,'ANALISIS DE COTIZACCIONES'!O43)))</f>
        <v>3232.9967537691518</v>
      </c>
    </row>
    <row r="51" spans="1:10" x14ac:dyDescent="0.25">
      <c r="A51" s="43" t="s">
        <v>0</v>
      </c>
      <c r="B51" s="44">
        <v>39</v>
      </c>
      <c r="C51" s="43" t="s">
        <v>75</v>
      </c>
      <c r="D51" s="44">
        <f>+'ANALISIS DE COTIZACCIONES'!M44</f>
        <v>18653.86187530421</v>
      </c>
      <c r="E51" s="44">
        <f>+'ANALISIS DE COTIZACCIONES'!L44</f>
        <v>18998</v>
      </c>
      <c r="F51" s="44">
        <f>+'ANALISIS DE COTIZACCIONES'!N44</f>
        <v>18530</v>
      </c>
      <c r="G51" s="44">
        <f>+'ANALISIS DE COTIZACCIONES'!O44</f>
        <v>18321.258364298006</v>
      </c>
      <c r="H51" s="45">
        <f>'ANALISIS DE COTIZACCIONES'!K44/'ANALISIS DE COTIZACCIONES'!L44</f>
        <v>0.19152478749939308</v>
      </c>
      <c r="I51" s="43" t="str">
        <f t="shared" si="1"/>
        <v>Media geométrica</v>
      </c>
      <c r="J51" s="44">
        <f>IF(H51&lt;=25%,'ANALISIS DE COTIZACCIONES'!M44,IF(H51&lt;=50%,'ANALISIS DE COTIZACCIONES'!L44,IF(H51&lt;=75%,'ANALISIS DE COTIZACCIONES'!N44,'ANALISIS DE COTIZACCIONES'!O44)))</f>
        <v>18653.86187530421</v>
      </c>
    </row>
    <row r="52" spans="1:10" x14ac:dyDescent="0.25">
      <c r="A52" s="43" t="s">
        <v>0</v>
      </c>
      <c r="B52" s="44">
        <v>40</v>
      </c>
      <c r="C52" s="43" t="s">
        <v>77</v>
      </c>
      <c r="D52" s="44">
        <f>+'ANALISIS DE COTIZACCIONES'!M45</f>
        <v>4430.2894006928764</v>
      </c>
      <c r="E52" s="44">
        <f>+'ANALISIS DE COTIZACCIONES'!L45</f>
        <v>4484.4549999999999</v>
      </c>
      <c r="F52" s="44">
        <f>+'ANALISIS DE COTIZACCIONES'!N45</f>
        <v>4477.5</v>
      </c>
      <c r="G52" s="44">
        <f>+'ANALISIS DE COTIZACCIONES'!O45</f>
        <v>4376.6148386440309</v>
      </c>
      <c r="H52" s="45">
        <f>'ANALISIS DE COTIZACCIONES'!K45/'ANALISIS DE COTIZACCIONES'!L45</f>
        <v>0.15488869533766805</v>
      </c>
      <c r="I52" s="43" t="str">
        <f t="shared" si="1"/>
        <v>Media geométrica</v>
      </c>
      <c r="J52" s="44">
        <f>IF(H52&lt;=25%,'ANALISIS DE COTIZACCIONES'!M45,IF(H52&lt;=50%,'ANALISIS DE COTIZACCIONES'!L45,IF(H52&lt;=75%,'ANALISIS DE COTIZACCIONES'!N45,'ANALISIS DE COTIZACCIONES'!O45)))</f>
        <v>4430.2894006928764</v>
      </c>
    </row>
    <row r="53" spans="1:10" x14ac:dyDescent="0.25">
      <c r="A53" s="43" t="s">
        <v>0</v>
      </c>
      <c r="B53" s="44">
        <v>41</v>
      </c>
      <c r="C53" s="43" t="s">
        <v>79</v>
      </c>
      <c r="D53" s="44">
        <f>+'ANALISIS DE COTIZACCIONES'!M46</f>
        <v>15375.182699248842</v>
      </c>
      <c r="E53" s="44">
        <f>+'ANALISIS DE COTIZACCIONES'!L46</f>
        <v>17756.317500000001</v>
      </c>
      <c r="F53" s="44">
        <f>+'ANALISIS DE COTIZACCIONES'!N46</f>
        <v>16605</v>
      </c>
      <c r="G53" s="44">
        <f>+'ANALISIS DE COTIZACCIONES'!O46</f>
        <v>13028.385121086762</v>
      </c>
      <c r="H53" s="45">
        <f>'ANALISIS DE COTIZACCIONES'!K46/'ANALISIS DE COTIZACCIONES'!L46</f>
        <v>0.49973561549954937</v>
      </c>
      <c r="I53" s="43" t="str">
        <f t="shared" si="1"/>
        <v>Media aritmética</v>
      </c>
      <c r="J53" s="44">
        <f>IF(H53&lt;=25%,'ANALISIS DE COTIZACCIONES'!M46,IF(H53&lt;=50%,'ANALISIS DE COTIZACCIONES'!L46,IF(H53&lt;=75%,'ANALISIS DE COTIZACCIONES'!N46,'ANALISIS DE COTIZACCIONES'!O46)))</f>
        <v>17756.317500000001</v>
      </c>
    </row>
    <row r="54" spans="1:10" x14ac:dyDescent="0.25">
      <c r="A54" s="43" t="s">
        <v>0</v>
      </c>
      <c r="B54" s="44">
        <v>42</v>
      </c>
      <c r="C54" s="43" t="s">
        <v>81</v>
      </c>
      <c r="D54" s="44">
        <f>+'ANALISIS DE COTIZACCIONES'!M47</f>
        <v>6162.1915083025715</v>
      </c>
      <c r="E54" s="44">
        <f>+'ANALISIS DE COTIZACCIONES'!L47</f>
        <v>6863.7449999999999</v>
      </c>
      <c r="F54" s="44">
        <f>+'ANALISIS DE COTIZACCIONES'!N47</f>
        <v>6515</v>
      </c>
      <c r="G54" s="44">
        <f>+'ANALISIS DE COTIZACCIONES'!O47</f>
        <v>5480.0220016020621</v>
      </c>
      <c r="H54" s="45">
        <f>'ANALISIS DE COTIZACCIONES'!K47/'ANALISIS DE COTIZACCIONES'!L47</f>
        <v>0.44203512948440821</v>
      </c>
      <c r="I54" s="43" t="str">
        <f t="shared" si="1"/>
        <v>Media aritmética</v>
      </c>
      <c r="J54" s="44">
        <f>IF(H54&lt;=25%,'ANALISIS DE COTIZACCIONES'!M47,IF(H54&lt;=50%,'ANALISIS DE COTIZACCIONES'!L47,IF(H54&lt;=75%,'ANALISIS DE COTIZACCIONES'!N47,'ANALISIS DE COTIZACCIONES'!O47)))</f>
        <v>6863.7449999999999</v>
      </c>
    </row>
    <row r="55" spans="1:10" x14ac:dyDescent="0.25">
      <c r="A55" s="43" t="s">
        <v>0</v>
      </c>
      <c r="B55" s="44">
        <v>43</v>
      </c>
      <c r="C55" s="43" t="s">
        <v>83</v>
      </c>
      <c r="D55" s="44">
        <f>+'ANALISIS DE COTIZACCIONES'!M48</f>
        <v>3489.5764330764259</v>
      </c>
      <c r="E55" s="44">
        <f>+'ANALISIS DE COTIZACCIONES'!L48</f>
        <v>3894.9124999999999</v>
      </c>
      <c r="F55" s="44">
        <f>+'ANALISIS DE COTIZACCIONES'!N48</f>
        <v>3152.5</v>
      </c>
      <c r="G55" s="44">
        <f>+'ANALISIS DE COTIZACCIONES'!O48</f>
        <v>3183.236520363153</v>
      </c>
      <c r="H55" s="45">
        <f>'ANALISIS DE COTIZACCIONES'!K48/'ANALISIS DE COTIZACCIONES'!L48</f>
        <v>0.49966599206156542</v>
      </c>
      <c r="I55" s="43" t="str">
        <f t="shared" si="1"/>
        <v>Media aritmética</v>
      </c>
      <c r="J55" s="44">
        <f>IF(H55&lt;=25%,'ANALISIS DE COTIZACCIONES'!M48,IF(H55&lt;=50%,'ANALISIS DE COTIZACCIONES'!L48,IF(H55&lt;=75%,'ANALISIS DE COTIZACCIONES'!N48,'ANALISIS DE COTIZACCIONES'!O48)))</f>
        <v>3894.9124999999999</v>
      </c>
    </row>
    <row r="56" spans="1:10" x14ac:dyDescent="0.25">
      <c r="A56" s="43" t="s">
        <v>0</v>
      </c>
      <c r="B56" s="44">
        <v>44</v>
      </c>
      <c r="C56" s="43" t="s">
        <v>85</v>
      </c>
      <c r="D56" s="44">
        <f>+'ANALISIS DE COTIZACCIONES'!M49</f>
        <v>3408.2725540016127</v>
      </c>
      <c r="E56" s="44">
        <f>+'ANALISIS DE COTIZACCIONES'!L49</f>
        <v>3520.5</v>
      </c>
      <c r="F56" s="44">
        <f>+'ANALISIS DE COTIZACCIONES'!N49</f>
        <v>3650</v>
      </c>
      <c r="G56" s="44">
        <f>+'ANALISIS DE COTIZACCIONES'!O49</f>
        <v>3289.4256390801074</v>
      </c>
      <c r="H56" s="45">
        <f>'ANALISIS DE COTIZACCIONES'!K49/'ANALISIS DE COTIZACCIONES'!L49</f>
        <v>0.24138127151215905</v>
      </c>
      <c r="I56" s="43" t="str">
        <f t="shared" si="1"/>
        <v>Media geométrica</v>
      </c>
      <c r="J56" s="44">
        <f>IF(H56&lt;=25%,'ANALISIS DE COTIZACCIONES'!M49,IF(H56&lt;=50%,'ANALISIS DE COTIZACCIONES'!L49,IF(H56&lt;=75%,'ANALISIS DE COTIZACCIONES'!N49,'ANALISIS DE COTIZACCIONES'!O49)))</f>
        <v>3408.2725540016127</v>
      </c>
    </row>
    <row r="57" spans="1:10" x14ac:dyDescent="0.25">
      <c r="A57" s="43" t="s">
        <v>0</v>
      </c>
      <c r="B57" s="44">
        <v>45</v>
      </c>
      <c r="C57" s="43" t="s">
        <v>87</v>
      </c>
      <c r="D57" s="44">
        <f>+'ANALISIS DE COTIZACCIONES'!M50</f>
        <v>3250.3283346635117</v>
      </c>
      <c r="E57" s="44">
        <f>+'ANALISIS DE COTIZACCIONES'!L50</f>
        <v>3276.85</v>
      </c>
      <c r="F57" s="44">
        <f>+'ANALISIS DE COTIZACCIONES'!N50</f>
        <v>3242.5</v>
      </c>
      <c r="G57" s="44">
        <f>+'ANALISIS DE COTIZACCIONES'!O50</f>
        <v>3224.1644605268534</v>
      </c>
      <c r="H57" s="45">
        <f>'ANALISIS DE COTIZACCIONES'!K50/'ANALISIS DE COTIZACCIONES'!L50</f>
        <v>0.12739597596021851</v>
      </c>
      <c r="I57" s="43" t="str">
        <f t="shared" si="1"/>
        <v>Media geométrica</v>
      </c>
      <c r="J57" s="44">
        <f>IF(H57&lt;=25%,'ANALISIS DE COTIZACCIONES'!M50,IF(H57&lt;=50%,'ANALISIS DE COTIZACCIONES'!L50,IF(H57&lt;=75%,'ANALISIS DE COTIZACCIONES'!N50,'ANALISIS DE COTIZACCIONES'!O50)))</f>
        <v>3250.3283346635117</v>
      </c>
    </row>
    <row r="58" spans="1:10" x14ac:dyDescent="0.25">
      <c r="A58" s="43" t="s">
        <v>0</v>
      </c>
      <c r="B58" s="44">
        <v>46</v>
      </c>
      <c r="C58" s="43" t="s">
        <v>90</v>
      </c>
      <c r="D58" s="44">
        <f>+'ANALISIS DE COTIZACCIONES'!M51</f>
        <v>8812.1633334988837</v>
      </c>
      <c r="E58" s="44">
        <f>+'ANALISIS DE COTIZACCIONES'!L51</f>
        <v>10004.58</v>
      </c>
      <c r="F58" s="44">
        <f>+'ANALISIS DE COTIZACCIONES'!N51</f>
        <v>8006.66</v>
      </c>
      <c r="G58" s="44">
        <f>+'ANALISIS DE COTIZACCIONES'!O51</f>
        <v>7921.428706830291</v>
      </c>
      <c r="H58" s="45">
        <f>'ANALISIS DE COTIZACCIONES'!K51/'ANALISIS DE COTIZACCIONES'!L51</f>
        <v>0.53661003474466162</v>
      </c>
      <c r="I58" s="43" t="str">
        <f t="shared" si="1"/>
        <v>Mediana</v>
      </c>
      <c r="J58" s="44">
        <f>IF(H58&lt;=25%,'ANALISIS DE COTIZACCIONES'!M51,IF(H58&lt;=50%,'ANALISIS DE COTIZACCIONES'!L51,IF(H58&lt;=75%,'ANALISIS DE COTIZACCIONES'!N51,'ANALISIS DE COTIZACCIONES'!O51)))</f>
        <v>8006.66</v>
      </c>
    </row>
    <row r="59" spans="1:10" x14ac:dyDescent="0.25">
      <c r="A59" s="43" t="s">
        <v>0</v>
      </c>
      <c r="B59" s="44">
        <v>47</v>
      </c>
      <c r="C59" s="43" t="s">
        <v>92</v>
      </c>
      <c r="D59" s="44">
        <f>+'ANALISIS DE COTIZACCIONES'!M52</f>
        <v>4821.1768718990916</v>
      </c>
      <c r="E59" s="44">
        <f>+'ANALISIS DE COTIZACCIONES'!L52</f>
        <v>4858.3900000000003</v>
      </c>
      <c r="F59" s="44">
        <f>+'ANALISIS DE COTIZACCIONES'!N52</f>
        <v>4859.2800000000007</v>
      </c>
      <c r="G59" s="44">
        <f>+'ANALISIS DE COTIZACCIONES'!O52</f>
        <v>4783.6853202209231</v>
      </c>
      <c r="H59" s="45">
        <f>'ANALISIS DE COTIZACCIONES'!K52/'ANALISIS DE COTIZACCIONES'!L52</f>
        <v>0.123051717651898</v>
      </c>
      <c r="I59" s="43" t="str">
        <f t="shared" si="1"/>
        <v>Media geométrica</v>
      </c>
      <c r="J59" s="44">
        <f>IF(H59&lt;=25%,'ANALISIS DE COTIZACCIONES'!M52,IF(H59&lt;=50%,'ANALISIS DE COTIZACCIONES'!L52,IF(H59&lt;=75%,'ANALISIS DE COTIZACCIONES'!N52,'ANALISIS DE COTIZACCIONES'!O52)))</f>
        <v>4821.1768718990916</v>
      </c>
    </row>
    <row r="60" spans="1:10" x14ac:dyDescent="0.25">
      <c r="A60" s="43" t="s">
        <v>0</v>
      </c>
      <c r="B60" s="44">
        <v>48</v>
      </c>
      <c r="C60" s="43" t="s">
        <v>94</v>
      </c>
      <c r="D60" s="44">
        <f>+'ANALISIS DE COTIZACCIONES'!M53</f>
        <v>6769.0310685961613</v>
      </c>
      <c r="E60" s="44">
        <f>+'ANALISIS DE COTIZACCIONES'!L53</f>
        <v>7080.7375000000002</v>
      </c>
      <c r="F60" s="44">
        <f>+'ANALISIS DE COTIZACCIONES'!N53</f>
        <v>7075.4750000000004</v>
      </c>
      <c r="G60" s="44">
        <f>+'ANALISIS DE COTIZACCIONES'!O53</f>
        <v>6448.4010529647785</v>
      </c>
      <c r="H60" s="45">
        <f>'ANALISIS DE COTIZACCIONES'!K53/'ANALISIS DE COTIZACCIONES'!L53</f>
        <v>0.2880169178114404</v>
      </c>
      <c r="I60" s="43" t="str">
        <f t="shared" si="1"/>
        <v>Media aritmética</v>
      </c>
      <c r="J60" s="44">
        <f>IF(H60&lt;=25%,'ANALISIS DE COTIZACCIONES'!M53,IF(H60&lt;=50%,'ANALISIS DE COTIZACCIONES'!L53,IF(H60&lt;=75%,'ANALISIS DE COTIZACCIONES'!N53,'ANALISIS DE COTIZACCIONES'!O53)))</f>
        <v>7080.7375000000002</v>
      </c>
    </row>
    <row r="61" spans="1:10" x14ac:dyDescent="0.25">
      <c r="A61" s="43" t="s">
        <v>0</v>
      </c>
      <c r="B61" s="44">
        <v>49</v>
      </c>
      <c r="C61" s="43" t="s">
        <v>96</v>
      </c>
      <c r="D61" s="44">
        <f>+'ANALISIS DE COTIZACCIONES'!M54</f>
        <v>4278.5101437504782</v>
      </c>
      <c r="E61" s="44">
        <f>+'ANALISIS DE COTIZACCIONES'!L54</f>
        <v>5001.7275</v>
      </c>
      <c r="F61" s="44">
        <f>+'ANALISIS DE COTIZACCIONES'!N54</f>
        <v>4855</v>
      </c>
      <c r="G61" s="44">
        <f>+'ANALISIS DE COTIZACCIONES'!O54</f>
        <v>3628.2469394675677</v>
      </c>
      <c r="H61" s="45">
        <f>'ANALISIS DE COTIZACCIONES'!K54/'ANALISIS DE COTIZACCIONES'!L54</f>
        <v>0.51565495386786109</v>
      </c>
      <c r="I61" s="43" t="str">
        <f t="shared" si="1"/>
        <v>Mediana</v>
      </c>
      <c r="J61" s="44">
        <f>IF(H61&lt;=25%,'ANALISIS DE COTIZACCIONES'!M54,IF(H61&lt;=50%,'ANALISIS DE COTIZACCIONES'!L54,IF(H61&lt;=75%,'ANALISIS DE COTIZACCIONES'!N54,'ANALISIS DE COTIZACCIONES'!O54)))</f>
        <v>4855</v>
      </c>
    </row>
    <row r="62" spans="1:10" x14ac:dyDescent="0.25">
      <c r="A62" s="43" t="s">
        <v>0</v>
      </c>
      <c r="B62" s="44">
        <v>50</v>
      </c>
      <c r="C62" s="43" t="s">
        <v>98</v>
      </c>
      <c r="D62" s="44">
        <f>+'ANALISIS DE COTIZACCIONES'!M55</f>
        <v>4476.3294773489124</v>
      </c>
      <c r="E62" s="44">
        <f>+'ANALISIS DE COTIZACCIONES'!L55</f>
        <v>4892.96</v>
      </c>
      <c r="F62" s="44">
        <f>+'ANALISIS DE COTIZACCIONES'!N55</f>
        <v>4380</v>
      </c>
      <c r="G62" s="44">
        <f>+'ANALISIS DE COTIZACCIONES'!O55</f>
        <v>4115.5562297335</v>
      </c>
      <c r="H62" s="45">
        <f>'ANALISIS DE COTIZACCIONES'!K55/'ANALISIS DE COTIZACCIONES'!L55</f>
        <v>0.42066909924986523</v>
      </c>
      <c r="I62" s="43" t="str">
        <f t="shared" si="1"/>
        <v>Media aritmética</v>
      </c>
      <c r="J62" s="44">
        <f>IF(H62&lt;=25%,'ANALISIS DE COTIZACCIONES'!M55,IF(H62&lt;=50%,'ANALISIS DE COTIZACCIONES'!L55,IF(H62&lt;=75%,'ANALISIS DE COTIZACCIONES'!N55,'ANALISIS DE COTIZACCIONES'!O55)))</f>
        <v>4892.96</v>
      </c>
    </row>
    <row r="63" spans="1:10" x14ac:dyDescent="0.25">
      <c r="A63" s="43" t="s">
        <v>0</v>
      </c>
      <c r="B63" s="44">
        <v>51</v>
      </c>
      <c r="C63" s="43" t="s">
        <v>100</v>
      </c>
      <c r="D63" s="44">
        <f>+'ANALISIS DE COTIZACCIONES'!M56</f>
        <v>5204.2637473933428</v>
      </c>
      <c r="E63" s="44">
        <f>+'ANALISIS DE COTIZACCIONES'!L56</f>
        <v>5542.96</v>
      </c>
      <c r="F63" s="44">
        <f>+'ANALISIS DE COTIZACCIONES'!N56</f>
        <v>5607.5</v>
      </c>
      <c r="G63" s="44">
        <f>+'ANALISIS DE COTIZACCIONES'!O56</f>
        <v>4861.0687855885972</v>
      </c>
      <c r="H63" s="45">
        <f>'ANALISIS DE COTIZACCIONES'!K56/'ANALISIS DE COTIZACCIONES'!L56</f>
        <v>0.3361590037028635</v>
      </c>
      <c r="I63" s="43" t="str">
        <f t="shared" si="1"/>
        <v>Media aritmética</v>
      </c>
      <c r="J63" s="44">
        <f>IF(H63&lt;=25%,'ANALISIS DE COTIZACCIONES'!M56,IF(H63&lt;=50%,'ANALISIS DE COTIZACCIONES'!L56,IF(H63&lt;=75%,'ANALISIS DE COTIZACCIONES'!N56,'ANALISIS DE COTIZACCIONES'!O56)))</f>
        <v>5542.96</v>
      </c>
    </row>
    <row r="64" spans="1:10" x14ac:dyDescent="0.25">
      <c r="A64" s="43" t="s">
        <v>0</v>
      </c>
      <c r="B64" s="44">
        <v>52</v>
      </c>
      <c r="C64" s="43" t="s">
        <v>102</v>
      </c>
      <c r="D64" s="44">
        <f>+'ANALISIS DE COTIZACCIONES'!M57</f>
        <v>5588.9734090359143</v>
      </c>
      <c r="E64" s="44">
        <f>+'ANALISIS DE COTIZACCIONES'!L57</f>
        <v>5919.71</v>
      </c>
      <c r="F64" s="44">
        <f>+'ANALISIS DE COTIZACCIONES'!N57</f>
        <v>6361</v>
      </c>
      <c r="G64" s="44">
        <f>+'ANALISIS DE COTIZACCIONES'!O57</f>
        <v>5204.9674597578805</v>
      </c>
      <c r="H64" s="45">
        <f>'ANALISIS DE COTIZACCIONES'!K57/'ANALISIS DE COTIZACCIONES'!L57</f>
        <v>0.30033312153228403</v>
      </c>
      <c r="I64" s="43" t="str">
        <f t="shared" si="1"/>
        <v>Media aritmética</v>
      </c>
      <c r="J64" s="44">
        <f>IF(H64&lt;=25%,'ANALISIS DE COTIZACCIONES'!M57,IF(H64&lt;=50%,'ANALISIS DE COTIZACCIONES'!L57,IF(H64&lt;=75%,'ANALISIS DE COTIZACCIONES'!N57,'ANALISIS DE COTIZACCIONES'!O57)))</f>
        <v>5919.71</v>
      </c>
    </row>
    <row r="65" spans="1:10" x14ac:dyDescent="0.25">
      <c r="A65" s="43" t="s">
        <v>0</v>
      </c>
      <c r="B65" s="44">
        <v>53</v>
      </c>
      <c r="C65" s="43" t="s">
        <v>104</v>
      </c>
      <c r="D65" s="44">
        <f>+'ANALISIS DE COTIZACCIONES'!M58</f>
        <v>30900.355521945199</v>
      </c>
      <c r="E65" s="44">
        <f>+'ANALISIS DE COTIZACCIONES'!L58</f>
        <v>39548.639999999999</v>
      </c>
      <c r="F65" s="44">
        <f>+'ANALISIS DE COTIZACCIONES'!N58</f>
        <v>25997.279999999999</v>
      </c>
      <c r="G65" s="44">
        <f>+'ANALISIS DE COTIZACCIONES'!O58</f>
        <v>25698.892248654454</v>
      </c>
      <c r="H65" s="45">
        <f>'ANALISIS DE COTIZACCIONES'!K58/'ANALISIS DE COTIZACCIONES'!L58</f>
        <v>0.76449880817986648</v>
      </c>
      <c r="I65" s="43" t="str">
        <f t="shared" si="1"/>
        <v>Media armónica</v>
      </c>
      <c r="J65" s="44">
        <f>IF(H65&lt;=25%,'ANALISIS DE COTIZACCIONES'!M58,IF(H65&lt;=50%,'ANALISIS DE COTIZACCIONES'!L58,IF(H65&lt;=75%,'ANALISIS DE COTIZACCIONES'!N58,'ANALISIS DE COTIZACCIONES'!O58)))</f>
        <v>25698.892248654454</v>
      </c>
    </row>
    <row r="66" spans="1:10" x14ac:dyDescent="0.25">
      <c r="A66" s="43" t="s">
        <v>0</v>
      </c>
      <c r="B66" s="44">
        <v>54</v>
      </c>
      <c r="C66" s="43" t="s">
        <v>106</v>
      </c>
      <c r="D66" s="44">
        <f>+'ANALISIS DE COTIZACCIONES'!M59</f>
        <v>20892.611848791112</v>
      </c>
      <c r="E66" s="44">
        <f>+'ANALISIS DE COTIZACCIONES'!L59</f>
        <v>24921.552499999998</v>
      </c>
      <c r="F66" s="44">
        <f>+'ANALISIS DE COTIZACCIONES'!N59</f>
        <v>21693.105</v>
      </c>
      <c r="G66" s="44">
        <f>+'ANALISIS DE COTIZACCIONES'!O59</f>
        <v>17401.027501708806</v>
      </c>
      <c r="H66" s="45">
        <f>'ANALISIS DE COTIZACCIONES'!K59/'ANALISIS DE COTIZACCIONES'!L59</f>
        <v>0.57454202997276937</v>
      </c>
      <c r="I66" s="43" t="str">
        <f t="shared" si="1"/>
        <v>Mediana</v>
      </c>
      <c r="J66" s="44">
        <f>IF(H66&lt;=25%,'ANALISIS DE COTIZACCIONES'!M59,IF(H66&lt;=50%,'ANALISIS DE COTIZACCIONES'!L59,IF(H66&lt;=75%,'ANALISIS DE COTIZACCIONES'!N59,'ANALISIS DE COTIZACCIONES'!O59)))</f>
        <v>21693.105</v>
      </c>
    </row>
    <row r="67" spans="1:10" x14ac:dyDescent="0.25">
      <c r="A67" s="43" t="s">
        <v>0</v>
      </c>
      <c r="B67" s="44">
        <v>55</v>
      </c>
      <c r="C67" s="43" t="s">
        <v>108</v>
      </c>
      <c r="D67" s="44">
        <f>+'ANALISIS DE COTIZACCIONES'!M60</f>
        <v>4821.4615170293</v>
      </c>
      <c r="E67" s="44">
        <f>+'ANALISIS DE COTIZACCIONES'!L60</f>
        <v>4935.8900000000003</v>
      </c>
      <c r="F67" s="44">
        <f>+'ANALISIS DE COTIZACCIONES'!N60</f>
        <v>4731.7800000000007</v>
      </c>
      <c r="G67" s="44">
        <f>+'ANALISIS DE COTIZACCIONES'!O60</f>
        <v>4713.6858645564298</v>
      </c>
      <c r="H67" s="45">
        <f>'ANALISIS DE COTIZACCIONES'!K60/'ANALISIS DE COTIZACCIONES'!L60</f>
        <v>0.22038709364924156</v>
      </c>
      <c r="I67" s="43" t="str">
        <f t="shared" si="1"/>
        <v>Media geométrica</v>
      </c>
      <c r="J67" s="44">
        <f>IF(H67&lt;=25%,'ANALISIS DE COTIZACCIONES'!M60,IF(H67&lt;=50%,'ANALISIS DE COTIZACCIONES'!L60,IF(H67&lt;=75%,'ANALISIS DE COTIZACCIONES'!N60,'ANALISIS DE COTIZACCIONES'!O60)))</f>
        <v>4821.4615170293</v>
      </c>
    </row>
    <row r="68" spans="1:10" x14ac:dyDescent="0.25">
      <c r="A68" s="43" t="s">
        <v>111</v>
      </c>
      <c r="B68" s="44">
        <v>56</v>
      </c>
      <c r="C68" s="43" t="s">
        <v>112</v>
      </c>
      <c r="D68" s="44">
        <f>+'ANALISIS DE COTIZACCIONES'!M68</f>
        <v>74490.45492234423</v>
      </c>
      <c r="E68" s="44">
        <f>+'ANALISIS DE COTIZACCIONES'!L68</f>
        <v>79433.67</v>
      </c>
      <c r="F68" s="44">
        <f>+'ANALISIS DE COTIZACCIONES'!N68</f>
        <v>72900</v>
      </c>
      <c r="G68" s="44">
        <f>+'ANALISIS DE COTIZACCIONES'!O68</f>
        <v>70044.85053405074</v>
      </c>
      <c r="H68" s="45">
        <f>'ANALISIS DE COTIZACCIONES'!K68/'ANALISIS DE COTIZACCIONES'!L68</f>
        <v>0.36497292453340813</v>
      </c>
      <c r="I68" s="43" t="str">
        <f t="shared" si="1"/>
        <v>Media aritmética</v>
      </c>
      <c r="J68" s="44">
        <f>IF(H68&lt;=25%,'ANALISIS DE COTIZACCIONES'!M68,IF(H68&lt;=50%,'ANALISIS DE COTIZACCIONES'!L68,IF(H68&lt;=75%,'ANALISIS DE COTIZACCIONES'!N68,'ANALISIS DE COTIZACCIONES'!O68)))</f>
        <v>79433.67</v>
      </c>
    </row>
    <row r="69" spans="1:10" ht="30" x14ac:dyDescent="0.25">
      <c r="A69" s="43" t="s">
        <v>111</v>
      </c>
      <c r="B69" s="44">
        <v>57</v>
      </c>
      <c r="C69" s="43" t="s">
        <v>114</v>
      </c>
      <c r="D69" s="44">
        <f>+'ANALISIS DE COTIZACCIONES'!M69</f>
        <v>186135.55750978788</v>
      </c>
      <c r="E69" s="44">
        <f>+'ANALISIS DE COTIZACCIONES'!L69</f>
        <v>199049.41999999998</v>
      </c>
      <c r="F69" s="44">
        <f>+'ANALISIS DE COTIZACCIONES'!N69</f>
        <v>190315</v>
      </c>
      <c r="G69" s="44">
        <f>+'ANALISIS DE COTIZACCIONES'!O69</f>
        <v>173740.43935921855</v>
      </c>
      <c r="H69" s="45">
        <f>'ANALISIS DE COTIZACCIONES'!K69/'ANALISIS DE COTIZACCIONES'!L69</f>
        <v>0.35913602710143122</v>
      </c>
      <c r="I69" s="43" t="str">
        <f t="shared" si="1"/>
        <v>Media aritmética</v>
      </c>
      <c r="J69" s="44">
        <f>IF(H69&lt;=25%,'ANALISIS DE COTIZACCIONES'!M69,IF(H69&lt;=50%,'ANALISIS DE COTIZACCIONES'!L69,IF(H69&lt;=75%,'ANALISIS DE COTIZACCIONES'!N69,'ANALISIS DE COTIZACCIONES'!O69)))</f>
        <v>199049.41999999998</v>
      </c>
    </row>
    <row r="70" spans="1:10" ht="30" x14ac:dyDescent="0.25">
      <c r="A70" s="43" t="s">
        <v>111</v>
      </c>
      <c r="B70" s="44">
        <v>58</v>
      </c>
      <c r="C70" s="43" t="s">
        <v>116</v>
      </c>
      <c r="D70" s="44">
        <f>+'ANALISIS DE COTIZACCIONES'!M70</f>
        <v>362493.05112613685</v>
      </c>
      <c r="E70" s="44">
        <f>+'ANALISIS DE COTIZACCIONES'!L70</f>
        <v>391866.52</v>
      </c>
      <c r="F70" s="44">
        <f>+'ANALISIS DE COTIZACCIONES'!N70</f>
        <v>405000</v>
      </c>
      <c r="G70" s="44">
        <f>+'ANALISIS DE COTIZACCIONES'!O70</f>
        <v>332358.83682194265</v>
      </c>
      <c r="H70" s="45">
        <f>'ANALISIS DE COTIZACCIONES'!K70/'ANALISIS DE COTIZACCIONES'!L70</f>
        <v>0.36603907034814509</v>
      </c>
      <c r="I70" s="43" t="str">
        <f t="shared" si="1"/>
        <v>Media aritmética</v>
      </c>
      <c r="J70" s="44">
        <f>IF(H70&lt;=25%,'ANALISIS DE COTIZACCIONES'!M70,IF(H70&lt;=50%,'ANALISIS DE COTIZACCIONES'!L70,IF(H70&lt;=75%,'ANALISIS DE COTIZACCIONES'!N70,'ANALISIS DE COTIZACCIONES'!O70)))</f>
        <v>391866.52</v>
      </c>
    </row>
    <row r="71" spans="1:10" x14ac:dyDescent="0.25">
      <c r="A71" s="43" t="s">
        <v>111</v>
      </c>
      <c r="B71" s="44">
        <v>59</v>
      </c>
      <c r="C71" s="43" t="s">
        <v>118</v>
      </c>
      <c r="D71" s="44">
        <f>+'ANALISIS DE COTIZACCIONES'!M71</f>
        <v>75484.437993219079</v>
      </c>
      <c r="E71" s="44">
        <f>+'ANALISIS DE COTIZACCIONES'!L71</f>
        <v>97636.6</v>
      </c>
      <c r="F71" s="44">
        <f>+'ANALISIS DE COTIZACCIONES'!N71</f>
        <v>55550</v>
      </c>
      <c r="G71" s="44">
        <f>+'ANALISIS DE COTIZACCIONES'!O71</f>
        <v>63810.330607526674</v>
      </c>
      <c r="H71" s="45">
        <f>'ANALISIS DE COTIZACCIONES'!K71/'ANALISIS DE COTIZACCIONES'!L71</f>
        <v>0.8081169236809993</v>
      </c>
      <c r="I71" s="43" t="str">
        <f t="shared" si="1"/>
        <v>Media armónica</v>
      </c>
      <c r="J71" s="44">
        <f>IF(H71&lt;=25%,'ANALISIS DE COTIZACCIONES'!M71,IF(H71&lt;=50%,'ANALISIS DE COTIZACCIONES'!L71,IF(H71&lt;=75%,'ANALISIS DE COTIZACCIONES'!N71,'ANALISIS DE COTIZACCIONES'!O71)))</f>
        <v>63810.330607526674</v>
      </c>
    </row>
    <row r="72" spans="1:10" x14ac:dyDescent="0.25">
      <c r="A72" s="43" t="s">
        <v>111</v>
      </c>
      <c r="B72" s="44">
        <v>60</v>
      </c>
      <c r="C72" s="43" t="s">
        <v>120</v>
      </c>
      <c r="D72" s="44">
        <f>+'ANALISIS DE COTIZACCIONES'!M72</f>
        <v>116500.49501568313</v>
      </c>
      <c r="E72" s="44">
        <f>+'ANALISIS DE COTIZACCIONES'!L72</f>
        <v>120559.8</v>
      </c>
      <c r="F72" s="44">
        <f>+'ANALISIS DE COTIZACCIONES'!N72</f>
        <v>128355</v>
      </c>
      <c r="G72" s="44">
        <f>+'ANALISIS DE COTIZACCIONES'!O72</f>
        <v>111880.97562496489</v>
      </c>
      <c r="H72" s="45">
        <f>'ANALISIS DE COTIZACCIONES'!K72/'ANALISIS DE COTIZACCIONES'!L72</f>
        <v>0.23869965989585049</v>
      </c>
      <c r="I72" s="43" t="str">
        <f t="shared" si="1"/>
        <v>Media geométrica</v>
      </c>
      <c r="J72" s="44">
        <f>IF(H72&lt;=25%,'ANALISIS DE COTIZACCIONES'!M72,IF(H72&lt;=50%,'ANALISIS DE COTIZACCIONES'!L72,IF(H72&lt;=75%,'ANALISIS DE COTIZACCIONES'!N72,'ANALISIS DE COTIZACCIONES'!O72)))</f>
        <v>116500.49501568313</v>
      </c>
    </row>
    <row r="73" spans="1:10" x14ac:dyDescent="0.25">
      <c r="A73" s="43" t="s">
        <v>111</v>
      </c>
      <c r="B73" s="44">
        <v>61</v>
      </c>
      <c r="C73" s="43" t="s">
        <v>122</v>
      </c>
      <c r="D73" s="44">
        <f>+'ANALISIS DE COTIZACCIONES'!M73</f>
        <v>230773.10643497735</v>
      </c>
      <c r="E73" s="44">
        <f>+'ANALISIS DE COTIZACCIONES'!L73</f>
        <v>239455.67499999999</v>
      </c>
      <c r="F73" s="44">
        <f>+'ANALISIS DE COTIZACCIONES'!N73</f>
        <v>213495</v>
      </c>
      <c r="G73" s="44">
        <f>+'ANALISIS DE COTIZACCIONES'!O73</f>
        <v>223365.92892166131</v>
      </c>
      <c r="H73" s="45">
        <f>'ANALISIS DE COTIZACCIONES'!K73/'ANALISIS DE COTIZACCIONES'!L73</f>
        <v>0.2863020093727463</v>
      </c>
      <c r="I73" s="43" t="str">
        <f t="shared" si="1"/>
        <v>Media aritmética</v>
      </c>
      <c r="J73" s="44">
        <f>IF(H73&lt;=25%,'ANALISIS DE COTIZACCIONES'!M73,IF(H73&lt;=50%,'ANALISIS DE COTIZACCIONES'!L73,IF(H73&lt;=75%,'ANALISIS DE COTIZACCIONES'!N73,'ANALISIS DE COTIZACCIONES'!O73)))</f>
        <v>239455.67499999999</v>
      </c>
    </row>
    <row r="74" spans="1:10" x14ac:dyDescent="0.25">
      <c r="A74" s="43" t="s">
        <v>111</v>
      </c>
      <c r="B74" s="44">
        <v>62</v>
      </c>
      <c r="C74" s="43" t="s">
        <v>125</v>
      </c>
      <c r="D74" s="44">
        <f>+'ANALISIS DE COTIZACCIONES'!M74</f>
        <v>577982.60305254068</v>
      </c>
      <c r="E74" s="44">
        <f>+'ANALISIS DE COTIZACCIONES'!L74</f>
        <v>669417.89249999996</v>
      </c>
      <c r="F74" s="44">
        <f>+'ANALISIS DE COTIZACCIONES'!N74</f>
        <v>620385.78499999992</v>
      </c>
      <c r="G74" s="44">
        <f>+'ANALISIS DE COTIZACCIONES'!O74</f>
        <v>500345.10577148187</v>
      </c>
      <c r="H74" s="45">
        <f>'ANALISIS DE COTIZACCIONES'!K74/'ANALISIS DE COTIZACCIONES'!L74</f>
        <v>0.51238689571868545</v>
      </c>
      <c r="I74" s="43" t="str">
        <f t="shared" si="1"/>
        <v>Mediana</v>
      </c>
      <c r="J74" s="44">
        <f>IF(H74&lt;=25%,'ANALISIS DE COTIZACCIONES'!M74,IF(H74&lt;=50%,'ANALISIS DE COTIZACCIONES'!L74,IF(H74&lt;=75%,'ANALISIS DE COTIZACCIONES'!N74,'ANALISIS DE COTIZACCIONES'!O74)))</f>
        <v>620385.78499999992</v>
      </c>
    </row>
    <row r="75" spans="1:10" x14ac:dyDescent="0.25">
      <c r="A75" s="43" t="s">
        <v>111</v>
      </c>
      <c r="B75" s="44">
        <v>63</v>
      </c>
      <c r="C75" s="43" t="s">
        <v>127</v>
      </c>
      <c r="D75" s="44">
        <f>+'ANALISIS DE COTIZACCIONES'!M75</f>
        <v>1153085.8185356325</v>
      </c>
      <c r="E75" s="44">
        <f>+'ANALISIS DE COTIZACCIONES'!L75</f>
        <v>1186068.73</v>
      </c>
      <c r="F75" s="44">
        <f>+'ANALISIS DE COTIZACCIONES'!N75</f>
        <v>1187945</v>
      </c>
      <c r="G75" s="44">
        <f>+'ANALISIS DE COTIZACCIONES'!O75</f>
        <v>1120524.1072224481</v>
      </c>
      <c r="H75" s="45">
        <f>'ANALISIS DE COTIZACCIONES'!K75/'ANALISIS DE COTIZACCIONES'!L75</f>
        <v>0.23320288493933045</v>
      </c>
      <c r="I75" s="43" t="str">
        <f t="shared" si="1"/>
        <v>Media geométrica</v>
      </c>
      <c r="J75" s="44">
        <f>IF(H75&lt;=25%,'ANALISIS DE COTIZACCIONES'!M75,IF(H75&lt;=50%,'ANALISIS DE COTIZACCIONES'!L75,IF(H75&lt;=75%,'ANALISIS DE COTIZACCIONES'!N75,'ANALISIS DE COTIZACCIONES'!O75)))</f>
        <v>1153085.8185356325</v>
      </c>
    </row>
    <row r="76" spans="1:10" x14ac:dyDescent="0.25">
      <c r="A76" s="43" t="s">
        <v>111</v>
      </c>
      <c r="B76" s="44">
        <v>64</v>
      </c>
      <c r="C76" s="43" t="s">
        <v>129</v>
      </c>
      <c r="D76" s="44">
        <f>+'ANALISIS DE COTIZACCIONES'!M76</f>
        <v>1605379.7303801067</v>
      </c>
      <c r="E76" s="44">
        <f>+'ANALISIS DE COTIZACCIONES'!L76</f>
        <v>2025502.29</v>
      </c>
      <c r="F76" s="44">
        <f>+'ANALISIS DE COTIZACCIONES'!N76</f>
        <v>1735559.58</v>
      </c>
      <c r="G76" s="44">
        <f>+'ANALISIS DE COTIZACCIONES'!O76</f>
        <v>1277362.856698418</v>
      </c>
      <c r="H76" s="45">
        <f>'ANALISIS DE COTIZACCIONES'!K76/'ANALISIS DE COTIZACCIONES'!L76</f>
        <v>0.64226410533296696</v>
      </c>
      <c r="I76" s="43" t="str">
        <f t="shared" si="1"/>
        <v>Mediana</v>
      </c>
      <c r="J76" s="44">
        <f>IF(H76&lt;=25%,'ANALISIS DE COTIZACCIONES'!M76,IF(H76&lt;=50%,'ANALISIS DE COTIZACCIONES'!L76,IF(H76&lt;=75%,'ANALISIS DE COTIZACCIONES'!N76,'ANALISIS DE COTIZACCIONES'!O76)))</f>
        <v>1735559.58</v>
      </c>
    </row>
    <row r="77" spans="1:10" ht="30" x14ac:dyDescent="0.25">
      <c r="A77" s="43" t="s">
        <v>111</v>
      </c>
      <c r="B77" s="44">
        <v>65</v>
      </c>
      <c r="C77" s="43" t="s">
        <v>131</v>
      </c>
      <c r="D77" s="44">
        <f>+'ANALISIS DE COTIZACCIONES'!M77</f>
        <v>445478.45371796301</v>
      </c>
      <c r="E77" s="44">
        <f>+'ANALISIS DE COTIZACCIONES'!L77</f>
        <v>520715.07750000001</v>
      </c>
      <c r="F77" s="44">
        <f>+'ANALISIS DE COTIZACCIONES'!N77</f>
        <v>500985.15500000003</v>
      </c>
      <c r="G77" s="44">
        <f>+'ANALISIS DE COTIZACCIONES'!O77</f>
        <v>373130.20006440132</v>
      </c>
      <c r="H77" s="45">
        <f>'ANALISIS DE COTIZACCIONES'!K77/'ANALISIS DE COTIZACCIONES'!L77</f>
        <v>0.51000679685932226</v>
      </c>
      <c r="I77" s="43" t="str">
        <f t="shared" ref="I77:I108" si="2">IF(H77&lt;=25%,"Media geométrica",IF(H77&lt;=50%,"Media aritmética",IF(H77&lt;=75%,"Mediana","Media armónica")))</f>
        <v>Mediana</v>
      </c>
      <c r="J77" s="44">
        <f>IF(H77&lt;=25%,'ANALISIS DE COTIZACCIONES'!M77,IF(H77&lt;=50%,'ANALISIS DE COTIZACCIONES'!L77,IF(H77&lt;=75%,'ANALISIS DE COTIZACCIONES'!N77,'ANALISIS DE COTIZACCIONES'!O77)))</f>
        <v>500985.15500000003</v>
      </c>
    </row>
    <row r="78" spans="1:10" ht="45" x14ac:dyDescent="0.25">
      <c r="A78" s="43" t="s">
        <v>111</v>
      </c>
      <c r="B78" s="44">
        <v>66</v>
      </c>
      <c r="C78" s="43" t="s">
        <v>133</v>
      </c>
      <c r="D78" s="44">
        <f>+'ANALISIS DE COTIZACCIONES'!M78</f>
        <v>772941.58085380495</v>
      </c>
      <c r="E78" s="44">
        <f>+'ANALISIS DE COTIZACCIONES'!L78</f>
        <v>848497.58750000002</v>
      </c>
      <c r="F78" s="44">
        <f>+'ANALISIS DE COTIZACCIONES'!N78</f>
        <v>809400</v>
      </c>
      <c r="G78" s="44">
        <f>+'ANALISIS DE COTIZACCIONES'!O78</f>
        <v>698201.84258053999</v>
      </c>
      <c r="H78" s="45">
        <f>'ANALISIS DE COTIZACCIONES'!K78/'ANALISIS DE COTIZACCIONES'!L78</f>
        <v>0.41340495255179144</v>
      </c>
      <c r="I78" s="43" t="str">
        <f t="shared" si="2"/>
        <v>Media aritmética</v>
      </c>
      <c r="J78" s="44">
        <f>IF(H78&lt;=25%,'ANALISIS DE COTIZACCIONES'!M78,IF(H78&lt;=50%,'ANALISIS DE COTIZACCIONES'!L78,IF(H78&lt;=75%,'ANALISIS DE COTIZACCIONES'!N78,'ANALISIS DE COTIZACCIONES'!O78)))</f>
        <v>848497.58750000002</v>
      </c>
    </row>
    <row r="79" spans="1:10" x14ac:dyDescent="0.25">
      <c r="A79" s="43" t="s">
        <v>111</v>
      </c>
      <c r="B79" s="44">
        <v>67</v>
      </c>
      <c r="C79" s="43" t="s">
        <v>135</v>
      </c>
      <c r="D79" s="44">
        <f>+'ANALISIS DE COTIZACCIONES'!M79</f>
        <v>717224.29143896198</v>
      </c>
      <c r="E79" s="44">
        <f>+'ANALISIS DE COTIZACCIONES'!L79</f>
        <v>773639.5</v>
      </c>
      <c r="F79" s="44">
        <f>+'ANALISIS DE COTIZACCIONES'!N79</f>
        <v>619884</v>
      </c>
      <c r="G79" s="44">
        <f>+'ANALISIS DE COTIZACCIONES'!O79</f>
        <v>675439.84229403292</v>
      </c>
      <c r="H79" s="45">
        <f>'ANALISIS DE COTIZACCIONES'!K79/'ANALISIS DE COTIZACCIONES'!L79</f>
        <v>0.4261684416286457</v>
      </c>
      <c r="I79" s="43" t="str">
        <f t="shared" si="2"/>
        <v>Media aritmética</v>
      </c>
      <c r="J79" s="44">
        <f>IF(H79&lt;=25%,'ANALISIS DE COTIZACCIONES'!M79,IF(H79&lt;=50%,'ANALISIS DE COTIZACCIONES'!L79,IF(H79&lt;=75%,'ANALISIS DE COTIZACCIONES'!N79,'ANALISIS DE COTIZACCIONES'!O79)))</f>
        <v>773639.5</v>
      </c>
    </row>
    <row r="80" spans="1:10" ht="30" x14ac:dyDescent="0.25">
      <c r="A80" s="43" t="s">
        <v>111</v>
      </c>
      <c r="B80" s="44">
        <v>68</v>
      </c>
      <c r="C80" s="43" t="s">
        <v>137</v>
      </c>
      <c r="D80" s="44">
        <f>+'ANALISIS DE COTIZACCIONES'!M80</f>
        <v>876935.28952845628</v>
      </c>
      <c r="E80" s="44">
        <f>+'ANALISIS DE COTIZACCIONES'!L80</f>
        <v>1337952.5</v>
      </c>
      <c r="F80" s="44">
        <f>+'ANALISIS DE COTIZACCIONES'!N80</f>
        <v>1178000</v>
      </c>
      <c r="G80" s="44">
        <f>+'ANALISIS DE COTIZACCIONES'!O80</f>
        <v>577119.48515059229</v>
      </c>
      <c r="H80" s="45">
        <f>'ANALISIS DE COTIZACCIONES'!K80/'ANALISIS DE COTIZACCIONES'!L80</f>
        <v>0.77371314748551001</v>
      </c>
      <c r="I80" s="43" t="str">
        <f t="shared" si="2"/>
        <v>Media armónica</v>
      </c>
      <c r="J80" s="44">
        <f>IF(H80&lt;=25%,'ANALISIS DE COTIZACCIONES'!M80,IF(H80&lt;=50%,'ANALISIS DE COTIZACCIONES'!L80,IF(H80&lt;=75%,'ANALISIS DE COTIZACCIONES'!N80,'ANALISIS DE COTIZACCIONES'!O80)))</f>
        <v>577119.48515059229</v>
      </c>
    </row>
    <row r="81" spans="1:10" x14ac:dyDescent="0.25">
      <c r="A81" s="43" t="s">
        <v>139</v>
      </c>
      <c r="B81" s="44">
        <v>69</v>
      </c>
      <c r="C81" s="43" t="s">
        <v>143</v>
      </c>
      <c r="D81" s="44">
        <f>+'ANALISIS DE COTIZACCIONES'!M86</f>
        <v>48112.530593121824</v>
      </c>
      <c r="E81" s="44">
        <f>+'ANALISIS DE COTIZACCIONES'!L86</f>
        <v>48584.480000000003</v>
      </c>
      <c r="F81" s="44">
        <f>+'ANALISIS DE COTIZACCIONES'!N86</f>
        <v>50903.44</v>
      </c>
      <c r="G81" s="44">
        <f>+'ANALISIS DE COTIZACCIONES'!O86</f>
        <v>47621.231766174387</v>
      </c>
      <c r="H81" s="45">
        <f>'ANALISIS DE COTIZACCIONES'!K86/'ANALISIS DE COTIZACCIONES'!L86</f>
        <v>0.13576662190390099</v>
      </c>
      <c r="I81" s="43" t="str">
        <f t="shared" si="2"/>
        <v>Media geométrica</v>
      </c>
      <c r="J81" s="44">
        <f>IF(H81&lt;=25%,'ANALISIS DE COTIZACCIONES'!M86,IF(H81&lt;=50%,'ANALISIS DE COTIZACCIONES'!L86,IF(H81&lt;=75%,'ANALISIS DE COTIZACCIONES'!N86,'ANALISIS DE COTIZACCIONES'!O86)))</f>
        <v>48112.530593121824</v>
      </c>
    </row>
    <row r="82" spans="1:10" x14ac:dyDescent="0.25">
      <c r="A82" s="43" t="s">
        <v>139</v>
      </c>
      <c r="B82" s="44">
        <v>70</v>
      </c>
      <c r="C82" s="43" t="s">
        <v>145</v>
      </c>
      <c r="D82" s="44">
        <f>+'ANALISIS DE COTIZACCIONES'!M87</f>
        <v>258750.98809407733</v>
      </c>
      <c r="E82" s="44">
        <f>+'ANALISIS DE COTIZACCIONES'!L87</f>
        <v>261733.4733333333</v>
      </c>
      <c r="F82" s="44">
        <f>+'ANALISIS DE COTIZACCIONES'!N87</f>
        <v>272800</v>
      </c>
      <c r="G82" s="44">
        <f>+'ANALISIS DE COTIZACCIONES'!O87</f>
        <v>255657.10313863721</v>
      </c>
      <c r="H82" s="45">
        <f>'ANALISIS DE COTIZACCIONES'!K87/'ANALISIS DE COTIZACCIONES'!L87</f>
        <v>0.14719327245751801</v>
      </c>
      <c r="I82" s="43" t="str">
        <f t="shared" si="2"/>
        <v>Media geométrica</v>
      </c>
      <c r="J82" s="44">
        <f>IF(H82&lt;=25%,'ANALISIS DE COTIZACCIONES'!M87,IF(H82&lt;=50%,'ANALISIS DE COTIZACCIONES'!L87,IF(H82&lt;=75%,'ANALISIS DE COTIZACCIONES'!N87,'ANALISIS DE COTIZACCIONES'!O87)))</f>
        <v>258750.98809407733</v>
      </c>
    </row>
    <row r="83" spans="1:10" x14ac:dyDescent="0.25">
      <c r="A83" s="43" t="s">
        <v>139</v>
      </c>
      <c r="B83" s="44">
        <v>71</v>
      </c>
      <c r="C83" s="43" t="s">
        <v>147</v>
      </c>
      <c r="D83" s="44">
        <f>+'ANALISIS DE COTIZACCIONES'!M88</f>
        <v>102089.4270373309</v>
      </c>
      <c r="E83" s="44">
        <f>+'ANALISIS DE COTIZACCIONES'!L88</f>
        <v>106353.71333333333</v>
      </c>
      <c r="F83" s="44">
        <f>+'ANALISIS DE COTIZACCIONES'!N88</f>
        <v>100800.14</v>
      </c>
      <c r="G83" s="44">
        <f>+'ANALISIS DE COTIZACCIONES'!O88</f>
        <v>98045.701454834314</v>
      </c>
      <c r="H83" s="45">
        <f>'ANALISIS DE COTIZACCIONES'!K88/'ANALISIS DE COTIZACCIONES'!L88</f>
        <v>0.28488859400953581</v>
      </c>
      <c r="I83" s="43" t="str">
        <f t="shared" si="2"/>
        <v>Media aritmética</v>
      </c>
      <c r="J83" s="44">
        <f>IF(H83&lt;=25%,'ANALISIS DE COTIZACCIONES'!M88,IF(H83&lt;=50%,'ANALISIS DE COTIZACCIONES'!L88,IF(H83&lt;=75%,'ANALISIS DE COTIZACCIONES'!N88,'ANALISIS DE COTIZACCIONES'!O88)))</f>
        <v>106353.71333333333</v>
      </c>
    </row>
    <row r="84" spans="1:10" x14ac:dyDescent="0.25">
      <c r="A84" s="43" t="s">
        <v>139</v>
      </c>
      <c r="B84" s="44">
        <v>72</v>
      </c>
      <c r="C84" s="43" t="s">
        <v>149</v>
      </c>
      <c r="D84" s="44">
        <f>+'ANALISIS DE COTIZACCIONES'!M89</f>
        <v>182952.03687934624</v>
      </c>
      <c r="E84" s="44">
        <f>+'ANALISIS DE COTIZACCIONES'!L89</f>
        <v>191962.66666666666</v>
      </c>
      <c r="F84" s="44">
        <f>+'ANALISIS DE COTIZACCIONES'!N89</f>
        <v>153000</v>
      </c>
      <c r="G84" s="44">
        <f>+'ANALISIS DE COTIZACCIONES'!O89</f>
        <v>175420.00381796859</v>
      </c>
      <c r="H84" s="45">
        <f>'ANALISIS DE COTIZACCIONES'!K89/'ANALISIS DE COTIZACCIONES'!L89</f>
        <v>0.32457608458809073</v>
      </c>
      <c r="I84" s="43" t="str">
        <f t="shared" si="2"/>
        <v>Media aritmética</v>
      </c>
      <c r="J84" s="44">
        <f>IF(H84&lt;=25%,'ANALISIS DE COTIZACCIONES'!M89,IF(H84&lt;=50%,'ANALISIS DE COTIZACCIONES'!L89,IF(H84&lt;=75%,'ANALISIS DE COTIZACCIONES'!N89,'ANALISIS DE COTIZACCIONES'!O89)))</f>
        <v>191962.66666666666</v>
      </c>
    </row>
    <row r="85" spans="1:10" x14ac:dyDescent="0.25">
      <c r="A85" s="43" t="s">
        <v>139</v>
      </c>
      <c r="B85" s="44">
        <v>73</v>
      </c>
      <c r="C85" s="43" t="s">
        <v>151</v>
      </c>
      <c r="D85" s="44">
        <f>+'ANALISIS DE COTIZACCIONES'!M90</f>
        <v>38492.676839516556</v>
      </c>
      <c r="E85" s="44">
        <f>+'ANALISIS DE COTIZACCIONES'!L90</f>
        <v>38631.72</v>
      </c>
      <c r="F85" s="44">
        <f>+'ANALISIS DE COTIZACCIONES'!N90</f>
        <v>40655.160000000003</v>
      </c>
      <c r="G85" s="44">
        <f>+'ANALISIS DE COTIZACCIONES'!O90</f>
        <v>38348.518266129759</v>
      </c>
      <c r="H85" s="45">
        <f>'ANALISIS DE COTIZACCIONES'!K90/'ANALISIS DE COTIZACCIONES'!L90</f>
        <v>8.3105730414443177E-2</v>
      </c>
      <c r="I85" s="43" t="str">
        <f t="shared" si="2"/>
        <v>Media geométrica</v>
      </c>
      <c r="J85" s="44">
        <f>IF(H85&lt;=25%,'ANALISIS DE COTIZACCIONES'!M90,IF(H85&lt;=50%,'ANALISIS DE COTIZACCIONES'!L90,IF(H85&lt;=75%,'ANALISIS DE COTIZACCIONES'!N90,'ANALISIS DE COTIZACCIONES'!O90)))</f>
        <v>38492.676839516556</v>
      </c>
    </row>
    <row r="86" spans="1:10" x14ac:dyDescent="0.25">
      <c r="A86" s="43" t="s">
        <v>139</v>
      </c>
      <c r="B86" s="44">
        <v>74</v>
      </c>
      <c r="C86" s="43" t="s">
        <v>153</v>
      </c>
      <c r="D86" s="44">
        <f>+'ANALISIS DE COTIZACCIONES'!M91</f>
        <v>21383.139591972606</v>
      </c>
      <c r="E86" s="44">
        <f>+'ANALISIS DE COTIZACCIONES'!L91</f>
        <v>21802.76</v>
      </c>
      <c r="F86" s="44">
        <f>+'ANALISIS DE COTIZACCIONES'!N91</f>
        <v>24528.28</v>
      </c>
      <c r="G86" s="44">
        <f>+'ANALISIS DE COTIZACCIONES'!O91</f>
        <v>20931.324432088688</v>
      </c>
      <c r="H86" s="45">
        <f>'ANALISIS DE COTIZACCIONES'!K91/'ANALISIS DE COTIZACCIONES'!L91</f>
        <v>0.18632918816127927</v>
      </c>
      <c r="I86" s="43" t="str">
        <f t="shared" si="2"/>
        <v>Media geométrica</v>
      </c>
      <c r="J86" s="44">
        <f>IF(H86&lt;=25%,'ANALISIS DE COTIZACCIONES'!M91,IF(H86&lt;=50%,'ANALISIS DE COTIZACCIONES'!L91,IF(H86&lt;=75%,'ANALISIS DE COTIZACCIONES'!N91,'ANALISIS DE COTIZACCIONES'!O91)))</f>
        <v>21383.139591972606</v>
      </c>
    </row>
    <row r="87" spans="1:10" x14ac:dyDescent="0.25">
      <c r="A87" s="43" t="s">
        <v>139</v>
      </c>
      <c r="B87" s="44">
        <v>75</v>
      </c>
      <c r="C87" s="43" t="s">
        <v>155</v>
      </c>
      <c r="D87" s="44">
        <f>+'ANALISIS DE COTIZACCIONES'!M92</f>
        <v>35527.105200132624</v>
      </c>
      <c r="E87" s="44">
        <f>+'ANALISIS DE COTIZACCIONES'!L92</f>
        <v>104991.66666666667</v>
      </c>
      <c r="F87" s="44">
        <f>+'ANALISIS DE COTIZACCIONES'!N92</f>
        <v>121800</v>
      </c>
      <c r="G87" s="44">
        <f>+'ANALISIS DE COTIZACCIONES'!O92</f>
        <v>5629.3684785199657</v>
      </c>
      <c r="H87" s="45">
        <f>'ANALISIS DE COTIZACCIONES'!K92/'ANALISIS DE COTIZACCIONES'!L92</f>
        <v>0.74482178723328785</v>
      </c>
      <c r="I87" s="43" t="str">
        <f t="shared" si="2"/>
        <v>Mediana</v>
      </c>
      <c r="J87" s="44">
        <f>IF(H87&lt;=25%,'ANALISIS DE COTIZACCIONES'!M92,IF(H87&lt;=50%,'ANALISIS DE COTIZACCIONES'!L92,IF(H87&lt;=75%,'ANALISIS DE COTIZACCIONES'!N92,'ANALISIS DE COTIZACCIONES'!O92)))</f>
        <v>121800</v>
      </c>
    </row>
    <row r="88" spans="1:10" x14ac:dyDescent="0.25">
      <c r="A88" s="43" t="s">
        <v>139</v>
      </c>
      <c r="B88" s="44">
        <v>76</v>
      </c>
      <c r="C88" s="43" t="s">
        <v>157</v>
      </c>
      <c r="D88" s="44">
        <f>+'ANALISIS DE COTIZACCIONES'!M93</f>
        <v>56048.380153452999</v>
      </c>
      <c r="E88" s="44">
        <f>+'ANALISIS DE COTIZACCIONES'!L93</f>
        <v>56914.193333333336</v>
      </c>
      <c r="F88" s="44">
        <f>+'ANALISIS DE COTIZACCIONES'!N93</f>
        <v>54400</v>
      </c>
      <c r="G88" s="44">
        <f>+'ANALISIS DE COTIZACCIONES'!O93</f>
        <v>55219.968694853196</v>
      </c>
      <c r="H88" s="45">
        <f>'ANALISIS DE COTIZACCIONES'!K93/'ANALISIS DE COTIZACCIONES'!L93</f>
        <v>0.17688826431979532</v>
      </c>
      <c r="I88" s="43" t="str">
        <f t="shared" si="2"/>
        <v>Media geométrica</v>
      </c>
      <c r="J88" s="44">
        <f>IF(H88&lt;=25%,'ANALISIS DE COTIZACCIONES'!M93,IF(H88&lt;=50%,'ANALISIS DE COTIZACCIONES'!L93,IF(H88&lt;=75%,'ANALISIS DE COTIZACCIONES'!N93,'ANALISIS DE COTIZACCIONES'!O93)))</f>
        <v>56048.380153452999</v>
      </c>
    </row>
    <row r="89" spans="1:10" ht="30" x14ac:dyDescent="0.25">
      <c r="A89" s="43" t="s">
        <v>139</v>
      </c>
      <c r="B89" s="44">
        <v>77</v>
      </c>
      <c r="C89" s="43" t="s">
        <v>159</v>
      </c>
      <c r="D89" s="44">
        <f>+'ANALISIS DE COTIZACCIONES'!M94</f>
        <v>106880.94160409442</v>
      </c>
      <c r="E89" s="44">
        <f>+'ANALISIS DE COTIZACCIONES'!L94</f>
        <v>112262.43333333333</v>
      </c>
      <c r="F89" s="44">
        <f>+'ANALISIS DE COTIZACCIONES'!N94</f>
        <v>134334</v>
      </c>
      <c r="G89" s="44">
        <f>+'ANALISIS DE COTIZACCIONES'!O94</f>
        <v>100946.42025681333</v>
      </c>
      <c r="H89" s="45">
        <f>'ANALISIS DE COTIZACCIONES'!K94/'ANALISIS DE COTIZACCIONES'!L94</f>
        <v>0.28385863090379276</v>
      </c>
      <c r="I89" s="43" t="str">
        <f t="shared" si="2"/>
        <v>Media aritmética</v>
      </c>
      <c r="J89" s="44">
        <f>IF(H89&lt;=25%,'ANALISIS DE COTIZACCIONES'!M94,IF(H89&lt;=50%,'ANALISIS DE COTIZACCIONES'!L94,IF(H89&lt;=75%,'ANALISIS DE COTIZACCIONES'!N94,'ANALISIS DE COTIZACCIONES'!O94)))</f>
        <v>112262.43333333333</v>
      </c>
    </row>
    <row r="90" spans="1:10" x14ac:dyDescent="0.25">
      <c r="A90" s="43" t="s">
        <v>139</v>
      </c>
      <c r="B90" s="44">
        <v>78</v>
      </c>
      <c r="C90" s="43" t="s">
        <v>161</v>
      </c>
      <c r="D90" s="44">
        <f>+'ANALISIS DE COTIZACCIONES'!M95</f>
        <v>50979.97738458831</v>
      </c>
      <c r="E90" s="44">
        <f>+'ANALISIS DE COTIZACCIONES'!L95</f>
        <v>56628</v>
      </c>
      <c r="F90" s="44">
        <f>+'ANALISIS DE COTIZACCIONES'!N95</f>
        <v>39984</v>
      </c>
      <c r="G90" s="44">
        <f>+'ANALISIS DE COTIZACCIONES'!O95</f>
        <v>46721.00799583413</v>
      </c>
      <c r="H90" s="45">
        <f>'ANALISIS DE COTIZACCIONES'!K95/'ANALISIS DE COTIZACCIONES'!L95</f>
        <v>0.48093622860871488</v>
      </c>
      <c r="I90" s="43" t="str">
        <f t="shared" si="2"/>
        <v>Media aritmética</v>
      </c>
      <c r="J90" s="44">
        <f>IF(H90&lt;=25%,'ANALISIS DE COTIZACCIONES'!M95,IF(H90&lt;=50%,'ANALISIS DE COTIZACCIONES'!L95,IF(H90&lt;=75%,'ANALISIS DE COTIZACCIONES'!N95,'ANALISIS DE COTIZACCIONES'!O95)))</f>
        <v>56628</v>
      </c>
    </row>
    <row r="91" spans="1:10" ht="30" x14ac:dyDescent="0.25">
      <c r="A91" s="43" t="s">
        <v>139</v>
      </c>
      <c r="B91" s="44">
        <v>79</v>
      </c>
      <c r="C91" s="43" t="s">
        <v>163</v>
      </c>
      <c r="D91" s="44">
        <f>+'ANALISIS DE COTIZACCIONES'!M96</f>
        <v>12090.240126285271</v>
      </c>
      <c r="E91" s="44">
        <f>+'ANALISIS DE COTIZACCIONES'!L96</f>
        <v>12616.970000000001</v>
      </c>
      <c r="F91" s="44">
        <f>+'ANALISIS DE COTIZACCIONES'!N96</f>
        <v>12600.91</v>
      </c>
      <c r="G91" s="44">
        <f>+'ANALISIS DE COTIZACCIONES'!O96</f>
        <v>11565.373340170323</v>
      </c>
      <c r="H91" s="45">
        <f>'ANALISIS DE COTIZACCIONES'!K96/'ANALISIS DE COTIZACCIONES'!L96</f>
        <v>0.28312586876286289</v>
      </c>
      <c r="I91" s="43" t="str">
        <f t="shared" si="2"/>
        <v>Media aritmética</v>
      </c>
      <c r="J91" s="44">
        <f>IF(H91&lt;=25%,'ANALISIS DE COTIZACCIONES'!M96,IF(H91&lt;=50%,'ANALISIS DE COTIZACCIONES'!L96,IF(H91&lt;=75%,'ANALISIS DE COTIZACCIONES'!N96,'ANALISIS DE COTIZACCIONES'!O96)))</f>
        <v>12616.970000000001</v>
      </c>
    </row>
    <row r="92" spans="1:10" x14ac:dyDescent="0.25">
      <c r="A92" s="43" t="s">
        <v>139</v>
      </c>
      <c r="B92" s="44">
        <v>80</v>
      </c>
      <c r="C92" s="43" t="s">
        <v>165</v>
      </c>
      <c r="D92" s="44">
        <f>+'ANALISIS DE COTIZACCIONES'!M97</f>
        <v>4133.4020927181655</v>
      </c>
      <c r="E92" s="44">
        <f>+'ANALISIS DE COTIZACCIONES'!L97</f>
        <v>4180.2333333333336</v>
      </c>
      <c r="F92" s="44">
        <f>+'ANALISIS DE COTIZACCIONES'!N97</f>
        <v>4200.7</v>
      </c>
      <c r="G92" s="44">
        <f>+'ANALISIS DE COTIZACCIONES'!O97</f>
        <v>4086.3558648450312</v>
      </c>
      <c r="H92" s="45">
        <f>'ANALISIS DE COTIZACCIONES'!K97/'ANALISIS DE COTIZACCIONES'!L97</f>
        <v>0.14848600252911809</v>
      </c>
      <c r="I92" s="43" t="str">
        <f t="shared" si="2"/>
        <v>Media geométrica</v>
      </c>
      <c r="J92" s="44">
        <f>IF(H92&lt;=25%,'ANALISIS DE COTIZACCIONES'!M97,IF(H92&lt;=50%,'ANALISIS DE COTIZACCIONES'!L97,IF(H92&lt;=75%,'ANALISIS DE COTIZACCIONES'!N97,'ANALISIS DE COTIZACCIONES'!O97)))</f>
        <v>4133.4020927181655</v>
      </c>
    </row>
    <row r="93" spans="1:10" x14ac:dyDescent="0.25">
      <c r="A93" s="43" t="s">
        <v>139</v>
      </c>
      <c r="B93" s="44">
        <v>81</v>
      </c>
      <c r="C93" s="43" t="s">
        <v>167</v>
      </c>
      <c r="D93" s="44">
        <f>+'ANALISIS DE COTIZACCIONES'!M98</f>
        <v>36884.378728236086</v>
      </c>
      <c r="E93" s="44">
        <f>+'ANALISIS DE COTIZACCIONES'!L98</f>
        <v>52389.906666666669</v>
      </c>
      <c r="F93" s="44">
        <f>+'ANALISIS DE COTIZACCIONES'!N98</f>
        <v>26879.72</v>
      </c>
      <c r="G93" s="44">
        <f>+'ANALISIS DE COTIZACCIONES'!O98</f>
        <v>28038.637729107752</v>
      </c>
      <c r="H93" s="45">
        <f>'ANALISIS DE COTIZACCIONES'!K98/'ANALISIS DE COTIZACCIONES'!L98</f>
        <v>0.83421636029507618</v>
      </c>
      <c r="I93" s="43" t="str">
        <f t="shared" si="2"/>
        <v>Media armónica</v>
      </c>
      <c r="J93" s="44">
        <f>IF(H93&lt;=25%,'ANALISIS DE COTIZACCIONES'!M98,IF(H93&lt;=50%,'ANALISIS DE COTIZACCIONES'!L98,IF(H93&lt;=75%,'ANALISIS DE COTIZACCIONES'!N98,'ANALISIS DE COTIZACCIONES'!O98)))</f>
        <v>28038.637729107752</v>
      </c>
    </row>
    <row r="94" spans="1:10" x14ac:dyDescent="0.25">
      <c r="A94" s="43" t="s">
        <v>139</v>
      </c>
      <c r="B94" s="44">
        <v>82</v>
      </c>
      <c r="C94" s="43" t="s">
        <v>169</v>
      </c>
      <c r="D94" s="44">
        <f>+'ANALISIS DE COTIZACCIONES'!M99</f>
        <v>42410.299074698887</v>
      </c>
      <c r="E94" s="44">
        <f>+'ANALISIS DE COTIZACCIONES'!L99</f>
        <v>44173.613333333335</v>
      </c>
      <c r="F94" s="44">
        <f>+'ANALISIS DE COTIZACCIONES'!N99</f>
        <v>36190</v>
      </c>
      <c r="G94" s="44">
        <f>+'ANALISIS DE COTIZACCIONES'!O99</f>
        <v>40908.474041437978</v>
      </c>
      <c r="H94" s="45">
        <f>'ANALISIS DE COTIZACCIONES'!K99/'ANALISIS DE COTIZACCIONES'!L99</f>
        <v>0.29800263873450356</v>
      </c>
      <c r="I94" s="43" t="str">
        <f t="shared" si="2"/>
        <v>Media aritmética</v>
      </c>
      <c r="J94" s="44">
        <f>IF(H94&lt;=25%,'ANALISIS DE COTIZACCIONES'!M99,IF(H94&lt;=50%,'ANALISIS DE COTIZACCIONES'!L99,IF(H94&lt;=75%,'ANALISIS DE COTIZACCIONES'!N99,'ANALISIS DE COTIZACCIONES'!O99)))</f>
        <v>44173.613333333335</v>
      </c>
    </row>
    <row r="95" spans="1:10" x14ac:dyDescent="0.25">
      <c r="A95" s="43" t="s">
        <v>139</v>
      </c>
      <c r="B95" s="44">
        <v>83</v>
      </c>
      <c r="C95" s="43" t="s">
        <v>171</v>
      </c>
      <c r="D95" s="44">
        <f>+'ANALISIS DE COTIZACCIONES'!M100</f>
        <v>15767.588956761343</v>
      </c>
      <c r="E95" s="44">
        <f>+'ANALISIS DE COTIZACCIONES'!L100</f>
        <v>32863.65</v>
      </c>
      <c r="F95" s="44">
        <f>+'ANALISIS DE COTIZACCIONES'!N100</f>
        <v>7040</v>
      </c>
      <c r="G95" s="44">
        <f>+'ANALISIS DE COTIZACCIONES'!O100</f>
        <v>9789.2129200796298</v>
      </c>
      <c r="H95" s="45">
        <f>'ANALISIS DE COTIZACCIONES'!K100/'ANALISIS DE COTIZACCIONES'!L100</f>
        <v>1.1218019683372198</v>
      </c>
      <c r="I95" s="43" t="str">
        <f t="shared" si="2"/>
        <v>Media armónica</v>
      </c>
      <c r="J95" s="44">
        <f>IF(H95&lt;=25%,'ANALISIS DE COTIZACCIONES'!M100,IF(H95&lt;=50%,'ANALISIS DE COTIZACCIONES'!L100,IF(H95&lt;=75%,'ANALISIS DE COTIZACCIONES'!N100,'ANALISIS DE COTIZACCIONES'!O100)))</f>
        <v>9789.2129200796298</v>
      </c>
    </row>
    <row r="96" spans="1:10" ht="30" x14ac:dyDescent="0.25">
      <c r="A96" s="43" t="s">
        <v>139</v>
      </c>
      <c r="B96" s="44">
        <v>84</v>
      </c>
      <c r="C96" s="43" t="s">
        <v>173</v>
      </c>
      <c r="D96" s="44">
        <f>+'ANALISIS DE COTIZACCIONES'!M101</f>
        <v>56470.13438925692</v>
      </c>
      <c r="E96" s="44">
        <f>+'ANALISIS DE COTIZACCIONES'!L101</f>
        <v>57523.6</v>
      </c>
      <c r="F96" s="44">
        <f>+'ANALISIS DE COTIZACCIONES'!N101</f>
        <v>51000</v>
      </c>
      <c r="G96" s="44">
        <f>+'ANALISIS DE COTIZACCIONES'!O101</f>
        <v>55516.163789037171</v>
      </c>
      <c r="H96" s="45">
        <f>'ANALISIS DE COTIZACCIONES'!K101/'ANALISIS DE COTIZACCIONES'!L101</f>
        <v>0.19865463532944441</v>
      </c>
      <c r="I96" s="43" t="str">
        <f t="shared" si="2"/>
        <v>Media geométrica</v>
      </c>
      <c r="J96" s="44">
        <f>IF(H96&lt;=25%,'ANALISIS DE COTIZACCIONES'!M101,IF(H96&lt;=50%,'ANALISIS DE COTIZACCIONES'!L101,IF(H96&lt;=75%,'ANALISIS DE COTIZACCIONES'!N101,'ANALISIS DE COTIZACCIONES'!O101)))</f>
        <v>56470.13438925692</v>
      </c>
    </row>
    <row r="97" spans="1:10" x14ac:dyDescent="0.25">
      <c r="A97" s="43" t="s">
        <v>139</v>
      </c>
      <c r="B97" s="44">
        <v>85</v>
      </c>
      <c r="C97" s="43" t="s">
        <v>175</v>
      </c>
      <c r="D97" s="44">
        <f>+'ANALISIS DE COTIZACCIONES'!M102</f>
        <v>136988.49983503923</v>
      </c>
      <c r="E97" s="44">
        <f>+'ANALISIS DE COTIZACCIONES'!L102</f>
        <v>140279.69666666666</v>
      </c>
      <c r="F97" s="44">
        <f>+'ANALISIS DE COTIZACCIONES'!N102</f>
        <v>119790</v>
      </c>
      <c r="G97" s="44">
        <f>+'ANALISIS DE COTIZACCIONES'!O102</f>
        <v>134070.67020814793</v>
      </c>
      <c r="H97" s="45">
        <f>'ANALISIS DE COTIZACCIONES'!K102/'ANALISIS DE COTIZACCIONES'!L102</f>
        <v>0.22635707524167875</v>
      </c>
      <c r="I97" s="43" t="str">
        <f t="shared" si="2"/>
        <v>Media geométrica</v>
      </c>
      <c r="J97" s="44">
        <f>IF(H97&lt;=25%,'ANALISIS DE COTIZACCIONES'!M102,IF(H97&lt;=50%,'ANALISIS DE COTIZACCIONES'!L102,IF(H97&lt;=75%,'ANALISIS DE COTIZACCIONES'!N102,'ANALISIS DE COTIZACCIONES'!O102)))</f>
        <v>136988.49983503923</v>
      </c>
    </row>
    <row r="98" spans="1:10" x14ac:dyDescent="0.25">
      <c r="A98" s="43" t="s">
        <v>139</v>
      </c>
      <c r="B98" s="44">
        <v>86</v>
      </c>
      <c r="C98" s="43" t="s">
        <v>177</v>
      </c>
      <c r="D98" s="44">
        <f>+'ANALISIS DE COTIZACCIONES'!M103</f>
        <v>199182.33169351341</v>
      </c>
      <c r="E98" s="44">
        <f>+'ANALISIS DE COTIZACCIONES'!L103</f>
        <v>199763.28666666665</v>
      </c>
      <c r="F98" s="44">
        <f>+'ANALISIS DE COTIZACCIONES'!N103</f>
        <v>193490</v>
      </c>
      <c r="G98" s="44">
        <f>+'ANALISIS DE COTIZACCIONES'!O103</f>
        <v>198617.98774978408</v>
      </c>
      <c r="H98" s="45">
        <f>'ANALISIS DE COTIZACCIONES'!K103/'ANALISIS DE COTIZACCIONES'!L103</f>
        <v>7.7241504527733901E-2</v>
      </c>
      <c r="I98" s="43" t="str">
        <f t="shared" si="2"/>
        <v>Media geométrica</v>
      </c>
      <c r="J98" s="44">
        <f>IF(H98&lt;=25%,'ANALISIS DE COTIZACCIONES'!M103,IF(H98&lt;=50%,'ANALISIS DE COTIZACCIONES'!L103,IF(H98&lt;=75%,'ANALISIS DE COTIZACCIONES'!N103,'ANALISIS DE COTIZACCIONES'!O103)))</f>
        <v>199182.33169351341</v>
      </c>
    </row>
    <row r="99" spans="1:10" x14ac:dyDescent="0.25">
      <c r="A99" s="43" t="s">
        <v>139</v>
      </c>
      <c r="B99" s="44">
        <v>87</v>
      </c>
      <c r="C99" s="43" t="s">
        <v>179</v>
      </c>
      <c r="D99" s="44">
        <f>+'ANALISIS DE COTIZACCIONES'!M104</f>
        <v>88447.960204927454</v>
      </c>
      <c r="E99" s="44">
        <f>+'ANALISIS DE COTIZACCIONES'!L104</f>
        <v>100363.38</v>
      </c>
      <c r="F99" s="44">
        <f>+'ANALISIS DE COTIZACCIONES'!N104</f>
        <v>100800.14</v>
      </c>
      <c r="G99" s="44">
        <f>+'ANALISIS DE COTIZACCIONES'!O104</f>
        <v>76728.861723203998</v>
      </c>
      <c r="H99" s="45">
        <f>'ANALISIS DE COTIZACCIONES'!K104/'ANALISIS DE COTIZACCIONES'!L104</f>
        <v>0.45766746215760368</v>
      </c>
      <c r="I99" s="43" t="str">
        <f t="shared" si="2"/>
        <v>Media aritmética</v>
      </c>
      <c r="J99" s="44">
        <f>IF(H99&lt;=25%,'ANALISIS DE COTIZACCIONES'!M104,IF(H99&lt;=50%,'ANALISIS DE COTIZACCIONES'!L104,IF(H99&lt;=75%,'ANALISIS DE COTIZACCIONES'!N104,'ANALISIS DE COTIZACCIONES'!O104)))</f>
        <v>100363.38</v>
      </c>
    </row>
    <row r="100" spans="1:10" x14ac:dyDescent="0.25">
      <c r="A100" s="43" t="s">
        <v>139</v>
      </c>
      <c r="B100" s="44">
        <v>88</v>
      </c>
      <c r="C100" s="43" t="s">
        <v>181</v>
      </c>
      <c r="D100" s="44">
        <f>+'ANALISIS DE COTIZACCIONES'!M105</f>
        <v>44586.00860759928</v>
      </c>
      <c r="E100" s="44">
        <f>+'ANALISIS DE COTIZACCIONES'!L105</f>
        <v>45583.93</v>
      </c>
      <c r="F100" s="44">
        <f>+'ANALISIS DE COTIZACCIONES'!N105</f>
        <v>40151.79</v>
      </c>
      <c r="G100" s="44">
        <f>+'ANALISIS DE COTIZACCIONES'!O105</f>
        <v>43689.496114153095</v>
      </c>
      <c r="H100" s="45">
        <f>'ANALISIS DE COTIZACCIONES'!K105/'ANALISIS DE COTIZACCIONES'!L105</f>
        <v>0.21759217615463727</v>
      </c>
      <c r="I100" s="43" t="str">
        <f t="shared" si="2"/>
        <v>Media geométrica</v>
      </c>
      <c r="J100" s="44">
        <f>IF(H100&lt;=25%,'ANALISIS DE COTIZACCIONES'!M105,IF(H100&lt;=50%,'ANALISIS DE COTIZACCIONES'!L105,IF(H100&lt;=75%,'ANALISIS DE COTIZACCIONES'!N105,'ANALISIS DE COTIZACCIONES'!O105)))</f>
        <v>44586.00860759928</v>
      </c>
    </row>
    <row r="101" spans="1:10" x14ac:dyDescent="0.25">
      <c r="A101" s="43" t="s">
        <v>139</v>
      </c>
      <c r="B101" s="44">
        <v>89</v>
      </c>
      <c r="C101" s="43" t="s">
        <v>183</v>
      </c>
      <c r="D101" s="44">
        <f>+'ANALISIS DE COTIZACCIONES'!M106</f>
        <v>16235.879652272537</v>
      </c>
      <c r="E101" s="44">
        <f>+'ANALISIS DE COTIZACCIONES'!L106</f>
        <v>16628.399999999998</v>
      </c>
      <c r="F101" s="44">
        <f>+'ANALISIS DE COTIZACCIONES'!N106</f>
        <v>17490</v>
      </c>
      <c r="G101" s="44">
        <f>+'ANALISIS DE COTIZACCIONES'!O106</f>
        <v>15825.971980411032</v>
      </c>
      <c r="H101" s="45">
        <f>'ANALISIS DE COTIZACCIONES'!K106/'ANALISIS DE COTIZACCIONES'!L106</f>
        <v>0.20957598801074001</v>
      </c>
      <c r="I101" s="43" t="str">
        <f t="shared" si="2"/>
        <v>Media geométrica</v>
      </c>
      <c r="J101" s="44">
        <f>IF(H101&lt;=25%,'ANALISIS DE COTIZACCIONES'!M106,IF(H101&lt;=50%,'ANALISIS DE COTIZACCIONES'!L106,IF(H101&lt;=75%,'ANALISIS DE COTIZACCIONES'!N106,'ANALISIS DE COTIZACCIONES'!O106)))</f>
        <v>16235.879652272537</v>
      </c>
    </row>
    <row r="102" spans="1:10" x14ac:dyDescent="0.25">
      <c r="A102" s="43" t="s">
        <v>139</v>
      </c>
      <c r="B102" s="44">
        <v>90</v>
      </c>
      <c r="C102" s="43" t="s">
        <v>185</v>
      </c>
      <c r="D102" s="44">
        <f>+'ANALISIS DE COTIZACCIONES'!M107</f>
        <v>16661.123138567313</v>
      </c>
      <c r="E102" s="44">
        <f>+'ANALISIS DE COTIZACCIONES'!L107</f>
        <v>16824.116666666665</v>
      </c>
      <c r="F102" s="44">
        <f>+'ANALISIS DE COTIZACCIONES'!N107</f>
        <v>15290</v>
      </c>
      <c r="G102" s="44">
        <f>+'ANALISIS DE COTIZACCIONES'!O107</f>
        <v>16509.561647561703</v>
      </c>
      <c r="H102" s="45">
        <f>'ANALISIS DE COTIZACCIONES'!K107/'ANALISIS DE COTIZACCIONES'!L107</f>
        <v>0.1433813695319176</v>
      </c>
      <c r="I102" s="43" t="str">
        <f t="shared" si="2"/>
        <v>Media geométrica</v>
      </c>
      <c r="J102" s="44">
        <f>IF(H102&lt;=25%,'ANALISIS DE COTIZACCIONES'!M107,IF(H102&lt;=50%,'ANALISIS DE COTIZACCIONES'!L107,IF(H102&lt;=75%,'ANALISIS DE COTIZACCIONES'!N107,'ANALISIS DE COTIZACCIONES'!O107)))</f>
        <v>16661.123138567313</v>
      </c>
    </row>
    <row r="103" spans="1:10" x14ac:dyDescent="0.25">
      <c r="A103" s="43" t="s">
        <v>139</v>
      </c>
      <c r="B103" s="44">
        <v>91</v>
      </c>
      <c r="C103" s="43" t="s">
        <v>187</v>
      </c>
      <c r="D103" s="44">
        <f>+'ANALISIS DE COTIZACCIONES'!M108</f>
        <v>51552.457886691045</v>
      </c>
      <c r="E103" s="44">
        <f>+'ANALISIS DE COTIZACCIONES'!L108</f>
        <v>51656.933333333327</v>
      </c>
      <c r="F103" s="44">
        <f>+'ANALISIS DE COTIZACCIONES'!N108</f>
        <v>51000</v>
      </c>
      <c r="G103" s="44">
        <f>+'ANALISIS DE COTIZACCIONES'!O108</f>
        <v>51449.287551145833</v>
      </c>
      <c r="H103" s="45">
        <f>'ANALISIS DE COTIZACCIONES'!K108/'ANALISIS DE COTIZACCIONES'!L108</f>
        <v>6.3932830582458369E-2</v>
      </c>
      <c r="I103" s="43" t="str">
        <f t="shared" si="2"/>
        <v>Media geométrica</v>
      </c>
      <c r="J103" s="44">
        <f>IF(H103&lt;=25%,'ANALISIS DE COTIZACCIONES'!M108,IF(H103&lt;=50%,'ANALISIS DE COTIZACCIONES'!L108,IF(H103&lt;=75%,'ANALISIS DE COTIZACCIONES'!N108,'ANALISIS DE COTIZACCIONES'!O108)))</f>
        <v>51552.457886691045</v>
      </c>
    </row>
    <row r="104" spans="1:10" x14ac:dyDescent="0.25">
      <c r="A104" s="43" t="s">
        <v>139</v>
      </c>
      <c r="B104" s="44">
        <v>92</v>
      </c>
      <c r="C104" s="43" t="s">
        <v>189</v>
      </c>
      <c r="D104" s="44">
        <f>+'ANALISIS DE COTIZACCIONES'!M109</f>
        <v>18034.537485653243</v>
      </c>
      <c r="E104" s="44">
        <f>+'ANALISIS DE COTIZACCIONES'!L109</f>
        <v>39439.450000000004</v>
      </c>
      <c r="F104" s="44">
        <f>+'ANALISIS DE COTIZACCIONES'!N109</f>
        <v>17000</v>
      </c>
      <c r="G104" s="44">
        <f>+'ANALISIS DE COTIZACCIONES'!O109</f>
        <v>8511.4080917437368</v>
      </c>
      <c r="H104" s="45">
        <f>'ANALISIS DE COTIZACCIONES'!K109/'ANALISIS DE COTIZACCIONES'!L109</f>
        <v>1.0554154107773419</v>
      </c>
      <c r="I104" s="43" t="str">
        <f t="shared" si="2"/>
        <v>Media armónica</v>
      </c>
      <c r="J104" s="44">
        <f>IF(H104&lt;=25%,'ANALISIS DE COTIZACCIONES'!M109,IF(H104&lt;=50%,'ANALISIS DE COTIZACCIONES'!L109,IF(H104&lt;=75%,'ANALISIS DE COTIZACCIONES'!N109,'ANALISIS DE COTIZACCIONES'!O109)))</f>
        <v>8511.4080917437368</v>
      </c>
    </row>
    <row r="105" spans="1:10" x14ac:dyDescent="0.25">
      <c r="A105" s="43" t="s">
        <v>191</v>
      </c>
      <c r="B105" s="44">
        <v>93</v>
      </c>
      <c r="C105" s="43" t="s">
        <v>193</v>
      </c>
      <c r="D105" s="44">
        <f>+'ANALISIS DE COTIZACCIONES'!M115</f>
        <v>4787022.4795085918</v>
      </c>
      <c r="E105" s="44">
        <f>+'ANALISIS DE COTIZACCIONES'!L115</f>
        <v>4965830</v>
      </c>
      <c r="F105" s="44">
        <f>+'ANALISIS DE COTIZACCIONES'!N115</f>
        <v>5712000</v>
      </c>
      <c r="G105" s="44">
        <f>+'ANALISIS DE COTIZACCIONES'!O115</f>
        <v>4591627.2516919607</v>
      </c>
      <c r="H105" s="45">
        <f>'ANALISIS DE COTIZACCIONES'!K115/'ANALISIS DE COTIZACCIONES'!L115</f>
        <v>0.24969318008209504</v>
      </c>
      <c r="I105" s="43" t="str">
        <f t="shared" si="2"/>
        <v>Media geométrica</v>
      </c>
      <c r="J105" s="44">
        <f>IF(H105&lt;=25%,'ANALISIS DE COTIZACCIONES'!M115,IF(H105&lt;=50%,'ANALISIS DE COTIZACCIONES'!L115,IF(H105&lt;=75%,'ANALISIS DE COTIZACCIONES'!N115,'ANALISIS DE COTIZACCIONES'!O115)))</f>
        <v>4787022.4795085918</v>
      </c>
    </row>
    <row r="106" spans="1:10" x14ac:dyDescent="0.25">
      <c r="A106" s="43" t="s">
        <v>191</v>
      </c>
      <c r="B106" s="44">
        <v>94</v>
      </c>
      <c r="C106" s="43" t="s">
        <v>195</v>
      </c>
      <c r="D106" s="44">
        <f>+'ANALISIS DE COTIZACCIONES'!M116</f>
        <v>1868781.1369963214</v>
      </c>
      <c r="E106" s="44">
        <f>+'ANALISIS DE COTIZACCIONES'!L116</f>
        <v>2425097.0166666666</v>
      </c>
      <c r="F106" s="44">
        <f>+'ANALISIS DE COTIZACCIONES'!N116</f>
        <v>3326401.05</v>
      </c>
      <c r="G106" s="44">
        <f>+'ANALISIS DE COTIZACCIONES'!O116</f>
        <v>1296846.8075045405</v>
      </c>
      <c r="H106" s="45">
        <f>'ANALISIS DE COTIZACCIONES'!K116/'ANALISIS DE COTIZACCIONES'!L116</f>
        <v>0.53718980118154369</v>
      </c>
      <c r="I106" s="43" t="str">
        <f t="shared" si="2"/>
        <v>Mediana</v>
      </c>
      <c r="J106" s="44">
        <f>IF(H106&lt;=25%,'ANALISIS DE COTIZACCIONES'!M116,IF(H106&lt;=50%,'ANALISIS DE COTIZACCIONES'!L116,IF(H106&lt;=75%,'ANALISIS DE COTIZACCIONES'!N116,'ANALISIS DE COTIZACCIONES'!O116)))</f>
        <v>3326401.05</v>
      </c>
    </row>
    <row r="107" spans="1:10" x14ac:dyDescent="0.25">
      <c r="A107" s="43" t="s">
        <v>191</v>
      </c>
      <c r="B107" s="44">
        <v>95</v>
      </c>
      <c r="C107" s="43" t="s">
        <v>197</v>
      </c>
      <c r="D107" s="44">
        <f>+'ANALISIS DE COTIZACCIONES'!M117</f>
        <v>547495.72374412161</v>
      </c>
      <c r="E107" s="44">
        <f>+'ANALISIS DE COTIZACCIONES'!L117</f>
        <v>826214.30333333334</v>
      </c>
      <c r="F107" s="44">
        <f>+'ANALISIS DE COTIZACCIONES'!N117</f>
        <v>703752.91</v>
      </c>
      <c r="G107" s="44">
        <f>+'ANALISIS DE COTIZACCIONES'!O117</f>
        <v>332149.08382128959</v>
      </c>
      <c r="H107" s="45">
        <f>'ANALISIS DE COTIZACCIONES'!K117/'ANALISIS DE COTIZACCIONES'!L117</f>
        <v>0.7432246447831663</v>
      </c>
      <c r="I107" s="43" t="str">
        <f t="shared" si="2"/>
        <v>Mediana</v>
      </c>
      <c r="J107" s="44">
        <f>IF(H107&lt;=25%,'ANALISIS DE COTIZACCIONES'!M117,IF(H107&lt;=50%,'ANALISIS DE COTIZACCIONES'!L117,IF(H107&lt;=75%,'ANALISIS DE COTIZACCIONES'!N117,'ANALISIS DE COTIZACCIONES'!O117)))</f>
        <v>703752.91</v>
      </c>
    </row>
    <row r="108" spans="1:10" x14ac:dyDescent="0.25">
      <c r="A108" s="43" t="s">
        <v>191</v>
      </c>
      <c r="B108" s="44">
        <v>96</v>
      </c>
      <c r="C108" s="43" t="s">
        <v>199</v>
      </c>
      <c r="D108" s="44">
        <f>+'ANALISIS DE COTIZACCIONES'!M118</f>
        <v>247030.42405934047</v>
      </c>
      <c r="E108" s="44">
        <f>+'ANALISIS DE COTIZACCIONES'!L118</f>
        <v>265948.66666666669</v>
      </c>
      <c r="F108" s="44">
        <f>+'ANALISIS DE COTIZACCIONES'!N118</f>
        <v>296890</v>
      </c>
      <c r="G108" s="44">
        <f>+'ANALISIS DE COTIZACCIONES'!O118</f>
        <v>226683.48041003296</v>
      </c>
      <c r="H108" s="45">
        <f>'ANALISIS DE COTIZACCIONES'!K118/'ANALISIS DE COTIZACCIONES'!L118</f>
        <v>0.34573479533355805</v>
      </c>
      <c r="I108" s="43" t="str">
        <f t="shared" si="2"/>
        <v>Media aritmética</v>
      </c>
      <c r="J108" s="44">
        <f>IF(H108&lt;=25%,'ANALISIS DE COTIZACCIONES'!M118,IF(H108&lt;=50%,'ANALISIS DE COTIZACCIONES'!L118,IF(H108&lt;=75%,'ANALISIS DE COTIZACCIONES'!N118,'ANALISIS DE COTIZACCIONES'!O118)))</f>
        <v>265948.66666666669</v>
      </c>
    </row>
    <row r="109" spans="1:10" x14ac:dyDescent="0.25">
      <c r="A109" s="43" t="s">
        <v>191</v>
      </c>
      <c r="B109" s="44">
        <v>97</v>
      </c>
      <c r="C109" s="43" t="s">
        <v>201</v>
      </c>
      <c r="D109" s="44">
        <f>+'ANALISIS DE COTIZACCIONES'!M119</f>
        <v>216438.38474546169</v>
      </c>
      <c r="E109" s="44">
        <f>+'ANALISIS DE COTIZACCIONES'!L119</f>
        <v>282454.46666666667</v>
      </c>
      <c r="F109" s="44">
        <f>+'ANALISIS DE COTIZACCIONES'!N119</f>
        <v>219890</v>
      </c>
      <c r="G109" s="44">
        <f>+'ANALISIS DE COTIZACCIONES'!O119</f>
        <v>165236.06519919421</v>
      </c>
      <c r="H109" s="45">
        <f>'ANALISIS DE COTIZACCIONES'!K119/'ANALISIS DE COTIZACCIONES'!L119</f>
        <v>0.67951098085335981</v>
      </c>
      <c r="I109" s="43" t="str">
        <f t="shared" ref="I109:I140" si="3">IF(H109&lt;=25%,"Media geométrica",IF(H109&lt;=50%,"Media aritmética",IF(H109&lt;=75%,"Mediana","Media armónica")))</f>
        <v>Mediana</v>
      </c>
      <c r="J109" s="44">
        <f>IF(H109&lt;=25%,'ANALISIS DE COTIZACCIONES'!M119,IF(H109&lt;=50%,'ANALISIS DE COTIZACCIONES'!L119,IF(H109&lt;=75%,'ANALISIS DE COTIZACCIONES'!N119,'ANALISIS DE COTIZACCIONES'!O119)))</f>
        <v>219890</v>
      </c>
    </row>
    <row r="110" spans="1:10" x14ac:dyDescent="0.25">
      <c r="A110" s="43" t="s">
        <v>191</v>
      </c>
      <c r="B110" s="44">
        <v>98</v>
      </c>
      <c r="C110" s="43" t="s">
        <v>203</v>
      </c>
      <c r="D110" s="44">
        <f>+'ANALISIS DE COTIZACCIONES'!M120</f>
        <v>203432.27687595255</v>
      </c>
      <c r="E110" s="44">
        <f>+'ANALISIS DE COTIZACCIONES'!L120</f>
        <v>207424.35</v>
      </c>
      <c r="F110" s="44">
        <f>+'ANALISIS DE COTIZACCIONES'!N120</f>
        <v>233353.05</v>
      </c>
      <c r="G110" s="44">
        <f>+'ANALISIS DE COTIZACCIONES'!O120</f>
        <v>199133.92083516248</v>
      </c>
      <c r="H110" s="45">
        <f>'ANALISIS DE COTIZACCIONES'!K120/'ANALISIS DE COTIZACCIONES'!L120</f>
        <v>0.18632793148099724</v>
      </c>
      <c r="I110" s="43" t="str">
        <f t="shared" si="3"/>
        <v>Media geométrica</v>
      </c>
      <c r="J110" s="44">
        <f>IF(H110&lt;=25%,'ANALISIS DE COTIZACCIONES'!M120,IF(H110&lt;=50%,'ANALISIS DE COTIZACCIONES'!L120,IF(H110&lt;=75%,'ANALISIS DE COTIZACCIONES'!N120,'ANALISIS DE COTIZACCIONES'!O120)))</f>
        <v>203432.27687595255</v>
      </c>
    </row>
    <row r="111" spans="1:10" x14ac:dyDescent="0.25">
      <c r="A111" s="43" t="s">
        <v>191</v>
      </c>
      <c r="B111" s="44">
        <v>99</v>
      </c>
      <c r="C111" s="43" t="s">
        <v>205</v>
      </c>
      <c r="D111" s="44">
        <f>+'ANALISIS DE COTIZACCIONES'!M121</f>
        <v>613833.10408352152</v>
      </c>
      <c r="E111" s="44">
        <f>+'ANALISIS DE COTIZACCIONES'!L121</f>
        <v>653190.26666666672</v>
      </c>
      <c r="F111" s="44">
        <f>+'ANALISIS DE COTIZACCIONES'!N121</f>
        <v>797680.8</v>
      </c>
      <c r="G111" s="44">
        <f>+'ANALISIS DE COTIZACCIONES'!O121</f>
        <v>570249.5424534824</v>
      </c>
      <c r="H111" s="45">
        <f>'ANALISIS DE COTIZACCIONES'!K121/'ANALISIS DE COTIZACCIONES'!L121</f>
        <v>0.31426370554963812</v>
      </c>
      <c r="I111" s="43" t="str">
        <f t="shared" si="3"/>
        <v>Media aritmética</v>
      </c>
      <c r="J111" s="44">
        <f>IF(H111&lt;=25%,'ANALISIS DE COTIZACCIONES'!M121,IF(H111&lt;=50%,'ANALISIS DE COTIZACCIONES'!L121,IF(H111&lt;=75%,'ANALISIS DE COTIZACCIONES'!N121,'ANALISIS DE COTIZACCIONES'!O121)))</f>
        <v>653190.26666666672</v>
      </c>
    </row>
    <row r="112" spans="1:10" x14ac:dyDescent="0.25">
      <c r="A112" s="43" t="s">
        <v>191</v>
      </c>
      <c r="B112" s="44">
        <v>100</v>
      </c>
      <c r="C112" s="43" t="s">
        <v>207</v>
      </c>
      <c r="D112" s="44">
        <f>+'ANALISIS DE COTIZACCIONES'!M122</f>
        <v>165257.92063270533</v>
      </c>
      <c r="E112" s="44">
        <f>+'ANALISIS DE COTIZACCIONES'!L122</f>
        <v>186651.21666666667</v>
      </c>
      <c r="F112" s="44">
        <f>+'ANALISIS DE COTIZACCIONES'!N122</f>
        <v>170000</v>
      </c>
      <c r="G112" s="44">
        <f>+'ANALISIS DE COTIZACCIONES'!O122</f>
        <v>145837.98680958297</v>
      </c>
      <c r="H112" s="45">
        <f>'ANALISIS DE COTIZACCIONES'!K122/'ANALISIS DE COTIZACCIONES'!L122</f>
        <v>0.47267425336014807</v>
      </c>
      <c r="I112" s="43" t="str">
        <f t="shared" si="3"/>
        <v>Media aritmética</v>
      </c>
      <c r="J112" s="44">
        <f>IF(H112&lt;=25%,'ANALISIS DE COTIZACCIONES'!M122,IF(H112&lt;=50%,'ANALISIS DE COTIZACCIONES'!L122,IF(H112&lt;=75%,'ANALISIS DE COTIZACCIONES'!N122,'ANALISIS DE COTIZACCIONES'!O122)))</f>
        <v>186651.21666666667</v>
      </c>
    </row>
    <row r="113" spans="1:10" x14ac:dyDescent="0.25">
      <c r="A113" s="43" t="s">
        <v>191</v>
      </c>
      <c r="B113" s="44">
        <v>101</v>
      </c>
      <c r="C113" s="43" t="s">
        <v>209</v>
      </c>
      <c r="D113" s="44">
        <f>+'ANALISIS DE COTIZACCIONES'!M123</f>
        <v>794175.61012446613</v>
      </c>
      <c r="E113" s="44">
        <f>+'ANALISIS DE COTIZACCIONES'!L123</f>
        <v>819707.19333333336</v>
      </c>
      <c r="F113" s="44">
        <f>+'ANALISIS DE COTIZACCIONES'!N123</f>
        <v>935000</v>
      </c>
      <c r="G113" s="44">
        <f>+'ANALISIS DE COTIZACCIONES'!O123</f>
        <v>766378.61488536815</v>
      </c>
      <c r="H113" s="45">
        <f>'ANALISIS DE COTIZACCIONES'!K123/'ANALISIS DE COTIZACCIONES'!L123</f>
        <v>0.23357199502955123</v>
      </c>
      <c r="I113" s="43" t="str">
        <f t="shared" si="3"/>
        <v>Media geométrica</v>
      </c>
      <c r="J113" s="44">
        <f>IF(H113&lt;=25%,'ANALISIS DE COTIZACCIONES'!M123,IF(H113&lt;=50%,'ANALISIS DE COTIZACCIONES'!L123,IF(H113&lt;=75%,'ANALISIS DE COTIZACCIONES'!N123,'ANALISIS DE COTIZACCIONES'!O123)))</f>
        <v>794175.61012446613</v>
      </c>
    </row>
    <row r="114" spans="1:10" x14ac:dyDescent="0.25">
      <c r="A114" s="43" t="s">
        <v>191</v>
      </c>
      <c r="B114" s="44">
        <v>102</v>
      </c>
      <c r="C114" s="43" t="s">
        <v>211</v>
      </c>
      <c r="D114" s="44">
        <f>+'ANALISIS DE COTIZACCIONES'!M124</f>
        <v>78941.523589548378</v>
      </c>
      <c r="E114" s="44">
        <f>+'ANALISIS DE COTIZACCIONES'!L124</f>
        <v>80490.62</v>
      </c>
      <c r="F114" s="44">
        <f>+'ANALISIS DE COTIZACCIONES'!N124</f>
        <v>90551.86</v>
      </c>
      <c r="G114" s="44">
        <f>+'ANALISIS DE COTIZACCIONES'!O124</f>
        <v>77273.577211690368</v>
      </c>
      <c r="H114" s="45">
        <f>'ANALISIS DE COTIZACCIONES'!K124/'ANALISIS DE COTIZACCIONES'!L124</f>
        <v>0.18632683295952443</v>
      </c>
      <c r="I114" s="43" t="str">
        <f t="shared" si="3"/>
        <v>Media geométrica</v>
      </c>
      <c r="J114" s="44">
        <f>IF(H114&lt;=25%,'ANALISIS DE COTIZACCIONES'!M124,IF(H114&lt;=50%,'ANALISIS DE COTIZACCIONES'!L124,IF(H114&lt;=75%,'ANALISIS DE COTIZACCIONES'!N124,'ANALISIS DE COTIZACCIONES'!O124)))</f>
        <v>78941.523589548378</v>
      </c>
    </row>
    <row r="115" spans="1:10" x14ac:dyDescent="0.25">
      <c r="A115" s="43" t="s">
        <v>191</v>
      </c>
      <c r="B115" s="44">
        <v>103</v>
      </c>
      <c r="C115" s="43" t="s">
        <v>213</v>
      </c>
      <c r="D115" s="44">
        <f>+'ANALISIS DE COTIZACCIONES'!M125</f>
        <v>1664401.9451287</v>
      </c>
      <c r="E115" s="44">
        <f>+'ANALISIS DE COTIZACCIONES'!L125</f>
        <v>3054569.853333333</v>
      </c>
      <c r="F115" s="44">
        <f>+'ANALISIS DE COTIZACCIONES'!N125</f>
        <v>3464890</v>
      </c>
      <c r="G115" s="44">
        <f>+'ANALISIS DE COTIZACCIONES'!O125</f>
        <v>656292.49843006791</v>
      </c>
      <c r="H115" s="45">
        <f>'ANALISIS DE COTIZACCIONES'!K125/'ANALISIS DE COTIZACCIONES'!L125</f>
        <v>0.70289547774139871</v>
      </c>
      <c r="I115" s="43" t="str">
        <f t="shared" si="3"/>
        <v>Mediana</v>
      </c>
      <c r="J115" s="44">
        <f>IF(H115&lt;=25%,'ANALISIS DE COTIZACCIONES'!M125,IF(H115&lt;=50%,'ANALISIS DE COTIZACCIONES'!L125,IF(H115&lt;=75%,'ANALISIS DE COTIZACCIONES'!N125,'ANALISIS DE COTIZACCIONES'!O125)))</f>
        <v>3464890</v>
      </c>
    </row>
    <row r="116" spans="1:10" x14ac:dyDescent="0.25">
      <c r="A116" s="43" t="s">
        <v>191</v>
      </c>
      <c r="B116" s="44">
        <v>104</v>
      </c>
      <c r="C116" s="43" t="s">
        <v>215</v>
      </c>
      <c r="D116" s="44">
        <f>+'ANALISIS DE COTIZACCIONES'!M126</f>
        <v>564846.34053881734</v>
      </c>
      <c r="E116" s="44">
        <f>+'ANALISIS DE COTIZACCIONES'!L126</f>
        <v>1307006.9133333333</v>
      </c>
      <c r="F116" s="44">
        <f>+'ANALISIS DE COTIZACCIONES'!N126</f>
        <v>229500</v>
      </c>
      <c r="G116" s="44">
        <f>+'ANALISIS DE COTIZACCIONES'!O126</f>
        <v>331185.33855960215</v>
      </c>
      <c r="H116" s="45">
        <f>'ANALISIS DE COTIZACCIONES'!K126/'ANALISIS DE COTIZACCIONES'!L126</f>
        <v>1.1674415778859566</v>
      </c>
      <c r="I116" s="43" t="str">
        <f t="shared" si="3"/>
        <v>Media armónica</v>
      </c>
      <c r="J116" s="44">
        <f>IF(H116&lt;=25%,'ANALISIS DE COTIZACCIONES'!M126,IF(H116&lt;=50%,'ANALISIS DE COTIZACCIONES'!L126,IF(H116&lt;=75%,'ANALISIS DE COTIZACCIONES'!N126,'ANALISIS DE COTIZACCIONES'!O126)))</f>
        <v>331185.33855960215</v>
      </c>
    </row>
    <row r="117" spans="1:10" ht="30" x14ac:dyDescent="0.25">
      <c r="A117" s="43" t="s">
        <v>191</v>
      </c>
      <c r="B117" s="44">
        <v>105</v>
      </c>
      <c r="C117" s="43" t="s">
        <v>217</v>
      </c>
      <c r="D117" s="44">
        <f>+'ANALISIS DE COTIZACCIONES'!M127</f>
        <v>3451361.084557801</v>
      </c>
      <c r="E117" s="44">
        <f>+'ANALISIS DE COTIZACCIONES'!L127</f>
        <v>3453332.4</v>
      </c>
      <c r="F117" s="44">
        <f>+'ANALISIS DE COTIZACCIONES'!N127</f>
        <v>3453332.4</v>
      </c>
      <c r="G117" s="44">
        <f>+'ANALISIS DE COTIZACCIONES'!O127</f>
        <v>3449390.8944299715</v>
      </c>
      <c r="H117" s="45">
        <f>'ANALISIS DE COTIZACCIONES'!K127/'ANALISIS DE COTIZACCIONES'!L127</f>
        <v>3.3784063184881967E-2</v>
      </c>
      <c r="I117" s="43" t="str">
        <f t="shared" si="3"/>
        <v>Media geométrica</v>
      </c>
      <c r="J117" s="44">
        <f>IF(H117&lt;=25%,'ANALISIS DE COTIZACCIONES'!M127,IF(H117&lt;=50%,'ANALISIS DE COTIZACCIONES'!L127,IF(H117&lt;=75%,'ANALISIS DE COTIZACCIONES'!N127,'ANALISIS DE COTIZACCIONES'!O127)))</f>
        <v>3451361.084557801</v>
      </c>
    </row>
    <row r="118" spans="1:10" x14ac:dyDescent="0.25">
      <c r="A118" s="43" t="s">
        <v>191</v>
      </c>
      <c r="B118" s="44">
        <v>106</v>
      </c>
      <c r="C118" s="43" t="s">
        <v>219</v>
      </c>
      <c r="D118" s="44">
        <f>+'ANALISIS DE COTIZACCIONES'!M128</f>
        <v>2313624.4293316063</v>
      </c>
      <c r="E118" s="44">
        <f>+'ANALISIS DE COTIZACCIONES'!L128</f>
        <v>2324580</v>
      </c>
      <c r="F118" s="44">
        <f>+'ANALISIS DE COTIZACCIONES'!N128</f>
        <v>2324580</v>
      </c>
      <c r="G118" s="44">
        <f>+'ANALISIS DE COTIZACCIONES'!O128</f>
        <v>2302720.4914436159</v>
      </c>
      <c r="H118" s="45">
        <f>'ANALISIS DE COTIZACCIONES'!K128/'ANALISIS DE COTIZACCIONES'!L128</f>
        <v>9.697235629662132E-2</v>
      </c>
      <c r="I118" s="43" t="str">
        <f t="shared" si="3"/>
        <v>Media geométrica</v>
      </c>
      <c r="J118" s="44">
        <f>IF(H118&lt;=25%,'ANALISIS DE COTIZACCIONES'!M128,IF(H118&lt;=50%,'ANALISIS DE COTIZACCIONES'!L128,IF(H118&lt;=75%,'ANALISIS DE COTIZACCIONES'!N128,'ANALISIS DE COTIZACCIONES'!O128)))</f>
        <v>2313624.4293316063</v>
      </c>
    </row>
    <row r="119" spans="1:10" x14ac:dyDescent="0.25">
      <c r="A119" s="43" t="s">
        <v>191</v>
      </c>
      <c r="B119" s="44">
        <v>107</v>
      </c>
      <c r="C119" s="43" t="s">
        <v>221</v>
      </c>
      <c r="D119" s="44">
        <f>+'ANALISIS DE COTIZACCIONES'!M129</f>
        <v>131034.57570618473</v>
      </c>
      <c r="E119" s="44">
        <f>+'ANALISIS DE COTIZACCIONES'!L129</f>
        <v>141140.97</v>
      </c>
      <c r="F119" s="44">
        <f>+'ANALISIS DE COTIZACCIONES'!N129</f>
        <v>117300</v>
      </c>
      <c r="G119" s="44">
        <f>+'ANALISIS DE COTIZACCIONES'!O129</f>
        <v>122522.65231902016</v>
      </c>
      <c r="H119" s="45">
        <f>'ANALISIS DE COTIZACCIONES'!K129/'ANALISIS DE COTIZACCIONES'!L129</f>
        <v>0.39548281814970748</v>
      </c>
      <c r="I119" s="43" t="str">
        <f t="shared" si="3"/>
        <v>Media aritmética</v>
      </c>
      <c r="J119" s="44">
        <f>IF(H119&lt;=25%,'ANALISIS DE COTIZACCIONES'!M129,IF(H119&lt;=50%,'ANALISIS DE COTIZACCIONES'!L129,IF(H119&lt;=75%,'ANALISIS DE COTIZACCIONES'!N129,'ANALISIS DE COTIZACCIONES'!O129)))</f>
        <v>141140.97</v>
      </c>
    </row>
    <row r="120" spans="1:10" x14ac:dyDescent="0.25">
      <c r="A120" s="43" t="s">
        <v>191</v>
      </c>
      <c r="B120" s="44">
        <v>108</v>
      </c>
      <c r="C120" s="43" t="s">
        <v>223</v>
      </c>
      <c r="D120" s="44">
        <f>+'ANALISIS DE COTIZACCIONES'!M130</f>
        <v>129579.31162041117</v>
      </c>
      <c r="E120" s="44">
        <f>+'ANALISIS DE COTIZACCIONES'!L130</f>
        <v>130740.85333333333</v>
      </c>
      <c r="F120" s="44">
        <f>+'ANALISIS DE COTIZACCIONES'!N130</f>
        <v>131890</v>
      </c>
      <c r="G120" s="44">
        <f>+'ANALISIS DE COTIZACCIONES'!O130</f>
        <v>128407.98244670084</v>
      </c>
      <c r="H120" s="45">
        <f>'ANALISIS DE COTIZACCIONES'!K130/'ANALISIS DE COTIZACCIONES'!L130</f>
        <v>0.13212956086751593</v>
      </c>
      <c r="I120" s="43" t="str">
        <f t="shared" si="3"/>
        <v>Media geométrica</v>
      </c>
      <c r="J120" s="44">
        <f>IF(H120&lt;=25%,'ANALISIS DE COTIZACCIONES'!M130,IF(H120&lt;=50%,'ANALISIS DE COTIZACCIONES'!L130,IF(H120&lt;=75%,'ANALISIS DE COTIZACCIONES'!N130,'ANALISIS DE COTIZACCIONES'!O130)))</f>
        <v>129579.31162041117</v>
      </c>
    </row>
    <row r="121" spans="1:10" x14ac:dyDescent="0.25">
      <c r="A121" s="43" t="s">
        <v>191</v>
      </c>
      <c r="B121" s="44">
        <v>109</v>
      </c>
      <c r="C121" s="43" t="s">
        <v>225</v>
      </c>
      <c r="D121" s="44">
        <f>+'ANALISIS DE COTIZACCIONES'!M131</f>
        <v>15885.256616305429</v>
      </c>
      <c r="E121" s="44">
        <f>+'ANALISIS DE COTIZACCIONES'!L131</f>
        <v>20721.993333333336</v>
      </c>
      <c r="F121" s="44">
        <f>+'ANALISIS DE COTIZACCIONES'!N131</f>
        <v>12459</v>
      </c>
      <c r="G121" s="44">
        <f>+'ANALISIS DE COTIZACCIONES'!O131</f>
        <v>12779.036451401233</v>
      </c>
      <c r="H121" s="45">
        <f>'ANALISIS DE COTIZACCIONES'!K131/'ANALISIS DE COTIZACCIONES'!L131</f>
        <v>0.73416317767766914</v>
      </c>
      <c r="I121" s="43" t="str">
        <f t="shared" si="3"/>
        <v>Mediana</v>
      </c>
      <c r="J121" s="44">
        <f>IF(H121&lt;=25%,'ANALISIS DE COTIZACCIONES'!M131,IF(H121&lt;=50%,'ANALISIS DE COTIZACCIONES'!L131,IF(H121&lt;=75%,'ANALISIS DE COTIZACCIONES'!N131,'ANALISIS DE COTIZACCIONES'!O131)))</f>
        <v>12459</v>
      </c>
    </row>
    <row r="122" spans="1:10" x14ac:dyDescent="0.25">
      <c r="A122" s="43" t="s">
        <v>191</v>
      </c>
      <c r="B122" s="44">
        <v>110</v>
      </c>
      <c r="C122" s="43" t="s">
        <v>227</v>
      </c>
      <c r="D122" s="44">
        <f>+'ANALISIS DE COTIZACCIONES'!M132</f>
        <v>15546.834169587348</v>
      </c>
      <c r="E122" s="44">
        <f>+'ANALISIS DE COTIZACCIONES'!L132</f>
        <v>17483.286666666667</v>
      </c>
      <c r="F122" s="44">
        <f>+'ANALISIS DE COTIZACCIONES'!N132</f>
        <v>19151.86</v>
      </c>
      <c r="G122" s="44">
        <f>+'ANALISIS DE COTIZACCIONES'!O132</f>
        <v>13518.226696873016</v>
      </c>
      <c r="H122" s="45">
        <f>'ANALISIS DE COTIZACCIONES'!K132/'ANALISIS DE COTIZACCIONES'!L132</f>
        <v>0.42565101002323774</v>
      </c>
      <c r="I122" s="43" t="str">
        <f t="shared" si="3"/>
        <v>Media aritmética</v>
      </c>
      <c r="J122" s="44">
        <f>IF(H122&lt;=25%,'ANALISIS DE COTIZACCIONES'!M132,IF(H122&lt;=50%,'ANALISIS DE COTIZACCIONES'!L132,IF(H122&lt;=75%,'ANALISIS DE COTIZACCIONES'!N132,'ANALISIS DE COTIZACCIONES'!O132)))</f>
        <v>17483.286666666667</v>
      </c>
    </row>
    <row r="123" spans="1:10" x14ac:dyDescent="0.25">
      <c r="A123" s="43" t="s">
        <v>191</v>
      </c>
      <c r="B123" s="44">
        <v>111</v>
      </c>
      <c r="C123" s="43" t="s">
        <v>229</v>
      </c>
      <c r="D123" s="44">
        <f>+'ANALISIS DE COTIZACCIONES'!M133</f>
        <v>14319.869208117636</v>
      </c>
      <c r="E123" s="44">
        <f>+'ANALISIS DE COTIZACCIONES'!L133</f>
        <v>17163.526666666668</v>
      </c>
      <c r="F123" s="44">
        <f>+'ANALISIS DE COTIZACCIONES'!N133</f>
        <v>12089</v>
      </c>
      <c r="G123" s="44">
        <f>+'ANALISIS DE COTIZACCIONES'!O133</f>
        <v>12248.233583220906</v>
      </c>
      <c r="H123" s="45">
        <f>'ANALISIS DE COTIZACCIONES'!K133/'ANALISIS DE COTIZACCIONES'!L133</f>
        <v>0.61020608509059437</v>
      </c>
      <c r="I123" s="43" t="str">
        <f t="shared" si="3"/>
        <v>Mediana</v>
      </c>
      <c r="J123" s="44">
        <f>IF(H123&lt;=25%,'ANALISIS DE COTIZACCIONES'!M133,IF(H123&lt;=50%,'ANALISIS DE COTIZACCIONES'!L133,IF(H123&lt;=75%,'ANALISIS DE COTIZACCIONES'!N133,'ANALISIS DE COTIZACCIONES'!O133)))</f>
        <v>12089</v>
      </c>
    </row>
    <row r="124" spans="1:10" x14ac:dyDescent="0.25">
      <c r="A124" s="43" t="s">
        <v>191</v>
      </c>
      <c r="B124" s="44">
        <v>112</v>
      </c>
      <c r="C124" s="43" t="s">
        <v>231</v>
      </c>
      <c r="D124" s="44">
        <f>+'ANALISIS DE COTIZACCIONES'!M134</f>
        <v>110757.69967348587</v>
      </c>
      <c r="E124" s="44">
        <f>+'ANALISIS DE COTIZACCIONES'!L134</f>
        <v>112674.46666666667</v>
      </c>
      <c r="F124" s="44">
        <f>+'ANALISIS DE COTIZACCIONES'!N134</f>
        <v>102000</v>
      </c>
      <c r="G124" s="44">
        <f>+'ANALISIS DE COTIZACCIONES'!O134</f>
        <v>109000.98634579174</v>
      </c>
      <c r="H124" s="45">
        <f>'ANALISIS DE COTIZACCIONES'!K134/'ANALISIS DE COTIZACCIONES'!L134</f>
        <v>0.19058268587305743</v>
      </c>
      <c r="I124" s="43" t="str">
        <f t="shared" si="3"/>
        <v>Media geométrica</v>
      </c>
      <c r="J124" s="44">
        <f>IF(H124&lt;=25%,'ANALISIS DE COTIZACCIONES'!M134,IF(H124&lt;=50%,'ANALISIS DE COTIZACCIONES'!L134,IF(H124&lt;=75%,'ANALISIS DE COTIZACCIONES'!N134,'ANALISIS DE COTIZACCIONES'!O134)))</f>
        <v>110757.69967348587</v>
      </c>
    </row>
    <row r="125" spans="1:10" x14ac:dyDescent="0.25">
      <c r="A125" s="43" t="s">
        <v>191</v>
      </c>
      <c r="B125" s="44">
        <v>113</v>
      </c>
      <c r="C125" s="43" t="s">
        <v>233</v>
      </c>
      <c r="D125" s="44">
        <f>+'ANALISIS DE COTIZACCIONES'!M135</f>
        <v>697598.58847769676</v>
      </c>
      <c r="E125" s="44">
        <f>+'ANALISIS DE COTIZACCIONES'!L135</f>
        <v>709796.27</v>
      </c>
      <c r="F125" s="44">
        <f>+'ANALISIS DE COTIZACCIONES'!N135</f>
        <v>729300</v>
      </c>
      <c r="G125" s="44">
        <f>+'ANALISIS DE COTIZACCIONES'!O135</f>
        <v>685095.65143074922</v>
      </c>
      <c r="H125" s="45">
        <f>'ANALISIS DE COTIZACCIONES'!K135/'ANALISIS DE COTIZACCIONES'!L135</f>
        <v>0.18136234030805981</v>
      </c>
      <c r="I125" s="43" t="str">
        <f t="shared" si="3"/>
        <v>Media geométrica</v>
      </c>
      <c r="J125" s="44">
        <f>IF(H125&lt;=25%,'ANALISIS DE COTIZACCIONES'!M135,IF(H125&lt;=50%,'ANALISIS DE COTIZACCIONES'!L135,IF(H125&lt;=75%,'ANALISIS DE COTIZACCIONES'!N135,'ANALISIS DE COTIZACCIONES'!O135)))</f>
        <v>697598.58847769676</v>
      </c>
    </row>
    <row r="126" spans="1:10" x14ac:dyDescent="0.25">
      <c r="A126" s="43" t="s">
        <v>191</v>
      </c>
      <c r="B126" s="44">
        <v>114</v>
      </c>
      <c r="C126" s="43" t="s">
        <v>235</v>
      </c>
      <c r="D126" s="44">
        <f>+'ANALISIS DE COTIZACCIONES'!M136</f>
        <v>648117.92997655913</v>
      </c>
      <c r="E126" s="44">
        <f>+'ANALISIS DE COTIZACCIONES'!L136</f>
        <v>675744.16333333333</v>
      </c>
      <c r="F126" s="44">
        <f>+'ANALISIS DE COTIZACCIONES'!N136</f>
        <v>612000</v>
      </c>
      <c r="G126" s="44">
        <f>+'ANALISIS DE COTIZACCIONES'!O136</f>
        <v>623004.00741703052</v>
      </c>
      <c r="H126" s="45">
        <f>'ANALISIS DE COTIZACCIONES'!K136/'ANALISIS DE COTIZACCIONES'!L136</f>
        <v>0.29329720548444127</v>
      </c>
      <c r="I126" s="43" t="str">
        <f t="shared" si="3"/>
        <v>Media aritmética</v>
      </c>
      <c r="J126" s="44">
        <f>IF(H126&lt;=25%,'ANALISIS DE COTIZACCIONES'!M136,IF(H126&lt;=50%,'ANALISIS DE COTIZACCIONES'!L136,IF(H126&lt;=75%,'ANALISIS DE COTIZACCIONES'!N136,'ANALISIS DE COTIZACCIONES'!O136)))</f>
        <v>675744.16333333333</v>
      </c>
    </row>
    <row r="127" spans="1:10" x14ac:dyDescent="0.25">
      <c r="A127" s="43" t="s">
        <v>191</v>
      </c>
      <c r="B127" s="44">
        <v>115</v>
      </c>
      <c r="C127" s="43" t="s">
        <v>237</v>
      </c>
      <c r="D127" s="44">
        <f>+'ANALISIS DE COTIZACCIONES'!M137</f>
        <v>633220.99266763369</v>
      </c>
      <c r="E127" s="44">
        <f>+'ANALISIS DE COTIZACCIONES'!L137</f>
        <v>705574.21</v>
      </c>
      <c r="F127" s="44">
        <f>+'ANALISIS DE COTIZACCIONES'!N137</f>
        <v>587832.63</v>
      </c>
      <c r="G127" s="44">
        <f>+'ANALISIS DE COTIZACCIONES'!O137</f>
        <v>572426.81633107224</v>
      </c>
      <c r="H127" s="45">
        <f>'ANALISIS DE COTIZACCIONES'!K137/'ANALISIS DE COTIZACCIONES'!L137</f>
        <v>0.46698008892212328</v>
      </c>
      <c r="I127" s="43" t="str">
        <f t="shared" si="3"/>
        <v>Media aritmética</v>
      </c>
      <c r="J127" s="44">
        <f>IF(H127&lt;=25%,'ANALISIS DE COTIZACCIONES'!M137,IF(H127&lt;=50%,'ANALISIS DE COTIZACCIONES'!L137,IF(H127&lt;=75%,'ANALISIS DE COTIZACCIONES'!N137,'ANALISIS DE COTIZACCIONES'!O137)))</f>
        <v>705574.21</v>
      </c>
    </row>
    <row r="128" spans="1:10" x14ac:dyDescent="0.25">
      <c r="A128" s="43" t="s">
        <v>191</v>
      </c>
      <c r="B128" s="44">
        <v>116</v>
      </c>
      <c r="C128" s="43" t="s">
        <v>239</v>
      </c>
      <c r="D128" s="44">
        <f>+'ANALISIS DE COTIZACCIONES'!M138</f>
        <v>530406.94087070914</v>
      </c>
      <c r="E128" s="44">
        <f>+'ANALISIS DE COTIZACCIONES'!L138</f>
        <v>539173.95333333325</v>
      </c>
      <c r="F128" s="44">
        <f>+'ANALISIS DE COTIZACCIONES'!N138</f>
        <v>604631.86</v>
      </c>
      <c r="G128" s="44">
        <f>+'ANALISIS DE COTIZACCIONES'!O138</f>
        <v>521007.68209821283</v>
      </c>
      <c r="H128" s="45">
        <f>'ANALISIS DE COTIZACCIONES'!K138/'ANALISIS DE COTIZACCIONES'!L138</f>
        <v>0.17202991949420393</v>
      </c>
      <c r="I128" s="43" t="str">
        <f t="shared" si="3"/>
        <v>Media geométrica</v>
      </c>
      <c r="J128" s="44">
        <f>IF(H128&lt;=25%,'ANALISIS DE COTIZACCIONES'!M138,IF(H128&lt;=50%,'ANALISIS DE COTIZACCIONES'!L138,IF(H128&lt;=75%,'ANALISIS DE COTIZACCIONES'!N138,'ANALISIS DE COTIZACCIONES'!O138)))</f>
        <v>530406.94087070914</v>
      </c>
    </row>
    <row r="129" spans="1:10" x14ac:dyDescent="0.25">
      <c r="A129" s="43" t="s">
        <v>191</v>
      </c>
      <c r="B129" s="44">
        <v>117</v>
      </c>
      <c r="C129" s="43" t="s">
        <v>241</v>
      </c>
      <c r="D129" s="44">
        <f>+'ANALISIS DE COTIZACCIONES'!M139</f>
        <v>141506.14899058442</v>
      </c>
      <c r="E129" s="44">
        <f>+'ANALISIS DE COTIZACCIONES'!L139</f>
        <v>188640.57333333333</v>
      </c>
      <c r="F129" s="44">
        <f>+'ANALISIS DE COTIZACCIONES'!N139</f>
        <v>153890</v>
      </c>
      <c r="G129" s="44">
        <f>+'ANALISIS DE COTIZACCIONES'!O139</f>
        <v>103893.11432918085</v>
      </c>
      <c r="H129" s="45">
        <f>'ANALISIS DE COTIZACCIONES'!K139/'ANALISIS DE COTIZACCIONES'!L139</f>
        <v>0.68348554823179219</v>
      </c>
      <c r="I129" s="43" t="str">
        <f t="shared" si="3"/>
        <v>Mediana</v>
      </c>
      <c r="J129" s="44">
        <f>IF(H129&lt;=25%,'ANALISIS DE COTIZACCIONES'!M139,IF(H129&lt;=50%,'ANALISIS DE COTIZACCIONES'!L139,IF(H129&lt;=75%,'ANALISIS DE COTIZACCIONES'!N139,'ANALISIS DE COTIZACCIONES'!O139)))</f>
        <v>153890</v>
      </c>
    </row>
    <row r="130" spans="1:10" ht="30" x14ac:dyDescent="0.25">
      <c r="A130" s="43" t="s">
        <v>243</v>
      </c>
      <c r="B130" s="44">
        <v>118</v>
      </c>
      <c r="C130" s="43" t="s">
        <v>246</v>
      </c>
      <c r="D130" s="44">
        <f>+'ANALISIS DE COTIZACCIONES'!M144</f>
        <v>108795.41348666919</v>
      </c>
      <c r="E130" s="44">
        <f>+'ANALISIS DE COTIZACCIONES'!L144</f>
        <v>116040.86666666665</v>
      </c>
      <c r="F130" s="44">
        <f>+'ANALISIS DE COTIZACCIONES'!N144</f>
        <v>110500</v>
      </c>
      <c r="G130" s="44">
        <f>+'ANALISIS DE COTIZACCIONES'!O144</f>
        <v>101902.7889187082</v>
      </c>
      <c r="H130" s="45">
        <f>'ANALISIS DE COTIZACCIONES'!K144/'ANALISIS DE COTIZACCIONES'!L144</f>
        <v>0.35077833061413655</v>
      </c>
      <c r="I130" s="43" t="str">
        <f t="shared" si="3"/>
        <v>Media aritmética</v>
      </c>
      <c r="J130" s="44">
        <f>IF(H130&lt;=25%,'ANALISIS DE COTIZACCIONES'!M144,IF(H130&lt;=50%,'ANALISIS DE COTIZACCIONES'!L144,IF(H130&lt;=75%,'ANALISIS DE COTIZACCIONES'!N144,'ANALISIS DE COTIZACCIONES'!O144)))</f>
        <v>116040.86666666665</v>
      </c>
    </row>
    <row r="131" spans="1:10" ht="30" x14ac:dyDescent="0.25">
      <c r="A131" s="43" t="s">
        <v>243</v>
      </c>
      <c r="B131" s="44">
        <v>119</v>
      </c>
      <c r="C131" s="43" t="s">
        <v>248</v>
      </c>
      <c r="D131" s="44">
        <f>+'ANALISIS DE COTIZACCIONES'!M145</f>
        <v>145013.01467921806</v>
      </c>
      <c r="E131" s="44">
        <f>+'ANALISIS DE COTIZACCIONES'!L145</f>
        <v>147584.43666666668</v>
      </c>
      <c r="F131" s="44">
        <f>+'ANALISIS DE COTIZACCIONES'!N145</f>
        <v>165000</v>
      </c>
      <c r="G131" s="44">
        <f>+'ANALISIS DE COTIZACCIONES'!O145</f>
        <v>142251.99789949605</v>
      </c>
      <c r="H131" s="45">
        <f>'ANALISIS DE COTIZACCIONES'!K145/'ANALISIS DE COTIZACCIONES'!L145</f>
        <v>0.17778830770725648</v>
      </c>
      <c r="I131" s="43" t="str">
        <f t="shared" si="3"/>
        <v>Media geométrica</v>
      </c>
      <c r="J131" s="44">
        <f>IF(H131&lt;=25%,'ANALISIS DE COTIZACCIONES'!M145,IF(H131&lt;=50%,'ANALISIS DE COTIZACCIONES'!L145,IF(H131&lt;=75%,'ANALISIS DE COTIZACCIONES'!N145,'ANALISIS DE COTIZACCIONES'!O145)))</f>
        <v>145013.01467921806</v>
      </c>
    </row>
    <row r="132" spans="1:10" x14ac:dyDescent="0.25">
      <c r="A132" s="43" t="s">
        <v>243</v>
      </c>
      <c r="B132" s="44">
        <v>120</v>
      </c>
      <c r="C132" s="43" t="s">
        <v>250</v>
      </c>
      <c r="D132" s="44">
        <f>+'ANALISIS DE COTIZACCIONES'!M146</f>
        <v>788910.25255761878</v>
      </c>
      <c r="E132" s="44">
        <f>+'ANALISIS DE COTIZACCIONES'!L146</f>
        <v>794770.34333333338</v>
      </c>
      <c r="F132" s="44">
        <f>+'ANALISIS DE COTIZACCIONES'!N146</f>
        <v>816000</v>
      </c>
      <c r="G132" s="44">
        <f>+'ANALISIS DE COTIZACCIONES'!O146</f>
        <v>782905.28937284439</v>
      </c>
      <c r="H132" s="45">
        <f>'ANALISIS DE COTIZACCIONES'!K146/'ANALISIS DE COTIZACCIONES'!L146</f>
        <v>0.11945585273375149</v>
      </c>
      <c r="I132" s="43" t="str">
        <f t="shared" si="3"/>
        <v>Media geométrica</v>
      </c>
      <c r="J132" s="44">
        <f>IF(H132&lt;=25%,'ANALISIS DE COTIZACCIONES'!M146,IF(H132&lt;=50%,'ANALISIS DE COTIZACCIONES'!L146,IF(H132&lt;=75%,'ANALISIS DE COTIZACCIONES'!N146,'ANALISIS DE COTIZACCIONES'!O146)))</f>
        <v>788910.25255761878</v>
      </c>
    </row>
    <row r="133" spans="1:10" ht="30" x14ac:dyDescent="0.25">
      <c r="A133" s="43" t="s">
        <v>243</v>
      </c>
      <c r="B133" s="44">
        <v>121</v>
      </c>
      <c r="C133" s="43" t="s">
        <v>252</v>
      </c>
      <c r="D133" s="44">
        <f>+'ANALISIS DE COTIZACCIONES'!M147</f>
        <v>733489.70158970321</v>
      </c>
      <c r="E133" s="44">
        <f>+'ANALISIS DE COTIZACCIONES'!L147</f>
        <v>754660.14666666661</v>
      </c>
      <c r="F133" s="44">
        <f>+'ANALISIS DE COTIZACCIONES'!N147</f>
        <v>804100</v>
      </c>
      <c r="G133" s="44">
        <f>+'ANALISIS DE COTIZACCIONES'!O147</f>
        <v>711180.07344413141</v>
      </c>
      <c r="H133" s="45">
        <f>'ANALISIS DE COTIZACCIONES'!K147/'ANALISIS DE COTIZACCIONES'!L147</f>
        <v>0.22664691485907928</v>
      </c>
      <c r="I133" s="43" t="str">
        <f t="shared" si="3"/>
        <v>Media geométrica</v>
      </c>
      <c r="J133" s="44">
        <f>IF(H133&lt;=25%,'ANALISIS DE COTIZACCIONES'!M147,IF(H133&lt;=50%,'ANALISIS DE COTIZACCIONES'!L147,IF(H133&lt;=75%,'ANALISIS DE COTIZACCIONES'!N147,'ANALISIS DE COTIZACCIONES'!O147)))</f>
        <v>733489.70158970321</v>
      </c>
    </row>
    <row r="134" spans="1:10" x14ac:dyDescent="0.25">
      <c r="A134" s="43" t="s">
        <v>243</v>
      </c>
      <c r="B134" s="44">
        <v>122</v>
      </c>
      <c r="C134" s="43" t="s">
        <v>254</v>
      </c>
      <c r="D134" s="44">
        <f>+'ANALISIS DE COTIZACCIONES'!M148</f>
        <v>125104.35201530055</v>
      </c>
      <c r="E134" s="44">
        <f>+'ANALISIS DE COTIZACCIONES'!L148</f>
        <v>149483.19999999998</v>
      </c>
      <c r="F134" s="44">
        <f>+'ANALISIS DE COTIZACCIONES'!N148</f>
        <v>102000</v>
      </c>
      <c r="G134" s="44">
        <f>+'ANALISIS DE COTIZACCIONES'!O148</f>
        <v>107713.47664902775</v>
      </c>
      <c r="H134" s="45">
        <f>'ANALISIS DE COTIZACCIONES'!K148/'ANALISIS DE COTIZACCIONES'!L148</f>
        <v>0.61072229250287779</v>
      </c>
      <c r="I134" s="43" t="str">
        <f t="shared" si="3"/>
        <v>Mediana</v>
      </c>
      <c r="J134" s="44">
        <f>IF(H134&lt;=25%,'ANALISIS DE COTIZACCIONES'!M148,IF(H134&lt;=50%,'ANALISIS DE COTIZACCIONES'!L148,IF(H134&lt;=75%,'ANALISIS DE COTIZACCIONES'!N148,'ANALISIS DE COTIZACCIONES'!O148)))</f>
        <v>102000</v>
      </c>
    </row>
    <row r="135" spans="1:10" x14ac:dyDescent="0.25">
      <c r="A135" s="43" t="s">
        <v>243</v>
      </c>
      <c r="B135" s="44">
        <v>123</v>
      </c>
      <c r="C135" s="43" t="s">
        <v>256</v>
      </c>
      <c r="D135" s="44">
        <f>+'ANALISIS DE COTIZACCIONES'!M149</f>
        <v>244285.74881781178</v>
      </c>
      <c r="E135" s="44">
        <f>+'ANALISIS DE COTIZACCIONES'!L149</f>
        <v>244783.48666666666</v>
      </c>
      <c r="F135" s="44">
        <f>+'ANALISIS DE COTIZACCIONES'!N149</f>
        <v>246500</v>
      </c>
      <c r="G135" s="44">
        <f>+'ANALISIS DE COTIZACCIONES'!O149</f>
        <v>243784.58973248096</v>
      </c>
      <c r="H135" s="45">
        <f>'ANALISIS DE COTIZACCIONES'!K149/'ANALISIS DE COTIZACCIONES'!L149</f>
        <v>6.3485928564496794E-2</v>
      </c>
      <c r="I135" s="43" t="str">
        <f t="shared" si="3"/>
        <v>Media geométrica</v>
      </c>
      <c r="J135" s="44">
        <f>IF(H135&lt;=25%,'ANALISIS DE COTIZACCIONES'!M149,IF(H135&lt;=50%,'ANALISIS DE COTIZACCIONES'!L149,IF(H135&lt;=75%,'ANALISIS DE COTIZACCIONES'!N149,'ANALISIS DE COTIZACCIONES'!O149)))</f>
        <v>244285.74881781178</v>
      </c>
    </row>
    <row r="136" spans="1:10" x14ac:dyDescent="0.25">
      <c r="A136" s="43" t="s">
        <v>243</v>
      </c>
      <c r="B136" s="44">
        <v>124</v>
      </c>
      <c r="C136" s="43" t="s">
        <v>258</v>
      </c>
      <c r="D136" s="44">
        <f>+'ANALISIS DE COTIZACCIONES'!M150</f>
        <v>1121054.3821660802</v>
      </c>
      <c r="E136" s="44">
        <f>+'ANALISIS DE COTIZACCIONES'!L150</f>
        <v>1706700.0466666666</v>
      </c>
      <c r="F136" s="44">
        <f>+'ANALISIS DE COTIZACCIONES'!N150</f>
        <v>680900</v>
      </c>
      <c r="G136" s="44">
        <f>+'ANALISIS DE COTIZACCIONES'!O150</f>
        <v>830095.23241941573</v>
      </c>
      <c r="H136" s="45">
        <f>'ANALISIS DE COTIZACCIONES'!K150/'ANALISIS DE COTIZACCIONES'!L150</f>
        <v>0.91357516338078315</v>
      </c>
      <c r="I136" s="43" t="str">
        <f t="shared" si="3"/>
        <v>Media armónica</v>
      </c>
      <c r="J136" s="44">
        <f>IF(H136&lt;=25%,'ANALISIS DE COTIZACCIONES'!M150,IF(H136&lt;=50%,'ANALISIS DE COTIZACCIONES'!L150,IF(H136&lt;=75%,'ANALISIS DE COTIZACCIONES'!N150,'ANALISIS DE COTIZACCIONES'!O150)))</f>
        <v>830095.23241941573</v>
      </c>
    </row>
    <row r="137" spans="1:10" x14ac:dyDescent="0.25">
      <c r="A137" s="43" t="s">
        <v>243</v>
      </c>
      <c r="B137" s="44">
        <v>125</v>
      </c>
      <c r="C137" s="43" t="s">
        <v>261</v>
      </c>
      <c r="D137" s="44">
        <f>+'ANALISIS DE COTIZACCIONES'!M151</f>
        <v>3377145.1968397661</v>
      </c>
      <c r="E137" s="44">
        <f>+'ANALISIS DE COTIZACCIONES'!L151</f>
        <v>3523442.6</v>
      </c>
      <c r="F137" s="44">
        <f>+'ANALISIS DE COTIZACCIONES'!N151</f>
        <v>4121350.8</v>
      </c>
      <c r="G137" s="44">
        <f>+'ANALISIS DE COTIZACCIONES'!O151</f>
        <v>3216503.0513870576</v>
      </c>
      <c r="H137" s="45">
        <f>'ANALISIS DE COTIZACCIONES'!K151/'ANALISIS DE COTIZACCIONES'!L151</f>
        <v>0.26621978382497175</v>
      </c>
      <c r="I137" s="43" t="str">
        <f t="shared" si="3"/>
        <v>Media aritmética</v>
      </c>
      <c r="J137" s="44">
        <f>IF(H137&lt;=25%,'ANALISIS DE COTIZACCIONES'!M151,IF(H137&lt;=50%,'ANALISIS DE COTIZACCIONES'!L151,IF(H137&lt;=75%,'ANALISIS DE COTIZACCIONES'!N151,'ANALISIS DE COTIZACCIONES'!O151)))</f>
        <v>3523442.6</v>
      </c>
    </row>
    <row r="138" spans="1:10" x14ac:dyDescent="0.25">
      <c r="A138" s="43" t="s">
        <v>243</v>
      </c>
      <c r="B138" s="44">
        <v>126</v>
      </c>
      <c r="C138" s="43" t="s">
        <v>263</v>
      </c>
      <c r="D138" s="44">
        <f>+'ANALISIS DE COTIZACCIONES'!M152</f>
        <v>947927.67058455513</v>
      </c>
      <c r="E138" s="44">
        <f>+'ANALISIS DE COTIZACCIONES'!L152</f>
        <v>1007067.0166666666</v>
      </c>
      <c r="F138" s="44">
        <f>+'ANALISIS DE COTIZACCIONES'!N152</f>
        <v>1122000</v>
      </c>
      <c r="G138" s="44">
        <f>+'ANALISIS DE COTIZACCIONES'!O152</f>
        <v>884177.80806982773</v>
      </c>
      <c r="H138" s="45">
        <f>'ANALISIS DE COTIZACCIONES'!K152/'ANALISIS DE COTIZACCIONES'!L152</f>
        <v>0.31660353096545857</v>
      </c>
      <c r="I138" s="43" t="str">
        <f t="shared" si="3"/>
        <v>Media aritmética</v>
      </c>
      <c r="J138" s="44">
        <f>IF(H138&lt;=25%,'ANALISIS DE COTIZACCIONES'!M152,IF(H138&lt;=50%,'ANALISIS DE COTIZACCIONES'!L152,IF(H138&lt;=75%,'ANALISIS DE COTIZACCIONES'!N152,'ANALISIS DE COTIZACCIONES'!O152)))</f>
        <v>1007067.0166666666</v>
      </c>
    </row>
    <row r="139" spans="1:10" x14ac:dyDescent="0.25">
      <c r="A139" s="43" t="s">
        <v>243</v>
      </c>
      <c r="B139" s="44">
        <v>127</v>
      </c>
      <c r="C139" s="43" t="s">
        <v>265</v>
      </c>
      <c r="D139" s="44">
        <f>+'ANALISIS DE COTIZACCIONES'!M153</f>
        <v>2556697.7392210537</v>
      </c>
      <c r="E139" s="44">
        <f>+'ANALISIS DE COTIZACCIONES'!L153</f>
        <v>2706463.3333333335</v>
      </c>
      <c r="F139" s="44">
        <f>+'ANALISIS DE COTIZACCIONES'!N153</f>
        <v>2499000</v>
      </c>
      <c r="G139" s="44">
        <f>+'ANALISIS DE COTIZACCIONES'!O153</f>
        <v>2418230.5225892738</v>
      </c>
      <c r="H139" s="45">
        <f>'ANALISIS DE COTIZACCIONES'!K153/'ANALISIS DE COTIZACCIONES'!L153</f>
        <v>0.33619179562084894</v>
      </c>
      <c r="I139" s="43" t="str">
        <f t="shared" si="3"/>
        <v>Media aritmética</v>
      </c>
      <c r="J139" s="44">
        <f>IF(H139&lt;=25%,'ANALISIS DE COTIZACCIONES'!M153,IF(H139&lt;=50%,'ANALISIS DE COTIZACCIONES'!L153,IF(H139&lt;=75%,'ANALISIS DE COTIZACCIONES'!N153,'ANALISIS DE COTIZACCIONES'!O153)))</f>
        <v>2706463.3333333335</v>
      </c>
    </row>
    <row r="140" spans="1:10" x14ac:dyDescent="0.25">
      <c r="A140" s="43" t="s">
        <v>243</v>
      </c>
      <c r="B140" s="44">
        <v>128</v>
      </c>
      <c r="C140" s="43" t="s">
        <v>267</v>
      </c>
      <c r="D140" s="44">
        <f>+'ANALISIS DE COTIZACCIONES'!M154</f>
        <v>1331527.84633413</v>
      </c>
      <c r="E140" s="44">
        <f>+'ANALISIS DE COTIZACCIONES'!L154</f>
        <v>1388366.3866666667</v>
      </c>
      <c r="F140" s="44">
        <f>+'ANALISIS DE COTIZACCIONES'!N154</f>
        <v>1615000</v>
      </c>
      <c r="G140" s="44">
        <f>+'ANALISIS DE COTIZACCIONES'!O154</f>
        <v>1269182.3028748035</v>
      </c>
      <c r="H140" s="45">
        <f>'ANALISIS DE COTIZACCIONES'!K154/'ANALISIS DE COTIZACCIONES'!L154</f>
        <v>0.26464854133834614</v>
      </c>
      <c r="I140" s="43" t="str">
        <f t="shared" si="3"/>
        <v>Media aritmética</v>
      </c>
      <c r="J140" s="44">
        <f>IF(H140&lt;=25%,'ANALISIS DE COTIZACCIONES'!M154,IF(H140&lt;=50%,'ANALISIS DE COTIZACCIONES'!L154,IF(H140&lt;=75%,'ANALISIS DE COTIZACCIONES'!N154,'ANALISIS DE COTIZACCIONES'!O154)))</f>
        <v>1388366.3866666667</v>
      </c>
    </row>
    <row r="141" spans="1:10" x14ac:dyDescent="0.25">
      <c r="A141" s="43" t="s">
        <v>243</v>
      </c>
      <c r="B141" s="44">
        <v>129</v>
      </c>
      <c r="C141" s="43" t="s">
        <v>269</v>
      </c>
      <c r="D141" s="44">
        <f>+'ANALISIS DE COTIZACCIONES'!M155</f>
        <v>988813.00602793449</v>
      </c>
      <c r="E141" s="44">
        <f>+'ANALISIS DE COTIZACCIONES'!L155</f>
        <v>1577049.37</v>
      </c>
      <c r="F141" s="44">
        <f>+'ANALISIS DE COTIZACCIONES'!N155</f>
        <v>1577049.37</v>
      </c>
      <c r="G141" s="44">
        <f>+'ANALISIS DE COTIZACCIONES'!O155</f>
        <v>619987.66778620263</v>
      </c>
      <c r="H141" s="45">
        <f>'ANALISIS DE COTIZACCIONES'!K155/'ANALISIS DE COTIZACCIONES'!L155</f>
        <v>0.77901769809527266</v>
      </c>
      <c r="I141" s="43" t="str">
        <f t="shared" ref="I141:I172" si="4">IF(H141&lt;=25%,"Media geométrica",IF(H141&lt;=50%,"Media aritmética",IF(H141&lt;=75%,"Mediana","Media armónica")))</f>
        <v>Media armónica</v>
      </c>
      <c r="J141" s="44">
        <f>IF(H141&lt;=25%,'ANALISIS DE COTIZACCIONES'!M155,IF(H141&lt;=50%,'ANALISIS DE COTIZACCIONES'!L155,IF(H141&lt;=75%,'ANALISIS DE COTIZACCIONES'!N155,'ANALISIS DE COTIZACCIONES'!O155)))</f>
        <v>619987.66778620263</v>
      </c>
    </row>
    <row r="142" spans="1:10" x14ac:dyDescent="0.25">
      <c r="A142" s="43" t="s">
        <v>243</v>
      </c>
      <c r="B142" s="44">
        <v>130</v>
      </c>
      <c r="C142" s="43" t="s">
        <v>271</v>
      </c>
      <c r="D142" s="44">
        <f>+'ANALISIS DE COTIZACCIONES'!M156</f>
        <v>151713.67318749829</v>
      </c>
      <c r="E142" s="44">
        <f>+'ANALISIS DE COTIZACCIONES'!L156</f>
        <v>168663.31</v>
      </c>
      <c r="F142" s="44">
        <f>+'ANALISIS DE COTIZACCIONES'!N156</f>
        <v>120959.93</v>
      </c>
      <c r="G142" s="44">
        <f>+'ANALISIS DE COTIZACCIONES'!O156</f>
        <v>138861.13928315378</v>
      </c>
      <c r="H142" s="45">
        <f>'ANALISIS DE COTIZACCIONES'!K156/'ANALISIS DE COTIZACCIONES'!L156</f>
        <v>0.48166402515437873</v>
      </c>
      <c r="I142" s="43" t="str">
        <f t="shared" si="4"/>
        <v>Media aritmética</v>
      </c>
      <c r="J142" s="44">
        <f>IF(H142&lt;=25%,'ANALISIS DE COTIZACCIONES'!M156,IF(H142&lt;=50%,'ANALISIS DE COTIZACCIONES'!L156,IF(H142&lt;=75%,'ANALISIS DE COTIZACCIONES'!N156,'ANALISIS DE COTIZACCIONES'!O156)))</f>
        <v>168663.31</v>
      </c>
    </row>
    <row r="143" spans="1:10" x14ac:dyDescent="0.25">
      <c r="A143" s="43" t="s">
        <v>243</v>
      </c>
      <c r="B143" s="44">
        <v>131</v>
      </c>
      <c r="C143" s="43" t="s">
        <v>273</v>
      </c>
      <c r="D143" s="44">
        <f>+'ANALISIS DE COTIZACCIONES'!M157</f>
        <v>923417.64979216701</v>
      </c>
      <c r="E143" s="44">
        <f>+'ANALISIS DE COTIZACCIONES'!L157</f>
        <v>1020687.2399999999</v>
      </c>
      <c r="F143" s="44">
        <f>+'ANALISIS DE COTIZACCIONES'!N157</f>
        <v>1103300</v>
      </c>
      <c r="G143" s="44">
        <f>+'ANALISIS DE COTIZACCIONES'!O157</f>
        <v>821696.68314128672</v>
      </c>
      <c r="H143" s="45">
        <f>'ANALISIS DE COTIZACCIONES'!K157/'ANALISIS DE COTIZACCIONES'!L157</f>
        <v>0.40047745866955115</v>
      </c>
      <c r="I143" s="43" t="str">
        <f t="shared" si="4"/>
        <v>Media aritmética</v>
      </c>
      <c r="J143" s="44">
        <f>IF(H143&lt;=25%,'ANALISIS DE COTIZACCIONES'!M157,IF(H143&lt;=50%,'ANALISIS DE COTIZACCIONES'!L157,IF(H143&lt;=75%,'ANALISIS DE COTIZACCIONES'!N157,'ANALISIS DE COTIZACCIONES'!O157)))</f>
        <v>1020687.2399999999</v>
      </c>
    </row>
    <row r="144" spans="1:10" x14ac:dyDescent="0.25">
      <c r="A144" s="43" t="s">
        <v>243</v>
      </c>
      <c r="B144" s="44">
        <v>132</v>
      </c>
      <c r="C144" s="43" t="s">
        <v>275</v>
      </c>
      <c r="D144" s="44">
        <f>+'ANALISIS DE COTIZACCIONES'!M158</f>
        <v>394164.30854310555</v>
      </c>
      <c r="E144" s="44">
        <f>+'ANALISIS DE COTIZACCIONES'!L158</f>
        <v>659096.69000000006</v>
      </c>
      <c r="F144" s="44">
        <f>+'ANALISIS DE COTIZACCIONES'!N158</f>
        <v>336000.07</v>
      </c>
      <c r="G144" s="44">
        <f>+'ANALISIS DE COTIZACCIONES'!O158</f>
        <v>250388.55657040179</v>
      </c>
      <c r="H144" s="45">
        <f>'ANALISIS DE COTIZACCIONES'!K158/'ANALISIS DE COTIZACCIONES'!L158</f>
        <v>0.93486475507208411</v>
      </c>
      <c r="I144" s="43" t="str">
        <f t="shared" si="4"/>
        <v>Media armónica</v>
      </c>
      <c r="J144" s="44">
        <f>IF(H144&lt;=25%,'ANALISIS DE COTIZACCIONES'!M158,IF(H144&lt;=50%,'ANALISIS DE COTIZACCIONES'!L158,IF(H144&lt;=75%,'ANALISIS DE COTIZACCIONES'!N158,'ANALISIS DE COTIZACCIONES'!O158)))</f>
        <v>250388.55657040179</v>
      </c>
    </row>
    <row r="145" spans="1:10" x14ac:dyDescent="0.25">
      <c r="A145" s="43" t="s">
        <v>243</v>
      </c>
      <c r="B145" s="44">
        <v>133</v>
      </c>
      <c r="C145" s="43" t="s">
        <v>277</v>
      </c>
      <c r="D145" s="44">
        <f>+'ANALISIS DE COTIZACCIONES'!M159</f>
        <v>692311.90975256963</v>
      </c>
      <c r="E145" s="44">
        <f>+'ANALISIS DE COTIZACCIONES'!L159</f>
        <v>775723.38</v>
      </c>
      <c r="F145" s="44">
        <f>+'ANALISIS DE COTIZACCIONES'!N159</f>
        <v>900480.14</v>
      </c>
      <c r="G145" s="44">
        <f>+'ANALISIS DE COTIZACCIONES'!O159</f>
        <v>602144.9861086217</v>
      </c>
      <c r="H145" s="45">
        <f>'ANALISIS DE COTIZACCIONES'!K159/'ANALISIS DE COTIZACCIONES'!L159</f>
        <v>0.41041741962809813</v>
      </c>
      <c r="I145" s="43" t="str">
        <f t="shared" si="4"/>
        <v>Media aritmética</v>
      </c>
      <c r="J145" s="44">
        <f>IF(H145&lt;=25%,'ANALISIS DE COTIZACCIONES'!M159,IF(H145&lt;=50%,'ANALISIS DE COTIZACCIONES'!L159,IF(H145&lt;=75%,'ANALISIS DE COTIZACCIONES'!N159,'ANALISIS DE COTIZACCIONES'!O159)))</f>
        <v>775723.38</v>
      </c>
    </row>
    <row r="146" spans="1:10" ht="30" x14ac:dyDescent="0.25">
      <c r="A146" s="43" t="s">
        <v>243</v>
      </c>
      <c r="B146" s="44">
        <v>134</v>
      </c>
      <c r="C146" s="43" t="s">
        <v>279</v>
      </c>
      <c r="D146" s="44">
        <f>+'ANALISIS DE COTIZACCIONES'!M160</f>
        <v>1233830.5074266598</v>
      </c>
      <c r="E146" s="44">
        <f>+'ANALISIS DE COTIZACCIONES'!L160</f>
        <v>1435466.5266666666</v>
      </c>
      <c r="F146" s="44">
        <f>+'ANALISIS DE COTIZACCIONES'!N160</f>
        <v>856900</v>
      </c>
      <c r="G146" s="44">
        <f>+'ANALISIS DE COTIZACCIONES'!O160</f>
        <v>1094615.1485467416</v>
      </c>
      <c r="H146" s="45">
        <f>'ANALISIS DE COTIZACCIONES'!K160/'ANALISIS DE COTIZACCIONES'!L160</f>
        <v>0.57834556624945399</v>
      </c>
      <c r="I146" s="43" t="str">
        <f t="shared" si="4"/>
        <v>Mediana</v>
      </c>
      <c r="J146" s="44">
        <f>IF(H146&lt;=25%,'ANALISIS DE COTIZACCIONES'!M160,IF(H146&lt;=50%,'ANALISIS DE COTIZACCIONES'!L160,IF(H146&lt;=75%,'ANALISIS DE COTIZACCIONES'!N160,'ANALISIS DE COTIZACCIONES'!O160)))</f>
        <v>856900</v>
      </c>
    </row>
    <row r="147" spans="1:10" x14ac:dyDescent="0.25">
      <c r="A147" s="43" t="s">
        <v>243</v>
      </c>
      <c r="B147" s="44">
        <v>135</v>
      </c>
      <c r="C147" s="43" t="s">
        <v>281</v>
      </c>
      <c r="D147" s="44">
        <f>+'ANALISIS DE COTIZACCIONES'!M161</f>
        <v>801440.09319414455</v>
      </c>
      <c r="E147" s="44">
        <f>+'ANALISIS DE COTIZACCIONES'!L161</f>
        <v>946169.31</v>
      </c>
      <c r="F147" s="44">
        <f>+'ANALISIS DE COTIZACCIONES'!N161</f>
        <v>715007.93</v>
      </c>
      <c r="G147" s="44">
        <f>+'ANALISIS DE COTIZACCIONES'!O161</f>
        <v>689957.12466647208</v>
      </c>
      <c r="H147" s="45">
        <f>'ANALISIS DE COTIZACCIONES'!K161/'ANALISIS DE COTIZACCIONES'!L161</f>
        <v>0.57723518485679903</v>
      </c>
      <c r="I147" s="43" t="str">
        <f t="shared" si="4"/>
        <v>Mediana</v>
      </c>
      <c r="J147" s="44">
        <f>IF(H147&lt;=25%,'ANALISIS DE COTIZACCIONES'!M161,IF(H147&lt;=50%,'ANALISIS DE COTIZACCIONES'!L161,IF(H147&lt;=75%,'ANALISIS DE COTIZACCIONES'!N161,'ANALISIS DE COTIZACCIONES'!O161)))</f>
        <v>715007.93</v>
      </c>
    </row>
    <row r="148" spans="1:10" x14ac:dyDescent="0.25">
      <c r="A148" s="43" t="s">
        <v>243</v>
      </c>
      <c r="B148" s="44">
        <v>136</v>
      </c>
      <c r="C148" s="43" t="s">
        <v>283</v>
      </c>
      <c r="D148" s="44">
        <f>+'ANALISIS DE COTIZACCIONES'!M162</f>
        <v>4589170.9763588021</v>
      </c>
      <c r="E148" s="44">
        <f>+'ANALISIS DE COTIZACCIONES'!L162</f>
        <v>4724350.49</v>
      </c>
      <c r="F148" s="44">
        <f>+'ANALISIS DE COTIZACCIONES'!N162</f>
        <v>4724350.49</v>
      </c>
      <c r="G148" s="44">
        <f>+'ANALISIS DE COTIZACCIONES'!O162</f>
        <v>4457859.4020135878</v>
      </c>
      <c r="H148" s="45">
        <f>'ANALISIS DE COTIZACCIONES'!K162/'ANALISIS DE COTIZACCIONES'!L162</f>
        <v>0.23750365100452164</v>
      </c>
      <c r="I148" s="43" t="str">
        <f t="shared" si="4"/>
        <v>Media geométrica</v>
      </c>
      <c r="J148" s="44">
        <f>IF(H148&lt;=25%,'ANALISIS DE COTIZACCIONES'!M162,IF(H148&lt;=50%,'ANALISIS DE COTIZACCIONES'!L162,IF(H148&lt;=75%,'ANALISIS DE COTIZACCIONES'!N162,'ANALISIS DE COTIZACCIONES'!O162)))</f>
        <v>4589170.9763588021</v>
      </c>
    </row>
    <row r="149" spans="1:10" ht="30" x14ac:dyDescent="0.25">
      <c r="A149" s="43" t="s">
        <v>243</v>
      </c>
      <c r="B149" s="44">
        <v>137</v>
      </c>
      <c r="C149" s="43" t="s">
        <v>285</v>
      </c>
      <c r="D149" s="44">
        <f>+'ANALISIS DE COTIZACCIONES'!M163</f>
        <v>1397781.3620284589</v>
      </c>
      <c r="E149" s="44">
        <f>+'ANALISIS DE COTIZACCIONES'!L163</f>
        <v>1570566.0866666667</v>
      </c>
      <c r="F149" s="44">
        <f>+'ANALISIS DE COTIZACCIONES'!N163</f>
        <v>1392721.26</v>
      </c>
      <c r="G149" s="44">
        <f>+'ANALISIS DE COTIZACCIONES'!O163</f>
        <v>1244501.0477088576</v>
      </c>
      <c r="H149" s="45">
        <f>'ANALISIS DE COTIZACCIONES'!K163/'ANALISIS DE COTIZACCIONES'!L163</f>
        <v>0.46982705883949438</v>
      </c>
      <c r="I149" s="43" t="str">
        <f t="shared" si="4"/>
        <v>Media aritmética</v>
      </c>
      <c r="J149" s="44">
        <f>IF(H149&lt;=25%,'ANALISIS DE COTIZACCIONES'!M163,IF(H149&lt;=50%,'ANALISIS DE COTIZACCIONES'!L163,IF(H149&lt;=75%,'ANALISIS DE COTIZACCIONES'!N163,'ANALISIS DE COTIZACCIONES'!O163)))</f>
        <v>1570566.0866666667</v>
      </c>
    </row>
    <row r="150" spans="1:10" x14ac:dyDescent="0.25">
      <c r="A150" s="43" t="s">
        <v>243</v>
      </c>
      <c r="B150" s="44">
        <v>138</v>
      </c>
      <c r="C150" s="43" t="s">
        <v>287</v>
      </c>
      <c r="D150" s="44">
        <f>+'ANALISIS DE COTIZACCIONES'!M164</f>
        <v>2587501.0719307819</v>
      </c>
      <c r="E150" s="44">
        <f>+'ANALISIS DE COTIZACCIONES'!L164</f>
        <v>3222542.2766666668</v>
      </c>
      <c r="F150" s="44">
        <f>+'ANALISIS DE COTIZACCIONES'!N164</f>
        <v>2720000</v>
      </c>
      <c r="G150" s="44">
        <f>+'ANALISIS DE COTIZACCIONES'!O164</f>
        <v>2056916.4054418346</v>
      </c>
      <c r="H150" s="45">
        <f>'ANALISIS DE COTIZACCIONES'!K164/'ANALISIS DE COTIZACCIONES'!L164</f>
        <v>0.61479617376589002</v>
      </c>
      <c r="I150" s="43" t="str">
        <f t="shared" si="4"/>
        <v>Mediana</v>
      </c>
      <c r="J150" s="44">
        <f>IF(H150&lt;=25%,'ANALISIS DE COTIZACCIONES'!M164,IF(H150&lt;=50%,'ANALISIS DE COTIZACCIONES'!L164,IF(H150&lt;=75%,'ANALISIS DE COTIZACCIONES'!N164,'ANALISIS DE COTIZACCIONES'!O164)))</f>
        <v>2720000</v>
      </c>
    </row>
    <row r="151" spans="1:10" x14ac:dyDescent="0.25">
      <c r="A151" s="43" t="s">
        <v>289</v>
      </c>
      <c r="B151" s="44">
        <v>139</v>
      </c>
      <c r="C151" s="43" t="s">
        <v>291</v>
      </c>
      <c r="D151" s="44">
        <f>+'ANALISIS DE COTIZACCIONES'!M169</f>
        <v>117681.13838312385</v>
      </c>
      <c r="E151" s="44">
        <f>+'ANALISIS DE COTIZACCIONES'!L169</f>
        <v>141769.17000000001</v>
      </c>
      <c r="F151" s="44">
        <f>+'ANALISIS DE COTIZACCIONES'!N169</f>
        <v>79900</v>
      </c>
      <c r="G151" s="44">
        <f>+'ANALISIS DE COTIZACCIONES'!O169</f>
        <v>101869.01513192654</v>
      </c>
      <c r="H151" s="45">
        <f>'ANALISIS DE COTIZACCIONES'!K169/'ANALISIS DE COTIZACCIONES'!L169</f>
        <v>0.63874357188064235</v>
      </c>
      <c r="I151" s="43" t="str">
        <f t="shared" si="4"/>
        <v>Mediana</v>
      </c>
      <c r="J151" s="44">
        <f>IF(H151&lt;=25%,'ANALISIS DE COTIZACCIONES'!M169,IF(H151&lt;=50%,'ANALISIS DE COTIZACCIONES'!L169,IF(H151&lt;=75%,'ANALISIS DE COTIZACCIONES'!N169,'ANALISIS DE COTIZACCIONES'!O169)))</f>
        <v>79900</v>
      </c>
    </row>
    <row r="152" spans="1:10" x14ac:dyDescent="0.25">
      <c r="A152" s="43" t="s">
        <v>289</v>
      </c>
      <c r="B152" s="44">
        <v>140</v>
      </c>
      <c r="C152" s="43" t="s">
        <v>293</v>
      </c>
      <c r="D152" s="44">
        <f>+'ANALISIS DE COTIZACCIONES'!M170</f>
        <v>936309.89228620799</v>
      </c>
      <c r="E152" s="44">
        <f>+'ANALISIS DE COTIZACCIONES'!L170</f>
        <v>1147877.2166666666</v>
      </c>
      <c r="F152" s="44">
        <f>+'ANALISIS DE COTIZACCIONES'!N170</f>
        <v>1024631.65</v>
      </c>
      <c r="G152" s="44">
        <f>+'ANALISIS DE COTIZACCIONES'!O170</f>
        <v>750839.36681387806</v>
      </c>
      <c r="H152" s="45">
        <f>'ANALISIS DE COTIZACCIONES'!K170/'ANALISIS DE COTIZACCIONES'!L170</f>
        <v>0.58360998689303678</v>
      </c>
      <c r="I152" s="43" t="str">
        <f t="shared" si="4"/>
        <v>Mediana</v>
      </c>
      <c r="J152" s="44">
        <f>IF(H152&lt;=25%,'ANALISIS DE COTIZACCIONES'!M170,IF(H152&lt;=50%,'ANALISIS DE COTIZACCIONES'!L170,IF(H152&lt;=75%,'ANALISIS DE COTIZACCIONES'!N170,'ANALISIS DE COTIZACCIONES'!O170)))</f>
        <v>1024631.65</v>
      </c>
    </row>
    <row r="153" spans="1:10" x14ac:dyDescent="0.25">
      <c r="A153" s="43" t="s">
        <v>289</v>
      </c>
      <c r="B153" s="44">
        <v>141</v>
      </c>
      <c r="C153" s="43" t="s">
        <v>296</v>
      </c>
      <c r="D153" s="44">
        <f>+'ANALISIS DE COTIZACCIONES'!M171</f>
        <v>158282.64375971683</v>
      </c>
      <c r="E153" s="44">
        <f>+'ANALISIS DE COTIZACCIONES'!L171</f>
        <v>159100.39666666667</v>
      </c>
      <c r="F153" s="44">
        <f>+'ANALISIS DE COTIZACCIONES'!N171</f>
        <v>153000</v>
      </c>
      <c r="G153" s="44">
        <f>+'ANALISIS DE COTIZACCIONES'!O171</f>
        <v>157494.10210217614</v>
      </c>
      <c r="H153" s="45">
        <f>'ANALISIS DE COTIZACCIONES'!K171/'ANALISIS DE COTIZACCIONES'!L171</f>
        <v>0.10293518458349471</v>
      </c>
      <c r="I153" s="43" t="str">
        <f t="shared" si="4"/>
        <v>Media geométrica</v>
      </c>
      <c r="J153" s="44">
        <f>IF(H153&lt;=25%,'ANALISIS DE COTIZACCIONES'!M171,IF(H153&lt;=50%,'ANALISIS DE COTIZACCIONES'!L171,IF(H153&lt;=75%,'ANALISIS DE COTIZACCIONES'!N171,'ANALISIS DE COTIZACCIONES'!O171)))</f>
        <v>158282.64375971683</v>
      </c>
    </row>
    <row r="154" spans="1:10" x14ac:dyDescent="0.25">
      <c r="A154" s="43" t="s">
        <v>289</v>
      </c>
      <c r="B154" s="44">
        <v>142</v>
      </c>
      <c r="C154" s="43" t="s">
        <v>298</v>
      </c>
      <c r="D154" s="44">
        <f>+'ANALISIS DE COTIZACCIONES'!M172</f>
        <v>2306645.3226874806</v>
      </c>
      <c r="E154" s="44">
        <f>+'ANALISIS DE COTIZACCIONES'!L172</f>
        <v>2348878.8833333333</v>
      </c>
      <c r="F154" s="44">
        <f>+'ANALISIS DE COTIZACCIONES'!N172</f>
        <v>2117646.65</v>
      </c>
      <c r="G154" s="44">
        <f>+'ANALISIS DE COTIZACCIONES'!O172</f>
        <v>2268067.7014724808</v>
      </c>
      <c r="H154" s="45">
        <f>'ANALISIS DE COTIZACCIONES'!K172/'ANALISIS DE COTIZACCIONES'!L172</f>
        <v>0.1961349070832705</v>
      </c>
      <c r="I154" s="43" t="str">
        <f t="shared" si="4"/>
        <v>Media geométrica</v>
      </c>
      <c r="J154" s="44">
        <f>IF(H154&lt;=25%,'ANALISIS DE COTIZACCIONES'!M172,IF(H154&lt;=50%,'ANALISIS DE COTIZACCIONES'!L172,IF(H154&lt;=75%,'ANALISIS DE COTIZACCIONES'!N172,'ANALISIS DE COTIZACCIONES'!O172)))</f>
        <v>2306645.3226874806</v>
      </c>
    </row>
    <row r="155" spans="1:10" x14ac:dyDescent="0.25">
      <c r="A155" s="43" t="s">
        <v>289</v>
      </c>
      <c r="B155" s="44">
        <v>143</v>
      </c>
      <c r="C155" s="43" t="s">
        <v>300</v>
      </c>
      <c r="D155" s="44">
        <f>+'ANALISIS DE COTIZACCIONES'!M173</f>
        <v>1775933.896672959</v>
      </c>
      <c r="E155" s="44">
        <f>+'ANALISIS DE COTIZACCIONES'!L173</f>
        <v>1951600.595</v>
      </c>
      <c r="F155" s="44">
        <f>+'ANALISIS DE COTIZACCIONES'!N173</f>
        <v>1951600.595</v>
      </c>
      <c r="G155" s="44">
        <f>+'ANALISIS DE COTIZACCIONES'!O173</f>
        <v>1616079.2394880366</v>
      </c>
      <c r="H155" s="45">
        <f>'ANALISIS DE COTIZACCIONES'!K173/'ANALISIS DE COTIZACCIONES'!L173</f>
        <v>0.41463371505069663</v>
      </c>
      <c r="I155" s="43" t="str">
        <f t="shared" si="4"/>
        <v>Media aritmética</v>
      </c>
      <c r="J155" s="44">
        <f>IF(H155&lt;=25%,'ANALISIS DE COTIZACCIONES'!M173,IF(H155&lt;=50%,'ANALISIS DE COTIZACCIONES'!L173,IF(H155&lt;=75%,'ANALISIS DE COTIZACCIONES'!N173,'ANALISIS DE COTIZACCIONES'!O173)))</f>
        <v>1951600.595</v>
      </c>
    </row>
    <row r="156" spans="1:10" x14ac:dyDescent="0.25">
      <c r="A156" s="43" t="s">
        <v>289</v>
      </c>
      <c r="B156" s="44">
        <v>144</v>
      </c>
      <c r="C156" s="43" t="s">
        <v>302</v>
      </c>
      <c r="D156" s="44">
        <f>+'ANALISIS DE COTIZACCIONES'!M174</f>
        <v>383961.77148769581</v>
      </c>
      <c r="E156" s="44">
        <f>+'ANALISIS DE COTIZACCIONES'!L174</f>
        <v>394708.37333333335</v>
      </c>
      <c r="F156" s="44">
        <f>+'ANALISIS DE COTIZACCIONES'!N174</f>
        <v>388235.12</v>
      </c>
      <c r="G156" s="44">
        <f>+'ANALISIS DE COTIZACCIONES'!O174</f>
        <v>373394.78200969088</v>
      </c>
      <c r="H156" s="45">
        <f>'ANALISIS DE COTIZACCIONES'!K174/'ANALISIS DE COTIZACCIONES'!L174</f>
        <v>0.23208768158779977</v>
      </c>
      <c r="I156" s="43" t="str">
        <f t="shared" si="4"/>
        <v>Media geométrica</v>
      </c>
      <c r="J156" s="44">
        <f>IF(H156&lt;=25%,'ANALISIS DE COTIZACCIONES'!M174,IF(H156&lt;=50%,'ANALISIS DE COTIZACCIONES'!L174,IF(H156&lt;=75%,'ANALISIS DE COTIZACCIONES'!N174,'ANALISIS DE COTIZACCIONES'!O174)))</f>
        <v>383961.77148769581</v>
      </c>
    </row>
    <row r="157" spans="1:10" x14ac:dyDescent="0.25">
      <c r="A157" s="43" t="s">
        <v>289</v>
      </c>
      <c r="B157" s="44">
        <v>145</v>
      </c>
      <c r="C157" s="43" t="s">
        <v>304</v>
      </c>
      <c r="D157" s="44">
        <f>+'ANALISIS DE COTIZACCIONES'!M175</f>
        <v>1127068.575582857</v>
      </c>
      <c r="E157" s="44">
        <f>+'ANALISIS DE COTIZACCIONES'!L175</f>
        <v>1684283.1233333333</v>
      </c>
      <c r="F157" s="44">
        <f>+'ANALISIS DE COTIZACCIONES'!N175</f>
        <v>1902450</v>
      </c>
      <c r="G157" s="44">
        <f>+'ANALISIS DE COTIZACCIONES'!O175</f>
        <v>636683.97045189643</v>
      </c>
      <c r="H157" s="45">
        <f>'ANALISIS DE COTIZACCIONES'!K175/'ANALISIS DE COTIZACCIONES'!L175</f>
        <v>0.6439282597376027</v>
      </c>
      <c r="I157" s="43" t="str">
        <f t="shared" si="4"/>
        <v>Mediana</v>
      </c>
      <c r="J157" s="44">
        <f>IF(H157&lt;=25%,'ANALISIS DE COTIZACCIONES'!M175,IF(H157&lt;=50%,'ANALISIS DE COTIZACCIONES'!L175,IF(H157&lt;=75%,'ANALISIS DE COTIZACCIONES'!N175,'ANALISIS DE COTIZACCIONES'!O175)))</f>
        <v>1902450</v>
      </c>
    </row>
    <row r="158" spans="1:10" x14ac:dyDescent="0.25">
      <c r="A158" s="43" t="s">
        <v>289</v>
      </c>
      <c r="B158" s="44">
        <v>146</v>
      </c>
      <c r="C158" s="43" t="s">
        <v>306</v>
      </c>
      <c r="D158" s="44">
        <f>+'ANALISIS DE COTIZACCIONES'!M176</f>
        <v>90006.73922818563</v>
      </c>
      <c r="E158" s="44">
        <f>+'ANALISIS DE COTIZACCIONES'!L176</f>
        <v>90909.83666666667</v>
      </c>
      <c r="F158" s="44">
        <f>+'ANALISIS DE COTIZACCIONES'!N176</f>
        <v>90200</v>
      </c>
      <c r="G158" s="44">
        <f>+'ANALISIS DE COTIZACCIONES'!O176</f>
        <v>89110.71270310336</v>
      </c>
      <c r="H158" s="45">
        <f>'ANALISIS DE COTIZACCIONES'!K176/'ANALISIS DE COTIZACCIONES'!L176</f>
        <v>0.14080394437149493</v>
      </c>
      <c r="I158" s="43" t="str">
        <f t="shared" si="4"/>
        <v>Media geométrica</v>
      </c>
      <c r="J158" s="44">
        <f>IF(H158&lt;=25%,'ANALISIS DE COTIZACCIONES'!M176,IF(H158&lt;=50%,'ANALISIS DE COTIZACCIONES'!L176,IF(H158&lt;=75%,'ANALISIS DE COTIZACCIONES'!N176,'ANALISIS DE COTIZACCIONES'!O176)))</f>
        <v>90006.73922818563</v>
      </c>
    </row>
    <row r="159" spans="1:10" x14ac:dyDescent="0.25">
      <c r="A159" s="43" t="s">
        <v>289</v>
      </c>
      <c r="B159" s="44">
        <v>147</v>
      </c>
      <c r="C159" s="43" t="s">
        <v>308</v>
      </c>
      <c r="D159" s="44">
        <f>+'ANALISIS DE COTIZACCIONES'!M177</f>
        <v>3292562.921117533</v>
      </c>
      <c r="E159" s="44">
        <f>+'ANALISIS DE COTIZACCIONES'!L177</f>
        <v>4630504.1633333331</v>
      </c>
      <c r="F159" s="44">
        <f>+'ANALISIS DE COTIZACCIONES'!N177</f>
        <v>4637512</v>
      </c>
      <c r="G159" s="44">
        <f>+'ANALISIS DE COTIZACCIONES'!O177</f>
        <v>2115758.2202820377</v>
      </c>
      <c r="H159" s="45">
        <f>'ANALISIS DE COTIZACCIONES'!K177/'ANALISIS DE COTIZACCIONES'!L177</f>
        <v>0.65295064925393542</v>
      </c>
      <c r="I159" s="43" t="str">
        <f t="shared" si="4"/>
        <v>Mediana</v>
      </c>
      <c r="J159" s="44">
        <f>IF(H159&lt;=25%,'ANALISIS DE COTIZACCIONES'!M177,IF(H159&lt;=50%,'ANALISIS DE COTIZACCIONES'!L177,IF(H159&lt;=75%,'ANALISIS DE COTIZACCIONES'!N177,'ANALISIS DE COTIZACCIONES'!O177)))</f>
        <v>4637512</v>
      </c>
    </row>
    <row r="160" spans="1:10" x14ac:dyDescent="0.25">
      <c r="A160" s="43" t="s">
        <v>289</v>
      </c>
      <c r="B160" s="44">
        <v>148</v>
      </c>
      <c r="C160" s="43" t="s">
        <v>310</v>
      </c>
      <c r="D160" s="44">
        <f>+'ANALISIS DE COTIZACCIONES'!M178</f>
        <v>632418.81073729531</v>
      </c>
      <c r="E160" s="44">
        <f>+'ANALISIS DE COTIZACCIONES'!L178</f>
        <v>813699.41666666663</v>
      </c>
      <c r="F160" s="44">
        <f>+'ANALISIS DE COTIZACCIONES'!N178</f>
        <v>660990</v>
      </c>
      <c r="G160" s="44">
        <f>+'ANALISIS DE COTIZACCIONES'!O178</f>
        <v>486638.07718811679</v>
      </c>
      <c r="H160" s="45">
        <f>'ANALISIS DE COTIZACCIONES'!K178/'ANALISIS DE COTIZACCIONES'!L178</f>
        <v>0.65571467722956289</v>
      </c>
      <c r="I160" s="43" t="str">
        <f t="shared" si="4"/>
        <v>Mediana</v>
      </c>
      <c r="J160" s="44">
        <f>IF(H160&lt;=25%,'ANALISIS DE COTIZACCIONES'!M178,IF(H160&lt;=50%,'ANALISIS DE COTIZACCIONES'!L178,IF(H160&lt;=75%,'ANALISIS DE COTIZACCIONES'!N178,'ANALISIS DE COTIZACCIONES'!O178)))</f>
        <v>660990</v>
      </c>
    </row>
    <row r="161" spans="1:10" x14ac:dyDescent="0.25">
      <c r="A161" s="43" t="s">
        <v>289</v>
      </c>
      <c r="B161" s="44">
        <v>149</v>
      </c>
      <c r="C161" s="43" t="s">
        <v>312</v>
      </c>
      <c r="D161" s="44">
        <f>+'ANALISIS DE COTIZACCIONES'!M179</f>
        <v>564814.47850776289</v>
      </c>
      <c r="E161" s="44">
        <f>+'ANALISIS DE COTIZACCIONES'!L179</f>
        <v>614503.05333333334</v>
      </c>
      <c r="F161" s="44">
        <f>+'ANALISIS DE COTIZACCIONES'!N179</f>
        <v>666119.16</v>
      </c>
      <c r="G161" s="44">
        <f>+'ANALISIS DE COTIZACCIONES'!O179</f>
        <v>512479.4277014152</v>
      </c>
      <c r="H161" s="45">
        <f>'ANALISIS DE COTIZACCIONES'!K179/'ANALISIS DE COTIZACCIONES'!L179</f>
        <v>0.37123380484063223</v>
      </c>
      <c r="I161" s="43" t="str">
        <f t="shared" si="4"/>
        <v>Media aritmética</v>
      </c>
      <c r="J161" s="44">
        <f>IF(H161&lt;=25%,'ANALISIS DE COTIZACCIONES'!M179,IF(H161&lt;=50%,'ANALISIS DE COTIZACCIONES'!L179,IF(H161&lt;=75%,'ANALISIS DE COTIZACCIONES'!N179,'ANALISIS DE COTIZACCIONES'!O179)))</f>
        <v>614503.05333333334</v>
      </c>
    </row>
    <row r="162" spans="1:10" x14ac:dyDescent="0.25">
      <c r="A162" s="43" t="s">
        <v>289</v>
      </c>
      <c r="B162" s="44">
        <v>150</v>
      </c>
      <c r="C162" s="43" t="s">
        <v>314</v>
      </c>
      <c r="D162" s="44">
        <f>+'ANALISIS DE COTIZACCIONES'!M180</f>
        <v>819008.97394468717</v>
      </c>
      <c r="E162" s="44">
        <f>+'ANALISIS DE COTIZACCIONES'!L180</f>
        <v>851066.52666666673</v>
      </c>
      <c r="F162" s="44">
        <f>+'ANALISIS DE COTIZACCIONES'!N180</f>
        <v>839999.58</v>
      </c>
      <c r="G162" s="44">
        <f>+'ANALISIS DE COTIZACCIONES'!O180</f>
        <v>787402.94357096043</v>
      </c>
      <c r="H162" s="45">
        <f>'ANALISIS DE COTIZACCIONES'!K180/'ANALISIS DE COTIZACCIONES'!L180</f>
        <v>0.27108502383253619</v>
      </c>
      <c r="I162" s="43" t="str">
        <f t="shared" si="4"/>
        <v>Media aritmética</v>
      </c>
      <c r="J162" s="44">
        <f>IF(H162&lt;=25%,'ANALISIS DE COTIZACCIONES'!M180,IF(H162&lt;=50%,'ANALISIS DE COTIZACCIONES'!L180,IF(H162&lt;=75%,'ANALISIS DE COTIZACCIONES'!N180,'ANALISIS DE COTIZACCIONES'!O180)))</f>
        <v>851066.52666666673</v>
      </c>
    </row>
    <row r="163" spans="1:10" x14ac:dyDescent="0.25">
      <c r="A163" s="43" t="s">
        <v>289</v>
      </c>
      <c r="B163" s="44">
        <v>151</v>
      </c>
      <c r="C163" s="43" t="s">
        <v>316</v>
      </c>
      <c r="D163" s="44">
        <f>+'ANALISIS DE COTIZACCIONES'!M181</f>
        <v>693239.40832742327</v>
      </c>
      <c r="E163" s="44">
        <f>+'ANALISIS DE COTIZACCIONES'!L181</f>
        <v>712888.32666666666</v>
      </c>
      <c r="F163" s="44">
        <f>+'ANALISIS DE COTIZACCIONES'!N181</f>
        <v>652764.98</v>
      </c>
      <c r="G163" s="44">
        <f>+'ANALISIS DE COTIZACCIONES'!O181</f>
        <v>675172.30363280163</v>
      </c>
      <c r="H163" s="45">
        <f>'ANALISIS DE COTIZACCIONES'!K181/'ANALISIS DE COTIZACCIONES'!L181</f>
        <v>0.24108358641663141</v>
      </c>
      <c r="I163" s="43" t="str">
        <f t="shared" si="4"/>
        <v>Media geométrica</v>
      </c>
      <c r="J163" s="44">
        <f>IF(H163&lt;=25%,'ANALISIS DE COTIZACCIONES'!M181,IF(H163&lt;=50%,'ANALISIS DE COTIZACCIONES'!L181,IF(H163&lt;=75%,'ANALISIS DE COTIZACCIONES'!N181,'ANALISIS DE COTIZACCIONES'!O181)))</f>
        <v>693239.40832742327</v>
      </c>
    </row>
    <row r="164" spans="1:10" x14ac:dyDescent="0.25">
      <c r="A164" s="43" t="s">
        <v>289</v>
      </c>
      <c r="B164" s="44">
        <v>152</v>
      </c>
      <c r="C164" s="43" t="s">
        <v>318</v>
      </c>
      <c r="D164" s="44">
        <f>+'ANALISIS DE COTIZACCIONES'!M182</f>
        <v>664215.09747960442</v>
      </c>
      <c r="E164" s="44">
        <f>+'ANALISIS DE COTIZACCIONES'!L182</f>
        <v>715470.73666666669</v>
      </c>
      <c r="F164" s="44">
        <f>+'ANALISIS DE COTIZACCIONES'!N182</f>
        <v>585312.21</v>
      </c>
      <c r="G164" s="44">
        <f>+'ANALISIS DE COTIZACCIONES'!O182</f>
        <v>621554.96071160177</v>
      </c>
      <c r="H164" s="45">
        <f>'ANALISIS DE COTIZACCIONES'!K182/'ANALISIS DE COTIZACCIONES'!L182</f>
        <v>0.39747447675283276</v>
      </c>
      <c r="I164" s="43" t="str">
        <f t="shared" si="4"/>
        <v>Media aritmética</v>
      </c>
      <c r="J164" s="44">
        <f>IF(H164&lt;=25%,'ANALISIS DE COTIZACCIONES'!M182,IF(H164&lt;=50%,'ANALISIS DE COTIZACCIONES'!L182,IF(H164&lt;=75%,'ANALISIS DE COTIZACCIONES'!N182,'ANALISIS DE COTIZACCIONES'!O182)))</f>
        <v>715470.73666666669</v>
      </c>
    </row>
    <row r="165" spans="1:10" x14ac:dyDescent="0.25">
      <c r="A165" s="43" t="s">
        <v>289</v>
      </c>
      <c r="B165" s="44">
        <v>153</v>
      </c>
      <c r="C165" s="43" t="s">
        <v>320</v>
      </c>
      <c r="D165" s="44">
        <f>+'ANALISIS DE COTIZACCIONES'!M183</f>
        <v>149326.3712981905</v>
      </c>
      <c r="E165" s="44">
        <f>+'ANALISIS DE COTIZACCIONES'!L183</f>
        <v>195256.92</v>
      </c>
      <c r="F165" s="44">
        <f>+'ANALISIS DE COTIZACCIONES'!N183</f>
        <v>134117.76000000001</v>
      </c>
      <c r="G165" s="44">
        <f>+'ANALISIS DE COTIZACCIONES'!O183</f>
        <v>116967.34239730806</v>
      </c>
      <c r="H165" s="45">
        <f>'ANALISIS DE COTIZACCIONES'!K183/'ANALISIS DE COTIZACCIONES'!L183</f>
        <v>0.71179246339349234</v>
      </c>
      <c r="I165" s="43" t="str">
        <f t="shared" si="4"/>
        <v>Mediana</v>
      </c>
      <c r="J165" s="44">
        <f>IF(H165&lt;=25%,'ANALISIS DE COTIZACCIONES'!M183,IF(H165&lt;=50%,'ANALISIS DE COTIZACCIONES'!L183,IF(H165&lt;=75%,'ANALISIS DE COTIZACCIONES'!N183,'ANALISIS DE COTIZACCIONES'!O183)))</f>
        <v>134117.76000000001</v>
      </c>
    </row>
    <row r="166" spans="1:10" x14ac:dyDescent="0.25">
      <c r="A166" s="43" t="s">
        <v>289</v>
      </c>
      <c r="B166" s="44">
        <v>154</v>
      </c>
      <c r="C166" s="43" t="s">
        <v>322</v>
      </c>
      <c r="D166" s="44">
        <f>+'ANALISIS DE COTIZACCIONES'!M184</f>
        <v>49059.139346301134</v>
      </c>
      <c r="E166" s="44">
        <f>+'ANALISIS DE COTIZACCIONES'!L184</f>
        <v>51487.426666666666</v>
      </c>
      <c r="F166" s="44">
        <f>+'ANALISIS DE COTIZACCIONES'!N184</f>
        <v>50232.28</v>
      </c>
      <c r="G166" s="44">
        <f>+'ANALISIS DE COTIZACCIONES'!O184</f>
        <v>46692.914822242354</v>
      </c>
      <c r="H166" s="45">
        <f>'ANALISIS DE COTIZACCIONES'!K184/'ANALISIS DE COTIZACCIONES'!L184</f>
        <v>0.30361872040292348</v>
      </c>
      <c r="I166" s="43" t="str">
        <f t="shared" si="4"/>
        <v>Media aritmética</v>
      </c>
      <c r="J166" s="44">
        <f>IF(H166&lt;=25%,'ANALISIS DE COTIZACCIONES'!M184,IF(H166&lt;=50%,'ANALISIS DE COTIZACCIONES'!L184,IF(H166&lt;=75%,'ANALISIS DE COTIZACCIONES'!N184,'ANALISIS DE COTIZACCIONES'!O184)))</f>
        <v>51487.426666666666</v>
      </c>
    </row>
    <row r="167" spans="1:10" x14ac:dyDescent="0.25">
      <c r="A167" s="43" t="s">
        <v>289</v>
      </c>
      <c r="B167" s="44">
        <v>155</v>
      </c>
      <c r="C167" s="43" t="s">
        <v>325</v>
      </c>
      <c r="D167" s="44">
        <f>+'ANALISIS DE COTIZACCIONES'!M185</f>
        <v>7063.2934289385075</v>
      </c>
      <c r="E167" s="44">
        <f>+'ANALISIS DE COTIZACCIONES'!L185</f>
        <v>7204.753333333334</v>
      </c>
      <c r="F167" s="44">
        <f>+'ANALISIS DE COTIZACCIONES'!N185</f>
        <v>7561.26</v>
      </c>
      <c r="G167" s="44">
        <f>+'ANALISIS DE COTIZACCIONES'!O185</f>
        <v>6915.7777550767041</v>
      </c>
      <c r="H167" s="45">
        <f>'ANALISIS DE COTIZACCIONES'!K185/'ANALISIS DE COTIZACCIONES'!L185</f>
        <v>0.19173975757860456</v>
      </c>
      <c r="I167" s="43" t="str">
        <f t="shared" si="4"/>
        <v>Media geométrica</v>
      </c>
      <c r="J167" s="44">
        <f>IF(H167&lt;=25%,'ANALISIS DE COTIZACCIONES'!M185,IF(H167&lt;=50%,'ANALISIS DE COTIZACCIONES'!L185,IF(H167&lt;=75%,'ANALISIS DE COTIZACCIONES'!N185,'ANALISIS DE COTIZACCIONES'!O185)))</f>
        <v>7063.2934289385075</v>
      </c>
    </row>
    <row r="168" spans="1:10" x14ac:dyDescent="0.25">
      <c r="A168" s="43" t="s">
        <v>289</v>
      </c>
      <c r="B168" s="44">
        <v>156</v>
      </c>
      <c r="C168" s="43" t="s">
        <v>327</v>
      </c>
      <c r="D168" s="44">
        <f>+'ANALISIS DE COTIZACCIONES'!M186</f>
        <v>14798.392119274569</v>
      </c>
      <c r="E168" s="44">
        <f>+'ANALISIS DE COTIZACCIONES'!L186</f>
        <v>22107.426666666666</v>
      </c>
      <c r="F168" s="44">
        <f>+'ANALISIS DE COTIZACCIONES'!N186</f>
        <v>8500</v>
      </c>
      <c r="G168" s="44">
        <f>+'ANALISIS DE COTIZACCIONES'!O186</f>
        <v>11139.70789134201</v>
      </c>
      <c r="H168" s="45">
        <f>'ANALISIS DE COTIZACCIONES'!K186/'ANALISIS DE COTIZACCIONES'!L186</f>
        <v>0.8997313203164965</v>
      </c>
      <c r="I168" s="43" t="str">
        <f t="shared" si="4"/>
        <v>Media armónica</v>
      </c>
      <c r="J168" s="44">
        <f>IF(H168&lt;=25%,'ANALISIS DE COTIZACCIONES'!M186,IF(H168&lt;=50%,'ANALISIS DE COTIZACCIONES'!L186,IF(H168&lt;=75%,'ANALISIS DE COTIZACCIONES'!N186,'ANALISIS DE COTIZACCIONES'!O186)))</f>
        <v>11139.70789134201</v>
      </c>
    </row>
    <row r="169" spans="1:10" x14ac:dyDescent="0.25">
      <c r="A169" s="43" t="s">
        <v>289</v>
      </c>
      <c r="B169" s="44">
        <v>157</v>
      </c>
      <c r="C169" s="43" t="s">
        <v>330</v>
      </c>
      <c r="D169" s="44">
        <f>+'ANALISIS DE COTIZACCIONES'!M187</f>
        <v>13969.611849651354</v>
      </c>
      <c r="E169" s="44">
        <f>+'ANALISIS DE COTIZACCIONES'!L187</f>
        <v>16213.333333333334</v>
      </c>
      <c r="F169" s="44">
        <f>+'ANALISIS DE COTIZACCIONES'!N187</f>
        <v>14280</v>
      </c>
      <c r="G169" s="44">
        <f>+'ANALISIS DE COTIZACCIONES'!O187</f>
        <v>11999.533975351873</v>
      </c>
      <c r="H169" s="45">
        <f>'ANALISIS DE COTIZACCIONES'!K187/'ANALISIS DE COTIZACCIONES'!L187</f>
        <v>0.5210389479726949</v>
      </c>
      <c r="I169" s="43" t="str">
        <f t="shared" si="4"/>
        <v>Mediana</v>
      </c>
      <c r="J169" s="44">
        <f>IF(H169&lt;=25%,'ANALISIS DE COTIZACCIONES'!M187,IF(H169&lt;=50%,'ANALISIS DE COTIZACCIONES'!L187,IF(H169&lt;=75%,'ANALISIS DE COTIZACCIONES'!N187,'ANALISIS DE COTIZACCIONES'!O187)))</f>
        <v>14280</v>
      </c>
    </row>
    <row r="170" spans="1:10" x14ac:dyDescent="0.25">
      <c r="A170" s="43" t="s">
        <v>289</v>
      </c>
      <c r="B170" s="44">
        <v>158</v>
      </c>
      <c r="C170" s="43" t="s">
        <v>332</v>
      </c>
      <c r="D170" s="44">
        <f>+'ANALISIS DE COTIZACCIONES'!M188</f>
        <v>21883.76726043165</v>
      </c>
      <c r="E170" s="44">
        <f>+'ANALISIS DE COTIZACCIONES'!L188</f>
        <v>22923.666666666668</v>
      </c>
      <c r="F170" s="44">
        <f>+'ANALISIS DE COTIZACCIONES'!N188</f>
        <v>25032</v>
      </c>
      <c r="G170" s="44">
        <f>+'ANALISIS DE COTIZACCIONES'!O188</f>
        <v>20772.682952650113</v>
      </c>
      <c r="H170" s="45">
        <f>'ANALISIS DE COTIZACCIONES'!K188/'ANALISIS DE COTIZACCIONES'!L188</f>
        <v>0.28257477278068627</v>
      </c>
      <c r="I170" s="43" t="str">
        <f t="shared" si="4"/>
        <v>Media aritmética</v>
      </c>
      <c r="J170" s="44">
        <f>IF(H170&lt;=25%,'ANALISIS DE COTIZACCIONES'!M188,IF(H170&lt;=50%,'ANALISIS DE COTIZACCIONES'!L188,IF(H170&lt;=75%,'ANALISIS DE COTIZACCIONES'!N188,'ANALISIS DE COTIZACCIONES'!O188)))</f>
        <v>22923.666666666668</v>
      </c>
    </row>
    <row r="171" spans="1:10" x14ac:dyDescent="0.25">
      <c r="A171" s="43" t="s">
        <v>289</v>
      </c>
      <c r="B171" s="44">
        <v>159</v>
      </c>
      <c r="C171" s="43" t="s">
        <v>334</v>
      </c>
      <c r="D171" s="44">
        <f>+'ANALISIS DE COTIZACCIONES'!M189</f>
        <v>3454.9427786253891</v>
      </c>
      <c r="E171" s="44">
        <f>+'ANALISIS DE COTIZACCIONES'!L189</f>
        <v>3533.5666666666671</v>
      </c>
      <c r="F171" s="44">
        <f>+'ANALISIS DE COTIZACCIONES'!N189</f>
        <v>3850</v>
      </c>
      <c r="G171" s="44">
        <f>+'ANALISIS DE COTIZACCIONES'!O189</f>
        <v>3370.9657285519743</v>
      </c>
      <c r="H171" s="45">
        <f>'ANALISIS DE COTIZACCIONES'!K189/'ANALISIS DE COTIZACCIONES'!L189</f>
        <v>0.20095007755651262</v>
      </c>
      <c r="I171" s="43" t="str">
        <f t="shared" si="4"/>
        <v>Media geométrica</v>
      </c>
      <c r="J171" s="44">
        <f>IF(H171&lt;=25%,'ANALISIS DE COTIZACCIONES'!M189,IF(H171&lt;=50%,'ANALISIS DE COTIZACCIONES'!L189,IF(H171&lt;=75%,'ANALISIS DE COTIZACCIONES'!N189,'ANALISIS DE COTIZACCIONES'!O189)))</f>
        <v>3454.9427786253891</v>
      </c>
    </row>
    <row r="172" spans="1:10" x14ac:dyDescent="0.25">
      <c r="A172" s="43" t="s">
        <v>289</v>
      </c>
      <c r="B172" s="44">
        <v>160</v>
      </c>
      <c r="C172" s="43" t="s">
        <v>336</v>
      </c>
      <c r="D172" s="44">
        <f>+'ANALISIS DE COTIZACCIONES'!M190</f>
        <v>13900.817492420336</v>
      </c>
      <c r="E172" s="44">
        <f>+'ANALISIS DE COTIZACCIONES'!L190</f>
        <v>14090.046666666667</v>
      </c>
      <c r="F172" s="44">
        <f>+'ANALISIS DE COTIZACCIONES'!N190</f>
        <v>15120.14</v>
      </c>
      <c r="G172" s="44">
        <f>+'ANALISIS DE COTIZACCIONES'!O190</f>
        <v>13700.785394935909</v>
      </c>
      <c r="H172" s="45">
        <f>'ANALISIS DE COTIZACCIONES'!K190/'ANALISIS DE COTIZACCIONES'!L190</f>
        <v>0.15791827823112733</v>
      </c>
      <c r="I172" s="43" t="str">
        <f t="shared" si="4"/>
        <v>Media geométrica</v>
      </c>
      <c r="J172" s="44">
        <f>IF(H172&lt;=25%,'ANALISIS DE COTIZACCIONES'!M190,IF(H172&lt;=50%,'ANALISIS DE COTIZACCIONES'!L190,IF(H172&lt;=75%,'ANALISIS DE COTIZACCIONES'!N190,'ANALISIS DE COTIZACCIONES'!O190)))</f>
        <v>13900.817492420336</v>
      </c>
    </row>
    <row r="173" spans="1:10" x14ac:dyDescent="0.25">
      <c r="A173" s="43" t="s">
        <v>289</v>
      </c>
      <c r="B173" s="44">
        <v>161</v>
      </c>
      <c r="C173" s="43" t="s">
        <v>338</v>
      </c>
      <c r="D173" s="44">
        <f>+'ANALISIS DE COTIZACCIONES'!M191</f>
        <v>13566.378549355646</v>
      </c>
      <c r="E173" s="44">
        <f>+'ANALISIS DE COTIZACCIONES'!L191</f>
        <v>18854.420000000002</v>
      </c>
      <c r="F173" s="44">
        <f>+'ANALISIS DE COTIZACCIONES'!N191</f>
        <v>13273.26</v>
      </c>
      <c r="G173" s="44">
        <f>+'ANALISIS DE COTIZACCIONES'!O191</f>
        <v>9820.946962474809</v>
      </c>
      <c r="H173" s="45">
        <f>'ANALISIS DE COTIZACCIONES'!K191/'ANALISIS DE COTIZACCIONES'!L191</f>
        <v>0.75475216233150522</v>
      </c>
      <c r="I173" s="43" t="str">
        <f t="shared" ref="I173:I196" si="5">IF(H173&lt;=25%,"Media geométrica",IF(H173&lt;=50%,"Media aritmética",IF(H173&lt;=75%,"Mediana","Media armónica")))</f>
        <v>Media armónica</v>
      </c>
      <c r="J173" s="44">
        <f>IF(H173&lt;=25%,'ANALISIS DE COTIZACCIONES'!M191,IF(H173&lt;=50%,'ANALISIS DE COTIZACCIONES'!L191,IF(H173&lt;=75%,'ANALISIS DE COTIZACCIONES'!N191,'ANALISIS DE COTIZACCIONES'!O191)))</f>
        <v>9820.946962474809</v>
      </c>
    </row>
    <row r="174" spans="1:10" x14ac:dyDescent="0.25">
      <c r="A174" s="43" t="s">
        <v>289</v>
      </c>
      <c r="B174" s="44">
        <v>162</v>
      </c>
      <c r="C174" s="43" t="s">
        <v>340</v>
      </c>
      <c r="D174" s="44">
        <f>+'ANALISIS DE COTIZACCIONES'!M192</f>
        <v>15079.187485567696</v>
      </c>
      <c r="E174" s="44">
        <f>+'ANALISIS DE COTIZACCIONES'!L192</f>
        <v>15359.449999999999</v>
      </c>
      <c r="F174" s="44">
        <f>+'ANALISIS DE COTIZACCIONES'!N192</f>
        <v>16830</v>
      </c>
      <c r="G174" s="44">
        <f>+'ANALISIS DE COTIZACCIONES'!O192</f>
        <v>14779.509847846615</v>
      </c>
      <c r="H174" s="45">
        <f>'ANALISIS DE COTIZACCIONES'!K192/'ANALISIS DE COTIZACCIONES'!L192</f>
        <v>0.18230484747203085</v>
      </c>
      <c r="I174" s="43" t="str">
        <f t="shared" si="5"/>
        <v>Media geométrica</v>
      </c>
      <c r="J174" s="44">
        <f>IF(H174&lt;=25%,'ANALISIS DE COTIZACCIONES'!M192,IF(H174&lt;=50%,'ANALISIS DE COTIZACCIONES'!L192,IF(H174&lt;=75%,'ANALISIS DE COTIZACCIONES'!N192,'ANALISIS DE COTIZACCIONES'!O192)))</f>
        <v>15079.187485567696</v>
      </c>
    </row>
    <row r="175" spans="1:10" x14ac:dyDescent="0.25">
      <c r="A175" s="43" t="s">
        <v>289</v>
      </c>
      <c r="B175" s="44">
        <v>163</v>
      </c>
      <c r="C175" s="43" t="s">
        <v>342</v>
      </c>
      <c r="D175" s="44">
        <f>+'ANALISIS DE COTIZACCIONES'!M193</f>
        <v>25144.724545810284</v>
      </c>
      <c r="E175" s="44">
        <f>+'ANALISIS DE COTIZACCIONES'!L193</f>
        <v>25447.52</v>
      </c>
      <c r="F175" s="44">
        <f>+'ANALISIS DE COTIZACCIONES'!N193</f>
        <v>23352.560000000001</v>
      </c>
      <c r="G175" s="44">
        <f>+'ANALISIS DE COTIZACCIONES'!O193</f>
        <v>24863.425465341301</v>
      </c>
      <c r="H175" s="45">
        <f>'ANALISIS DE COTIZACCIONES'!K193/'ANALISIS DE COTIZACCIONES'!L193</f>
        <v>0.15880759869154693</v>
      </c>
      <c r="I175" s="43" t="str">
        <f t="shared" si="5"/>
        <v>Media geométrica</v>
      </c>
      <c r="J175" s="44">
        <f>IF(H175&lt;=25%,'ANALISIS DE COTIZACCIONES'!M193,IF(H175&lt;=50%,'ANALISIS DE COTIZACCIONES'!L193,IF(H175&lt;=75%,'ANALISIS DE COTIZACCIONES'!N193,'ANALISIS DE COTIZACCIONES'!O193)))</f>
        <v>25144.724545810284</v>
      </c>
    </row>
    <row r="176" spans="1:10" x14ac:dyDescent="0.25">
      <c r="A176" s="43" t="s">
        <v>289</v>
      </c>
      <c r="B176" s="44">
        <v>164</v>
      </c>
      <c r="C176" s="43" t="s">
        <v>344</v>
      </c>
      <c r="D176" s="44">
        <f>+'ANALISIS DE COTIZACCIONES'!M194</f>
        <v>26205.561354895144</v>
      </c>
      <c r="E176" s="44">
        <f>+'ANALISIS DE COTIZACCIONES'!L194</f>
        <v>26800.799999999999</v>
      </c>
      <c r="F176" s="44">
        <f>+'ANALISIS DE COTIZACCIONES'!N194</f>
        <v>22681.4</v>
      </c>
      <c r="G176" s="44">
        <f>+'ANALISIS DE COTIZACCIONES'!O194</f>
        <v>25676.717340217641</v>
      </c>
      <c r="H176" s="45">
        <f>'ANALISIS DE COTIZACCIONES'!K194/'ANALISIS DE COTIZACCIONES'!L194</f>
        <v>0.22015750664670325</v>
      </c>
      <c r="I176" s="43" t="str">
        <f t="shared" si="5"/>
        <v>Media geométrica</v>
      </c>
      <c r="J176" s="44">
        <f>IF(H176&lt;=25%,'ANALISIS DE COTIZACCIONES'!M194,IF(H176&lt;=50%,'ANALISIS DE COTIZACCIONES'!L194,IF(H176&lt;=75%,'ANALISIS DE COTIZACCIONES'!N194,'ANALISIS DE COTIZACCIONES'!O194)))</f>
        <v>26205.561354895144</v>
      </c>
    </row>
    <row r="177" spans="1:10" x14ac:dyDescent="0.25">
      <c r="A177" s="43" t="s">
        <v>289</v>
      </c>
      <c r="B177" s="44">
        <v>165</v>
      </c>
      <c r="C177" s="43" t="s">
        <v>346</v>
      </c>
      <c r="D177" s="44">
        <f>+'ANALISIS DE COTIZACCIONES'!M195</f>
        <v>12533.614234657656</v>
      </c>
      <c r="E177" s="44">
        <f>+'ANALISIS DE COTIZACCIONES'!L195</f>
        <v>14164.813333333334</v>
      </c>
      <c r="F177" s="44">
        <f>+'ANALISIS DE COTIZACCIONES'!N195</f>
        <v>10919.44</v>
      </c>
      <c r="G177" s="44">
        <f>+'ANALISIS DE COTIZACCIONES'!O195</f>
        <v>11248.959915890871</v>
      </c>
      <c r="H177" s="45">
        <f>'ANALISIS DE COTIZACCIONES'!K195/'ANALISIS DE COTIZACCIONES'!L195</f>
        <v>0.50525580509895951</v>
      </c>
      <c r="I177" s="43" t="str">
        <f t="shared" si="5"/>
        <v>Mediana</v>
      </c>
      <c r="J177" s="44">
        <f>IF(H177&lt;=25%,'ANALISIS DE COTIZACCIONES'!M195,IF(H177&lt;=50%,'ANALISIS DE COTIZACCIONES'!L195,IF(H177&lt;=75%,'ANALISIS DE COTIZACCIONES'!N195,'ANALISIS DE COTIZACCIONES'!O195)))</f>
        <v>10919.44</v>
      </c>
    </row>
    <row r="178" spans="1:10" x14ac:dyDescent="0.25">
      <c r="A178" s="43" t="s">
        <v>289</v>
      </c>
      <c r="B178" s="44">
        <v>166</v>
      </c>
      <c r="C178" s="43" t="s">
        <v>348</v>
      </c>
      <c r="D178" s="44">
        <f>+'ANALISIS DE COTIZACCIONES'!M196</f>
        <v>6657.6114643553337</v>
      </c>
      <c r="E178" s="44">
        <f>+'ANALISIS DE COTIZACCIONES'!L196</f>
        <v>7171.9766666666665</v>
      </c>
      <c r="F178" s="44">
        <f>+'ANALISIS DE COTIZACCIONES'!N196</f>
        <v>7590</v>
      </c>
      <c r="G178" s="44">
        <f>+'ANALISIS DE COTIZACCIONES'!O196</f>
        <v>6123.1989302800421</v>
      </c>
      <c r="H178" s="45">
        <f>'ANALISIS DE COTIZACCIONES'!K196/'ANALISIS DE COTIZACCIONES'!L196</f>
        <v>0.35520998544762916</v>
      </c>
      <c r="I178" s="43" t="str">
        <f t="shared" si="5"/>
        <v>Media aritmética</v>
      </c>
      <c r="J178" s="44">
        <f>IF(H178&lt;=25%,'ANALISIS DE COTIZACCIONES'!M196,IF(H178&lt;=50%,'ANALISIS DE COTIZACCIONES'!L196,IF(H178&lt;=75%,'ANALISIS DE COTIZACCIONES'!N196,'ANALISIS DE COTIZACCIONES'!O196)))</f>
        <v>7171.9766666666665</v>
      </c>
    </row>
    <row r="179" spans="1:10" x14ac:dyDescent="0.25">
      <c r="A179" s="43" t="s">
        <v>289</v>
      </c>
      <c r="B179" s="44">
        <v>167</v>
      </c>
      <c r="C179" s="43" t="s">
        <v>350</v>
      </c>
      <c r="D179" s="44">
        <f>+'ANALISIS DE COTIZACCIONES'!M197</f>
        <v>5720.4173168722136</v>
      </c>
      <c r="E179" s="44">
        <f>+'ANALISIS DE COTIZACCIONES'!L197</f>
        <v>7822.8133333333344</v>
      </c>
      <c r="F179" s="44">
        <f>+'ANALISIS DE COTIZACCIONES'!N197</f>
        <v>10919.44</v>
      </c>
      <c r="G179" s="44">
        <f>+'ANALISIS DE COTIZACCIONES'!O197</f>
        <v>3642.520511517755</v>
      </c>
      <c r="H179" s="45">
        <f>'ANALISIS DE COTIZACCIONES'!K197/'ANALISIS DE COTIZACCIONES'!L197</f>
        <v>0.56610948496354518</v>
      </c>
      <c r="I179" s="43" t="str">
        <f t="shared" si="5"/>
        <v>Mediana</v>
      </c>
      <c r="J179" s="44">
        <f>IF(H179&lt;=25%,'ANALISIS DE COTIZACCIONES'!M197,IF(H179&lt;=50%,'ANALISIS DE COTIZACCIONES'!L197,IF(H179&lt;=75%,'ANALISIS DE COTIZACCIONES'!N197,'ANALISIS DE COTIZACCIONES'!O197)))</f>
        <v>10919.44</v>
      </c>
    </row>
    <row r="180" spans="1:10" x14ac:dyDescent="0.25">
      <c r="A180" s="43" t="s">
        <v>289</v>
      </c>
      <c r="B180" s="44">
        <v>168</v>
      </c>
      <c r="C180" s="43" t="s">
        <v>352</v>
      </c>
      <c r="D180" s="44">
        <f>+'ANALISIS DE COTIZACCIONES'!M198</f>
        <v>17151.28570556999</v>
      </c>
      <c r="E180" s="44">
        <f>+'ANALISIS DE COTIZACCIONES'!L198</f>
        <v>18384.743333333332</v>
      </c>
      <c r="F180" s="44">
        <f>+'ANALISIS DE COTIZACCIONES'!N198</f>
        <v>16799.23</v>
      </c>
      <c r="G180" s="44">
        <f>+'ANALISIS DE COTIZACCIONES'!O198</f>
        <v>16022.603981011214</v>
      </c>
      <c r="H180" s="45">
        <f>'ANALISIS DE COTIZACCIONES'!K198/'ANALISIS DE COTIZACCIONES'!L198</f>
        <v>0.36979335977748984</v>
      </c>
      <c r="I180" s="43" t="str">
        <f t="shared" si="5"/>
        <v>Media aritmética</v>
      </c>
      <c r="J180" s="44">
        <f>IF(H180&lt;=25%,'ANALISIS DE COTIZACCIONES'!M198,IF(H180&lt;=50%,'ANALISIS DE COTIZACCIONES'!L198,IF(H180&lt;=75%,'ANALISIS DE COTIZACCIONES'!N198,'ANALISIS DE COTIZACCIONES'!O198)))</f>
        <v>18384.743333333332</v>
      </c>
    </row>
    <row r="181" spans="1:10" x14ac:dyDescent="0.25">
      <c r="A181" s="43" t="s">
        <v>289</v>
      </c>
      <c r="B181" s="44">
        <v>169</v>
      </c>
      <c r="C181" s="43" t="s">
        <v>354</v>
      </c>
      <c r="D181" s="44">
        <f>+'ANALISIS DE COTIZACCIONES'!M199</f>
        <v>18904.834036865712</v>
      </c>
      <c r="E181" s="44">
        <f>+'ANALISIS DE COTIZACCIONES'!L199</f>
        <v>19009.666666666668</v>
      </c>
      <c r="F181" s="44">
        <f>+'ANALISIS DE COTIZACCIONES'!N199</f>
        <v>20160</v>
      </c>
      <c r="G181" s="44">
        <f>+'ANALISIS DE COTIZACCIONES'!O199</f>
        <v>18795.407727991504</v>
      </c>
      <c r="H181" s="45">
        <f>'ANALISIS DE COTIZACCIONES'!K199/'ANALISIS DE COTIZACCIONES'!L199</f>
        <v>0.10238218209779047</v>
      </c>
      <c r="I181" s="43" t="str">
        <f t="shared" si="5"/>
        <v>Media geométrica</v>
      </c>
      <c r="J181" s="44">
        <f>IF(H181&lt;=25%,'ANALISIS DE COTIZACCIONES'!M199,IF(H181&lt;=50%,'ANALISIS DE COTIZACCIONES'!L199,IF(H181&lt;=75%,'ANALISIS DE COTIZACCIONES'!N199,'ANALISIS DE COTIZACCIONES'!O199)))</f>
        <v>18904.834036865712</v>
      </c>
    </row>
    <row r="182" spans="1:10" x14ac:dyDescent="0.25">
      <c r="A182" s="43" t="s">
        <v>289</v>
      </c>
      <c r="B182" s="44">
        <v>170</v>
      </c>
      <c r="C182" s="43" t="s">
        <v>356</v>
      </c>
      <c r="D182" s="44">
        <f>+'ANALISIS DE COTIZACCIONES'!M200</f>
        <v>5699.4888200658597</v>
      </c>
      <c r="E182" s="44">
        <f>+'ANALISIS DE COTIZACCIONES'!L200</f>
        <v>8989.6966666666667</v>
      </c>
      <c r="F182" s="44">
        <f>+'ANALISIS DE COTIZACCIONES'!N200</f>
        <v>5600</v>
      </c>
      <c r="G182" s="44">
        <f>+'ANALISIS DE COTIZACCIONES'!O200</f>
        <v>3636.7192819033939</v>
      </c>
      <c r="H182" s="45">
        <f>'ANALISIS DE COTIZACCIONES'!K200/'ANALISIS DE COTIZACCIONES'!L200</f>
        <v>0.86028764212897546</v>
      </c>
      <c r="I182" s="43" t="str">
        <f t="shared" si="5"/>
        <v>Media armónica</v>
      </c>
      <c r="J182" s="44">
        <f>IF(H182&lt;=25%,'ANALISIS DE COTIZACCIONES'!M200,IF(H182&lt;=50%,'ANALISIS DE COTIZACCIONES'!L200,IF(H182&lt;=75%,'ANALISIS DE COTIZACCIONES'!N200,'ANALISIS DE COTIZACCIONES'!O200)))</f>
        <v>3636.7192819033939</v>
      </c>
    </row>
    <row r="183" spans="1:10" x14ac:dyDescent="0.25">
      <c r="A183" s="43" t="s">
        <v>289</v>
      </c>
      <c r="B183" s="44">
        <v>171</v>
      </c>
      <c r="C183" s="43" t="s">
        <v>358</v>
      </c>
      <c r="D183" s="44">
        <f>+'ANALISIS DE COTIZACCIONES'!M201</f>
        <v>7245.710398662859</v>
      </c>
      <c r="E183" s="44">
        <f>+'ANALISIS DE COTIZACCIONES'!L201</f>
        <v>7408.45</v>
      </c>
      <c r="F183" s="44">
        <f>+'ANALISIS DE COTIZACCIONES'!N201</f>
        <v>7485</v>
      </c>
      <c r="G183" s="44">
        <f>+'ANALISIS DE COTIZACCIONES'!O201</f>
        <v>7081.4888732001491</v>
      </c>
      <c r="H183" s="45">
        <f>'ANALISIS DE COTIZACCIONES'!K201/'ANALISIS DE COTIZACCIONES'!L201</f>
        <v>0.20624429927105276</v>
      </c>
      <c r="I183" s="43" t="str">
        <f t="shared" si="5"/>
        <v>Media geométrica</v>
      </c>
      <c r="J183" s="44">
        <f>IF(H183&lt;=25%,'ANALISIS DE COTIZACCIONES'!M201,IF(H183&lt;=50%,'ANALISIS DE COTIZACCIONES'!L201,IF(H183&lt;=75%,'ANALISIS DE COTIZACCIONES'!N201,'ANALISIS DE COTIZACCIONES'!O201)))</f>
        <v>7245.710398662859</v>
      </c>
    </row>
    <row r="184" spans="1:10" ht="30" x14ac:dyDescent="0.25">
      <c r="A184" s="43" t="s">
        <v>360</v>
      </c>
      <c r="B184" s="44">
        <v>172</v>
      </c>
      <c r="C184" s="43" t="s">
        <v>363</v>
      </c>
      <c r="D184" s="44">
        <f>+'ANALISIS DE COTIZACCIONES'!M206</f>
        <v>24917.554916374404</v>
      </c>
      <c r="E184" s="44">
        <f>+'ANALISIS DE COTIZACCIONES'!L206</f>
        <v>26354.93</v>
      </c>
      <c r="F184" s="44">
        <f>+'ANALISIS DE COTIZACCIONES'!N206+'ANALISIS DE COTIZACCIONES'!N206+'ANALISIS DE COTIZACCIONES'!N206</f>
        <v>71640</v>
      </c>
      <c r="G184" s="44">
        <f>+'ANALISIS DE COTIZACCIONES'!O206</f>
        <v>23662.90192741268</v>
      </c>
      <c r="H184" s="45">
        <f>'ANALISIS DE COTIZACCIONES'!K206/'ANALISIS DE COTIZACCIONES'!L206</f>
        <v>0.34661857294876047</v>
      </c>
      <c r="I184" s="43" t="str">
        <f t="shared" si="5"/>
        <v>Media aritmética</v>
      </c>
      <c r="J184" s="44">
        <f>IF(H184&lt;=25%,'ANALISIS DE COTIZACCIONES'!M206,IF(H184&lt;=50%,'ANALISIS DE COTIZACCIONES'!L206,IF(H184&lt;=75%,'ANALISIS DE COTIZACCIONES'!N206,'ANALISIS DE COTIZACCIONES'!O206)))</f>
        <v>26354.93</v>
      </c>
    </row>
    <row r="185" spans="1:10" ht="30" x14ac:dyDescent="0.25">
      <c r="A185" s="43" t="s">
        <v>360</v>
      </c>
      <c r="B185" s="44">
        <v>173</v>
      </c>
      <c r="C185" s="43" t="s">
        <v>365</v>
      </c>
      <c r="D185" s="44">
        <f>+'ANALISIS DE COTIZACCIONES'!M207</f>
        <v>142822.61937916972</v>
      </c>
      <c r="E185" s="44">
        <f>+'ANALISIS DE COTIZACCIONES'!L207</f>
        <v>221367.07</v>
      </c>
      <c r="F185" s="44">
        <f>+'ANALISIS DE COTIZACCIONES'!N207+'ANALISIS DE COTIZACCIONES'!N207+'ANALISIS DE COTIZACCIONES'!N207</f>
        <v>643080.42000000004</v>
      </c>
      <c r="G185" s="44">
        <f>+'ANALISIS DE COTIZACCIONES'!O207</f>
        <v>68932.689327349697</v>
      </c>
      <c r="H185" s="45">
        <f>'ANALISIS DE COTIZACCIONES'!K207/'ANALISIS DE COTIZACCIONES'!L207</f>
        <v>0.67580060600218805</v>
      </c>
      <c r="I185" s="43" t="str">
        <f t="shared" si="5"/>
        <v>Mediana</v>
      </c>
      <c r="J185" s="44">
        <f>IF(H185&lt;=25%,'ANALISIS DE COTIZACCIONES'!M207,IF(H185&lt;=50%,'ANALISIS DE COTIZACCIONES'!L207,IF(H185&lt;=75%,'ANALISIS DE COTIZACCIONES'!N207,'ANALISIS DE COTIZACCIONES'!O207)))</f>
        <v>214360.14</v>
      </c>
    </row>
    <row r="186" spans="1:10" x14ac:dyDescent="0.25">
      <c r="A186" s="43" t="s">
        <v>360</v>
      </c>
      <c r="B186" s="44">
        <v>174</v>
      </c>
      <c r="C186" s="43" t="s">
        <v>367</v>
      </c>
      <c r="D186" s="44">
        <f>+'ANALISIS DE COTIZACCIONES'!M208</f>
        <v>112675.96416824983</v>
      </c>
      <c r="E186" s="44">
        <f>+'ANALISIS DE COTIZACCIONES'!L208</f>
        <v>138810.5</v>
      </c>
      <c r="F186" s="44">
        <f>+'ANALISIS DE COTIZACCIONES'!N208+'ANALISIS DE COTIZACCIONES'!N208+'ANALISIS DE COTIZACCIONES'!N208</f>
        <v>319035</v>
      </c>
      <c r="G186" s="44">
        <f>+'ANALISIS DE COTIZACCIONES'!O208</f>
        <v>93385.283411034965</v>
      </c>
      <c r="H186" s="45">
        <f>'ANALISIS DE COTIZACCIONES'!K208/'ANALISIS DE COTIZACCIONES'!L208</f>
        <v>0.66781461517649532</v>
      </c>
      <c r="I186" s="43" t="str">
        <f t="shared" si="5"/>
        <v>Mediana</v>
      </c>
      <c r="J186" s="44">
        <f>IF(H186&lt;=25%,'ANALISIS DE COTIZACCIONES'!M208,IF(H186&lt;=50%,'ANALISIS DE COTIZACCIONES'!L208,IF(H186&lt;=75%,'ANALISIS DE COTIZACCIONES'!N208,'ANALISIS DE COTIZACCIONES'!O208)))</f>
        <v>106345</v>
      </c>
    </row>
    <row r="187" spans="1:10" x14ac:dyDescent="0.25">
      <c r="A187" s="43" t="s">
        <v>360</v>
      </c>
      <c r="B187" s="44">
        <v>175</v>
      </c>
      <c r="C187" s="43" t="s">
        <v>369</v>
      </c>
      <c r="D187" s="44">
        <f>+'ANALISIS DE COTIZACCIONES'!M209</f>
        <v>148023.42702722727</v>
      </c>
      <c r="E187" s="44">
        <f>+'ANALISIS DE COTIZACCIONES'!L209</f>
        <v>152834.89500000002</v>
      </c>
      <c r="F187" s="44">
        <f>+'ANALISIS DE COTIZACCIONES'!N209+'ANALISIS DE COTIZACCIONES'!N209+'ANALISIS DE COTIZACCIONES'!N209</f>
        <v>411584.37</v>
      </c>
      <c r="G187" s="44">
        <f>+'ANALISIS DE COTIZACCIONES'!O209</f>
        <v>143894.949591818</v>
      </c>
      <c r="H187" s="45">
        <f>'ANALISIS DE COTIZACCIONES'!K209/'ANALISIS DE COTIZACCIONES'!L209</f>
        <v>0.26662896146404219</v>
      </c>
      <c r="I187" s="43" t="str">
        <f t="shared" si="5"/>
        <v>Media aritmética</v>
      </c>
      <c r="J187" s="44">
        <f>IF(H187&lt;=25%,'ANALISIS DE COTIZACCIONES'!M209,IF(H187&lt;=50%,'ANALISIS DE COTIZACCIONES'!L209,IF(H187&lt;=75%,'ANALISIS DE COTIZACCIONES'!N209,'ANALISIS DE COTIZACCIONES'!O209)))</f>
        <v>152834.89500000002</v>
      </c>
    </row>
    <row r="188" spans="1:10" x14ac:dyDescent="0.25">
      <c r="A188" s="43" t="s">
        <v>360</v>
      </c>
      <c r="B188" s="44">
        <v>176</v>
      </c>
      <c r="C188" s="43" t="s">
        <v>371</v>
      </c>
      <c r="D188" s="44">
        <f>+'ANALISIS DE COTIZACCIONES'!M210</f>
        <v>207269.84993736065</v>
      </c>
      <c r="E188" s="44">
        <f>+'ANALISIS DE COTIZACCIONES'!L210</f>
        <v>309312.29000000004</v>
      </c>
      <c r="F188" s="44">
        <f>+'ANALISIS DE COTIZACCIONES'!N210+'ANALISIS DE COTIZACCIONES'!N210+'ANALISIS DE COTIZACCIONES'!N210</f>
        <v>575085</v>
      </c>
      <c r="G188" s="44">
        <f>+'ANALISIS DE COTIZACCIONES'!O210</f>
        <v>147086.95719416504</v>
      </c>
      <c r="H188" s="45">
        <f>'ANALISIS DE COTIZACCIONES'!K210/'ANALISIS DE COTIZACCIONES'!L210</f>
        <v>0.91187161525094651</v>
      </c>
      <c r="I188" s="43" t="str">
        <f t="shared" si="5"/>
        <v>Media armónica</v>
      </c>
      <c r="J188" s="44">
        <f>IF(H188&lt;=25%,'ANALISIS DE COTIZACCIONES'!M210,IF(H188&lt;=50%,'ANALISIS DE COTIZACCIONES'!L210,IF(H188&lt;=75%,'ANALISIS DE COTIZACCIONES'!N210,'ANALISIS DE COTIZACCIONES'!O210)))</f>
        <v>147086.95719416504</v>
      </c>
    </row>
    <row r="189" spans="1:10" x14ac:dyDescent="0.25">
      <c r="A189" s="43" t="s">
        <v>360</v>
      </c>
      <c r="B189" s="44">
        <v>177</v>
      </c>
      <c r="C189" s="43" t="s">
        <v>373</v>
      </c>
      <c r="D189" s="44">
        <f>+'ANALISIS DE COTIZACCIONES'!M211</f>
        <v>191483.66049070196</v>
      </c>
      <c r="E189" s="44">
        <f>+'ANALISIS DE COTIZACCIONES'!L211</f>
        <v>222299.685</v>
      </c>
      <c r="F189" s="44">
        <f>+'ANALISIS DE COTIZACCIONES'!N211+'ANALISIS DE COTIZACCIONES'!N211+'ANALISIS DE COTIZACCIONES'!N211</f>
        <v>642450</v>
      </c>
      <c r="G189" s="44">
        <f>+'ANALISIS DE COTIZACCIONES'!O211</f>
        <v>164043.74702694514</v>
      </c>
      <c r="H189" s="45">
        <f>'ANALISIS DE COTIZACCIONES'!K211/'ANALISIS DE COTIZACCIONES'!L211</f>
        <v>0.50860968750243873</v>
      </c>
      <c r="I189" s="43" t="str">
        <f t="shared" si="5"/>
        <v>Mediana</v>
      </c>
      <c r="J189" s="44">
        <f>IF(H189&lt;=25%,'ANALISIS DE COTIZACCIONES'!M211,IF(H189&lt;=50%,'ANALISIS DE COTIZACCIONES'!L211,IF(H189&lt;=75%,'ANALISIS DE COTIZACCIONES'!N211,'ANALISIS DE COTIZACCIONES'!O211)))</f>
        <v>214150</v>
      </c>
    </row>
    <row r="190" spans="1:10" x14ac:dyDescent="0.25">
      <c r="A190" s="43" t="s">
        <v>360</v>
      </c>
      <c r="B190" s="44">
        <v>178</v>
      </c>
      <c r="C190" s="43" t="s">
        <v>375</v>
      </c>
      <c r="D190" s="44">
        <f>+'ANALISIS DE COTIZACCIONES'!M212</f>
        <v>18427.053907889611</v>
      </c>
      <c r="E190" s="44">
        <f>+'ANALISIS DE COTIZACCIONES'!L212</f>
        <v>21940.815000000002</v>
      </c>
      <c r="F190" s="44">
        <f>+'ANALISIS DE COTIZACCIONES'!N212+'ANALISIS DE COTIZACCIONES'!N212+'ANALISIS DE COTIZACCIONES'!N212</f>
        <v>55609.89</v>
      </c>
      <c r="G190" s="44">
        <f>+'ANALISIS DE COTIZACCIONES'!O212</f>
        <v>15610.33049640317</v>
      </c>
      <c r="H190" s="45">
        <f>'ANALISIS DE COTIZACCIONES'!K212/'ANALISIS DE COTIZACCIONES'!L212</f>
        <v>0.58391174246377242</v>
      </c>
      <c r="I190" s="43" t="str">
        <f t="shared" si="5"/>
        <v>Mediana</v>
      </c>
      <c r="J190" s="44">
        <f>IF(H190&lt;=25%,'ANALISIS DE COTIZACCIONES'!M212,IF(H190&lt;=50%,'ANALISIS DE COTIZACCIONES'!L212,IF(H190&lt;=75%,'ANALISIS DE COTIZACCIONES'!N212,'ANALISIS DE COTIZACCIONES'!O212)))</f>
        <v>18536.63</v>
      </c>
    </row>
    <row r="191" spans="1:10" x14ac:dyDescent="0.25">
      <c r="A191" s="43" t="s">
        <v>360</v>
      </c>
      <c r="B191" s="44">
        <v>179</v>
      </c>
      <c r="C191" s="43" t="s">
        <v>378</v>
      </c>
      <c r="D191" s="44">
        <f>+'ANALISIS DE COTIZACCIONES'!M213</f>
        <v>58194.690818988573</v>
      </c>
      <c r="E191" s="44">
        <f>+'ANALISIS DE COTIZACCIONES'!L213</f>
        <v>104332.07</v>
      </c>
      <c r="F191" s="44">
        <f>+'ANALISIS DE COTIZACCIONES'!N213+'ANALISIS DE COTIZACCIONES'!N213+'ANALISIS DE COTIZACCIONES'!N213</f>
        <v>114057.42</v>
      </c>
      <c r="G191" s="44">
        <f>+'ANALISIS DE COTIZACCIONES'!O213</f>
        <v>41616.652461174097</v>
      </c>
      <c r="H191" s="45">
        <f>'ANALISIS DE COTIZACCIONES'!K213/'ANALISIS DE COTIZACCIONES'!L213</f>
        <v>1.1678827245800252</v>
      </c>
      <c r="I191" s="43" t="str">
        <f t="shared" si="5"/>
        <v>Media armónica</v>
      </c>
      <c r="J191" s="44">
        <f>IF(H191&lt;=25%,'ANALISIS DE COTIZACCIONES'!M213,IF(H191&lt;=50%,'ANALISIS DE COTIZACCIONES'!L213,IF(H191&lt;=75%,'ANALISIS DE COTIZACCIONES'!N213,'ANALISIS DE COTIZACCIONES'!O213)))</f>
        <v>41616.652461174097</v>
      </c>
    </row>
    <row r="192" spans="1:10" x14ac:dyDescent="0.25">
      <c r="A192" s="43" t="s">
        <v>360</v>
      </c>
      <c r="B192" s="44">
        <v>180</v>
      </c>
      <c r="C192" s="43" t="s">
        <v>380</v>
      </c>
      <c r="D192" s="44">
        <f>+'ANALISIS DE COTIZACCIONES'!M214</f>
        <v>63220.765423465848</v>
      </c>
      <c r="E192" s="44">
        <f>+'ANALISIS DE COTIZACCIONES'!L214</f>
        <v>73837.342499999999</v>
      </c>
      <c r="F192" s="44">
        <f>+'ANALISIS DE COTIZACCIONES'!N214+'ANALISIS DE COTIZACCIONES'!N214+'ANALISIS DE COTIZACCIONES'!N214</f>
        <v>171044.05499999999</v>
      </c>
      <c r="G192" s="44">
        <f>+'ANALISIS DE COTIZACCIONES'!O214</f>
        <v>55592.737964416272</v>
      </c>
      <c r="H192" s="45">
        <f>'ANALISIS DE COTIZACCIONES'!K214/'ANALISIS DE COTIZACCIONES'!L214</f>
        <v>0.59223110055843775</v>
      </c>
      <c r="I192" s="43" t="str">
        <f t="shared" si="5"/>
        <v>Mediana</v>
      </c>
      <c r="J192" s="44">
        <f>IF(H192&lt;=25%,'ANALISIS DE COTIZACCIONES'!M214,IF(H192&lt;=50%,'ANALISIS DE COTIZACCIONES'!L214,IF(H192&lt;=75%,'ANALISIS DE COTIZACCIONES'!N214,'ANALISIS DE COTIZACCIONES'!O214)))</f>
        <v>57014.684999999998</v>
      </c>
    </row>
    <row r="193" spans="1:10" x14ac:dyDescent="0.25">
      <c r="A193" s="43" t="s">
        <v>360</v>
      </c>
      <c r="B193" s="44">
        <v>181</v>
      </c>
      <c r="C193" s="43" t="s">
        <v>382</v>
      </c>
      <c r="D193" s="44">
        <f>+'ANALISIS DE COTIZACCIONES'!M215</f>
        <v>39924.599149800561</v>
      </c>
      <c r="E193" s="44">
        <f>+'ANALISIS DE COTIZACCIONES'!L215</f>
        <v>48647.75</v>
      </c>
      <c r="F193" s="44">
        <f>+'ANALISIS DE COTIZACCIONES'!N215+'ANALISIS DE COTIZACCIONES'!N215+'ANALISIS DE COTIZACCIONES'!N215</f>
        <v>104398.5</v>
      </c>
      <c r="G193" s="44">
        <f>+'ANALISIS DE COTIZACCIONES'!O215</f>
        <v>34174.522418037428</v>
      </c>
      <c r="H193" s="45">
        <f>'ANALISIS DE COTIZACCIONES'!K215/'ANALISIS DE COTIZACCIONES'!L215</f>
        <v>0.6803327176866768</v>
      </c>
      <c r="I193" s="43" t="str">
        <f t="shared" si="5"/>
        <v>Mediana</v>
      </c>
      <c r="J193" s="44">
        <f>IF(H193&lt;=25%,'ANALISIS DE COTIZACCIONES'!M215,IF(H193&lt;=50%,'ANALISIS DE COTIZACCIONES'!L215,IF(H193&lt;=75%,'ANALISIS DE COTIZACCIONES'!N215,'ANALISIS DE COTIZACCIONES'!O215)))</f>
        <v>34799.5</v>
      </c>
    </row>
    <row r="194" spans="1:10" x14ac:dyDescent="0.25">
      <c r="A194" s="43" t="s">
        <v>360</v>
      </c>
      <c r="B194" s="44">
        <v>182</v>
      </c>
      <c r="C194" s="43" t="s">
        <v>384</v>
      </c>
      <c r="D194" s="44">
        <f>+'ANALISIS DE COTIZACCIONES'!M216</f>
        <v>26342.140866746129</v>
      </c>
      <c r="E194" s="44">
        <f>+'ANALISIS DE COTIZACCIONES'!L216</f>
        <v>33746.75</v>
      </c>
      <c r="F194" s="44">
        <f>+'ANALISIS DE COTIZACCIONES'!N216+'ANALISIS DE COTIZACCIONES'!N216+'ANALISIS DE COTIZACCIONES'!N216</f>
        <v>60588</v>
      </c>
      <c r="G194" s="44">
        <f>+'ANALISIS DE COTIZACCIONES'!O216</f>
        <v>22326.244370990571</v>
      </c>
      <c r="H194" s="45">
        <f>'ANALISIS DE COTIZACCIONES'!K216/'ANALISIS DE COTIZACCIONES'!L216</f>
        <v>0.79060991392827595</v>
      </c>
      <c r="I194" s="43" t="str">
        <f t="shared" si="5"/>
        <v>Media armónica</v>
      </c>
      <c r="J194" s="44">
        <f>IF(H194&lt;=25%,'ANALISIS DE COTIZACCIONES'!M216,IF(H194&lt;=50%,'ANALISIS DE COTIZACCIONES'!L216,IF(H194&lt;=75%,'ANALISIS DE COTIZACCIONES'!N216,'ANALISIS DE COTIZACCIONES'!O216)))</f>
        <v>22326.244370990571</v>
      </c>
    </row>
    <row r="195" spans="1:10" x14ac:dyDescent="0.25">
      <c r="A195" s="43" t="s">
        <v>360</v>
      </c>
      <c r="B195" s="44">
        <v>183</v>
      </c>
      <c r="C195" s="43" t="s">
        <v>386</v>
      </c>
      <c r="D195" s="44">
        <f>+'ANALISIS DE COTIZACCIONES'!M217</f>
        <v>79688.015075559</v>
      </c>
      <c r="E195" s="44">
        <f>+'ANALISIS DE COTIZACCIONES'!L217</f>
        <v>97947.395000000004</v>
      </c>
      <c r="F195" s="44">
        <f>+'ANALISIS DE COTIZACCIONES'!N217+'ANALISIS DE COTIZACCIONES'!N217+'ANALISIS DE COTIZACCIONES'!N217</f>
        <v>270599.37</v>
      </c>
      <c r="G195" s="44">
        <f>+'ANALISIS DE COTIZACCIONES'!O217</f>
        <v>64235.457460043806</v>
      </c>
      <c r="H195" s="45">
        <f>'ANALISIS DE COTIZACCIONES'!K217/'ANALISIS DE COTIZACCIONES'!L217</f>
        <v>0.59039142522442967</v>
      </c>
      <c r="I195" s="43" t="str">
        <f t="shared" si="5"/>
        <v>Mediana</v>
      </c>
      <c r="J195" s="44">
        <f>IF(H195&lt;=25%,'ANALISIS DE COTIZACCIONES'!M217,IF(H195&lt;=50%,'ANALISIS DE COTIZACCIONES'!L217,IF(H195&lt;=75%,'ANALISIS DE COTIZACCIONES'!N217,'ANALISIS DE COTIZACCIONES'!O217)))</f>
        <v>90199.790000000008</v>
      </c>
    </row>
    <row r="196" spans="1:10" x14ac:dyDescent="0.25">
      <c r="A196" s="43" t="s">
        <v>360</v>
      </c>
      <c r="B196" s="44">
        <v>184</v>
      </c>
      <c r="C196" s="43" t="s">
        <v>388</v>
      </c>
      <c r="D196" s="44">
        <f>+'ANALISIS DE COTIZACCIONES'!M218</f>
        <v>17198.886584342996</v>
      </c>
      <c r="E196" s="44">
        <f>+'ANALISIS DE COTIZACCIONES'!L218</f>
        <v>25704.587500000001</v>
      </c>
      <c r="F196" s="44">
        <f>+'ANALISIS DE COTIZACCIONES'!N218+'ANALISIS DE COTIZACCIONES'!N218+'ANALISIS DE COTIZACCIONES'!N218</f>
        <v>62235</v>
      </c>
      <c r="G196" s="44">
        <f>+'ANALISIS DE COTIZACCIONES'!O218</f>
        <v>10064.842709515728</v>
      </c>
      <c r="H196" s="45">
        <f>'ANALISIS DE COTIZACCIONES'!K218/'ANALISIS DE COTIZACCIONES'!L218</f>
        <v>0.77165439240407407</v>
      </c>
      <c r="I196" s="43" t="str">
        <f t="shared" si="5"/>
        <v>Media armónica</v>
      </c>
      <c r="J196" s="44">
        <f>IF(H196&lt;=25%,'ANALISIS DE COTIZACCIONES'!M218,IF(H196&lt;=50%,'ANALISIS DE COTIZACCIONES'!L218,IF(H196&lt;=75%,'ANALISIS DE COTIZACCIONES'!N218,'ANALISIS DE COTIZACCIONES'!O218)))</f>
        <v>10064.842709515728</v>
      </c>
    </row>
  </sheetData>
  <autoFilter ref="H12:J196" xr:uid="{BD01BD7C-1EBE-4AD3-BDCF-5A7C871CDBD3}"/>
  <mergeCells count="2">
    <mergeCell ref="A1:J1"/>
    <mergeCell ref="A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B06F2-53BD-4A57-9223-1529998F89FF}">
  <dimension ref="A1:E185"/>
  <sheetViews>
    <sheetView topLeftCell="A11" zoomScale="93" workbookViewId="0">
      <selection activeCell="F1" sqref="F1:F1048576"/>
    </sheetView>
  </sheetViews>
  <sheetFormatPr baseColWidth="10" defaultRowHeight="15" x14ac:dyDescent="0.25"/>
  <cols>
    <col min="2" max="2" width="51" style="1" customWidth="1"/>
    <col min="3" max="3" width="13.85546875" customWidth="1"/>
    <col min="4" max="4" width="31.140625" customWidth="1"/>
    <col min="5" max="5" width="28.7109375" customWidth="1"/>
  </cols>
  <sheetData>
    <row r="1" spans="1:5" ht="24" x14ac:dyDescent="0.25">
      <c r="A1" s="52" t="s">
        <v>2</v>
      </c>
      <c r="B1" s="24" t="s">
        <v>410</v>
      </c>
      <c r="C1" s="51" t="s">
        <v>441</v>
      </c>
      <c r="D1" s="51" t="s">
        <v>442</v>
      </c>
      <c r="E1" s="24" t="s">
        <v>443</v>
      </c>
    </row>
    <row r="2" spans="1:5" x14ac:dyDescent="0.25">
      <c r="A2" s="53">
        <v>1</v>
      </c>
      <c r="B2" s="43" t="s">
        <v>9</v>
      </c>
      <c r="C2" s="43" t="s">
        <v>441</v>
      </c>
      <c r="D2" s="43">
        <v>1</v>
      </c>
      <c r="E2" s="43">
        <v>5125</v>
      </c>
    </row>
    <row r="3" spans="1:5" x14ac:dyDescent="0.25">
      <c r="A3" s="53">
        <v>2</v>
      </c>
      <c r="B3" s="43" t="s">
        <v>12</v>
      </c>
      <c r="C3" s="43" t="s">
        <v>441</v>
      </c>
      <c r="D3" s="43">
        <v>1</v>
      </c>
      <c r="E3" s="43">
        <v>9008</v>
      </c>
    </row>
    <row r="4" spans="1:5" x14ac:dyDescent="0.25">
      <c r="A4" s="53">
        <v>3</v>
      </c>
      <c r="B4" s="43" t="s">
        <v>14</v>
      </c>
      <c r="C4" s="43" t="s">
        <v>441</v>
      </c>
      <c r="D4" s="43">
        <v>1</v>
      </c>
      <c r="E4" s="43">
        <v>6563</v>
      </c>
    </row>
    <row r="5" spans="1:5" x14ac:dyDescent="0.25">
      <c r="A5" s="53">
        <v>4</v>
      </c>
      <c r="B5" s="43" t="s">
        <v>16</v>
      </c>
      <c r="C5" s="43" t="s">
        <v>441</v>
      </c>
      <c r="D5" s="43">
        <v>1</v>
      </c>
      <c r="E5" s="43">
        <v>7450</v>
      </c>
    </row>
    <row r="6" spans="1:5" x14ac:dyDescent="0.25">
      <c r="A6" s="53">
        <v>5</v>
      </c>
      <c r="B6" s="43" t="s">
        <v>18</v>
      </c>
      <c r="C6" s="43" t="s">
        <v>441</v>
      </c>
      <c r="D6" s="43">
        <v>1</v>
      </c>
      <c r="E6" s="43">
        <v>5270</v>
      </c>
    </row>
    <row r="7" spans="1:5" x14ac:dyDescent="0.25">
      <c r="A7" s="53">
        <v>6</v>
      </c>
      <c r="B7" s="43" t="s">
        <v>20</v>
      </c>
      <c r="C7" s="43" t="s">
        <v>441</v>
      </c>
      <c r="D7" s="43">
        <v>1</v>
      </c>
      <c r="E7" s="43">
        <v>3850</v>
      </c>
    </row>
    <row r="8" spans="1:5" x14ac:dyDescent="0.25">
      <c r="A8" s="53">
        <v>7</v>
      </c>
      <c r="B8" s="43" t="s">
        <v>22</v>
      </c>
      <c r="C8" s="43" t="s">
        <v>441</v>
      </c>
      <c r="D8" s="43">
        <v>1</v>
      </c>
      <c r="E8" s="43">
        <v>5381</v>
      </c>
    </row>
    <row r="9" spans="1:5" x14ac:dyDescent="0.25">
      <c r="A9" s="53">
        <v>8</v>
      </c>
      <c r="B9" s="43" t="s">
        <v>24</v>
      </c>
      <c r="C9" s="43" t="s">
        <v>441</v>
      </c>
      <c r="D9" s="43">
        <v>1</v>
      </c>
      <c r="E9" s="43">
        <v>13768</v>
      </c>
    </row>
    <row r="10" spans="1:5" x14ac:dyDescent="0.25">
      <c r="A10" s="53">
        <v>9</v>
      </c>
      <c r="B10" s="43" t="s">
        <v>9</v>
      </c>
      <c r="C10" s="43" t="s">
        <v>441</v>
      </c>
      <c r="D10" s="43">
        <v>1</v>
      </c>
      <c r="E10" s="43">
        <v>5125</v>
      </c>
    </row>
    <row r="11" spans="1:5" x14ac:dyDescent="0.25">
      <c r="A11" s="53">
        <v>10</v>
      </c>
      <c r="B11" s="43" t="s">
        <v>12</v>
      </c>
      <c r="C11" s="43" t="s">
        <v>441</v>
      </c>
      <c r="D11" s="43">
        <v>1</v>
      </c>
      <c r="E11" s="43">
        <v>9008</v>
      </c>
    </row>
    <row r="12" spans="1:5" x14ac:dyDescent="0.25">
      <c r="A12" s="53">
        <v>11</v>
      </c>
      <c r="B12" s="43" t="s">
        <v>14</v>
      </c>
      <c r="C12" s="43" t="s">
        <v>441</v>
      </c>
      <c r="D12" s="43">
        <v>1</v>
      </c>
      <c r="E12" s="43">
        <v>6625</v>
      </c>
    </row>
    <row r="13" spans="1:5" x14ac:dyDescent="0.25">
      <c r="A13" s="53">
        <v>12</v>
      </c>
      <c r="B13" s="43" t="s">
        <v>16</v>
      </c>
      <c r="C13" s="43" t="s">
        <v>441</v>
      </c>
      <c r="D13" s="43">
        <v>1</v>
      </c>
      <c r="E13" s="43">
        <v>7450</v>
      </c>
    </row>
    <row r="14" spans="1:5" x14ac:dyDescent="0.25">
      <c r="A14" s="53">
        <v>13</v>
      </c>
      <c r="B14" s="43" t="s">
        <v>18</v>
      </c>
      <c r="C14" s="43" t="s">
        <v>441</v>
      </c>
      <c r="D14" s="43">
        <v>1</v>
      </c>
      <c r="E14" s="43">
        <v>4406</v>
      </c>
    </row>
    <row r="15" spans="1:5" x14ac:dyDescent="0.25">
      <c r="A15" s="53">
        <v>14</v>
      </c>
      <c r="B15" s="43" t="s">
        <v>20</v>
      </c>
      <c r="C15" s="43" t="s">
        <v>441</v>
      </c>
      <c r="D15" s="43">
        <v>1</v>
      </c>
      <c r="E15" s="43">
        <v>3850</v>
      </c>
    </row>
    <row r="16" spans="1:5" x14ac:dyDescent="0.25">
      <c r="A16" s="53">
        <v>15</v>
      </c>
      <c r="B16" s="43" t="s">
        <v>22</v>
      </c>
      <c r="C16" s="43" t="s">
        <v>441</v>
      </c>
      <c r="D16" s="43">
        <v>1</v>
      </c>
      <c r="E16" s="43">
        <v>5393</v>
      </c>
    </row>
    <row r="17" spans="1:5" x14ac:dyDescent="0.25">
      <c r="A17" s="53">
        <v>16</v>
      </c>
      <c r="B17" s="43" t="s">
        <v>24</v>
      </c>
      <c r="C17" s="43" t="s">
        <v>441</v>
      </c>
      <c r="D17" s="43">
        <v>1</v>
      </c>
      <c r="E17" s="43">
        <v>13768</v>
      </c>
    </row>
    <row r="18" spans="1:5" x14ac:dyDescent="0.25">
      <c r="A18" s="53">
        <v>17</v>
      </c>
      <c r="B18" s="43" t="s">
        <v>28</v>
      </c>
      <c r="C18" s="43" t="s">
        <v>441</v>
      </c>
      <c r="D18" s="43">
        <v>1</v>
      </c>
      <c r="E18" s="43">
        <v>7184</v>
      </c>
    </row>
    <row r="19" spans="1:5" x14ac:dyDescent="0.25">
      <c r="A19" s="53">
        <v>18</v>
      </c>
      <c r="B19" s="43" t="s">
        <v>31</v>
      </c>
      <c r="C19" s="43" t="s">
        <v>441</v>
      </c>
      <c r="D19" s="43">
        <v>1</v>
      </c>
      <c r="E19" s="43">
        <v>4445</v>
      </c>
    </row>
    <row r="20" spans="1:5" x14ac:dyDescent="0.25">
      <c r="A20" s="53">
        <v>19</v>
      </c>
      <c r="B20" s="43" t="s">
        <v>33</v>
      </c>
      <c r="C20" s="43" t="s">
        <v>441</v>
      </c>
      <c r="D20" s="43">
        <v>1</v>
      </c>
      <c r="E20" s="43">
        <v>9831</v>
      </c>
    </row>
    <row r="21" spans="1:5" x14ac:dyDescent="0.25">
      <c r="A21" s="53">
        <v>20</v>
      </c>
      <c r="B21" s="43" t="s">
        <v>35</v>
      </c>
      <c r="C21" s="43" t="s">
        <v>441</v>
      </c>
      <c r="D21" s="43">
        <v>1</v>
      </c>
      <c r="E21" s="43">
        <v>11025</v>
      </c>
    </row>
    <row r="22" spans="1:5" x14ac:dyDescent="0.25">
      <c r="A22" s="53">
        <v>21</v>
      </c>
      <c r="B22" s="43" t="s">
        <v>20</v>
      </c>
      <c r="C22" s="43" t="s">
        <v>441</v>
      </c>
      <c r="D22" s="43">
        <v>1</v>
      </c>
      <c r="E22" s="43">
        <v>4902</v>
      </c>
    </row>
    <row r="23" spans="1:5" x14ac:dyDescent="0.25">
      <c r="A23" s="53">
        <v>22</v>
      </c>
      <c r="B23" s="43" t="s">
        <v>37</v>
      </c>
      <c r="C23" s="43" t="s">
        <v>441</v>
      </c>
      <c r="D23" s="43">
        <v>1</v>
      </c>
      <c r="E23" s="43">
        <v>21935</v>
      </c>
    </row>
    <row r="24" spans="1:5" x14ac:dyDescent="0.25">
      <c r="A24" s="53">
        <v>23</v>
      </c>
      <c r="B24" s="43" t="s">
        <v>40</v>
      </c>
      <c r="C24" s="43" t="s">
        <v>441</v>
      </c>
      <c r="D24" s="43">
        <v>1</v>
      </c>
      <c r="E24" s="43">
        <v>47091</v>
      </c>
    </row>
    <row r="25" spans="1:5" x14ac:dyDescent="0.25">
      <c r="A25" s="53">
        <v>24</v>
      </c>
      <c r="B25" s="43" t="s">
        <v>43</v>
      </c>
      <c r="C25" s="43" t="s">
        <v>441</v>
      </c>
      <c r="D25" s="43">
        <v>1</v>
      </c>
      <c r="E25" s="43">
        <v>70505</v>
      </c>
    </row>
    <row r="26" spans="1:5" x14ac:dyDescent="0.25">
      <c r="A26" s="53">
        <v>25</v>
      </c>
      <c r="B26" s="43" t="s">
        <v>46</v>
      </c>
      <c r="C26" s="43" t="s">
        <v>441</v>
      </c>
      <c r="D26" s="43">
        <v>1</v>
      </c>
      <c r="E26" s="43">
        <v>99889</v>
      </c>
    </row>
    <row r="27" spans="1:5" x14ac:dyDescent="0.25">
      <c r="A27" s="53">
        <v>26</v>
      </c>
      <c r="B27" s="43" t="s">
        <v>391</v>
      </c>
      <c r="C27" s="43" t="s">
        <v>441</v>
      </c>
      <c r="D27" s="43">
        <v>1</v>
      </c>
      <c r="E27" s="43">
        <v>58935</v>
      </c>
    </row>
    <row r="28" spans="1:5" x14ac:dyDescent="0.25">
      <c r="A28" s="53">
        <v>27</v>
      </c>
      <c r="B28" s="43" t="s">
        <v>50</v>
      </c>
      <c r="C28" s="43" t="s">
        <v>441</v>
      </c>
      <c r="D28" s="43">
        <v>1</v>
      </c>
      <c r="E28" s="43">
        <v>58729</v>
      </c>
    </row>
    <row r="29" spans="1:5" x14ac:dyDescent="0.25">
      <c r="A29" s="53">
        <v>28</v>
      </c>
      <c r="B29" s="43" t="s">
        <v>52</v>
      </c>
      <c r="C29" s="43" t="s">
        <v>441</v>
      </c>
      <c r="D29" s="43">
        <v>1</v>
      </c>
      <c r="E29" s="43">
        <v>73303</v>
      </c>
    </row>
    <row r="30" spans="1:5" x14ac:dyDescent="0.25">
      <c r="A30" s="53">
        <v>29</v>
      </c>
      <c r="B30" s="43" t="s">
        <v>55</v>
      </c>
      <c r="C30" s="43" t="s">
        <v>441</v>
      </c>
      <c r="D30" s="43">
        <v>1</v>
      </c>
      <c r="E30" s="43">
        <v>19893</v>
      </c>
    </row>
    <row r="31" spans="1:5" x14ac:dyDescent="0.25">
      <c r="A31" s="53">
        <v>30</v>
      </c>
      <c r="B31" s="43" t="s">
        <v>57</v>
      </c>
      <c r="C31" s="43" t="s">
        <v>441</v>
      </c>
      <c r="D31" s="43">
        <v>1</v>
      </c>
      <c r="E31" s="43">
        <v>4588</v>
      </c>
    </row>
    <row r="32" spans="1:5" x14ac:dyDescent="0.25">
      <c r="A32" s="53">
        <v>31</v>
      </c>
      <c r="B32" s="43" t="s">
        <v>59</v>
      </c>
      <c r="C32" s="43" t="s">
        <v>441</v>
      </c>
      <c r="D32" s="43">
        <v>1</v>
      </c>
      <c r="E32" s="43">
        <v>5070</v>
      </c>
    </row>
    <row r="33" spans="1:5" x14ac:dyDescent="0.25">
      <c r="A33" s="53">
        <v>32</v>
      </c>
      <c r="B33" s="43" t="s">
        <v>61</v>
      </c>
      <c r="C33" s="43" t="s">
        <v>441</v>
      </c>
      <c r="D33" s="43">
        <v>1</v>
      </c>
      <c r="E33" s="43">
        <v>25940</v>
      </c>
    </row>
    <row r="34" spans="1:5" x14ac:dyDescent="0.25">
      <c r="A34" s="53">
        <v>33</v>
      </c>
      <c r="B34" s="43" t="s">
        <v>63</v>
      </c>
      <c r="C34" s="43" t="s">
        <v>441</v>
      </c>
      <c r="D34" s="43">
        <v>1</v>
      </c>
      <c r="E34" s="43">
        <v>8984</v>
      </c>
    </row>
    <row r="35" spans="1:5" x14ac:dyDescent="0.25">
      <c r="A35" s="53">
        <v>34</v>
      </c>
      <c r="B35" s="43" t="s">
        <v>65</v>
      </c>
      <c r="C35" s="43" t="s">
        <v>441</v>
      </c>
      <c r="D35" s="43">
        <v>1</v>
      </c>
      <c r="E35" s="43">
        <v>4499</v>
      </c>
    </row>
    <row r="36" spans="1:5" x14ac:dyDescent="0.25">
      <c r="A36" s="53">
        <v>35</v>
      </c>
      <c r="B36" s="43" t="s">
        <v>67</v>
      </c>
      <c r="C36" s="43" t="s">
        <v>441</v>
      </c>
      <c r="D36" s="43">
        <v>1</v>
      </c>
      <c r="E36" s="43">
        <v>18057</v>
      </c>
    </row>
    <row r="37" spans="1:5" x14ac:dyDescent="0.25">
      <c r="A37" s="53">
        <v>36</v>
      </c>
      <c r="B37" s="43" t="s">
        <v>69</v>
      </c>
      <c r="C37" s="43" t="s">
        <v>441</v>
      </c>
      <c r="D37" s="43">
        <v>1</v>
      </c>
      <c r="E37" s="43">
        <v>9872</v>
      </c>
    </row>
    <row r="38" spans="1:5" x14ac:dyDescent="0.25">
      <c r="A38" s="53">
        <v>37</v>
      </c>
      <c r="B38" s="43" t="s">
        <v>71</v>
      </c>
      <c r="C38" s="43" t="s">
        <v>441</v>
      </c>
      <c r="D38" s="43">
        <v>1</v>
      </c>
      <c r="E38" s="43">
        <v>4038</v>
      </c>
    </row>
    <row r="39" spans="1:5" x14ac:dyDescent="0.25">
      <c r="A39" s="53">
        <v>38</v>
      </c>
      <c r="B39" s="43" t="s">
        <v>73</v>
      </c>
      <c r="C39" s="43" t="s">
        <v>441</v>
      </c>
      <c r="D39" s="43">
        <v>1</v>
      </c>
      <c r="E39" s="43">
        <v>3233</v>
      </c>
    </row>
    <row r="40" spans="1:5" x14ac:dyDescent="0.25">
      <c r="A40" s="53">
        <v>39</v>
      </c>
      <c r="B40" s="43" t="s">
        <v>75</v>
      </c>
      <c r="C40" s="43" t="s">
        <v>441</v>
      </c>
      <c r="D40" s="43">
        <v>1</v>
      </c>
      <c r="E40" s="43">
        <v>18654</v>
      </c>
    </row>
    <row r="41" spans="1:5" x14ac:dyDescent="0.25">
      <c r="A41" s="53">
        <v>40</v>
      </c>
      <c r="B41" s="43" t="s">
        <v>77</v>
      </c>
      <c r="C41" s="43" t="s">
        <v>441</v>
      </c>
      <c r="D41" s="43">
        <v>1</v>
      </c>
      <c r="E41" s="43">
        <v>4430</v>
      </c>
    </row>
    <row r="42" spans="1:5" x14ac:dyDescent="0.25">
      <c r="A42" s="53">
        <v>41</v>
      </c>
      <c r="B42" s="43" t="s">
        <v>79</v>
      </c>
      <c r="C42" s="43" t="s">
        <v>441</v>
      </c>
      <c r="D42" s="43">
        <v>1</v>
      </c>
      <c r="E42" s="43">
        <v>17756</v>
      </c>
    </row>
    <row r="43" spans="1:5" x14ac:dyDescent="0.25">
      <c r="A43" s="53">
        <v>42</v>
      </c>
      <c r="B43" s="43" t="s">
        <v>81</v>
      </c>
      <c r="C43" s="43" t="s">
        <v>441</v>
      </c>
      <c r="D43" s="43">
        <v>1</v>
      </c>
      <c r="E43" s="43">
        <v>6864</v>
      </c>
    </row>
    <row r="44" spans="1:5" x14ac:dyDescent="0.25">
      <c r="A44" s="53">
        <v>43</v>
      </c>
      <c r="B44" s="43" t="s">
        <v>83</v>
      </c>
      <c r="C44" s="43" t="s">
        <v>441</v>
      </c>
      <c r="D44" s="43">
        <v>1</v>
      </c>
      <c r="E44" s="43">
        <v>3895</v>
      </c>
    </row>
    <row r="45" spans="1:5" x14ac:dyDescent="0.25">
      <c r="A45" s="53">
        <v>44</v>
      </c>
      <c r="B45" s="43" t="s">
        <v>85</v>
      </c>
      <c r="C45" s="43" t="s">
        <v>441</v>
      </c>
      <c r="D45" s="43">
        <v>1</v>
      </c>
      <c r="E45" s="43">
        <v>3408</v>
      </c>
    </row>
    <row r="46" spans="1:5" x14ac:dyDescent="0.25">
      <c r="A46" s="53">
        <v>45</v>
      </c>
      <c r="B46" s="43" t="s">
        <v>87</v>
      </c>
      <c r="C46" s="43" t="s">
        <v>441</v>
      </c>
      <c r="D46" s="43">
        <v>1</v>
      </c>
      <c r="E46" s="43">
        <v>3250</v>
      </c>
    </row>
    <row r="47" spans="1:5" x14ac:dyDescent="0.25">
      <c r="A47" s="53">
        <v>46</v>
      </c>
      <c r="B47" s="43" t="s">
        <v>90</v>
      </c>
      <c r="C47" s="43" t="s">
        <v>441</v>
      </c>
      <c r="D47" s="43">
        <v>1</v>
      </c>
      <c r="E47" s="43">
        <v>8007</v>
      </c>
    </row>
    <row r="48" spans="1:5" x14ac:dyDescent="0.25">
      <c r="A48" s="53">
        <v>47</v>
      </c>
      <c r="B48" s="43" t="s">
        <v>92</v>
      </c>
      <c r="C48" s="43" t="s">
        <v>441</v>
      </c>
      <c r="D48" s="43">
        <v>1</v>
      </c>
      <c r="E48" s="43">
        <v>4821</v>
      </c>
    </row>
    <row r="49" spans="1:5" x14ac:dyDescent="0.25">
      <c r="A49" s="53">
        <v>48</v>
      </c>
      <c r="B49" s="43" t="s">
        <v>94</v>
      </c>
      <c r="C49" s="43" t="s">
        <v>441</v>
      </c>
      <c r="D49" s="43">
        <v>1</v>
      </c>
      <c r="E49" s="43">
        <v>7081</v>
      </c>
    </row>
    <row r="50" spans="1:5" x14ac:dyDescent="0.25">
      <c r="A50" s="53">
        <v>49</v>
      </c>
      <c r="B50" s="43" t="s">
        <v>96</v>
      </c>
      <c r="C50" s="43" t="s">
        <v>441</v>
      </c>
      <c r="D50" s="43">
        <v>1</v>
      </c>
      <c r="E50" s="43">
        <v>4855</v>
      </c>
    </row>
    <row r="51" spans="1:5" x14ac:dyDescent="0.25">
      <c r="A51" s="53">
        <v>50</v>
      </c>
      <c r="B51" s="43" t="s">
        <v>98</v>
      </c>
      <c r="C51" s="43" t="s">
        <v>441</v>
      </c>
      <c r="D51" s="43">
        <v>1</v>
      </c>
      <c r="E51" s="43">
        <v>4893</v>
      </c>
    </row>
    <row r="52" spans="1:5" x14ac:dyDescent="0.25">
      <c r="A52" s="53">
        <v>51</v>
      </c>
      <c r="B52" s="43" t="s">
        <v>100</v>
      </c>
      <c r="C52" s="43" t="s">
        <v>441</v>
      </c>
      <c r="D52" s="43">
        <v>1</v>
      </c>
      <c r="E52" s="43">
        <v>5543</v>
      </c>
    </row>
    <row r="53" spans="1:5" x14ac:dyDescent="0.25">
      <c r="A53" s="53">
        <v>52</v>
      </c>
      <c r="B53" s="43" t="s">
        <v>102</v>
      </c>
      <c r="C53" s="43" t="s">
        <v>441</v>
      </c>
      <c r="D53" s="43">
        <v>1</v>
      </c>
      <c r="E53" s="43">
        <v>5920</v>
      </c>
    </row>
    <row r="54" spans="1:5" x14ac:dyDescent="0.25">
      <c r="A54" s="53">
        <v>53</v>
      </c>
      <c r="B54" s="43" t="s">
        <v>104</v>
      </c>
      <c r="C54" s="43" t="s">
        <v>441</v>
      </c>
      <c r="D54" s="43">
        <v>1</v>
      </c>
      <c r="E54" s="43">
        <v>25699</v>
      </c>
    </row>
    <row r="55" spans="1:5" x14ac:dyDescent="0.25">
      <c r="A55" s="53">
        <v>54</v>
      </c>
      <c r="B55" s="43" t="s">
        <v>106</v>
      </c>
      <c r="C55" s="43" t="s">
        <v>441</v>
      </c>
      <c r="D55" s="43">
        <v>1</v>
      </c>
      <c r="E55" s="43">
        <v>21693</v>
      </c>
    </row>
    <row r="56" spans="1:5" x14ac:dyDescent="0.25">
      <c r="A56" s="53">
        <v>55</v>
      </c>
      <c r="B56" s="43" t="s">
        <v>108</v>
      </c>
      <c r="C56" s="43" t="s">
        <v>441</v>
      </c>
      <c r="D56" s="43">
        <v>1</v>
      </c>
      <c r="E56" s="43">
        <v>4821</v>
      </c>
    </row>
    <row r="57" spans="1:5" x14ac:dyDescent="0.25">
      <c r="A57" s="53">
        <v>56</v>
      </c>
      <c r="B57" s="43" t="s">
        <v>112</v>
      </c>
      <c r="C57" s="43" t="s">
        <v>441</v>
      </c>
      <c r="D57" s="43">
        <v>1</v>
      </c>
      <c r="E57" s="43">
        <v>79434</v>
      </c>
    </row>
    <row r="58" spans="1:5" x14ac:dyDescent="0.25">
      <c r="A58" s="53">
        <v>57</v>
      </c>
      <c r="B58" s="43" t="s">
        <v>114</v>
      </c>
      <c r="C58" s="43" t="s">
        <v>441</v>
      </c>
      <c r="D58" s="43">
        <v>1</v>
      </c>
      <c r="E58" s="43">
        <v>199049</v>
      </c>
    </row>
    <row r="59" spans="1:5" ht="30" x14ac:dyDescent="0.25">
      <c r="A59" s="53">
        <v>58</v>
      </c>
      <c r="B59" s="43" t="s">
        <v>116</v>
      </c>
      <c r="C59" s="43" t="s">
        <v>441</v>
      </c>
      <c r="D59" s="43">
        <v>1</v>
      </c>
      <c r="E59" s="43">
        <v>391867</v>
      </c>
    </row>
    <row r="60" spans="1:5" x14ac:dyDescent="0.25">
      <c r="A60" s="53">
        <v>59</v>
      </c>
      <c r="B60" s="43" t="s">
        <v>118</v>
      </c>
      <c r="C60" s="43" t="s">
        <v>441</v>
      </c>
      <c r="D60" s="43">
        <v>1</v>
      </c>
      <c r="E60" s="43">
        <v>63810</v>
      </c>
    </row>
    <row r="61" spans="1:5" x14ac:dyDescent="0.25">
      <c r="A61" s="53">
        <v>60</v>
      </c>
      <c r="B61" s="43" t="s">
        <v>120</v>
      </c>
      <c r="C61" s="43" t="s">
        <v>441</v>
      </c>
      <c r="D61" s="43">
        <v>1</v>
      </c>
      <c r="E61" s="43">
        <v>116500</v>
      </c>
    </row>
    <row r="62" spans="1:5" x14ac:dyDescent="0.25">
      <c r="A62" s="53">
        <v>61</v>
      </c>
      <c r="B62" s="43" t="s">
        <v>122</v>
      </c>
      <c r="C62" s="43" t="s">
        <v>441</v>
      </c>
      <c r="D62" s="43">
        <v>1</v>
      </c>
      <c r="E62" s="43">
        <v>239456</v>
      </c>
    </row>
    <row r="63" spans="1:5" x14ac:dyDescent="0.25">
      <c r="A63" s="53">
        <v>62</v>
      </c>
      <c r="B63" s="43" t="s">
        <v>125</v>
      </c>
      <c r="C63" s="43" t="s">
        <v>441</v>
      </c>
      <c r="D63" s="43">
        <v>1</v>
      </c>
      <c r="E63" s="43">
        <v>620386</v>
      </c>
    </row>
    <row r="64" spans="1:5" x14ac:dyDescent="0.25">
      <c r="A64" s="53">
        <v>63</v>
      </c>
      <c r="B64" s="43" t="s">
        <v>127</v>
      </c>
      <c r="C64" s="43" t="s">
        <v>441</v>
      </c>
      <c r="D64" s="43">
        <v>1</v>
      </c>
      <c r="E64" s="43">
        <v>1153086</v>
      </c>
    </row>
    <row r="65" spans="1:5" x14ac:dyDescent="0.25">
      <c r="A65" s="53">
        <v>64</v>
      </c>
      <c r="B65" s="43" t="s">
        <v>129</v>
      </c>
      <c r="C65" s="43" t="s">
        <v>441</v>
      </c>
      <c r="D65" s="43">
        <v>1</v>
      </c>
      <c r="E65" s="43">
        <v>1735560</v>
      </c>
    </row>
    <row r="66" spans="1:5" ht="30" x14ac:dyDescent="0.25">
      <c r="A66" s="53">
        <v>65</v>
      </c>
      <c r="B66" s="43" t="s">
        <v>131</v>
      </c>
      <c r="C66" s="43" t="s">
        <v>441</v>
      </c>
      <c r="D66" s="43">
        <v>1</v>
      </c>
      <c r="E66" s="43">
        <v>500985</v>
      </c>
    </row>
    <row r="67" spans="1:5" ht="30" x14ac:dyDescent="0.25">
      <c r="A67" s="53">
        <v>66</v>
      </c>
      <c r="B67" s="43" t="s">
        <v>133</v>
      </c>
      <c r="C67" s="43" t="s">
        <v>441</v>
      </c>
      <c r="D67" s="43">
        <v>1</v>
      </c>
      <c r="E67" s="43">
        <v>848498</v>
      </c>
    </row>
    <row r="68" spans="1:5" x14ac:dyDescent="0.25">
      <c r="A68" s="53">
        <v>67</v>
      </c>
      <c r="B68" s="43" t="s">
        <v>135</v>
      </c>
      <c r="C68" s="43" t="s">
        <v>441</v>
      </c>
      <c r="D68" s="43">
        <v>1</v>
      </c>
      <c r="E68" s="43">
        <v>773640</v>
      </c>
    </row>
    <row r="69" spans="1:5" ht="30" x14ac:dyDescent="0.25">
      <c r="A69" s="53">
        <v>68</v>
      </c>
      <c r="B69" s="43" t="s">
        <v>137</v>
      </c>
      <c r="C69" s="43" t="s">
        <v>441</v>
      </c>
      <c r="D69" s="43">
        <v>1</v>
      </c>
      <c r="E69" s="43">
        <v>577119</v>
      </c>
    </row>
    <row r="70" spans="1:5" x14ac:dyDescent="0.25">
      <c r="A70" s="53">
        <v>69</v>
      </c>
      <c r="B70" s="43" t="s">
        <v>143</v>
      </c>
      <c r="C70" s="43" t="s">
        <v>441</v>
      </c>
      <c r="D70" s="43">
        <v>1</v>
      </c>
      <c r="E70" s="43">
        <v>48113</v>
      </c>
    </row>
    <row r="71" spans="1:5" x14ac:dyDescent="0.25">
      <c r="A71" s="53">
        <v>70</v>
      </c>
      <c r="B71" s="43" t="s">
        <v>145</v>
      </c>
      <c r="C71" s="43" t="s">
        <v>441</v>
      </c>
      <c r="D71" s="43">
        <v>1</v>
      </c>
      <c r="E71" s="43">
        <v>258751</v>
      </c>
    </row>
    <row r="72" spans="1:5" x14ac:dyDescent="0.25">
      <c r="A72" s="53">
        <v>71</v>
      </c>
      <c r="B72" s="43" t="s">
        <v>147</v>
      </c>
      <c r="C72" s="43" t="s">
        <v>441</v>
      </c>
      <c r="D72" s="43">
        <v>1</v>
      </c>
      <c r="E72" s="43">
        <v>106354</v>
      </c>
    </row>
    <row r="73" spans="1:5" x14ac:dyDescent="0.25">
      <c r="A73" s="53">
        <v>72</v>
      </c>
      <c r="B73" s="43" t="s">
        <v>149</v>
      </c>
      <c r="C73" s="43" t="s">
        <v>441</v>
      </c>
      <c r="D73" s="43">
        <v>1</v>
      </c>
      <c r="E73" s="43">
        <v>191963</v>
      </c>
    </row>
    <row r="74" spans="1:5" x14ac:dyDescent="0.25">
      <c r="A74" s="53">
        <v>73</v>
      </c>
      <c r="B74" s="43" t="s">
        <v>151</v>
      </c>
      <c r="C74" s="43" t="s">
        <v>441</v>
      </c>
      <c r="D74" s="43">
        <v>1</v>
      </c>
      <c r="E74" s="43">
        <v>38493</v>
      </c>
    </row>
    <row r="75" spans="1:5" x14ac:dyDescent="0.25">
      <c r="A75" s="53">
        <v>74</v>
      </c>
      <c r="B75" s="43" t="s">
        <v>153</v>
      </c>
      <c r="C75" s="43" t="s">
        <v>441</v>
      </c>
      <c r="D75" s="43">
        <v>1</v>
      </c>
      <c r="E75" s="43">
        <v>21383</v>
      </c>
    </row>
    <row r="76" spans="1:5" x14ac:dyDescent="0.25">
      <c r="A76" s="53">
        <v>75</v>
      </c>
      <c r="B76" s="43" t="s">
        <v>155</v>
      </c>
      <c r="C76" s="43" t="s">
        <v>441</v>
      </c>
      <c r="D76" s="43">
        <v>1</v>
      </c>
      <c r="E76" s="43">
        <v>121800</v>
      </c>
    </row>
    <row r="77" spans="1:5" x14ac:dyDescent="0.25">
      <c r="A77" s="53">
        <v>76</v>
      </c>
      <c r="B77" s="43" t="s">
        <v>157</v>
      </c>
      <c r="C77" s="43" t="s">
        <v>441</v>
      </c>
      <c r="D77" s="43">
        <v>1</v>
      </c>
      <c r="E77" s="43">
        <v>56048</v>
      </c>
    </row>
    <row r="78" spans="1:5" x14ac:dyDescent="0.25">
      <c r="A78" s="53">
        <v>77</v>
      </c>
      <c r="B78" s="43" t="s">
        <v>159</v>
      </c>
      <c r="C78" s="43" t="s">
        <v>441</v>
      </c>
      <c r="D78" s="43">
        <v>1</v>
      </c>
      <c r="E78" s="43">
        <v>112262</v>
      </c>
    </row>
    <row r="79" spans="1:5" x14ac:dyDescent="0.25">
      <c r="A79" s="53">
        <v>78</v>
      </c>
      <c r="B79" s="43" t="s">
        <v>161</v>
      </c>
      <c r="C79" s="43" t="s">
        <v>441</v>
      </c>
      <c r="D79" s="43">
        <v>1</v>
      </c>
      <c r="E79" s="43">
        <v>56628</v>
      </c>
    </row>
    <row r="80" spans="1:5" x14ac:dyDescent="0.25">
      <c r="A80" s="53">
        <v>79</v>
      </c>
      <c r="B80" s="43" t="s">
        <v>163</v>
      </c>
      <c r="C80" s="43" t="s">
        <v>441</v>
      </c>
      <c r="D80" s="43">
        <v>1</v>
      </c>
      <c r="E80" s="43">
        <v>12617</v>
      </c>
    </row>
    <row r="81" spans="1:5" x14ac:dyDescent="0.25">
      <c r="A81" s="53">
        <v>80</v>
      </c>
      <c r="B81" s="43" t="s">
        <v>165</v>
      </c>
      <c r="C81" s="43" t="s">
        <v>441</v>
      </c>
      <c r="D81" s="43">
        <v>1</v>
      </c>
      <c r="E81" s="43">
        <v>4133</v>
      </c>
    </row>
    <row r="82" spans="1:5" x14ac:dyDescent="0.25">
      <c r="A82" s="53">
        <v>81</v>
      </c>
      <c r="B82" s="43" t="s">
        <v>167</v>
      </c>
      <c r="C82" s="43" t="s">
        <v>441</v>
      </c>
      <c r="D82" s="43">
        <v>1</v>
      </c>
      <c r="E82" s="43">
        <v>28039</v>
      </c>
    </row>
    <row r="83" spans="1:5" x14ac:dyDescent="0.25">
      <c r="A83" s="53">
        <v>82</v>
      </c>
      <c r="B83" s="43" t="s">
        <v>169</v>
      </c>
      <c r="C83" s="43" t="s">
        <v>441</v>
      </c>
      <c r="D83" s="43">
        <v>1</v>
      </c>
      <c r="E83" s="43">
        <v>44174</v>
      </c>
    </row>
    <row r="84" spans="1:5" x14ac:dyDescent="0.25">
      <c r="A84" s="53">
        <v>83</v>
      </c>
      <c r="B84" s="43" t="s">
        <v>171</v>
      </c>
      <c r="C84" s="43" t="s">
        <v>441</v>
      </c>
      <c r="D84" s="43">
        <v>1</v>
      </c>
      <c r="E84" s="43">
        <v>9789</v>
      </c>
    </row>
    <row r="85" spans="1:5" ht="30" x14ac:dyDescent="0.25">
      <c r="A85" s="53">
        <v>84</v>
      </c>
      <c r="B85" s="43" t="s">
        <v>173</v>
      </c>
      <c r="C85" s="43" t="s">
        <v>441</v>
      </c>
      <c r="D85" s="43">
        <v>1</v>
      </c>
      <c r="E85" s="43">
        <v>56470</v>
      </c>
    </row>
    <row r="86" spans="1:5" x14ac:dyDescent="0.25">
      <c r="A86" s="53">
        <v>85</v>
      </c>
      <c r="B86" s="43" t="s">
        <v>175</v>
      </c>
      <c r="C86" s="43" t="s">
        <v>441</v>
      </c>
      <c r="D86" s="43">
        <v>1</v>
      </c>
      <c r="E86" s="43">
        <v>136988</v>
      </c>
    </row>
    <row r="87" spans="1:5" x14ac:dyDescent="0.25">
      <c r="A87" s="53">
        <v>86</v>
      </c>
      <c r="B87" s="43" t="s">
        <v>177</v>
      </c>
      <c r="C87" s="43" t="s">
        <v>441</v>
      </c>
      <c r="D87" s="43">
        <v>1</v>
      </c>
      <c r="E87" s="43">
        <v>199182</v>
      </c>
    </row>
    <row r="88" spans="1:5" x14ac:dyDescent="0.25">
      <c r="A88" s="53">
        <v>87</v>
      </c>
      <c r="B88" s="43" t="s">
        <v>179</v>
      </c>
      <c r="C88" s="43" t="s">
        <v>441</v>
      </c>
      <c r="D88" s="43">
        <v>1</v>
      </c>
      <c r="E88" s="43">
        <v>100363</v>
      </c>
    </row>
    <row r="89" spans="1:5" x14ac:dyDescent="0.25">
      <c r="A89" s="53">
        <v>88</v>
      </c>
      <c r="B89" s="43" t="s">
        <v>181</v>
      </c>
      <c r="C89" s="43" t="s">
        <v>441</v>
      </c>
      <c r="D89" s="43">
        <v>1</v>
      </c>
      <c r="E89" s="43">
        <v>44586</v>
      </c>
    </row>
    <row r="90" spans="1:5" x14ac:dyDescent="0.25">
      <c r="A90" s="53">
        <v>89</v>
      </c>
      <c r="B90" s="43" t="s">
        <v>183</v>
      </c>
      <c r="C90" s="43" t="s">
        <v>441</v>
      </c>
      <c r="D90" s="43">
        <v>1</v>
      </c>
      <c r="E90" s="43">
        <v>16236</v>
      </c>
    </row>
    <row r="91" spans="1:5" x14ac:dyDescent="0.25">
      <c r="A91" s="53">
        <v>90</v>
      </c>
      <c r="B91" s="43" t="s">
        <v>185</v>
      </c>
      <c r="C91" s="43" t="s">
        <v>441</v>
      </c>
      <c r="D91" s="43">
        <v>1</v>
      </c>
      <c r="E91" s="43">
        <v>16661</v>
      </c>
    </row>
    <row r="92" spans="1:5" x14ac:dyDescent="0.25">
      <c r="A92" s="53">
        <v>91</v>
      </c>
      <c r="B92" s="43" t="s">
        <v>187</v>
      </c>
      <c r="C92" s="43" t="s">
        <v>441</v>
      </c>
      <c r="D92" s="43">
        <v>1</v>
      </c>
      <c r="E92" s="43">
        <v>51552</v>
      </c>
    </row>
    <row r="93" spans="1:5" x14ac:dyDescent="0.25">
      <c r="A93" s="53">
        <v>92</v>
      </c>
      <c r="B93" s="43" t="s">
        <v>189</v>
      </c>
      <c r="C93" s="43" t="s">
        <v>441</v>
      </c>
      <c r="D93" s="43">
        <v>1</v>
      </c>
      <c r="E93" s="43">
        <v>8511</v>
      </c>
    </row>
    <row r="94" spans="1:5" x14ac:dyDescent="0.25">
      <c r="A94" s="53">
        <v>93</v>
      </c>
      <c r="B94" s="43" t="s">
        <v>193</v>
      </c>
      <c r="C94" s="43" t="s">
        <v>441</v>
      </c>
      <c r="D94" s="43">
        <v>1</v>
      </c>
      <c r="E94" s="43">
        <v>4787022</v>
      </c>
    </row>
    <row r="95" spans="1:5" x14ac:dyDescent="0.25">
      <c r="A95" s="53">
        <v>94</v>
      </c>
      <c r="B95" s="43" t="s">
        <v>195</v>
      </c>
      <c r="C95" s="43" t="s">
        <v>441</v>
      </c>
      <c r="D95" s="43">
        <v>1</v>
      </c>
      <c r="E95" s="43">
        <v>3326401</v>
      </c>
    </row>
    <row r="96" spans="1:5" x14ac:dyDescent="0.25">
      <c r="A96" s="53">
        <v>95</v>
      </c>
      <c r="B96" s="43" t="s">
        <v>197</v>
      </c>
      <c r="C96" s="43" t="s">
        <v>441</v>
      </c>
      <c r="D96" s="43">
        <v>1</v>
      </c>
      <c r="E96" s="43">
        <v>703753</v>
      </c>
    </row>
    <row r="97" spans="1:5" x14ac:dyDescent="0.25">
      <c r="A97" s="53">
        <v>96</v>
      </c>
      <c r="B97" s="43" t="s">
        <v>199</v>
      </c>
      <c r="C97" s="43" t="s">
        <v>441</v>
      </c>
      <c r="D97" s="43">
        <v>1</v>
      </c>
      <c r="E97" s="43">
        <v>265949</v>
      </c>
    </row>
    <row r="98" spans="1:5" x14ac:dyDescent="0.25">
      <c r="A98" s="53">
        <v>97</v>
      </c>
      <c r="B98" s="43" t="s">
        <v>201</v>
      </c>
      <c r="C98" s="43" t="s">
        <v>441</v>
      </c>
      <c r="D98" s="43">
        <v>1</v>
      </c>
      <c r="E98" s="43">
        <v>219890</v>
      </c>
    </row>
    <row r="99" spans="1:5" x14ac:dyDescent="0.25">
      <c r="A99" s="53">
        <v>98</v>
      </c>
      <c r="B99" s="43" t="s">
        <v>203</v>
      </c>
      <c r="C99" s="43" t="s">
        <v>441</v>
      </c>
      <c r="D99" s="43">
        <v>1</v>
      </c>
      <c r="E99" s="43">
        <v>203432</v>
      </c>
    </row>
    <row r="100" spans="1:5" x14ac:dyDescent="0.25">
      <c r="A100" s="53">
        <v>99</v>
      </c>
      <c r="B100" s="43" t="s">
        <v>205</v>
      </c>
      <c r="C100" s="43" t="s">
        <v>441</v>
      </c>
      <c r="D100" s="43">
        <v>1</v>
      </c>
      <c r="E100" s="43">
        <v>653190</v>
      </c>
    </row>
    <row r="101" spans="1:5" x14ac:dyDescent="0.25">
      <c r="A101" s="53">
        <v>100</v>
      </c>
      <c r="B101" s="43" t="s">
        <v>207</v>
      </c>
      <c r="C101" s="43" t="s">
        <v>441</v>
      </c>
      <c r="D101" s="43">
        <v>1</v>
      </c>
      <c r="E101" s="43">
        <v>186651</v>
      </c>
    </row>
    <row r="102" spans="1:5" x14ac:dyDescent="0.25">
      <c r="A102" s="53">
        <v>101</v>
      </c>
      <c r="B102" s="43" t="s">
        <v>209</v>
      </c>
      <c r="C102" s="43" t="s">
        <v>441</v>
      </c>
      <c r="D102" s="43">
        <v>1</v>
      </c>
      <c r="E102" s="43">
        <v>794176</v>
      </c>
    </row>
    <row r="103" spans="1:5" x14ac:dyDescent="0.25">
      <c r="A103" s="53">
        <v>102</v>
      </c>
      <c r="B103" s="43" t="s">
        <v>211</v>
      </c>
      <c r="C103" s="43" t="s">
        <v>441</v>
      </c>
      <c r="D103" s="43">
        <v>1</v>
      </c>
      <c r="E103" s="43">
        <v>78942</v>
      </c>
    </row>
    <row r="104" spans="1:5" x14ac:dyDescent="0.25">
      <c r="A104" s="53">
        <v>103</v>
      </c>
      <c r="B104" s="43" t="s">
        <v>213</v>
      </c>
      <c r="C104" s="43" t="s">
        <v>441</v>
      </c>
      <c r="D104" s="43">
        <v>1</v>
      </c>
      <c r="E104" s="43">
        <v>3464890</v>
      </c>
    </row>
    <row r="105" spans="1:5" x14ac:dyDescent="0.25">
      <c r="A105" s="53">
        <v>104</v>
      </c>
      <c r="B105" s="43" t="s">
        <v>215</v>
      </c>
      <c r="C105" s="43" t="s">
        <v>441</v>
      </c>
      <c r="D105" s="43">
        <v>1</v>
      </c>
      <c r="E105" s="43">
        <v>331185</v>
      </c>
    </row>
    <row r="106" spans="1:5" ht="30" x14ac:dyDescent="0.25">
      <c r="A106" s="53">
        <v>105</v>
      </c>
      <c r="B106" s="43" t="s">
        <v>217</v>
      </c>
      <c r="C106" s="43" t="s">
        <v>441</v>
      </c>
      <c r="D106" s="43">
        <v>1</v>
      </c>
      <c r="E106" s="43">
        <v>3451361</v>
      </c>
    </row>
    <row r="107" spans="1:5" x14ac:dyDescent="0.25">
      <c r="A107" s="53">
        <v>106</v>
      </c>
      <c r="B107" s="43" t="s">
        <v>219</v>
      </c>
      <c r="C107" s="43" t="s">
        <v>441</v>
      </c>
      <c r="D107" s="43">
        <v>1</v>
      </c>
      <c r="E107" s="43">
        <v>2313624</v>
      </c>
    </row>
    <row r="108" spans="1:5" x14ac:dyDescent="0.25">
      <c r="A108" s="53">
        <v>107</v>
      </c>
      <c r="B108" s="43" t="s">
        <v>221</v>
      </c>
      <c r="C108" s="43" t="s">
        <v>441</v>
      </c>
      <c r="D108" s="43">
        <v>1</v>
      </c>
      <c r="E108" s="43">
        <v>141141</v>
      </c>
    </row>
    <row r="109" spans="1:5" x14ac:dyDescent="0.25">
      <c r="A109" s="53">
        <v>108</v>
      </c>
      <c r="B109" s="43" t="s">
        <v>223</v>
      </c>
      <c r="C109" s="43" t="s">
        <v>441</v>
      </c>
      <c r="D109" s="43">
        <v>1</v>
      </c>
      <c r="E109" s="43">
        <v>129579</v>
      </c>
    </row>
    <row r="110" spans="1:5" x14ac:dyDescent="0.25">
      <c r="A110" s="53">
        <v>109</v>
      </c>
      <c r="B110" s="43" t="s">
        <v>225</v>
      </c>
      <c r="C110" s="43" t="s">
        <v>441</v>
      </c>
      <c r="D110" s="43">
        <v>1</v>
      </c>
      <c r="E110" s="43">
        <v>12459</v>
      </c>
    </row>
    <row r="111" spans="1:5" x14ac:dyDescent="0.25">
      <c r="A111" s="53">
        <v>110</v>
      </c>
      <c r="B111" s="43" t="s">
        <v>227</v>
      </c>
      <c r="C111" s="43" t="s">
        <v>441</v>
      </c>
      <c r="D111" s="43">
        <v>1</v>
      </c>
      <c r="E111" s="43">
        <v>17483</v>
      </c>
    </row>
    <row r="112" spans="1:5" x14ac:dyDescent="0.25">
      <c r="A112" s="53">
        <v>111</v>
      </c>
      <c r="B112" s="43" t="s">
        <v>229</v>
      </c>
      <c r="C112" s="43" t="s">
        <v>441</v>
      </c>
      <c r="D112" s="43">
        <v>1</v>
      </c>
      <c r="E112" s="43">
        <v>12089</v>
      </c>
    </row>
    <row r="113" spans="1:5" x14ac:dyDescent="0.25">
      <c r="A113" s="53">
        <v>112</v>
      </c>
      <c r="B113" s="43" t="s">
        <v>231</v>
      </c>
      <c r="C113" s="43" t="s">
        <v>441</v>
      </c>
      <c r="D113" s="43">
        <v>1</v>
      </c>
      <c r="E113" s="43">
        <v>110758</v>
      </c>
    </row>
    <row r="114" spans="1:5" x14ac:dyDescent="0.25">
      <c r="A114" s="53">
        <v>113</v>
      </c>
      <c r="B114" s="43" t="s">
        <v>233</v>
      </c>
      <c r="C114" s="43" t="s">
        <v>441</v>
      </c>
      <c r="D114" s="43">
        <v>1</v>
      </c>
      <c r="E114" s="43">
        <v>697599</v>
      </c>
    </row>
    <row r="115" spans="1:5" x14ac:dyDescent="0.25">
      <c r="A115" s="53">
        <v>114</v>
      </c>
      <c r="B115" s="43" t="s">
        <v>235</v>
      </c>
      <c r="C115" s="43" t="s">
        <v>441</v>
      </c>
      <c r="D115" s="43">
        <v>1</v>
      </c>
      <c r="E115" s="43">
        <v>675744</v>
      </c>
    </row>
    <row r="116" spans="1:5" x14ac:dyDescent="0.25">
      <c r="A116" s="53">
        <v>115</v>
      </c>
      <c r="B116" s="43" t="s">
        <v>237</v>
      </c>
      <c r="C116" s="43" t="s">
        <v>441</v>
      </c>
      <c r="D116" s="43">
        <v>1</v>
      </c>
      <c r="E116" s="43">
        <v>705574</v>
      </c>
    </row>
    <row r="117" spans="1:5" x14ac:dyDescent="0.25">
      <c r="A117" s="53">
        <v>116</v>
      </c>
      <c r="B117" s="43" t="s">
        <v>239</v>
      </c>
      <c r="C117" s="43" t="s">
        <v>441</v>
      </c>
      <c r="D117" s="43">
        <v>1</v>
      </c>
      <c r="E117" s="43">
        <v>530407</v>
      </c>
    </row>
    <row r="118" spans="1:5" x14ac:dyDescent="0.25">
      <c r="A118" s="53">
        <v>117</v>
      </c>
      <c r="B118" s="43" t="s">
        <v>241</v>
      </c>
      <c r="C118" s="43" t="s">
        <v>441</v>
      </c>
      <c r="D118" s="43">
        <v>1</v>
      </c>
      <c r="E118" s="43">
        <v>153890</v>
      </c>
    </row>
    <row r="119" spans="1:5" ht="30" x14ac:dyDescent="0.25">
      <c r="A119" s="53">
        <v>118</v>
      </c>
      <c r="B119" s="43" t="s">
        <v>246</v>
      </c>
      <c r="C119" s="43" t="s">
        <v>441</v>
      </c>
      <c r="D119" s="43">
        <v>1</v>
      </c>
      <c r="E119" s="43">
        <v>116041</v>
      </c>
    </row>
    <row r="120" spans="1:5" x14ac:dyDescent="0.25">
      <c r="A120" s="53">
        <v>119</v>
      </c>
      <c r="B120" s="43" t="s">
        <v>248</v>
      </c>
      <c r="C120" s="43" t="s">
        <v>441</v>
      </c>
      <c r="D120" s="43">
        <v>1</v>
      </c>
      <c r="E120" s="43">
        <v>145013</v>
      </c>
    </row>
    <row r="121" spans="1:5" x14ac:dyDescent="0.25">
      <c r="A121" s="53">
        <v>120</v>
      </c>
      <c r="B121" s="43" t="s">
        <v>250</v>
      </c>
      <c r="C121" s="43" t="s">
        <v>441</v>
      </c>
      <c r="D121" s="43">
        <v>1</v>
      </c>
      <c r="E121" s="43">
        <v>788910</v>
      </c>
    </row>
    <row r="122" spans="1:5" ht="30" x14ac:dyDescent="0.25">
      <c r="A122" s="53">
        <v>121</v>
      </c>
      <c r="B122" s="43" t="s">
        <v>252</v>
      </c>
      <c r="C122" s="43" t="s">
        <v>441</v>
      </c>
      <c r="D122" s="43">
        <v>1</v>
      </c>
      <c r="E122" s="43">
        <v>733490</v>
      </c>
    </row>
    <row r="123" spans="1:5" x14ac:dyDescent="0.25">
      <c r="A123" s="53">
        <v>122</v>
      </c>
      <c r="B123" s="43" t="s">
        <v>254</v>
      </c>
      <c r="C123" s="43" t="s">
        <v>441</v>
      </c>
      <c r="D123" s="43">
        <v>1</v>
      </c>
      <c r="E123" s="43">
        <v>102000</v>
      </c>
    </row>
    <row r="124" spans="1:5" x14ac:dyDescent="0.25">
      <c r="A124" s="53">
        <v>123</v>
      </c>
      <c r="B124" s="43" t="s">
        <v>256</v>
      </c>
      <c r="C124" s="43" t="s">
        <v>441</v>
      </c>
      <c r="D124" s="43">
        <v>1</v>
      </c>
      <c r="E124" s="43">
        <v>244286</v>
      </c>
    </row>
    <row r="125" spans="1:5" x14ac:dyDescent="0.25">
      <c r="A125" s="53">
        <v>124</v>
      </c>
      <c r="B125" s="43" t="s">
        <v>258</v>
      </c>
      <c r="C125" s="43" t="s">
        <v>441</v>
      </c>
      <c r="D125" s="43">
        <v>1</v>
      </c>
      <c r="E125" s="43">
        <v>830095</v>
      </c>
    </row>
    <row r="126" spans="1:5" x14ac:dyDescent="0.25">
      <c r="A126" s="53">
        <v>125</v>
      </c>
      <c r="B126" s="43" t="s">
        <v>261</v>
      </c>
      <c r="C126" s="43" t="s">
        <v>441</v>
      </c>
      <c r="D126" s="43">
        <v>1</v>
      </c>
      <c r="E126" s="43">
        <v>3523443</v>
      </c>
    </row>
    <row r="127" spans="1:5" x14ac:dyDescent="0.25">
      <c r="A127" s="53">
        <v>126</v>
      </c>
      <c r="B127" s="43" t="s">
        <v>263</v>
      </c>
      <c r="C127" s="43" t="s">
        <v>441</v>
      </c>
      <c r="D127" s="43">
        <v>1</v>
      </c>
      <c r="E127" s="43">
        <v>1007067</v>
      </c>
    </row>
    <row r="128" spans="1:5" x14ac:dyDescent="0.25">
      <c r="A128" s="53">
        <v>127</v>
      </c>
      <c r="B128" s="43" t="s">
        <v>265</v>
      </c>
      <c r="C128" s="43" t="s">
        <v>441</v>
      </c>
      <c r="D128" s="43">
        <v>1</v>
      </c>
      <c r="E128" s="43">
        <v>2706463</v>
      </c>
    </row>
    <row r="129" spans="1:5" x14ac:dyDescent="0.25">
      <c r="A129" s="53">
        <v>128</v>
      </c>
      <c r="B129" s="43" t="s">
        <v>267</v>
      </c>
      <c r="C129" s="43" t="s">
        <v>441</v>
      </c>
      <c r="D129" s="43">
        <v>1</v>
      </c>
      <c r="E129" s="43">
        <v>1388366</v>
      </c>
    </row>
    <row r="130" spans="1:5" x14ac:dyDescent="0.25">
      <c r="A130" s="53">
        <v>129</v>
      </c>
      <c r="B130" s="43" t="s">
        <v>269</v>
      </c>
      <c r="C130" s="43" t="s">
        <v>441</v>
      </c>
      <c r="D130" s="43">
        <v>1</v>
      </c>
      <c r="E130" s="43">
        <v>619988</v>
      </c>
    </row>
    <row r="131" spans="1:5" x14ac:dyDescent="0.25">
      <c r="A131" s="53">
        <v>130</v>
      </c>
      <c r="B131" s="43" t="s">
        <v>271</v>
      </c>
      <c r="C131" s="43" t="s">
        <v>441</v>
      </c>
      <c r="D131" s="43">
        <v>1</v>
      </c>
      <c r="E131" s="43">
        <v>168663</v>
      </c>
    </row>
    <row r="132" spans="1:5" x14ac:dyDescent="0.25">
      <c r="A132" s="53">
        <v>131</v>
      </c>
      <c r="B132" s="43" t="s">
        <v>273</v>
      </c>
      <c r="C132" s="43" t="s">
        <v>441</v>
      </c>
      <c r="D132" s="43">
        <v>1</v>
      </c>
      <c r="E132" s="43">
        <v>1020687</v>
      </c>
    </row>
    <row r="133" spans="1:5" x14ac:dyDescent="0.25">
      <c r="A133" s="53">
        <v>132</v>
      </c>
      <c r="B133" s="43" t="s">
        <v>275</v>
      </c>
      <c r="C133" s="43" t="s">
        <v>441</v>
      </c>
      <c r="D133" s="43">
        <v>1</v>
      </c>
      <c r="E133" s="43">
        <v>250389</v>
      </c>
    </row>
    <row r="134" spans="1:5" x14ac:dyDescent="0.25">
      <c r="A134" s="53">
        <v>133</v>
      </c>
      <c r="B134" s="43" t="s">
        <v>277</v>
      </c>
      <c r="C134" s="43" t="s">
        <v>441</v>
      </c>
      <c r="D134" s="43">
        <v>1</v>
      </c>
      <c r="E134" s="43">
        <v>775723</v>
      </c>
    </row>
    <row r="135" spans="1:5" x14ac:dyDescent="0.25">
      <c r="A135" s="53">
        <v>134</v>
      </c>
      <c r="B135" s="43" t="s">
        <v>279</v>
      </c>
      <c r="C135" s="43" t="s">
        <v>441</v>
      </c>
      <c r="D135" s="43">
        <v>1</v>
      </c>
      <c r="E135" s="43">
        <v>856900</v>
      </c>
    </row>
    <row r="136" spans="1:5" x14ac:dyDescent="0.25">
      <c r="A136" s="53">
        <v>135</v>
      </c>
      <c r="B136" s="43" t="s">
        <v>281</v>
      </c>
      <c r="C136" s="43" t="s">
        <v>441</v>
      </c>
      <c r="D136" s="43">
        <v>1</v>
      </c>
      <c r="E136" s="43">
        <v>715008</v>
      </c>
    </row>
    <row r="137" spans="1:5" x14ac:dyDescent="0.25">
      <c r="A137" s="53">
        <v>136</v>
      </c>
      <c r="B137" s="43" t="s">
        <v>283</v>
      </c>
      <c r="C137" s="43" t="s">
        <v>441</v>
      </c>
      <c r="D137" s="43">
        <v>1</v>
      </c>
      <c r="E137" s="43">
        <v>4589171</v>
      </c>
    </row>
    <row r="138" spans="1:5" ht="30" x14ac:dyDescent="0.25">
      <c r="A138" s="53">
        <v>137</v>
      </c>
      <c r="B138" s="43" t="s">
        <v>285</v>
      </c>
      <c r="C138" s="43" t="s">
        <v>441</v>
      </c>
      <c r="D138" s="43">
        <v>1</v>
      </c>
      <c r="E138" s="43">
        <v>1570566</v>
      </c>
    </row>
    <row r="139" spans="1:5" x14ac:dyDescent="0.25">
      <c r="A139" s="53">
        <v>138</v>
      </c>
      <c r="B139" s="43" t="s">
        <v>287</v>
      </c>
      <c r="C139" s="43" t="s">
        <v>441</v>
      </c>
      <c r="D139" s="43">
        <v>1</v>
      </c>
      <c r="E139" s="43">
        <v>2720000</v>
      </c>
    </row>
    <row r="140" spans="1:5" x14ac:dyDescent="0.25">
      <c r="A140" s="53">
        <v>139</v>
      </c>
      <c r="B140" s="43" t="s">
        <v>291</v>
      </c>
      <c r="C140" s="43" t="s">
        <v>441</v>
      </c>
      <c r="D140" s="43">
        <v>1</v>
      </c>
      <c r="E140" s="43">
        <v>79900</v>
      </c>
    </row>
    <row r="141" spans="1:5" x14ac:dyDescent="0.25">
      <c r="A141" s="53">
        <v>140</v>
      </c>
      <c r="B141" s="43" t="s">
        <v>293</v>
      </c>
      <c r="C141" s="43" t="s">
        <v>441</v>
      </c>
      <c r="D141" s="43">
        <v>1</v>
      </c>
      <c r="E141" s="43">
        <v>1024632</v>
      </c>
    </row>
    <row r="142" spans="1:5" x14ac:dyDescent="0.25">
      <c r="A142" s="53">
        <v>141</v>
      </c>
      <c r="B142" s="43" t="s">
        <v>296</v>
      </c>
      <c r="C142" s="43" t="s">
        <v>441</v>
      </c>
      <c r="D142" s="43">
        <v>1</v>
      </c>
      <c r="E142" s="43">
        <v>158283</v>
      </c>
    </row>
    <row r="143" spans="1:5" x14ac:dyDescent="0.25">
      <c r="A143" s="53">
        <v>142</v>
      </c>
      <c r="B143" s="43" t="s">
        <v>298</v>
      </c>
      <c r="C143" s="43" t="s">
        <v>441</v>
      </c>
      <c r="D143" s="43">
        <v>1</v>
      </c>
      <c r="E143" s="43">
        <v>2306645</v>
      </c>
    </row>
    <row r="144" spans="1:5" x14ac:dyDescent="0.25">
      <c r="A144" s="53">
        <v>143</v>
      </c>
      <c r="B144" s="43" t="s">
        <v>300</v>
      </c>
      <c r="C144" s="43" t="s">
        <v>441</v>
      </c>
      <c r="D144" s="43">
        <v>1</v>
      </c>
      <c r="E144" s="43">
        <v>1951601</v>
      </c>
    </row>
    <row r="145" spans="1:5" x14ac:dyDescent="0.25">
      <c r="A145" s="53">
        <v>144</v>
      </c>
      <c r="B145" s="43" t="s">
        <v>302</v>
      </c>
      <c r="C145" s="43" t="s">
        <v>441</v>
      </c>
      <c r="D145" s="43">
        <v>1</v>
      </c>
      <c r="E145" s="43">
        <v>383962</v>
      </c>
    </row>
    <row r="146" spans="1:5" x14ac:dyDescent="0.25">
      <c r="A146" s="53">
        <v>145</v>
      </c>
      <c r="B146" s="43" t="s">
        <v>304</v>
      </c>
      <c r="C146" s="43" t="s">
        <v>441</v>
      </c>
      <c r="D146" s="43">
        <v>1</v>
      </c>
      <c r="E146" s="43">
        <v>1902450</v>
      </c>
    </row>
    <row r="147" spans="1:5" x14ac:dyDescent="0.25">
      <c r="A147" s="53">
        <v>146</v>
      </c>
      <c r="B147" s="43" t="s">
        <v>306</v>
      </c>
      <c r="C147" s="43" t="s">
        <v>441</v>
      </c>
      <c r="D147" s="43">
        <v>1</v>
      </c>
      <c r="E147" s="43">
        <v>90007</v>
      </c>
    </row>
    <row r="148" spans="1:5" x14ac:dyDescent="0.25">
      <c r="A148" s="53">
        <v>147</v>
      </c>
      <c r="B148" s="43" t="s">
        <v>308</v>
      </c>
      <c r="C148" s="43" t="s">
        <v>441</v>
      </c>
      <c r="D148" s="43">
        <v>1</v>
      </c>
      <c r="E148" s="43">
        <v>4637512</v>
      </c>
    </row>
    <row r="149" spans="1:5" x14ac:dyDescent="0.25">
      <c r="A149" s="53">
        <v>148</v>
      </c>
      <c r="B149" s="43" t="s">
        <v>310</v>
      </c>
      <c r="C149" s="43" t="s">
        <v>441</v>
      </c>
      <c r="D149" s="43">
        <v>1</v>
      </c>
      <c r="E149" s="43">
        <v>660990</v>
      </c>
    </row>
    <row r="150" spans="1:5" x14ac:dyDescent="0.25">
      <c r="A150" s="53">
        <v>149</v>
      </c>
      <c r="B150" s="43" t="s">
        <v>312</v>
      </c>
      <c r="C150" s="43" t="s">
        <v>441</v>
      </c>
      <c r="D150" s="43">
        <v>1</v>
      </c>
      <c r="E150" s="43">
        <v>614503</v>
      </c>
    </row>
    <row r="151" spans="1:5" x14ac:dyDescent="0.25">
      <c r="A151" s="53">
        <v>150</v>
      </c>
      <c r="B151" s="43" t="s">
        <v>314</v>
      </c>
      <c r="C151" s="43" t="s">
        <v>441</v>
      </c>
      <c r="D151" s="43">
        <v>1</v>
      </c>
      <c r="E151" s="43">
        <v>851067</v>
      </c>
    </row>
    <row r="152" spans="1:5" x14ac:dyDescent="0.25">
      <c r="A152" s="53">
        <v>151</v>
      </c>
      <c r="B152" s="43" t="s">
        <v>316</v>
      </c>
      <c r="C152" s="43" t="s">
        <v>441</v>
      </c>
      <c r="D152" s="43">
        <v>1</v>
      </c>
      <c r="E152" s="43">
        <v>693239</v>
      </c>
    </row>
    <row r="153" spans="1:5" x14ac:dyDescent="0.25">
      <c r="A153" s="53">
        <v>152</v>
      </c>
      <c r="B153" s="43" t="s">
        <v>318</v>
      </c>
      <c r="C153" s="43" t="s">
        <v>441</v>
      </c>
      <c r="D153" s="43">
        <v>1</v>
      </c>
      <c r="E153" s="43">
        <v>715471</v>
      </c>
    </row>
    <row r="154" spans="1:5" x14ac:dyDescent="0.25">
      <c r="A154" s="53">
        <v>153</v>
      </c>
      <c r="B154" s="43" t="s">
        <v>320</v>
      </c>
      <c r="C154" s="43" t="s">
        <v>441</v>
      </c>
      <c r="D154" s="43">
        <v>1</v>
      </c>
      <c r="E154" s="43">
        <v>134118</v>
      </c>
    </row>
    <row r="155" spans="1:5" x14ac:dyDescent="0.25">
      <c r="A155" s="53">
        <v>154</v>
      </c>
      <c r="B155" s="43" t="s">
        <v>322</v>
      </c>
      <c r="C155" s="43" t="s">
        <v>441</v>
      </c>
      <c r="D155" s="43">
        <v>1</v>
      </c>
      <c r="E155" s="43">
        <v>51487</v>
      </c>
    </row>
    <row r="156" spans="1:5" x14ac:dyDescent="0.25">
      <c r="A156" s="53">
        <v>155</v>
      </c>
      <c r="B156" s="43" t="s">
        <v>325</v>
      </c>
      <c r="C156" s="43" t="s">
        <v>441</v>
      </c>
      <c r="D156" s="43">
        <v>1</v>
      </c>
      <c r="E156" s="43">
        <v>7063</v>
      </c>
    </row>
    <row r="157" spans="1:5" x14ac:dyDescent="0.25">
      <c r="A157" s="53">
        <v>156</v>
      </c>
      <c r="B157" s="43" t="s">
        <v>327</v>
      </c>
      <c r="C157" s="43" t="s">
        <v>441</v>
      </c>
      <c r="D157" s="43">
        <v>1</v>
      </c>
      <c r="E157" s="43">
        <v>11140</v>
      </c>
    </row>
    <row r="158" spans="1:5" x14ac:dyDescent="0.25">
      <c r="A158" s="53">
        <v>157</v>
      </c>
      <c r="B158" s="43" t="s">
        <v>330</v>
      </c>
      <c r="C158" s="43" t="s">
        <v>441</v>
      </c>
      <c r="D158" s="43">
        <v>1</v>
      </c>
      <c r="E158" s="43">
        <v>14280</v>
      </c>
    </row>
    <row r="159" spans="1:5" x14ac:dyDescent="0.25">
      <c r="A159" s="53">
        <v>158</v>
      </c>
      <c r="B159" s="43" t="s">
        <v>332</v>
      </c>
      <c r="C159" s="43" t="s">
        <v>441</v>
      </c>
      <c r="D159" s="43">
        <v>1</v>
      </c>
      <c r="E159" s="43">
        <v>22924</v>
      </c>
    </row>
    <row r="160" spans="1:5" x14ac:dyDescent="0.25">
      <c r="A160" s="53">
        <v>159</v>
      </c>
      <c r="B160" s="43" t="s">
        <v>334</v>
      </c>
      <c r="C160" s="43" t="s">
        <v>441</v>
      </c>
      <c r="D160" s="43">
        <v>1</v>
      </c>
      <c r="E160" s="43">
        <v>3455</v>
      </c>
    </row>
    <row r="161" spans="1:5" x14ac:dyDescent="0.25">
      <c r="A161" s="53">
        <v>160</v>
      </c>
      <c r="B161" s="43" t="s">
        <v>336</v>
      </c>
      <c r="C161" s="43" t="s">
        <v>441</v>
      </c>
      <c r="D161" s="43">
        <v>1</v>
      </c>
      <c r="E161" s="43">
        <v>13901</v>
      </c>
    </row>
    <row r="162" spans="1:5" x14ac:dyDescent="0.25">
      <c r="A162" s="53">
        <v>161</v>
      </c>
      <c r="B162" s="43" t="s">
        <v>338</v>
      </c>
      <c r="C162" s="43" t="s">
        <v>441</v>
      </c>
      <c r="D162" s="43">
        <v>1</v>
      </c>
      <c r="E162" s="43">
        <v>9821</v>
      </c>
    </row>
    <row r="163" spans="1:5" x14ac:dyDescent="0.25">
      <c r="A163" s="53">
        <v>162</v>
      </c>
      <c r="B163" s="43" t="s">
        <v>340</v>
      </c>
      <c r="C163" s="43" t="s">
        <v>441</v>
      </c>
      <c r="D163" s="43">
        <v>1</v>
      </c>
      <c r="E163" s="43">
        <v>15079</v>
      </c>
    </row>
    <row r="164" spans="1:5" x14ac:dyDescent="0.25">
      <c r="A164" s="53">
        <v>163</v>
      </c>
      <c r="B164" s="43" t="s">
        <v>342</v>
      </c>
      <c r="C164" s="43" t="s">
        <v>441</v>
      </c>
      <c r="D164" s="43">
        <v>1</v>
      </c>
      <c r="E164" s="43">
        <v>25145</v>
      </c>
    </row>
    <row r="165" spans="1:5" x14ac:dyDescent="0.25">
      <c r="A165" s="53">
        <v>164</v>
      </c>
      <c r="B165" s="43" t="s">
        <v>344</v>
      </c>
      <c r="C165" s="43" t="s">
        <v>441</v>
      </c>
      <c r="D165" s="43">
        <v>1</v>
      </c>
      <c r="E165" s="43">
        <v>26206</v>
      </c>
    </row>
    <row r="166" spans="1:5" x14ac:dyDescent="0.25">
      <c r="A166" s="53">
        <v>165</v>
      </c>
      <c r="B166" s="43" t="s">
        <v>346</v>
      </c>
      <c r="C166" s="43" t="s">
        <v>441</v>
      </c>
      <c r="D166" s="43">
        <v>1</v>
      </c>
      <c r="E166" s="43">
        <v>10919</v>
      </c>
    </row>
    <row r="167" spans="1:5" x14ac:dyDescent="0.25">
      <c r="A167" s="53">
        <v>166</v>
      </c>
      <c r="B167" s="43" t="s">
        <v>348</v>
      </c>
      <c r="C167" s="43" t="s">
        <v>441</v>
      </c>
      <c r="D167" s="43">
        <v>1</v>
      </c>
      <c r="E167" s="43">
        <v>7172</v>
      </c>
    </row>
    <row r="168" spans="1:5" x14ac:dyDescent="0.25">
      <c r="A168" s="53">
        <v>167</v>
      </c>
      <c r="B168" s="43" t="s">
        <v>350</v>
      </c>
      <c r="C168" s="43" t="s">
        <v>441</v>
      </c>
      <c r="D168" s="43">
        <v>1</v>
      </c>
      <c r="E168" s="43">
        <v>10919</v>
      </c>
    </row>
    <row r="169" spans="1:5" x14ac:dyDescent="0.25">
      <c r="A169" s="53">
        <v>168</v>
      </c>
      <c r="B169" s="43" t="s">
        <v>352</v>
      </c>
      <c r="C169" s="43" t="s">
        <v>441</v>
      </c>
      <c r="D169" s="43">
        <v>1</v>
      </c>
      <c r="E169" s="43">
        <v>18385</v>
      </c>
    </row>
    <row r="170" spans="1:5" x14ac:dyDescent="0.25">
      <c r="A170" s="53">
        <v>169</v>
      </c>
      <c r="B170" s="43" t="s">
        <v>354</v>
      </c>
      <c r="C170" s="43" t="s">
        <v>441</v>
      </c>
      <c r="D170" s="43">
        <v>1</v>
      </c>
      <c r="E170" s="43">
        <v>18905</v>
      </c>
    </row>
    <row r="171" spans="1:5" x14ac:dyDescent="0.25">
      <c r="A171" s="53">
        <v>170</v>
      </c>
      <c r="B171" s="43" t="s">
        <v>356</v>
      </c>
      <c r="C171" s="43" t="s">
        <v>441</v>
      </c>
      <c r="D171" s="43">
        <v>1</v>
      </c>
      <c r="E171" s="43">
        <v>3637</v>
      </c>
    </row>
    <row r="172" spans="1:5" x14ac:dyDescent="0.25">
      <c r="A172" s="53">
        <v>171</v>
      </c>
      <c r="B172" s="43" t="s">
        <v>358</v>
      </c>
      <c r="C172" s="43" t="s">
        <v>441</v>
      </c>
      <c r="D172" s="43">
        <v>1</v>
      </c>
      <c r="E172" s="43">
        <v>7246</v>
      </c>
    </row>
    <row r="173" spans="1:5" x14ac:dyDescent="0.25">
      <c r="A173" s="53">
        <v>172</v>
      </c>
      <c r="B173" s="43" t="s">
        <v>363</v>
      </c>
      <c r="C173" s="43" t="s">
        <v>441</v>
      </c>
      <c r="D173" s="43">
        <v>1</v>
      </c>
      <c r="E173" s="43">
        <v>26355</v>
      </c>
    </row>
    <row r="174" spans="1:5" x14ac:dyDescent="0.25">
      <c r="A174" s="53">
        <v>173</v>
      </c>
      <c r="B174" s="43" t="s">
        <v>365</v>
      </c>
      <c r="C174" s="43" t="s">
        <v>441</v>
      </c>
      <c r="D174" s="43">
        <v>1</v>
      </c>
      <c r="E174" s="43">
        <v>214360</v>
      </c>
    </row>
    <row r="175" spans="1:5" x14ac:dyDescent="0.25">
      <c r="A175" s="53">
        <v>174</v>
      </c>
      <c r="B175" s="43" t="s">
        <v>367</v>
      </c>
      <c r="C175" s="43" t="s">
        <v>441</v>
      </c>
      <c r="D175" s="43">
        <v>1</v>
      </c>
      <c r="E175" s="43">
        <v>106345</v>
      </c>
    </row>
    <row r="176" spans="1:5" x14ac:dyDescent="0.25">
      <c r="A176" s="53">
        <v>175</v>
      </c>
      <c r="B176" s="43" t="s">
        <v>369</v>
      </c>
      <c r="C176" s="43" t="s">
        <v>441</v>
      </c>
      <c r="D176" s="43">
        <v>1</v>
      </c>
      <c r="E176" s="43">
        <v>152835</v>
      </c>
    </row>
    <row r="177" spans="1:5" x14ac:dyDescent="0.25">
      <c r="A177" s="53">
        <v>176</v>
      </c>
      <c r="B177" s="43" t="s">
        <v>371</v>
      </c>
      <c r="C177" s="43" t="s">
        <v>441</v>
      </c>
      <c r="D177" s="43">
        <v>1</v>
      </c>
      <c r="E177" s="43">
        <v>147087</v>
      </c>
    </row>
    <row r="178" spans="1:5" x14ac:dyDescent="0.25">
      <c r="A178" s="53">
        <v>177</v>
      </c>
      <c r="B178" s="43" t="s">
        <v>373</v>
      </c>
      <c r="C178" s="43" t="s">
        <v>441</v>
      </c>
      <c r="D178" s="43">
        <v>1</v>
      </c>
      <c r="E178" s="43">
        <v>214150</v>
      </c>
    </row>
    <row r="179" spans="1:5" x14ac:dyDescent="0.25">
      <c r="A179" s="53">
        <v>178</v>
      </c>
      <c r="B179" s="43" t="s">
        <v>375</v>
      </c>
      <c r="C179" s="43" t="s">
        <v>441</v>
      </c>
      <c r="D179" s="43">
        <v>1</v>
      </c>
      <c r="E179" s="43">
        <v>18537</v>
      </c>
    </row>
    <row r="180" spans="1:5" x14ac:dyDescent="0.25">
      <c r="A180" s="53">
        <v>179</v>
      </c>
      <c r="B180" s="43" t="s">
        <v>378</v>
      </c>
      <c r="C180" s="43" t="s">
        <v>441</v>
      </c>
      <c r="D180" s="43">
        <v>1</v>
      </c>
      <c r="E180" s="43">
        <v>41617</v>
      </c>
    </row>
    <row r="181" spans="1:5" x14ac:dyDescent="0.25">
      <c r="A181" s="53">
        <v>180</v>
      </c>
      <c r="B181" s="43" t="s">
        <v>380</v>
      </c>
      <c r="C181" s="43" t="s">
        <v>441</v>
      </c>
      <c r="D181" s="43">
        <v>1</v>
      </c>
      <c r="E181" s="43">
        <v>57015</v>
      </c>
    </row>
    <row r="182" spans="1:5" x14ac:dyDescent="0.25">
      <c r="A182" s="53">
        <v>181</v>
      </c>
      <c r="B182" s="43" t="s">
        <v>382</v>
      </c>
      <c r="C182" s="43" t="s">
        <v>441</v>
      </c>
      <c r="D182" s="43">
        <v>1</v>
      </c>
      <c r="E182" s="43">
        <v>34800</v>
      </c>
    </row>
    <row r="183" spans="1:5" x14ac:dyDescent="0.25">
      <c r="A183" s="53">
        <v>182</v>
      </c>
      <c r="B183" s="43" t="s">
        <v>384</v>
      </c>
      <c r="C183" s="43" t="s">
        <v>441</v>
      </c>
      <c r="D183" s="43">
        <v>1</v>
      </c>
      <c r="E183" s="43">
        <v>22326</v>
      </c>
    </row>
    <row r="184" spans="1:5" x14ac:dyDescent="0.25">
      <c r="A184" s="53">
        <v>183</v>
      </c>
      <c r="B184" s="43" t="s">
        <v>386</v>
      </c>
      <c r="C184" s="43" t="s">
        <v>441</v>
      </c>
      <c r="D184" s="43">
        <v>1</v>
      </c>
      <c r="E184" s="43">
        <v>90200</v>
      </c>
    </row>
    <row r="185" spans="1:5" x14ac:dyDescent="0.25">
      <c r="A185" s="53">
        <v>184</v>
      </c>
      <c r="B185" s="43" t="s">
        <v>388</v>
      </c>
      <c r="C185" s="43" t="s">
        <v>441</v>
      </c>
      <c r="D185" s="43">
        <v>1</v>
      </c>
      <c r="E185" s="43">
        <v>10065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ANALISIS DE COTIZACCIONES</vt:lpstr>
      <vt:lpstr>VARIACION DE PRECIOS</vt:lpstr>
      <vt:lpstr>CRITERIOS DE SELECCION</vt:lpstr>
      <vt:lpstr>PRECIOS DE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eliana rodriguez fernandez</cp:lastModifiedBy>
  <dcterms:created xsi:type="dcterms:W3CDTF">2026-08-19T20:06:49Z</dcterms:created>
  <dcterms:modified xsi:type="dcterms:W3CDTF">2026-09-18T17:07:29Z</dcterms:modified>
</cp:coreProperties>
</file>