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https://defensajuridica.sharepoint.com/sites/GC_GestionContractual/Documentos compartidos/2026/OASTI/1. Revisión proceso de contratación PAA 16 - Renovación soporte equipos de seguridad/"/>
    </mc:Choice>
  </mc:AlternateContent>
  <xr:revisionPtr revIDLastSave="22" documentId="11_4036FDDADE1F6ADF18CF70852B9C2C2D43735705" xr6:coauthVersionLast="47" xr6:coauthVersionMax="47" xr10:uidLastSave="{BAE256B7-4723-422D-BCBC-EB220458443D}"/>
  <bookViews>
    <workbookView minimized="1" xWindow="6870" yWindow="960" windowWidth="14370" windowHeight="14520" tabRatio="500" xr2:uid="{00000000-000D-0000-FFFF-FFFF00000000}"/>
  </bookViews>
  <sheets>
    <sheet name="GC-F-32 V.4" sheetId="1" r:id="rId1"/>
    <sheet name="Listas" sheetId="2" state="hidden" r:id="rId2"/>
  </sheets>
  <definedNames>
    <definedName name="Afecta_contrato">Listas!$M$3:$M$4</definedName>
    <definedName name="_xlnm.Print_Area" localSheetId="0">'GC-F-32 V.4'!$A$1:$AD$22</definedName>
    <definedName name="Categoría">Listas!$K$3:$K$6</definedName>
    <definedName name="Clase">Listas!$C$3:$C$4</definedName>
    <definedName name="Dependencias">Listas!$O$6:$O$22</definedName>
    <definedName name="Etapa">Listas!$E$3:$E$6</definedName>
    <definedName name="Fuente">Listas!$D$3:$D$4</definedName>
    <definedName name="Impacto">Listas!$I$3:$I$7</definedName>
    <definedName name="No.">Listas!$B$3:$B$22</definedName>
    <definedName name="Numero">Listas!$B$3:$B$19</definedName>
    <definedName name="Probabilidad">Listas!$G$3:$G$7</definedName>
    <definedName name="Responsable_tratamiento">Listas!$N$3:$N$22</definedName>
    <definedName name="Responsables">Listas!$O$6:$O$22</definedName>
    <definedName name="Tipo">Listas!$F$3:$F$10</definedName>
    <definedName name="_xlnm.Print_Titles" localSheetId="0">'GC-F-32 V.4'!$1:$11</definedName>
    <definedName name="Valor_prob">Listas!$H$3:$H$7</definedName>
    <definedName name="Valoración">Listas!$J$3:$J$7</definedName>
    <definedName name="Valoración_Riesgo">Listas!$L$3:$L$10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27" i="1" l="1" a="1"/>
  <c r="T27" i="1" s="1"/>
  <c r="S27" i="1" a="1"/>
  <c r="S27" i="1" s="1"/>
  <c r="L27" i="1" a="1"/>
  <c r="L27" i="1" s="1"/>
  <c r="K27" i="1" a="1"/>
  <c r="K27" i="1" s="1"/>
  <c r="T26" i="1" a="1"/>
  <c r="T26" i="1" s="1"/>
  <c r="S26" i="1" a="1"/>
  <c r="S26" i="1" s="1"/>
  <c r="L26" i="1" a="1"/>
  <c r="L26" i="1" s="1"/>
  <c r="K26" i="1" a="1"/>
  <c r="K26" i="1" s="1"/>
  <c r="T25" i="1" a="1"/>
  <c r="T25" i="1" s="1"/>
  <c r="S25" i="1" a="1"/>
  <c r="S25" i="1" s="1"/>
  <c r="L25" i="1" a="1"/>
  <c r="L25" i="1" s="1"/>
  <c r="K25" i="1" a="1"/>
  <c r="K25" i="1" s="1"/>
  <c r="T24" i="1" a="1"/>
  <c r="T24" i="1" s="1"/>
  <c r="S24" i="1" a="1"/>
  <c r="S24" i="1" s="1"/>
  <c r="L24" i="1" a="1"/>
  <c r="L24" i="1" s="1"/>
  <c r="K24" i="1" a="1"/>
  <c r="K24" i="1" s="1"/>
  <c r="T23" i="1" a="1"/>
  <c r="T23" i="1" s="1"/>
  <c r="S23" i="1" a="1"/>
  <c r="S23" i="1" s="1"/>
  <c r="L23" i="1" a="1"/>
  <c r="L23" i="1" s="1"/>
  <c r="K23" i="1" a="1"/>
  <c r="K23" i="1" s="1"/>
  <c r="T22" i="1" a="1"/>
  <c r="T22" i="1" s="1"/>
  <c r="S22" i="1" a="1"/>
  <c r="S22" i="1" s="1"/>
  <c r="L22" i="1" a="1"/>
  <c r="L22" i="1" s="1"/>
  <c r="K22" i="1" a="1"/>
  <c r="K22" i="1" s="1"/>
  <c r="T21" i="1" a="1"/>
  <c r="T21" i="1" s="1"/>
  <c r="S21" i="1" a="1"/>
  <c r="S21" i="1" s="1"/>
  <c r="L21" i="1" a="1"/>
  <c r="L21" i="1" s="1"/>
  <c r="K21" i="1" a="1"/>
  <c r="K21" i="1" s="1"/>
  <c r="T20" i="1" a="1"/>
  <c r="T20" i="1" s="1"/>
  <c r="S20" i="1" a="1"/>
  <c r="S20" i="1" s="1"/>
  <c r="L20" i="1" a="1"/>
  <c r="L20" i="1" s="1"/>
  <c r="K20" i="1" a="1"/>
  <c r="K20" i="1" s="1"/>
  <c r="T19" i="1" a="1"/>
  <c r="T19" i="1" s="1"/>
  <c r="S19" i="1" a="1"/>
  <c r="S19" i="1" s="1"/>
  <c r="L19" i="1" a="1"/>
  <c r="L19" i="1" s="1"/>
  <c r="K19" i="1" a="1"/>
  <c r="K19" i="1" s="1"/>
  <c r="T18" i="1" a="1"/>
  <c r="T18" i="1" s="1"/>
  <c r="S18" i="1" a="1"/>
  <c r="S18" i="1" s="1"/>
  <c r="L18" i="1" a="1"/>
  <c r="L18" i="1" s="1"/>
  <c r="K18" i="1" a="1"/>
  <c r="K18" i="1" s="1"/>
  <c r="T17" i="1" a="1"/>
  <c r="T17" i="1" s="1"/>
  <c r="S17" i="1" a="1"/>
  <c r="S17" i="1" s="1"/>
  <c r="L17" i="1" a="1"/>
  <c r="L17" i="1" s="1"/>
  <c r="K17" i="1" a="1"/>
  <c r="K17" i="1" s="1"/>
  <c r="T16" i="1" a="1"/>
  <c r="T16" i="1" s="1"/>
  <c r="S16" i="1" a="1"/>
  <c r="S16" i="1" s="1"/>
  <c r="L16" i="1" a="1"/>
  <c r="L16" i="1" s="1"/>
  <c r="K16" i="1" a="1"/>
  <c r="K16" i="1" s="1"/>
  <c r="T15" i="1" a="1"/>
  <c r="T15" i="1" s="1"/>
  <c r="S15" i="1" a="1"/>
  <c r="S15" i="1" s="1"/>
  <c r="L15" i="1" a="1"/>
  <c r="L15" i="1" s="1"/>
  <c r="K15" i="1" a="1"/>
  <c r="K15" i="1" s="1"/>
  <c r="T13" i="1" a="1"/>
  <c r="T13" i="1" s="1"/>
  <c r="S13" i="1" a="1"/>
  <c r="S13" i="1" s="1"/>
  <c r="L13" i="1" a="1"/>
  <c r="L13" i="1" s="1"/>
  <c r="K13" i="1" a="1"/>
  <c r="K13" i="1" s="1"/>
  <c r="T12" i="1" a="1"/>
  <c r="T12" i="1" s="1"/>
  <c r="S12" i="1" a="1"/>
  <c r="S12" i="1" s="1"/>
  <c r="L12" i="1" a="1"/>
  <c r="L12" i="1" s="1"/>
  <c r="K12" i="1" a="1"/>
  <c r="K12" i="1" s="1"/>
  <c r="X4" i="1"/>
  <c r="U26" i="1" l="1"/>
  <c r="V26" i="1" s="1" a="1"/>
  <c r="V26" i="1" s="1"/>
  <c r="U22" i="1"/>
  <c r="V22" i="1" s="1" a="1"/>
  <c r="V22" i="1" s="1"/>
  <c r="U15" i="1"/>
  <c r="V15" i="1" s="1" a="1"/>
  <c r="V15" i="1" s="1"/>
  <c r="M24" i="1"/>
  <c r="N24" i="1" s="1" a="1"/>
  <c r="N24" i="1" s="1"/>
  <c r="M17" i="1"/>
  <c r="N17" i="1" s="1" a="1"/>
  <c r="N17" i="1" s="1"/>
  <c r="U13" i="1"/>
  <c r="V13" i="1" s="1" a="1"/>
  <c r="V13" i="1" s="1"/>
  <c r="U21" i="1"/>
  <c r="V21" i="1" s="1" a="1"/>
  <c r="V21" i="1" s="1"/>
  <c r="U19" i="1"/>
  <c r="V19" i="1" s="1" a="1"/>
  <c r="V19" i="1" s="1"/>
  <c r="M12" i="1"/>
  <c r="N12" i="1" s="1" a="1"/>
  <c r="N12" i="1" s="1"/>
  <c r="M22" i="1"/>
  <c r="N22" i="1" s="1" a="1"/>
  <c r="N22" i="1" s="1"/>
  <c r="U24" i="1"/>
  <c r="V24" i="1" s="1" a="1"/>
  <c r="V24" i="1" s="1"/>
  <c r="M13" i="1"/>
  <c r="N13" i="1" s="1" a="1"/>
  <c r="N13" i="1" s="1"/>
  <c r="U27" i="1"/>
  <c r="V27" i="1" s="1" a="1"/>
  <c r="V27" i="1" s="1"/>
  <c r="M19" i="1"/>
  <c r="N19" i="1" s="1" a="1"/>
  <c r="N19" i="1" s="1"/>
  <c r="M21" i="1"/>
  <c r="N21" i="1" s="1" a="1"/>
  <c r="N21" i="1" s="1"/>
  <c r="M15" i="1"/>
  <c r="N15" i="1" s="1" a="1"/>
  <c r="N15" i="1" s="1"/>
  <c r="U25" i="1"/>
  <c r="V25" i="1" s="1" a="1"/>
  <c r="V25" i="1" s="1"/>
  <c r="U12" i="1"/>
  <c r="V12" i="1" s="1" a="1"/>
  <c r="V12" i="1" s="1"/>
  <c r="M23" i="1"/>
  <c r="N23" i="1" s="1" a="1"/>
  <c r="N23" i="1" s="1"/>
  <c r="M26" i="1"/>
  <c r="N26" i="1" s="1" a="1"/>
  <c r="N26" i="1" s="1"/>
  <c r="M25" i="1"/>
  <c r="N25" i="1" s="1" a="1"/>
  <c r="N25" i="1" s="1"/>
  <c r="M16" i="1"/>
  <c r="N16" i="1" s="1" a="1"/>
  <c r="N16" i="1" s="1"/>
  <c r="M18" i="1"/>
  <c r="N18" i="1" s="1" a="1"/>
  <c r="N18" i="1" s="1"/>
  <c r="U16" i="1"/>
  <c r="V16" i="1" s="1" a="1"/>
  <c r="V16" i="1" s="1"/>
  <c r="U18" i="1"/>
  <c r="V18" i="1" s="1" a="1"/>
  <c r="V18" i="1" s="1"/>
  <c r="M20" i="1"/>
  <c r="N20" i="1" s="1" a="1"/>
  <c r="N20" i="1" s="1"/>
  <c r="U17" i="1"/>
  <c r="V17" i="1" s="1" a="1"/>
  <c r="V17" i="1" s="1"/>
  <c r="U20" i="1"/>
  <c r="V20" i="1" s="1" a="1"/>
  <c r="V20" i="1" s="1"/>
  <c r="M27" i="1"/>
  <c r="N27" i="1" s="1" a="1"/>
  <c r="N27" i="1" s="1"/>
  <c r="U23" i="1"/>
  <c r="V23" i="1" s="1" a="1"/>
  <c r="V23" i="1" s="1"/>
</calcChain>
</file>

<file path=xl/sharedStrings.xml><?xml version="1.0" encoding="utf-8"?>
<sst xmlns="http://schemas.openxmlformats.org/spreadsheetml/2006/main" count="392" uniqueCount="166">
  <si>
    <t>MATRIZ DE RIESGOS</t>
  </si>
  <si>
    <t>Importante!
Para la determinación de los riesgos,
puede consultar y conocer previamente la metodología presentada en el "Manual para la Identificación  y Cobertura del Riesgo en los  Procesos de Contratación", emitido por Colombia Compra Eficiente (CCE).</t>
  </si>
  <si>
    <t>Dependencia:</t>
  </si>
  <si>
    <t>Oficina Asesora de Sistemas y Tecnologías de Información</t>
  </si>
  <si>
    <t>Fecha de elaboración:</t>
  </si>
  <si>
    <t>V.4</t>
  </si>
  <si>
    <t>Objeto:</t>
  </si>
  <si>
    <t>Renovación de infraestructura, soporte y garantía de licenciamiento de equipos de seguridad perimetral.</t>
  </si>
  <si>
    <t>Elaboró
(Nombre y apellido):</t>
  </si>
  <si>
    <t>Jeison Yamit Gómez Camacho</t>
  </si>
  <si>
    <t>Revisó
(Nombre y apellido):</t>
  </si>
  <si>
    <t>Jenny Yasmin Pinzon Perilla</t>
  </si>
  <si>
    <t>Impacto después de tratamiento del riesgo</t>
  </si>
  <si>
    <t>Monitoreo y Revisión</t>
  </si>
  <si>
    <t>No.</t>
  </si>
  <si>
    <t>Clase</t>
  </si>
  <si>
    <t>Fuente</t>
  </si>
  <si>
    <t>Etapa</t>
  </si>
  <si>
    <t>Tipo</t>
  </si>
  <si>
    <t>Descripción
(¿Qué puede pasar y cómo puede ocurrir? / ¿Qué puede ocurrir?)</t>
  </si>
  <si>
    <t>Consecuencia de la ocurrencia del evento</t>
  </si>
  <si>
    <t>Probabilidad</t>
  </si>
  <si>
    <t>Impacto</t>
  </si>
  <si>
    <t>Probabilidad2</t>
  </si>
  <si>
    <t>Impacto2</t>
  </si>
  <si>
    <t>Valoración del riesgo</t>
  </si>
  <si>
    <t>Categoría</t>
  </si>
  <si>
    <t>¿A quién se le asigna?</t>
  </si>
  <si>
    <t>Tratamiento / Control a ser implementado</t>
  </si>
  <si>
    <t>Probabilidad DT</t>
  </si>
  <si>
    <t>Impacto DT</t>
  </si>
  <si>
    <t>Probabilidad DT2</t>
  </si>
  <si>
    <t>Impacto DT2</t>
  </si>
  <si>
    <t>Valoración DT</t>
  </si>
  <si>
    <t>Categoría DT</t>
  </si>
  <si>
    <t>¿Afecta la Ejecución del Contrato?</t>
  </si>
  <si>
    <t>Responsable por implementar el tratamiento</t>
  </si>
  <si>
    <t>Fecha en la que se inicia el tratamiento</t>
  </si>
  <si>
    <t>Fecha en la que se completa el tratamiento</t>
  </si>
  <si>
    <t>¿Cómo se realiza el monitoreo?</t>
  </si>
  <si>
    <t>Periodicidad
¿Cuándo?</t>
  </si>
  <si>
    <t>General</t>
  </si>
  <si>
    <t xml:space="preserve">Interno </t>
  </si>
  <si>
    <t xml:space="preserve">Contratación </t>
  </si>
  <si>
    <t>Operacionales</t>
  </si>
  <si>
    <t>Incumplimiento de los requisitos legales en la celebración de los contratos</t>
  </si>
  <si>
    <t>Investigaciones disciplinarias a los Servidores Públicos / Inhabilidades para contratar a los oferentes</t>
  </si>
  <si>
    <t>Posible = 3</t>
  </si>
  <si>
    <t>Mayor = 4</t>
  </si>
  <si>
    <t>Agencia Nacional de Defensa Jurídica del Estado</t>
  </si>
  <si>
    <t>Aceptar el riesgo: Revisión de la Coordinación del Gestión Contractual del cumplimiento de los requisitos legales/  Aplicación de la lista de chequeo en la etapa precontractual / Verificación de la Existencia del Registro Presupuestal expedido por la Coordinación del Grupo de Gestión Financiera.</t>
  </si>
  <si>
    <t>Raro = 1</t>
  </si>
  <si>
    <t>Menor = 2</t>
  </si>
  <si>
    <t>Si</t>
  </si>
  <si>
    <t>Inicio de la etapa precontractual del contrato</t>
  </si>
  <si>
    <t>Hasta la adjudicación del contrato</t>
  </si>
  <si>
    <t>Revisión y Aprobación de Documentación</t>
  </si>
  <si>
    <t>Permanente</t>
  </si>
  <si>
    <t>Externo</t>
  </si>
  <si>
    <t>Ejecución</t>
  </si>
  <si>
    <t>Regulatorios</t>
  </si>
  <si>
    <t>Cambios Regulatorios o Reglamentarios (Jurídicos, Financieros, tributarios, ambientales, etc)</t>
  </si>
  <si>
    <t>Afectación de las condiciones de ejecución, generando su imposibilidad o la afectación de la ecuación contractual</t>
  </si>
  <si>
    <t>Improbable = 2</t>
  </si>
  <si>
    <t>Moderado = 3</t>
  </si>
  <si>
    <t>Ajustar las condiciones de ejecución del contrato a los cambios regulatorios o reglamentarios, mediante una modificación al mismo para lograr su cumplimiento o restableciemiento de la ecuación económica</t>
  </si>
  <si>
    <t>No</t>
  </si>
  <si>
    <t>Supervisor</t>
  </si>
  <si>
    <t>Desde el inicio de la ejecución del contrato</t>
  </si>
  <si>
    <t>Vencimiento del plazo de ejecución del contrato</t>
  </si>
  <si>
    <t>Seguimiento de las actividades del contratista</t>
  </si>
  <si>
    <t>En las entregas y cuando las circunstancias así lo ameriten</t>
  </si>
  <si>
    <t>Específico</t>
  </si>
  <si>
    <t>Atraso en la ejecución del contrato por no cumplimiento oportuno de las obligaciones contractuales</t>
  </si>
  <si>
    <t>Incumplimiento del contrato en el plazo de ejecución estimado</t>
  </si>
  <si>
    <t>Contratista</t>
  </si>
  <si>
    <t>Seguimiento por parte del supervisor del contrato en la vigilancia de los procesos asignados.</t>
  </si>
  <si>
    <t>Seguimiento por parte del supervisor a la ejecución del contrato</t>
  </si>
  <si>
    <t>Durante la ejecución del contrato</t>
  </si>
  <si>
    <t>Generación de posibles actos de corrupción con ocasión  a la ejecución del contrato</t>
  </si>
  <si>
    <t>Afectación grave de las condiciones de ejecución de contrato, posibles responsabilidades, civiles, fiscales o disciplinarias</t>
  </si>
  <si>
    <t>Insignificante = 1</t>
  </si>
  <si>
    <t>Estricto seguimieto por parte del supervisor durante toda la ejecución contractual</t>
  </si>
  <si>
    <t>Control y seguimiento al contratista en sus diversas actuaciones</t>
  </si>
  <si>
    <t xml:space="preserve">Fluctuación de la moneda de cambio, y/o cambios en el mercado externo </t>
  </si>
  <si>
    <t>Afectación grave de las condiciones de ejecución de contrato,posibles incumplimiento</t>
  </si>
  <si>
    <t>Será responsabilidad del contratista realizar la entrega y/o renovación de las licencias, suscripciones, membresías y certificados  digitales de acuerdo a lo acordado en el contrato.</t>
  </si>
  <si>
    <t>Deficiencias en la
oportunidad y
estructuración de la
necesidad en la
etapa precontractual</t>
  </si>
  <si>
    <t>Adquisición de un bien o servicio que no cumpla con los verdaderos requerimientos y especificaciones
de la Entidad o a precios que no son del mercado.</t>
  </si>
  <si>
    <t>Aceptar el riesgo: revisión y apoyo jurídico a las
dependencias que solicitan la contratación, aclarando los requisitos, identificando los lineamientos comunes y básicos del bien o servicio a adquirir.</t>
  </si>
  <si>
    <t>Tecnológicos</t>
  </si>
  <si>
    <t>Obsolescencia tecnológica de los equipos y/o componentes de seguridad perimetral objeto de renovación durante la vigencia del contrato, ante la rápida evolución de las plataformas de ciberseguridad.</t>
  </si>
  <si>
    <t>Pérdida de eficacia de los controles de seguridad perimetral y necesidad de actualizaciones o reemplazos no previstos, generando sobrecostos o vulnerabilidades no mitigadas.</t>
  </si>
  <si>
    <t>Exigencia contractual de equipos y licenciamiento con tecnología vigente y garantía de actualización, con obligación del contratista de mantener la solución dentro del ciclo de vida soportado por el fabricante durante todo el plazo contractual.</t>
  </si>
  <si>
    <t>Verificación del estado de vigencia tecnológica de los equipos y licencias suministrados</t>
  </si>
  <si>
    <t>Semestral</t>
  </si>
  <si>
    <t>Discontinuidad, demora o indisponibilidad de repuestos, partes o soporte técnico especializado del fabricante de los equipos de seguridad perimetral, derivada de afectaciones en la cadena de suministro internacional.</t>
  </si>
  <si>
    <t>Prolongación de los tiempos de atención de incidentes y afectación de la disponibilidad del servicio de seguridad perimetral de la Entidad.</t>
  </si>
  <si>
    <t>Exigencia contractual de stock mínimo de repuestos críticos o partes de reemplazo, definición de tiempos máximos de atención (SLA) y constitución de las pólizas de cumplimiento y calidad del servicio.</t>
  </si>
  <si>
    <t>Verificación del cumplimiento de los tiempos de atención (SLA) y disponibilidad de repuestos</t>
  </si>
  <si>
    <t>Mensual</t>
  </si>
  <si>
    <t xml:space="preserve">Planeación </t>
  </si>
  <si>
    <t>Que el proceso de selección se extienda y comprometa las fechas de renovación previstas.</t>
  </si>
  <si>
    <t>Vencimiento de las suscripciones antes de formalizar la renovación.</t>
  </si>
  <si>
    <t>Programación anticipada del proceso. Seguimiento estricto al cronograma. Inclusión de fechas específicas de activación en el estudio previo.</t>
  </si>
  <si>
    <t>Inicio de la etapa precontractual del proceso</t>
  </si>
  <si>
    <t>Comité de seguimiento</t>
  </si>
  <si>
    <t>Semanal durante etapa precontractual</t>
  </si>
  <si>
    <t>Incompatibilidad o fallas de interoperabilidad entre los nuevos equipos y/o el licenciamiento de seguridad perimetral y la infraestructura tecnológica y aplicativos existentes de la Entidad.</t>
  </si>
  <si>
    <t>Reprocesos, retrasos en la puesta en marcha de la solución y necesidad de ajustes técnicos adicionales no presupuestados.</t>
  </si>
  <si>
    <t>Elaboración y validación conjunta, con la Oficina Asesora de Sistemas y Tecnologías de Información, de un plan de migración e implementación con pruebas de interoperabilidad previas al paso a producción.</t>
  </si>
  <si>
    <t>Puesta en marcha de los equipos y del licenciamiento renovado</t>
  </si>
  <si>
    <t>Revisión técnica conjunta y pruebas de aceptación previas a la puesta en producción</t>
  </si>
  <si>
    <t>Antes de la puesta en marcha de cada fase</t>
  </si>
  <si>
    <t>Interrupción o degradación del servicio de seguridad perimetral (firewall, IPS/IDS, VPN y demás componentes) durante las actividades de renovación, actualización o migración de los equipos.</t>
  </si>
  <si>
    <t>Exposición temporal de la red institucional y posible materialización de incidentes de ciberseguridad durante las ventanas de intervención, afectando la continuidad de los servicios misionales de la Entidad.</t>
  </si>
  <si>
    <t>Programación de ventanas de mantenimiento controladas fuera del horario crítico de operación, con planes de reversión (rollback) y esquemas de redundancia o contingencia temporal aprobados por el supervisor y la Oficina Asesora de Sistemas y Tecnologías de Información.</t>
  </si>
  <si>
    <t>Seguimiento a las ventanas de mantenimiento y verificación de la continuidad del servicio</t>
  </si>
  <si>
    <t>Cada intervención programada</t>
  </si>
  <si>
    <t>Acceso del personal del contratista a componentes críticos de la infraestructura tecnológica y a información sensible o reservada de la Entidad, con ocasión de la instalación, configuración y soporte de los equipos de seguridad perimetral.</t>
  </si>
  <si>
    <t>Riesgo de fuga, alteración o uso indebido de información institucional y configuración deficiente que debilite los controles perimetrales, con posibles implicaciones en materia de protección de datos personales.</t>
  </si>
  <si>
    <t>Suscripción de acuerdos de confidencialidad y no divulgación con el personal del contratista, verificación de antecedentes, aplicación de la política de seguridad de la información de la Entidad y protocolos de acceso controlado y trazabilidad (logs).</t>
  </si>
  <si>
    <t>Auditoría de accesos y trazabilidad de las actuaciones del personal del contratista sobre la plataforma</t>
  </si>
  <si>
    <t>Declaratoria de fin de vida útil (End of Life) o fin de soporte (End of Support) por parte del fabricante respecto de alguno de los equipos o licencias objeto de renovación, durante la vigencia del contrato.</t>
  </si>
  <si>
    <t>Imposibilidad de obtener actualizaciones, parches de seguridad o soporte especializado del fabricante, incrementando la exposición de la Entidad a vulnerabilidades de seguridad.</t>
  </si>
  <si>
    <t>Obligación contractual del contratista de garantizar la vigencia tecnológica y de licenciamiento durante todo el plazo de ejecución, de notificar oportunamente cualquier anuncio de EOL/EOS del fabricante y de proponer, sin costo adicional, el plan de actualización o reemplazo correspondiente.</t>
  </si>
  <si>
    <t>Verificación de comunicados del fabricante sobre fin de vida útil o de soporte</t>
  </si>
  <si>
    <t>Incumplimiento de los Acuerdos de Nivel de Servicio (SLA) pactados para la atención de incidentes, mesa de ayuda, mantenimiento preventivo y correctivo y garantía técnica de los equipos de seguridad perimetral.</t>
  </si>
  <si>
    <t>Prolongación de los tiempos de exposición ante fallas o incidentes de seguridad, afectación de la disponibilidad del servicio y posible generación de responsabilidad contractual del contratista.</t>
  </si>
  <si>
    <t>Definición de indicadores de gestión y SLA medibles en el contrato, con matriz de multas y cláusula penal por incumplimiento, e informes periódicos de gestión del servicio verificados por el supervisor.</t>
  </si>
  <si>
    <t>Verificación de indicadores de cumplimiento de los SLA y revisión de informes de gestión</t>
  </si>
  <si>
    <t>Insuficiencia, rotación o falta de certificación vigente del personal técnico del contratista encargado de la instalación, configuración y soporte especializado de los equipos y plataformas de seguridad perimetral.</t>
  </si>
  <si>
    <t>Configuraciones deficientes, demoras en la atención de incidentes y disminución de la calidad del soporte técnico y la garantía ofrecidos.</t>
  </si>
  <si>
    <t>Exigencia en el contrato de certificaciones vigentes del fabricante para el personal técnico asignado, obligación de reemplazo inmediato de personal no idóneo y verificación periódica por parte del supervisor.</t>
  </si>
  <si>
    <t>Verificación de las hojas de vida y certificaciones vigentes del personal técnico asignado por el contratista</t>
  </si>
  <si>
    <t>Al inicio y durante la ejecución del contrato</t>
  </si>
  <si>
    <t>Valor</t>
  </si>
  <si>
    <t>Valoración</t>
  </si>
  <si>
    <t>Económicos</t>
  </si>
  <si>
    <t>Riesgo Bajo</t>
  </si>
  <si>
    <t>Selección</t>
  </si>
  <si>
    <t>Sociales o Políticos</t>
  </si>
  <si>
    <t>Riesgo Medio</t>
  </si>
  <si>
    <t>Riesgo Alto</t>
  </si>
  <si>
    <t>Financieros</t>
  </si>
  <si>
    <t>Probable = 4</t>
  </si>
  <si>
    <t>Riesgo Extremo</t>
  </si>
  <si>
    <t>Dirección General</t>
  </si>
  <si>
    <t>Casi cierto = 5</t>
  </si>
  <si>
    <t>Catastrófico = 5</t>
  </si>
  <si>
    <t>Dirección de Defensa Jurídica Internacional</t>
  </si>
  <si>
    <t>De la Naturaleza</t>
  </si>
  <si>
    <t>Dirección de Defensa Jurídica Nacional</t>
  </si>
  <si>
    <t>Ambientales</t>
  </si>
  <si>
    <t>Dirección de Gestión de Información</t>
  </si>
  <si>
    <t>Dirección de Políticas y Estrategias para la Defensa Jurídica</t>
  </si>
  <si>
    <t>Dirección de Asesoría Legal</t>
  </si>
  <si>
    <t>Oficina Asesora de Planeación</t>
  </si>
  <si>
    <t>Oficina Asesora Jurídica</t>
  </si>
  <si>
    <t>Oficina de Control Interno</t>
  </si>
  <si>
    <t>Secretaría General (SG)</t>
  </si>
  <si>
    <t>SG - Grupo Interno de Trabajo Gestión de Talento Humano</t>
  </si>
  <si>
    <t>SG - Grupo Interno de Trabajo Gestión Administrativa y Financiera</t>
  </si>
  <si>
    <t xml:space="preserve"> SG - Grupo Interno de Trabajo Gestión Contractual</t>
  </si>
  <si>
    <t>SG - Grupo Interno de Trabajo Gestión de Atención al Ciudadano y Usuarios</t>
  </si>
  <si>
    <t>SG - Grupo Interno de Trabajo Gestión Documental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</si>
</sst>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m/yyyy"/>
    <numFmt numFmtId="165" formatCode="m/d/yyyy"/>
  </numFmts>
  <fonts count="22">
    <font>
      <sz val="10"/>
      <color rgb="FF000000"/>
      <name val="Times New Roman"/>
      <charset val="204"/>
    </font>
    <font>
      <sz val="10"/>
      <color rgb="FF000000"/>
      <name val="Verdana"/>
      <family val="2"/>
      <charset val="1"/>
    </font>
    <font>
      <b/>
      <sz val="12"/>
      <color rgb="FF000000"/>
      <name val="Verdana"/>
      <family val="2"/>
      <charset val="1"/>
    </font>
    <font>
      <sz val="8"/>
      <color rgb="FF000000"/>
      <name val="Verdana"/>
      <family val="2"/>
      <charset val="1"/>
    </font>
    <font>
      <b/>
      <sz val="10"/>
      <color rgb="FF000000"/>
      <name val="Verdana"/>
      <family val="2"/>
      <charset val="1"/>
    </font>
    <font>
      <sz val="7"/>
      <color theme="0" tint="-0.499984740745262"/>
      <name val="Verdana"/>
      <family val="2"/>
      <charset val="1"/>
    </font>
    <font>
      <sz val="8"/>
      <color theme="0" tint="-0.499984740745262"/>
      <name val="Verdana"/>
      <family val="2"/>
      <charset val="1"/>
    </font>
    <font>
      <sz val="7.5"/>
      <color rgb="FF000000"/>
      <name val="Verdana"/>
      <family val="2"/>
      <charset val="1"/>
    </font>
    <font>
      <sz val="8"/>
      <color theme="1" tint="0.49989318521683401"/>
      <name val="Verdana"/>
      <family val="2"/>
      <charset val="1"/>
    </font>
    <font>
      <sz val="9"/>
      <name val="Verdana"/>
      <family val="2"/>
      <charset val="1"/>
    </font>
    <font>
      <sz val="8"/>
      <color theme="1"/>
      <name val="Verdana"/>
      <family val="2"/>
      <charset val="1"/>
    </font>
    <font>
      <sz val="7"/>
      <name val="Verdana"/>
      <family val="2"/>
      <charset val="1"/>
    </font>
    <font>
      <sz val="7"/>
      <color rgb="FF000000"/>
      <name val="Verdana"/>
      <family val="2"/>
      <charset val="1"/>
    </font>
    <font>
      <i/>
      <sz val="7"/>
      <color rgb="FF000000"/>
      <name val="Verdana"/>
      <family val="2"/>
      <charset val="1"/>
    </font>
    <font>
      <b/>
      <sz val="7"/>
      <name val="Verdana"/>
      <family val="2"/>
      <charset val="1"/>
    </font>
    <font>
      <sz val="8"/>
      <name val="Verdana"/>
      <family val="2"/>
      <charset val="1"/>
    </font>
    <font>
      <sz val="8"/>
      <color rgb="FF000000"/>
      <name val="Montserrat"/>
    </font>
    <font>
      <sz val="8"/>
      <name val="Montserrat"/>
    </font>
    <font>
      <b/>
      <sz val="7"/>
      <name val="Montserrat"/>
    </font>
    <font>
      <b/>
      <sz val="8"/>
      <color theme="0"/>
      <name val="Montserrat"/>
    </font>
    <font>
      <b/>
      <sz val="8"/>
      <name val="Montserrat"/>
    </font>
    <font>
      <sz val="8"/>
      <color theme="0"/>
      <name val="Montserrat"/>
    </font>
  </fonts>
  <fills count="9">
    <fill>
      <patternFill patternType="none"/>
    </fill>
    <fill>
      <patternFill patternType="gray125"/>
    </fill>
    <fill>
      <patternFill patternType="solid">
        <fgColor rgb="FFEAEAEA"/>
        <bgColor rgb="FFF3F9FB"/>
      </patternFill>
    </fill>
    <fill>
      <patternFill patternType="solid">
        <fgColor rgb="FFF3F9FB"/>
        <bgColor rgb="FFFFFFFF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rgb="FF92D050"/>
        <bgColor rgb="FFDDD9C3"/>
      </patternFill>
    </fill>
    <fill>
      <patternFill patternType="solid">
        <fgColor rgb="FFFFFF00"/>
        <bgColor rgb="FFFFFF00"/>
      </patternFill>
    </fill>
    <fill>
      <patternFill patternType="solid">
        <fgColor theme="9" tint="-0.249977111117893"/>
        <bgColor rgb="FFFF9900"/>
      </patternFill>
    </fill>
    <fill>
      <patternFill patternType="solid">
        <fgColor rgb="FFFF0000"/>
        <bgColor rgb="FF9933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theme="2" tint="-9.9978637043366805E-2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 applyProtection="1">
      <alignment horizontal="left" vertical="top"/>
      <protection hidden="1"/>
    </xf>
    <xf numFmtId="0" fontId="1" fillId="0" borderId="0" xfId="0" applyFont="1" applyAlignment="1" applyProtection="1">
      <alignment horizontal="left" vertical="top" textRotation="255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right" vertical="center" wrapText="1"/>
      <protection hidden="1"/>
    </xf>
    <xf numFmtId="0" fontId="1" fillId="0" borderId="0" xfId="0" applyFont="1" applyAlignment="1" applyProtection="1">
      <alignment horizontal="right" vertical="center" textRotation="255" wrapText="1"/>
      <protection hidden="1"/>
    </xf>
    <xf numFmtId="0" fontId="4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 textRotation="255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3" xfId="0" applyFont="1" applyFill="1" applyBorder="1" applyAlignment="1" applyProtection="1">
      <alignment horizontal="center" vertical="center" wrapText="1"/>
      <protection hidden="1"/>
    </xf>
    <xf numFmtId="0" fontId="14" fillId="3" borderId="4" xfId="0" applyFont="1" applyFill="1" applyBorder="1" applyAlignment="1" applyProtection="1">
      <alignment horizontal="center" vertical="center" textRotation="90" wrapText="1"/>
      <protection hidden="1"/>
    </xf>
    <xf numFmtId="0" fontId="14" fillId="3" borderId="5" xfId="0" applyFont="1" applyFill="1" applyBorder="1" applyAlignment="1" applyProtection="1">
      <alignment horizontal="center" vertical="center" textRotation="90" wrapText="1"/>
      <protection hidden="1"/>
    </xf>
    <xf numFmtId="0" fontId="14" fillId="3" borderId="0" xfId="0" applyFont="1" applyFill="1" applyAlignment="1" applyProtection="1">
      <alignment horizontal="center" vertical="center" wrapText="1"/>
      <protection hidden="1"/>
    </xf>
    <xf numFmtId="0" fontId="14" fillId="3" borderId="5" xfId="0" applyFont="1" applyFill="1" applyBorder="1" applyAlignment="1" applyProtection="1">
      <alignment horizontal="center" vertical="center" wrapText="1"/>
      <protection hidden="1"/>
    </xf>
    <xf numFmtId="0" fontId="14" fillId="3" borderId="4" xfId="0" applyFont="1" applyFill="1" applyBorder="1" applyAlignment="1" applyProtection="1">
      <alignment horizontal="center" vertical="center" wrapText="1"/>
      <protection hidden="1"/>
    </xf>
    <xf numFmtId="0" fontId="14" fillId="3" borderId="6" xfId="0" applyFont="1" applyFill="1" applyBorder="1" applyAlignment="1" applyProtection="1">
      <alignment horizontal="center" vertical="center" textRotation="90" wrapText="1"/>
      <protection hidden="1"/>
    </xf>
    <xf numFmtId="0" fontId="12" fillId="3" borderId="7" xfId="0" applyFont="1" applyFill="1" applyBorder="1" applyAlignment="1" applyProtection="1">
      <alignment horizontal="center" vertical="center" wrapText="1"/>
      <protection hidden="1"/>
    </xf>
    <xf numFmtId="1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15" fillId="0" borderId="1" xfId="0" applyFont="1" applyBorder="1" applyAlignment="1" applyProtection="1">
      <alignment horizontal="center" vertical="center" textRotation="90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1" fontId="3" fillId="0" borderId="1" xfId="0" applyNumberFormat="1" applyFont="1" applyBorder="1" applyAlignment="1" applyProtection="1">
      <alignment horizontal="center" vertical="center" textRotation="90" shrinkToFit="1"/>
      <protection locked="0"/>
    </xf>
    <xf numFmtId="1" fontId="3" fillId="0" borderId="1" xfId="0" applyNumberFormat="1" applyFont="1" applyBorder="1" applyAlignment="1" applyProtection="1">
      <alignment horizontal="center" vertical="center" textRotation="90" shrinkToFit="1"/>
      <protection hidden="1"/>
    </xf>
    <xf numFmtId="0" fontId="15" fillId="0" borderId="1" xfId="0" applyFont="1" applyBorder="1" applyAlignment="1" applyProtection="1">
      <alignment horizontal="center" vertical="center" textRotation="90" wrapText="1"/>
      <protection hidden="1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 applyProtection="1">
      <alignment horizontal="left" vertical="center" wrapText="1"/>
      <protection locked="0"/>
    </xf>
    <xf numFmtId="49" fontId="15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1" fontId="3" fillId="0" borderId="2" xfId="0" applyNumberFormat="1" applyFont="1" applyBorder="1" applyAlignment="1" applyProtection="1">
      <alignment horizontal="center" vertical="center" shrinkToFit="1"/>
      <protection locked="0"/>
    </xf>
    <xf numFmtId="0" fontId="15" fillId="0" borderId="2" xfId="0" applyFont="1" applyBorder="1" applyAlignment="1" applyProtection="1">
      <alignment horizontal="center" vertical="center" textRotation="90" wrapText="1"/>
      <protection locked="0"/>
    </xf>
    <xf numFmtId="0" fontId="15" fillId="0" borderId="3" xfId="0" applyFont="1" applyBorder="1" applyAlignment="1" applyProtection="1">
      <alignment horizontal="center" vertical="center" textRotation="90" wrapText="1"/>
      <protection locked="0"/>
    </xf>
    <xf numFmtId="1" fontId="15" fillId="0" borderId="1" xfId="0" applyNumberFormat="1" applyFont="1" applyBorder="1" applyAlignment="1" applyProtection="1">
      <alignment horizontal="center" vertical="center" textRotation="90" shrinkToFit="1"/>
      <protection locked="0"/>
    </xf>
    <xf numFmtId="1" fontId="15" fillId="0" borderId="1" xfId="0" applyNumberFormat="1" applyFont="1" applyBorder="1" applyAlignment="1" applyProtection="1">
      <alignment horizontal="center" vertical="center" textRotation="90" shrinkToFit="1"/>
      <protection hidden="1"/>
    </xf>
    <xf numFmtId="1" fontId="3" fillId="0" borderId="9" xfId="0" applyNumberFormat="1" applyFont="1" applyBorder="1" applyAlignment="1" applyProtection="1">
      <alignment horizontal="center" vertical="center" shrinkToFit="1"/>
      <protection locked="0"/>
    </xf>
    <xf numFmtId="0" fontId="15" fillId="0" borderId="9" xfId="0" applyFont="1" applyBorder="1" applyAlignment="1" applyProtection="1">
      <alignment horizontal="center" vertical="center" textRotation="90" wrapText="1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17" fillId="0" borderId="10" xfId="0" applyFont="1" applyBorder="1" applyAlignment="1" applyProtection="1">
      <alignment horizontal="center" vertical="center" textRotation="90" wrapText="1"/>
      <protection locked="0"/>
    </xf>
    <xf numFmtId="0" fontId="17" fillId="0" borderId="1" xfId="0" applyFont="1" applyBorder="1" applyAlignment="1" applyProtection="1">
      <alignment horizontal="center" vertical="center" textRotation="90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" fontId="3" fillId="0" borderId="4" xfId="0" applyNumberFormat="1" applyFont="1" applyBorder="1" applyAlignment="1" applyProtection="1">
      <alignment horizontal="center" vertical="center" shrinkToFit="1"/>
      <protection locked="0"/>
    </xf>
    <xf numFmtId="0" fontId="15" fillId="0" borderId="4" xfId="0" applyFont="1" applyBorder="1" applyAlignment="1" applyProtection="1">
      <alignment horizontal="center" vertical="center" textRotation="90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15" fillId="0" borderId="8" xfId="0" applyFont="1" applyBorder="1" applyAlignment="1" applyProtection="1">
      <alignment horizontal="center" vertical="center" textRotation="90" wrapText="1"/>
      <protection locked="0"/>
    </xf>
    <xf numFmtId="1" fontId="3" fillId="0" borderId="8" xfId="0" applyNumberFormat="1" applyFont="1" applyBorder="1" applyAlignment="1" applyProtection="1">
      <alignment horizontal="center" vertical="center" textRotation="90" shrinkToFit="1"/>
      <protection locked="0"/>
    </xf>
    <xf numFmtId="0" fontId="15" fillId="0" borderId="8" xfId="0" applyFont="1" applyBorder="1" applyAlignment="1" applyProtection="1">
      <alignment horizontal="center" vertical="center" wrapText="1"/>
      <protection locked="0"/>
    </xf>
    <xf numFmtId="49" fontId="3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49" fontId="3" fillId="0" borderId="9" xfId="0" applyNumberFormat="1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top"/>
    </xf>
    <xf numFmtId="0" fontId="20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19" fillId="7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4" fillId="3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wrapText="1"/>
      <protection hidden="1"/>
    </xf>
    <xf numFmtId="0" fontId="3" fillId="2" borderId="1" xfId="0" applyFont="1" applyFill="1" applyBorder="1" applyAlignment="1" applyProtection="1">
      <alignment horizontal="right" vertical="center"/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right" vertical="center" wrapText="1"/>
      <protection hidden="1"/>
    </xf>
    <xf numFmtId="165" fontId="9" fillId="0" borderId="1" xfId="0" applyNumberFormat="1" applyFont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right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8"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theme="9" tint="-0.249977111117893"/>
        </patternFill>
      </fill>
    </dxf>
    <dxf>
      <font>
        <color rgb="FFFFFFFF"/>
      </font>
      <fill>
        <patternFill>
          <bgColor rgb="FFFFFF00"/>
        </patternFill>
      </fill>
    </dxf>
    <dxf>
      <font>
        <color rgb="FFFFFFFF"/>
      </font>
      <fill>
        <patternFill>
          <bgColor rgb="FF92D05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theme="9" tint="-0.249977111117893"/>
        </patternFill>
      </fill>
    </dxf>
    <dxf>
      <font>
        <color rgb="FFFFFFFF"/>
      </font>
      <fill>
        <patternFill>
          <bgColor rgb="FFFFFF00"/>
        </patternFill>
      </fill>
    </dxf>
    <dxf>
      <font>
        <color rgb="FFFFFFFF"/>
      </font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DD9C3"/>
      <rgbColor rgb="FF808080"/>
      <rgbColor rgb="FF9999FF"/>
      <rgbColor rgb="FF993366"/>
      <rgbColor rgb="FFF3F9FB"/>
      <rgbColor rgb="FFEAEAEA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E46C0A"/>
      <rgbColor rgb="FF666699"/>
      <rgbColor rgb="FF7F7F7F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atriz_de_riesgos" displayName="Matriz_de_riesgos" ref="B11:AB27" totalsRowShown="0">
  <autoFilter ref="B11:AB2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</autoFilter>
  <tableColumns count="27">
    <tableColumn id="1" xr3:uid="{00000000-0010-0000-0000-000001000000}" name="No."/>
    <tableColumn id="2" xr3:uid="{00000000-0010-0000-0000-000002000000}" name="Clase"/>
    <tableColumn id="3" xr3:uid="{00000000-0010-0000-0000-000003000000}" name="Fuente"/>
    <tableColumn id="4" xr3:uid="{00000000-0010-0000-0000-000004000000}" name="Etapa"/>
    <tableColumn id="5" xr3:uid="{00000000-0010-0000-0000-000005000000}" name="Tipo"/>
    <tableColumn id="6" xr3:uid="{00000000-0010-0000-0000-000006000000}" name="Descripción_x000a_(¿Qué puede pasar y cómo puede ocurrir? / ¿Qué puede ocurrir?)"/>
    <tableColumn id="7" xr3:uid="{00000000-0010-0000-0000-000007000000}" name="Consecuencia de la ocurrencia del evento"/>
    <tableColumn id="8" xr3:uid="{00000000-0010-0000-0000-000008000000}" name="Probabilidad"/>
    <tableColumn id="9" xr3:uid="{00000000-0010-0000-0000-000009000000}" name="Impacto"/>
    <tableColumn id="10" xr3:uid="{00000000-0010-0000-0000-00000A000000}" name="Probabilidad2"/>
    <tableColumn id="11" xr3:uid="{00000000-0010-0000-0000-00000B000000}" name="Impacto2"/>
    <tableColumn id="12" xr3:uid="{00000000-0010-0000-0000-00000C000000}" name="Valoración del riesgo"/>
    <tableColumn id="13" xr3:uid="{00000000-0010-0000-0000-00000D000000}" name="Categoría"/>
    <tableColumn id="14" xr3:uid="{00000000-0010-0000-0000-00000E000000}" name="¿A quién se le asigna?"/>
    <tableColumn id="15" xr3:uid="{00000000-0010-0000-0000-00000F000000}" name="Tratamiento / Control a ser implementado"/>
    <tableColumn id="16" xr3:uid="{00000000-0010-0000-0000-000010000000}" name="Probabilidad DT"/>
    <tableColumn id="17" xr3:uid="{00000000-0010-0000-0000-000011000000}" name="Impacto DT"/>
    <tableColumn id="18" xr3:uid="{00000000-0010-0000-0000-000012000000}" name="Probabilidad DT2"/>
    <tableColumn id="19" xr3:uid="{00000000-0010-0000-0000-000013000000}" name="Impacto DT2"/>
    <tableColumn id="20" xr3:uid="{00000000-0010-0000-0000-000014000000}" name="Valoración DT"/>
    <tableColumn id="21" xr3:uid="{00000000-0010-0000-0000-000015000000}" name="Categoría DT"/>
    <tableColumn id="22" xr3:uid="{00000000-0010-0000-0000-000016000000}" name="¿Afecta la Ejecución del Contrato?"/>
    <tableColumn id="23" xr3:uid="{00000000-0010-0000-0000-000017000000}" name="Responsable por implementar el tratamiento"/>
    <tableColumn id="24" xr3:uid="{00000000-0010-0000-0000-000018000000}" name="Fecha en la que se inicia el tratamiento"/>
    <tableColumn id="25" xr3:uid="{00000000-0010-0000-0000-000019000000}" name="Fecha en la que se completa el tratamiento"/>
    <tableColumn id="26" xr3:uid="{00000000-0010-0000-0000-00001A000000}" name="¿Cómo se realiza el monitoreo?"/>
    <tableColumn id="27" xr3:uid="{00000000-0010-0000-0000-00001B000000}" name="Periodicidad_x000a_¿Cuándo?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048576"/>
  <sheetViews>
    <sheetView showGridLines="0" tabSelected="1" view="pageBreakPreview" topLeftCell="A22" zoomScaleNormal="85" workbookViewId="0">
      <selection activeCell="X23" sqref="X23"/>
    </sheetView>
  </sheetViews>
  <sheetFormatPr defaultColWidth="0" defaultRowHeight="12.75" zeroHeight="1" outlineLevelRow="1"/>
  <cols>
    <col min="1" max="1" width="2.83203125" style="1" customWidth="1"/>
    <col min="2" max="2" width="4.83203125" style="2" customWidth="1"/>
    <col min="3" max="6" width="3.83203125" style="1" customWidth="1"/>
    <col min="7" max="7" width="17.6640625" style="1" customWidth="1"/>
    <col min="8" max="8" width="29.5" style="1" customWidth="1"/>
    <col min="9" max="10" width="4.83203125" style="1" customWidth="1"/>
    <col min="11" max="12" width="4.83203125" style="1" hidden="1" customWidth="1"/>
    <col min="13" max="14" width="4.83203125" style="1" customWidth="1"/>
    <col min="15" max="15" width="15.83203125" style="1" customWidth="1"/>
    <col min="16" max="16" width="27.1640625" style="1" customWidth="1"/>
    <col min="17" max="18" width="4.83203125" style="1" customWidth="1"/>
    <col min="19" max="20" width="4.83203125" style="1" hidden="1" customWidth="1"/>
    <col min="21" max="22" width="4.83203125" style="1" customWidth="1"/>
    <col min="23" max="23" width="7.1640625" style="1" customWidth="1"/>
    <col min="24" max="24" width="17.1640625" style="1" customWidth="1"/>
    <col min="25" max="26" width="14.1640625" style="1" customWidth="1"/>
    <col min="27" max="27" width="17.1640625" style="1" customWidth="1"/>
    <col min="28" max="28" width="15.6640625" style="1" customWidth="1"/>
    <col min="29" max="29" width="3.6640625" style="1" customWidth="1"/>
    <col min="30" max="30" width="2.83203125" style="1" customWidth="1"/>
    <col min="31" max="16384" width="9.33203125" style="1" hidden="1"/>
  </cols>
  <sheetData>
    <row r="1" spans="1:30" s="4" customFormat="1" ht="6.75" customHeight="1">
      <c r="A1" s="3"/>
      <c r="B1" s="81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3"/>
    </row>
    <row r="2" spans="1:30" s="4" customFormat="1" ht="30" customHeight="1">
      <c r="A2" s="3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3"/>
    </row>
    <row r="3" spans="1:30" s="4" customFormat="1" ht="9.75" customHeight="1">
      <c r="A3" s="3"/>
      <c r="B3" s="5"/>
      <c r="C3" s="5"/>
      <c r="D3" s="5"/>
      <c r="E3" s="5"/>
      <c r="F3" s="5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AA3" s="82" t="s">
        <v>1</v>
      </c>
      <c r="AB3" s="82"/>
      <c r="AD3" s="3"/>
    </row>
    <row r="4" spans="1:30" s="4" customFormat="1" ht="18.75" customHeight="1">
      <c r="A4" s="3"/>
      <c r="B4" s="83" t="s">
        <v>2</v>
      </c>
      <c r="C4" s="83"/>
      <c r="D4" s="83"/>
      <c r="E4" s="83"/>
      <c r="F4" s="84" t="s">
        <v>3</v>
      </c>
      <c r="G4" s="84"/>
      <c r="H4" s="84"/>
      <c r="I4" s="84"/>
      <c r="J4" s="84"/>
      <c r="K4" s="84"/>
      <c r="L4" s="84"/>
      <c r="M4" s="84"/>
      <c r="N4" s="84"/>
      <c r="O4" s="84"/>
      <c r="P4" s="8"/>
      <c r="R4" s="85" t="s">
        <v>4</v>
      </c>
      <c r="S4" s="85"/>
      <c r="T4" s="85"/>
      <c r="U4" s="85"/>
      <c r="V4" s="85"/>
      <c r="W4" s="85"/>
      <c r="X4" s="9">
        <f ca="1">TODAY()</f>
        <v>46275</v>
      </c>
      <c r="Y4" s="10" t="s">
        <v>5</v>
      </c>
      <c r="Z4" s="10"/>
      <c r="AA4" s="82"/>
      <c r="AB4" s="82"/>
      <c r="AC4" s="11"/>
    </row>
    <row r="5" spans="1:30" s="4" customFormat="1" ht="6.75" customHeight="1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W5" s="12"/>
      <c r="X5" s="12"/>
      <c r="Y5" s="12"/>
      <c r="Z5" s="12"/>
      <c r="AA5" s="82"/>
      <c r="AB5" s="82"/>
      <c r="AC5" s="3"/>
    </row>
    <row r="6" spans="1:30" s="4" customFormat="1" ht="33" customHeight="1">
      <c r="A6" s="3"/>
      <c r="B6" s="86" t="s">
        <v>6</v>
      </c>
      <c r="C6" s="86"/>
      <c r="D6" s="86"/>
      <c r="E6" s="86"/>
      <c r="F6" s="87" t="s">
        <v>7</v>
      </c>
      <c r="G6" s="87"/>
      <c r="H6" s="87"/>
      <c r="I6" s="87"/>
      <c r="J6" s="87"/>
      <c r="K6" s="87"/>
      <c r="L6" s="87"/>
      <c r="M6" s="87"/>
      <c r="N6" s="87"/>
      <c r="O6" s="87"/>
      <c r="P6" s="87"/>
      <c r="R6" s="88" t="s">
        <v>8</v>
      </c>
      <c r="S6" s="88"/>
      <c r="T6" s="88"/>
      <c r="U6" s="88"/>
      <c r="V6" s="88"/>
      <c r="W6" s="88"/>
      <c r="X6" s="89" t="s">
        <v>9</v>
      </c>
      <c r="Y6" s="89"/>
      <c r="AA6" s="82"/>
      <c r="AB6" s="82"/>
      <c r="AC6" s="11"/>
    </row>
    <row r="7" spans="1:30" s="4" customFormat="1" ht="4.5" customHeight="1">
      <c r="A7" s="3"/>
      <c r="B7" s="86"/>
      <c r="C7" s="86"/>
      <c r="D7" s="86"/>
      <c r="E7" s="86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T7" s="13"/>
      <c r="U7" s="14"/>
      <c r="X7" s="90"/>
      <c r="Y7" s="90"/>
      <c r="AA7" s="15"/>
      <c r="AB7" s="15"/>
      <c r="AC7" s="3"/>
    </row>
    <row r="8" spans="1:30" s="4" customFormat="1" ht="32.25" customHeight="1">
      <c r="A8" s="3"/>
      <c r="B8" s="86"/>
      <c r="C8" s="86"/>
      <c r="D8" s="86"/>
      <c r="E8" s="86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R8" s="88" t="s">
        <v>10</v>
      </c>
      <c r="S8" s="88"/>
      <c r="T8" s="88"/>
      <c r="U8" s="88"/>
      <c r="V8" s="88"/>
      <c r="W8" s="88"/>
      <c r="X8" s="91" t="s">
        <v>11</v>
      </c>
      <c r="Y8" s="91"/>
      <c r="AA8" s="15"/>
      <c r="AB8" s="15"/>
      <c r="AC8" s="3"/>
    </row>
    <row r="9" spans="1:30" s="4" customFormat="1" ht="8.25" customHeight="1">
      <c r="A9" s="3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3"/>
      <c r="X9" s="12"/>
      <c r="Y9" s="12"/>
      <c r="Z9" s="12"/>
      <c r="AA9" s="12"/>
      <c r="AB9" s="12"/>
      <c r="AC9" s="12"/>
      <c r="AD9" s="3"/>
    </row>
    <row r="10" spans="1:30" s="4" customFormat="1" ht="25.5" customHeight="1">
      <c r="A10" s="3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80" t="s">
        <v>12</v>
      </c>
      <c r="R10" s="80"/>
      <c r="S10" s="80"/>
      <c r="T10" s="80"/>
      <c r="U10" s="80"/>
      <c r="V10" s="80"/>
      <c r="W10" s="16"/>
      <c r="X10" s="17"/>
      <c r="Y10" s="17"/>
      <c r="Z10" s="17"/>
      <c r="AA10" s="80" t="s">
        <v>13</v>
      </c>
      <c r="AB10" s="80"/>
      <c r="AC10" s="3"/>
      <c r="AD10" s="3"/>
    </row>
    <row r="11" spans="1:30" s="4" customFormat="1" ht="70.5" customHeight="1">
      <c r="A11" s="3"/>
      <c r="B11" s="18" t="s">
        <v>14</v>
      </c>
      <c r="C11" s="18" t="s">
        <v>15</v>
      </c>
      <c r="D11" s="18" t="s">
        <v>16</v>
      </c>
      <c r="E11" s="19" t="s">
        <v>17</v>
      </c>
      <c r="F11" s="18" t="s">
        <v>18</v>
      </c>
      <c r="G11" s="20" t="s">
        <v>19</v>
      </c>
      <c r="H11" s="21" t="s">
        <v>20</v>
      </c>
      <c r="I11" s="19" t="s">
        <v>21</v>
      </c>
      <c r="J11" s="18" t="s">
        <v>22</v>
      </c>
      <c r="K11" s="19" t="s">
        <v>23</v>
      </c>
      <c r="L11" s="18" t="s">
        <v>24</v>
      </c>
      <c r="M11" s="18" t="s">
        <v>25</v>
      </c>
      <c r="N11" s="18" t="s">
        <v>26</v>
      </c>
      <c r="O11" s="19" t="s">
        <v>27</v>
      </c>
      <c r="P11" s="22" t="s">
        <v>28</v>
      </c>
      <c r="Q11" s="18" t="s">
        <v>29</v>
      </c>
      <c r="R11" s="23" t="s">
        <v>30</v>
      </c>
      <c r="S11" s="18" t="s">
        <v>31</v>
      </c>
      <c r="T11" s="23" t="s">
        <v>32</v>
      </c>
      <c r="U11" s="23" t="s">
        <v>33</v>
      </c>
      <c r="V11" s="23" t="s">
        <v>34</v>
      </c>
      <c r="W11" s="18" t="s">
        <v>35</v>
      </c>
      <c r="X11" s="22" t="s">
        <v>36</v>
      </c>
      <c r="Y11" s="22" t="s">
        <v>37</v>
      </c>
      <c r="Z11" s="22" t="s">
        <v>38</v>
      </c>
      <c r="AA11" s="22" t="s">
        <v>39</v>
      </c>
      <c r="AB11" s="24" t="s">
        <v>40</v>
      </c>
      <c r="AC11" s="3"/>
    </row>
    <row r="12" spans="1:30" s="4" customFormat="1" ht="111" customHeight="1">
      <c r="B12" s="25">
        <v>1</v>
      </c>
      <c r="C12" s="26" t="s">
        <v>41</v>
      </c>
      <c r="D12" s="26" t="s">
        <v>42</v>
      </c>
      <c r="E12" s="26" t="s">
        <v>43</v>
      </c>
      <c r="F12" s="26" t="s">
        <v>44</v>
      </c>
      <c r="G12" s="27" t="s">
        <v>45</v>
      </c>
      <c r="H12" s="27" t="s">
        <v>46</v>
      </c>
      <c r="I12" s="26" t="s">
        <v>47</v>
      </c>
      <c r="J12" s="28" t="s">
        <v>48</v>
      </c>
      <c r="K12" s="29">
        <f t="array" ref="K12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12" s="29">
        <f t="array" ref="L12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4</v>
      </c>
      <c r="M12" s="29">
        <f>IFERROR(IF(AND(Matriz_de_riesgos[[#This Row],[Probabilidad2]]&lt;1,Matriz_de_riesgos[[#This Row],[Impacto2]]&lt;1),"",Matriz_de_riesgos[[#This Row],[Probabilidad2]]+Matriz_de_riesgos[[#This Row],[Impacto2]]),"")</f>
        <v>7</v>
      </c>
      <c r="N12" s="30" t="str">
        <f t="array" ref="N12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12" s="31" t="s">
        <v>49</v>
      </c>
      <c r="P12" s="32" t="s">
        <v>50</v>
      </c>
      <c r="Q12" s="26" t="s">
        <v>51</v>
      </c>
      <c r="R12" s="28" t="s">
        <v>52</v>
      </c>
      <c r="S12" s="29">
        <f t="array" ref="S12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12" s="29">
        <f t="array" ref="T12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12" s="29">
        <f>IFERROR(IF(AND(Matriz_de_riesgos[[#This Row],[Probabilidad DT2]]&lt;1,Matriz_de_riesgos[[#This Row],[Impacto DT2]]&lt;1),"",Matriz_de_riesgos[[#This Row],[Probabilidad DT2]]+Matriz_de_riesgos[[#This Row],[Impacto DT2]]),"")</f>
        <v>3</v>
      </c>
      <c r="V12" s="30" t="str">
        <f t="array" ref="V12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12" s="31" t="s">
        <v>53</v>
      </c>
      <c r="X12" s="31" t="s">
        <v>49</v>
      </c>
      <c r="Y12" s="33" t="s">
        <v>54</v>
      </c>
      <c r="Z12" s="33" t="s">
        <v>55</v>
      </c>
      <c r="AA12" s="34" t="s">
        <v>56</v>
      </c>
      <c r="AB12" s="31" t="s">
        <v>57</v>
      </c>
    </row>
    <row r="13" spans="1:30" s="4" customFormat="1" ht="99.75" customHeight="1">
      <c r="B13" s="25">
        <v>2</v>
      </c>
      <c r="C13" s="26" t="s">
        <v>41</v>
      </c>
      <c r="D13" s="26" t="s">
        <v>58</v>
      </c>
      <c r="E13" s="26" t="s">
        <v>59</v>
      </c>
      <c r="F13" s="26" t="s">
        <v>60</v>
      </c>
      <c r="G13" s="27" t="s">
        <v>61</v>
      </c>
      <c r="H13" s="27" t="s">
        <v>62</v>
      </c>
      <c r="I13" s="26" t="s">
        <v>63</v>
      </c>
      <c r="J13" s="28" t="s">
        <v>64</v>
      </c>
      <c r="K13" s="29">
        <f t="array" ref="K13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2</v>
      </c>
      <c r="L13" s="29">
        <f t="array" ref="L13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3</v>
      </c>
      <c r="M13" s="29">
        <f>IFERROR(IF(AND(Matriz_de_riesgos[[#This Row],[Probabilidad2]]&lt;1,Matriz_de_riesgos[[#This Row],[Impacto2]]&lt;1),"",Matriz_de_riesgos[[#This Row],[Probabilidad2]]+Matriz_de_riesgos[[#This Row],[Impacto2]]),"")</f>
        <v>5</v>
      </c>
      <c r="N13" s="30" t="str">
        <f t="array" ref="N13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Medio</v>
      </c>
      <c r="O13" s="31" t="s">
        <v>49</v>
      </c>
      <c r="P13" s="32" t="s">
        <v>65</v>
      </c>
      <c r="Q13" s="26" t="s">
        <v>47</v>
      </c>
      <c r="R13" s="28" t="s">
        <v>52</v>
      </c>
      <c r="S13" s="29">
        <f t="array" ref="S13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3</v>
      </c>
      <c r="T13" s="29">
        <f t="array" ref="T13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13" s="29">
        <f>IFERROR(IF(AND(Matriz_de_riesgos[[#This Row],[Probabilidad DT2]]&lt;1,Matriz_de_riesgos[[#This Row],[Impacto DT2]]&lt;1),"",Matriz_de_riesgos[[#This Row],[Probabilidad DT2]]+Matriz_de_riesgos[[#This Row],[Impacto DT2]]),"")</f>
        <v>5</v>
      </c>
      <c r="V13" s="30" t="str">
        <f t="array" ref="V13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Medio</v>
      </c>
      <c r="W13" s="31" t="s">
        <v>66</v>
      </c>
      <c r="X13" s="31" t="s">
        <v>67</v>
      </c>
      <c r="Y13" s="33" t="s">
        <v>68</v>
      </c>
      <c r="Z13" s="33" t="s">
        <v>69</v>
      </c>
      <c r="AA13" s="34" t="s">
        <v>70</v>
      </c>
      <c r="AB13" s="31" t="s">
        <v>71</v>
      </c>
    </row>
    <row r="14" spans="1:30" s="4" customFormat="1" ht="99.75" hidden="1" customHeight="1">
      <c r="B14" s="35"/>
      <c r="C14" s="36"/>
      <c r="D14" s="37"/>
      <c r="E14" s="37"/>
      <c r="F14" s="37"/>
      <c r="G14" s="27"/>
      <c r="H14" s="27"/>
      <c r="I14" s="26"/>
      <c r="J14" s="38"/>
      <c r="K14" s="39"/>
      <c r="L14" s="39"/>
      <c r="M14" s="29"/>
      <c r="N14" s="30"/>
      <c r="O14" s="31"/>
      <c r="P14" s="32"/>
      <c r="Q14" s="26"/>
      <c r="R14" s="38"/>
      <c r="S14" s="39"/>
      <c r="T14" s="39"/>
      <c r="U14" s="29"/>
      <c r="V14" s="30"/>
      <c r="W14" s="31"/>
      <c r="X14" s="31"/>
      <c r="Y14" s="33"/>
      <c r="Z14" s="33"/>
      <c r="AA14" s="34"/>
      <c r="AB14" s="31"/>
    </row>
    <row r="15" spans="1:30" s="4" customFormat="1" ht="99.75" customHeight="1">
      <c r="B15" s="25">
        <v>3</v>
      </c>
      <c r="C15" s="26" t="s">
        <v>72</v>
      </c>
      <c r="D15" s="26" t="s">
        <v>58</v>
      </c>
      <c r="E15" s="26" t="s">
        <v>59</v>
      </c>
      <c r="F15" s="26" t="s">
        <v>44</v>
      </c>
      <c r="G15" s="27" t="s">
        <v>73</v>
      </c>
      <c r="H15" s="27" t="s">
        <v>74</v>
      </c>
      <c r="I15" s="26" t="s">
        <v>63</v>
      </c>
      <c r="J15" s="28" t="s">
        <v>52</v>
      </c>
      <c r="K15" s="29">
        <f t="array" ref="K15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2</v>
      </c>
      <c r="L15" s="29">
        <f t="array" ref="L15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2</v>
      </c>
      <c r="M15" s="29">
        <f>IFERROR(IF(AND(Matriz_de_riesgos[[#This Row],[Probabilidad2]]&lt;1,Matriz_de_riesgos[[#This Row],[Impacto2]]&lt;1),"",Matriz_de_riesgos[[#This Row],[Probabilidad2]]+Matriz_de_riesgos[[#This Row],[Impacto2]]),"")</f>
        <v>4</v>
      </c>
      <c r="N15" s="30" t="str">
        <f t="array" ref="N15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Bajo</v>
      </c>
      <c r="O15" s="31" t="s">
        <v>75</v>
      </c>
      <c r="P15" s="32" t="s">
        <v>76</v>
      </c>
      <c r="Q15" s="26" t="s">
        <v>51</v>
      </c>
      <c r="R15" s="28" t="s">
        <v>52</v>
      </c>
      <c r="S15" s="29">
        <f t="array" ref="S15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15" s="29">
        <f t="array" ref="T15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15" s="29">
        <f>IFERROR(IF(AND(Matriz_de_riesgos[[#This Row],[Probabilidad DT2]]&lt;1,Matriz_de_riesgos[[#This Row],[Impacto DT2]]&lt;1),"",Matriz_de_riesgos[[#This Row],[Probabilidad DT2]]+Matriz_de_riesgos[[#This Row],[Impacto DT2]]),"")</f>
        <v>3</v>
      </c>
      <c r="V15" s="30" t="str">
        <f t="array" ref="V15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15" s="31" t="s">
        <v>66</v>
      </c>
      <c r="X15" s="31" t="s">
        <v>67</v>
      </c>
      <c r="Y15" s="33" t="s">
        <v>68</v>
      </c>
      <c r="Z15" s="33" t="s">
        <v>69</v>
      </c>
      <c r="AA15" s="34" t="s">
        <v>77</v>
      </c>
      <c r="AB15" s="31" t="s">
        <v>78</v>
      </c>
    </row>
    <row r="16" spans="1:30" s="4" customFormat="1" ht="99.75" customHeight="1">
      <c r="B16" s="40">
        <v>4</v>
      </c>
      <c r="C16" s="41" t="s">
        <v>41</v>
      </c>
      <c r="D16" s="41" t="s">
        <v>42</v>
      </c>
      <c r="E16" s="41" t="s">
        <v>59</v>
      </c>
      <c r="F16" s="41" t="s">
        <v>44</v>
      </c>
      <c r="G16" s="27" t="s">
        <v>79</v>
      </c>
      <c r="H16" s="27" t="s">
        <v>80</v>
      </c>
      <c r="I16" s="26" t="s">
        <v>51</v>
      </c>
      <c r="J16" s="28" t="s">
        <v>81</v>
      </c>
      <c r="K16" s="29">
        <f t="array" ref="K16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1</v>
      </c>
      <c r="L16" s="29">
        <f t="array" ref="L16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1</v>
      </c>
      <c r="M16" s="29">
        <f>IFERROR(IF(AND(Matriz_de_riesgos[[#This Row],[Probabilidad2]]&lt;1,Matriz_de_riesgos[[#This Row],[Impacto2]]&lt;1),"",Matriz_de_riesgos[[#This Row],[Probabilidad2]]+Matriz_de_riesgos[[#This Row],[Impacto2]]),"")</f>
        <v>2</v>
      </c>
      <c r="N16" s="30" t="str">
        <f t="array" ref="N16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Bajo</v>
      </c>
      <c r="O16" s="31" t="s">
        <v>75</v>
      </c>
      <c r="P16" s="32" t="s">
        <v>82</v>
      </c>
      <c r="Q16" s="26" t="s">
        <v>51</v>
      </c>
      <c r="R16" s="28" t="s">
        <v>81</v>
      </c>
      <c r="S16" s="29">
        <f t="array" ref="S16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16" s="29">
        <f t="array" ref="T16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1</v>
      </c>
      <c r="U16" s="29">
        <f>IFERROR(IF(AND(Matriz_de_riesgos[[#This Row],[Probabilidad DT2]]&lt;1,Matriz_de_riesgos[[#This Row],[Impacto DT2]]&lt;1),"",Matriz_de_riesgos[[#This Row],[Probabilidad DT2]]+Matriz_de_riesgos[[#This Row],[Impacto DT2]]),"")</f>
        <v>2</v>
      </c>
      <c r="V16" s="30" t="str">
        <f t="array" ref="V16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16" s="31" t="s">
        <v>66</v>
      </c>
      <c r="X16" s="31" t="s">
        <v>49</v>
      </c>
      <c r="Y16" s="33" t="s">
        <v>68</v>
      </c>
      <c r="Z16" s="33" t="s">
        <v>69</v>
      </c>
      <c r="AA16" s="34" t="s">
        <v>83</v>
      </c>
      <c r="AB16" s="31" t="s">
        <v>57</v>
      </c>
    </row>
    <row r="17" spans="2:30" s="4" customFormat="1" ht="99.75" customHeight="1">
      <c r="B17" s="25">
        <v>5</v>
      </c>
      <c r="C17" s="26" t="s">
        <v>41</v>
      </c>
      <c r="D17" s="26" t="s">
        <v>42</v>
      </c>
      <c r="E17" s="26" t="s">
        <v>59</v>
      </c>
      <c r="F17" s="26" t="s">
        <v>44</v>
      </c>
      <c r="G17" s="27" t="s">
        <v>84</v>
      </c>
      <c r="H17" s="27" t="s">
        <v>85</v>
      </c>
      <c r="I17" s="26" t="s">
        <v>47</v>
      </c>
      <c r="J17" s="28" t="s">
        <v>64</v>
      </c>
      <c r="K17" s="29">
        <f t="array" ref="K17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17" s="29">
        <f t="array" ref="L17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3</v>
      </c>
      <c r="M17" s="29">
        <f>IFERROR(IF(AND(Matriz_de_riesgos[[#This Row],[Probabilidad2]]&lt;1,Matriz_de_riesgos[[#This Row],[Impacto2]]&lt;1),"",Matriz_de_riesgos[[#This Row],[Probabilidad2]]+Matriz_de_riesgos[[#This Row],[Impacto2]]),"")</f>
        <v>6</v>
      </c>
      <c r="N17" s="30" t="str">
        <f t="array" ref="N17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17" s="31" t="s">
        <v>75</v>
      </c>
      <c r="P17" s="32" t="s">
        <v>86</v>
      </c>
      <c r="Q17" s="26" t="s">
        <v>51</v>
      </c>
      <c r="R17" s="28" t="s">
        <v>81</v>
      </c>
      <c r="S17" s="29">
        <f t="array" ref="S17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17" s="29">
        <f t="array" ref="T17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1</v>
      </c>
      <c r="U17" s="29">
        <f>IFERROR(IF(AND(Matriz_de_riesgos[[#This Row],[Probabilidad DT2]]&lt;1,Matriz_de_riesgos[[#This Row],[Impacto DT2]]&lt;1),"",Matriz_de_riesgos[[#This Row],[Probabilidad DT2]]+Matriz_de_riesgos[[#This Row],[Impacto DT2]]),"")</f>
        <v>2</v>
      </c>
      <c r="V17" s="30" t="str">
        <f t="array" ref="V17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17" s="31" t="s">
        <v>66</v>
      </c>
      <c r="X17" s="31" t="s">
        <v>75</v>
      </c>
      <c r="Y17" s="33" t="s">
        <v>68</v>
      </c>
      <c r="Z17" s="33" t="s">
        <v>69</v>
      </c>
      <c r="AA17" s="34" t="s">
        <v>83</v>
      </c>
      <c r="AB17" s="31" t="s">
        <v>57</v>
      </c>
    </row>
    <row r="18" spans="2:30" s="4" customFormat="1" ht="103.15" customHeight="1" outlineLevel="1">
      <c r="B18" s="25">
        <v>6</v>
      </c>
      <c r="C18" s="42" t="s">
        <v>72</v>
      </c>
      <c r="D18" s="42" t="s">
        <v>58</v>
      </c>
      <c r="E18" s="42" t="s">
        <v>59</v>
      </c>
      <c r="F18" s="42" t="s">
        <v>44</v>
      </c>
      <c r="G18" s="43" t="s">
        <v>87</v>
      </c>
      <c r="H18" s="43" t="s">
        <v>88</v>
      </c>
      <c r="I18" s="44" t="s">
        <v>47</v>
      </c>
      <c r="J18" s="45" t="s">
        <v>48</v>
      </c>
      <c r="K18" s="29">
        <f t="array" ref="K18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18" s="29">
        <f t="array" ref="L18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4</v>
      </c>
      <c r="M18" s="29">
        <f>IFERROR(IF(AND(Matriz_de_riesgos[[#This Row],[Probabilidad2]]&lt;1,Matriz_de_riesgos[[#This Row],[Impacto2]]&lt;1),"",Matriz_de_riesgos[[#This Row],[Probabilidad2]]+Matriz_de_riesgos[[#This Row],[Impacto2]]),"")</f>
        <v>7</v>
      </c>
      <c r="N18" s="30" t="str">
        <f t="array" ref="N18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18" s="31" t="s">
        <v>49</v>
      </c>
      <c r="P18" s="27" t="s">
        <v>89</v>
      </c>
      <c r="Q18" s="26" t="s">
        <v>51</v>
      </c>
      <c r="R18" s="28" t="s">
        <v>48</v>
      </c>
      <c r="S18" s="29">
        <f t="array" ref="S18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18" s="29">
        <f t="array" ref="T18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4</v>
      </c>
      <c r="U18" s="29">
        <f>IFERROR(IF(AND(Matriz_de_riesgos[[#This Row],[Probabilidad DT2]]&lt;1,Matriz_de_riesgos[[#This Row],[Impacto DT2]]&lt;1),"",Matriz_de_riesgos[[#This Row],[Probabilidad DT2]]+Matriz_de_riesgos[[#This Row],[Impacto DT2]]),"")</f>
        <v>5</v>
      </c>
      <c r="V18" s="30" t="str">
        <f t="array" ref="V18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Medio</v>
      </c>
      <c r="W18" s="31" t="s">
        <v>53</v>
      </c>
      <c r="X18" s="31" t="s">
        <v>49</v>
      </c>
      <c r="Y18" s="33" t="s">
        <v>54</v>
      </c>
      <c r="Z18" s="33" t="s">
        <v>55</v>
      </c>
      <c r="AA18" s="34" t="s">
        <v>56</v>
      </c>
      <c r="AB18" s="31" t="s">
        <v>57</v>
      </c>
    </row>
    <row r="19" spans="2:30" s="4" customFormat="1" ht="125.45" customHeight="1" outlineLevel="1">
      <c r="B19" s="40">
        <v>7</v>
      </c>
      <c r="C19" s="41" t="s">
        <v>72</v>
      </c>
      <c r="D19" s="41" t="s">
        <v>58</v>
      </c>
      <c r="E19" s="41" t="s">
        <v>59</v>
      </c>
      <c r="F19" s="41" t="s">
        <v>90</v>
      </c>
      <c r="G19" s="27" t="s">
        <v>91</v>
      </c>
      <c r="H19" s="27" t="s">
        <v>92</v>
      </c>
      <c r="I19" s="26" t="s">
        <v>47</v>
      </c>
      <c r="J19" s="28" t="s">
        <v>64</v>
      </c>
      <c r="K19" s="29">
        <f t="array" ref="K19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19" s="29">
        <f t="array" ref="L19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3</v>
      </c>
      <c r="M19" s="29">
        <f>IFERROR(IF(AND(Matriz_de_riesgos[[#This Row],[Probabilidad2]]&lt;1,Matriz_de_riesgos[[#This Row],[Impacto2]]&lt;1),"",Matriz_de_riesgos[[#This Row],[Probabilidad2]]+Matriz_de_riesgos[[#This Row],[Impacto2]]),"")</f>
        <v>6</v>
      </c>
      <c r="N19" s="30" t="str">
        <f t="array" ref="N19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19" s="31" t="s">
        <v>75</v>
      </c>
      <c r="P19" s="32" t="s">
        <v>93</v>
      </c>
      <c r="Q19" s="26" t="s">
        <v>51</v>
      </c>
      <c r="R19" s="28" t="s">
        <v>52</v>
      </c>
      <c r="S19" s="29">
        <f t="array" ref="S19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19" s="29">
        <f t="array" ref="T19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19" s="29">
        <f>IFERROR(IF(AND(Matriz_de_riesgos[[#This Row],[Probabilidad DT2]]&lt;1,Matriz_de_riesgos[[#This Row],[Impacto DT2]]&lt;1),"",Matriz_de_riesgos[[#This Row],[Probabilidad DT2]]+Matriz_de_riesgos[[#This Row],[Impacto DT2]]),"")</f>
        <v>3</v>
      </c>
      <c r="V19" s="30" t="str">
        <f t="array" ref="V19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19" s="31" t="s">
        <v>66</v>
      </c>
      <c r="X19" s="31" t="s">
        <v>75</v>
      </c>
      <c r="Y19" s="33" t="s">
        <v>68</v>
      </c>
      <c r="Z19" s="33" t="s">
        <v>69</v>
      </c>
      <c r="AA19" s="34" t="s">
        <v>94</v>
      </c>
      <c r="AB19" s="31" t="s">
        <v>95</v>
      </c>
    </row>
    <row r="20" spans="2:30" s="4" customFormat="1" ht="125.45" customHeight="1" outlineLevel="1">
      <c r="B20" s="40">
        <v>8</v>
      </c>
      <c r="C20" s="41" t="s">
        <v>72</v>
      </c>
      <c r="D20" s="41" t="s">
        <v>58</v>
      </c>
      <c r="E20" s="41" t="s">
        <v>59</v>
      </c>
      <c r="F20" s="41" t="s">
        <v>44</v>
      </c>
      <c r="G20" s="27" t="s">
        <v>96</v>
      </c>
      <c r="H20" s="27" t="s">
        <v>97</v>
      </c>
      <c r="I20" s="26" t="s">
        <v>47</v>
      </c>
      <c r="J20" s="28" t="s">
        <v>48</v>
      </c>
      <c r="K20" s="29">
        <f t="array" ref="K20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20" s="29">
        <f t="array" ref="L20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4</v>
      </c>
      <c r="M20" s="29">
        <f>IFERROR(IF(AND(Matriz_de_riesgos[[#This Row],[Probabilidad2]]&lt;1,Matriz_de_riesgos[[#This Row],[Impacto2]]&lt;1),"",Matriz_de_riesgos[[#This Row],[Probabilidad2]]+Matriz_de_riesgos[[#This Row],[Impacto2]]),"")</f>
        <v>7</v>
      </c>
      <c r="N20" s="30" t="str">
        <f t="array" ref="N20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0" s="31" t="s">
        <v>75</v>
      </c>
      <c r="P20" s="32" t="s">
        <v>98</v>
      </c>
      <c r="Q20" s="26" t="s">
        <v>63</v>
      </c>
      <c r="R20" s="28" t="s">
        <v>52</v>
      </c>
      <c r="S20" s="29">
        <f t="array" ref="S20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2</v>
      </c>
      <c r="T20" s="29">
        <f t="array" ref="T20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20" s="29">
        <f>IFERROR(IF(AND(Matriz_de_riesgos[[#This Row],[Probabilidad DT2]]&lt;1,Matriz_de_riesgos[[#This Row],[Impacto DT2]]&lt;1),"",Matriz_de_riesgos[[#This Row],[Probabilidad DT2]]+Matriz_de_riesgos[[#This Row],[Impacto DT2]]),"")</f>
        <v>4</v>
      </c>
      <c r="V20" s="30" t="str">
        <f t="array" ref="V20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0" s="31" t="s">
        <v>66</v>
      </c>
      <c r="X20" s="31" t="s">
        <v>75</v>
      </c>
      <c r="Y20" s="33" t="s">
        <v>68</v>
      </c>
      <c r="Z20" s="33" t="s">
        <v>69</v>
      </c>
      <c r="AA20" s="34" t="s">
        <v>99</v>
      </c>
      <c r="AB20" s="31" t="s">
        <v>100</v>
      </c>
    </row>
    <row r="21" spans="2:30" s="4" customFormat="1" ht="181.15" customHeight="1" outlineLevel="1">
      <c r="B21" s="40">
        <v>9</v>
      </c>
      <c r="C21" s="41" t="s">
        <v>41</v>
      </c>
      <c r="D21" s="41" t="s">
        <v>42</v>
      </c>
      <c r="E21" s="41" t="s">
        <v>101</v>
      </c>
      <c r="F21" s="41" t="s">
        <v>44</v>
      </c>
      <c r="G21" s="27" t="s">
        <v>102</v>
      </c>
      <c r="H21" s="27" t="s">
        <v>103</v>
      </c>
      <c r="I21" s="26" t="s">
        <v>47</v>
      </c>
      <c r="J21" s="28" t="s">
        <v>64</v>
      </c>
      <c r="K21" s="29">
        <f t="array" ref="K21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21" s="29">
        <f t="array" ref="L21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3</v>
      </c>
      <c r="M21" s="29">
        <f>IFERROR(IF(AND(Matriz_de_riesgos[[#This Row],[Probabilidad2]]&lt;1,Matriz_de_riesgos[[#This Row],[Impacto2]]&lt;1),"",Matriz_de_riesgos[[#This Row],[Probabilidad2]]+Matriz_de_riesgos[[#This Row],[Impacto2]]),"")</f>
        <v>6</v>
      </c>
      <c r="N21" s="30" t="str">
        <f t="array" ref="N21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1" s="31" t="s">
        <v>49</v>
      </c>
      <c r="P21" s="32" t="s">
        <v>104</v>
      </c>
      <c r="Q21" s="26" t="s">
        <v>63</v>
      </c>
      <c r="R21" s="28" t="s">
        <v>52</v>
      </c>
      <c r="S21" s="29">
        <f t="array" ref="S21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2</v>
      </c>
      <c r="T21" s="29">
        <f t="array" ref="T21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21" s="29">
        <f>IFERROR(IF(AND(Matriz_de_riesgos[[#This Row],[Probabilidad DT2]]&lt;1,Matriz_de_riesgos[[#This Row],[Impacto DT2]]&lt;1),"",Matriz_de_riesgos[[#This Row],[Probabilidad DT2]]+Matriz_de_riesgos[[#This Row],[Impacto DT2]]),"")</f>
        <v>4</v>
      </c>
      <c r="V21" s="30" t="str">
        <f t="array" ref="V21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1" s="31" t="s">
        <v>53</v>
      </c>
      <c r="X21" s="31" t="s">
        <v>49</v>
      </c>
      <c r="Y21" s="33" t="s">
        <v>105</v>
      </c>
      <c r="Z21" s="33" t="s">
        <v>55</v>
      </c>
      <c r="AA21" s="34" t="s">
        <v>106</v>
      </c>
      <c r="AB21" s="31" t="s">
        <v>107</v>
      </c>
    </row>
    <row r="22" spans="2:30" s="4" customFormat="1" ht="120" customHeight="1" outlineLevel="1">
      <c r="B22" s="25">
        <v>10</v>
      </c>
      <c r="C22" s="26" t="s">
        <v>72</v>
      </c>
      <c r="D22" s="26" t="s">
        <v>42</v>
      </c>
      <c r="E22" s="26" t="s">
        <v>59</v>
      </c>
      <c r="F22" s="26" t="s">
        <v>90</v>
      </c>
      <c r="G22" s="27" t="s">
        <v>108</v>
      </c>
      <c r="H22" s="27" t="s">
        <v>109</v>
      </c>
      <c r="I22" s="26" t="s">
        <v>47</v>
      </c>
      <c r="J22" s="28" t="s">
        <v>64</v>
      </c>
      <c r="K22" s="29">
        <f t="array" ref="K22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22" s="29">
        <f t="array" ref="L22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3</v>
      </c>
      <c r="M22" s="29">
        <f>IFERROR(IF(AND(Matriz_de_riesgos[[#This Row],[Probabilidad2]]&lt;1,Matriz_de_riesgos[[#This Row],[Impacto2]]&lt;1),"",Matriz_de_riesgos[[#This Row],[Probabilidad2]]+Matriz_de_riesgos[[#This Row],[Impacto2]]),"")</f>
        <v>6</v>
      </c>
      <c r="N22" s="30" t="str">
        <f t="array" ref="N22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2" s="31" t="s">
        <v>75</v>
      </c>
      <c r="P22" s="27" t="s">
        <v>110</v>
      </c>
      <c r="Q22" s="26" t="s">
        <v>51</v>
      </c>
      <c r="R22" s="28" t="s">
        <v>52</v>
      </c>
      <c r="S22" s="29">
        <f t="array" ref="S22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22" s="29">
        <f t="array" ref="T22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22" s="29">
        <f>IFERROR(IF(AND(Matriz_de_riesgos[[#This Row],[Probabilidad DT2]]&lt;1,Matriz_de_riesgos[[#This Row],[Impacto DT2]]&lt;1),"",Matriz_de_riesgos[[#This Row],[Probabilidad DT2]]+Matriz_de_riesgos[[#This Row],[Impacto DT2]]),"")</f>
        <v>3</v>
      </c>
      <c r="V22" s="30" t="str">
        <f t="array" ref="V22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2" s="31" t="s">
        <v>66</v>
      </c>
      <c r="X22" s="31" t="s">
        <v>3</v>
      </c>
      <c r="Y22" s="46" t="s">
        <v>68</v>
      </c>
      <c r="Z22" s="46" t="s">
        <v>111</v>
      </c>
      <c r="AA22" s="47" t="s">
        <v>112</v>
      </c>
      <c r="AB22" s="48" t="s">
        <v>113</v>
      </c>
    </row>
    <row r="23" spans="2:30" s="4" customFormat="1" ht="120" customHeight="1" outlineLevel="1">
      <c r="B23" s="49">
        <v>11</v>
      </c>
      <c r="C23" s="50" t="s">
        <v>72</v>
      </c>
      <c r="D23" s="50" t="s">
        <v>42</v>
      </c>
      <c r="E23" s="50" t="s">
        <v>59</v>
      </c>
      <c r="F23" s="50" t="s">
        <v>44</v>
      </c>
      <c r="G23" s="51" t="s">
        <v>114</v>
      </c>
      <c r="H23" s="51" t="s">
        <v>115</v>
      </c>
      <c r="I23" s="52" t="s">
        <v>47</v>
      </c>
      <c r="J23" s="53" t="s">
        <v>48</v>
      </c>
      <c r="K23" s="29">
        <f t="array" ref="K23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23" s="29">
        <f t="array" ref="L23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4</v>
      </c>
      <c r="M23" s="29">
        <f>IFERROR(IF(AND(Matriz_de_riesgos[[#This Row],[Probabilidad2]]&lt;1,Matriz_de_riesgos[[#This Row],[Impacto2]]&lt;1),"",Matriz_de_riesgos[[#This Row],[Probabilidad2]]+Matriz_de_riesgos[[#This Row],[Impacto2]]),"")</f>
        <v>7</v>
      </c>
      <c r="N23" s="30" t="str">
        <f t="array" ref="N23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3" s="31" t="s">
        <v>75</v>
      </c>
      <c r="P23" s="32" t="s">
        <v>116</v>
      </c>
      <c r="Q23" s="52" t="s">
        <v>51</v>
      </c>
      <c r="R23" s="53" t="s">
        <v>64</v>
      </c>
      <c r="S23" s="29">
        <f t="array" ref="S23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23" s="29">
        <f t="array" ref="T23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3</v>
      </c>
      <c r="U23" s="29">
        <f>IFERROR(IF(AND(Matriz_de_riesgos[[#This Row],[Probabilidad DT2]]&lt;1,Matriz_de_riesgos[[#This Row],[Impacto DT2]]&lt;1),"",Matriz_de_riesgos[[#This Row],[Probabilidad DT2]]+Matriz_de_riesgos[[#This Row],[Impacto DT2]]),"")</f>
        <v>4</v>
      </c>
      <c r="V23" s="30" t="str">
        <f t="array" ref="V23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3" s="54" t="s">
        <v>53</v>
      </c>
      <c r="X23" s="31" t="s">
        <v>75</v>
      </c>
      <c r="Y23" s="55" t="s">
        <v>68</v>
      </c>
      <c r="Z23" s="55" t="s">
        <v>69</v>
      </c>
      <c r="AA23" s="56" t="s">
        <v>117</v>
      </c>
      <c r="AB23" s="48" t="s">
        <v>118</v>
      </c>
    </row>
    <row r="24" spans="2:30" s="4" customFormat="1" ht="120" customHeight="1" outlineLevel="1">
      <c r="B24" s="40">
        <v>12</v>
      </c>
      <c r="C24" s="41" t="s">
        <v>72</v>
      </c>
      <c r="D24" s="41" t="s">
        <v>58</v>
      </c>
      <c r="E24" s="41" t="s">
        <v>59</v>
      </c>
      <c r="F24" s="41" t="s">
        <v>90</v>
      </c>
      <c r="G24" s="57" t="s">
        <v>119</v>
      </c>
      <c r="H24" s="57" t="s">
        <v>120</v>
      </c>
      <c r="I24" s="26" t="s">
        <v>47</v>
      </c>
      <c r="J24" s="28" t="s">
        <v>48</v>
      </c>
      <c r="K24" s="29">
        <f t="array" ref="K24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24" s="29">
        <f t="array" ref="L24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4</v>
      </c>
      <c r="M24" s="29">
        <f>IFERROR(IF(AND(Matriz_de_riesgos[[#This Row],[Probabilidad2]]&lt;1,Matriz_de_riesgos[[#This Row],[Impacto2]]&lt;1),"",Matriz_de_riesgos[[#This Row],[Probabilidad2]]+Matriz_de_riesgos[[#This Row],[Impacto2]]),"")</f>
        <v>7</v>
      </c>
      <c r="N24" s="30" t="str">
        <f t="array" ref="N24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4" s="31" t="s">
        <v>75</v>
      </c>
      <c r="P24" s="27" t="s">
        <v>121</v>
      </c>
      <c r="Q24" s="26" t="s">
        <v>51</v>
      </c>
      <c r="R24" s="28" t="s">
        <v>52</v>
      </c>
      <c r="S24" s="29">
        <f t="array" ref="S24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24" s="29">
        <f t="array" ref="T24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24" s="29">
        <f>IFERROR(IF(AND(Matriz_de_riesgos[[#This Row],[Probabilidad DT2]]&lt;1,Matriz_de_riesgos[[#This Row],[Impacto DT2]]&lt;1),"",Matriz_de_riesgos[[#This Row],[Probabilidad DT2]]+Matriz_de_riesgos[[#This Row],[Impacto DT2]]),"")</f>
        <v>3</v>
      </c>
      <c r="V24" s="30" t="str">
        <f t="array" ref="V24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4" s="31" t="s">
        <v>53</v>
      </c>
      <c r="X24" s="31" t="s">
        <v>3</v>
      </c>
      <c r="Y24" s="58" t="s">
        <v>68</v>
      </c>
      <c r="Z24" s="58" t="s">
        <v>69</v>
      </c>
      <c r="AA24" s="59" t="s">
        <v>122</v>
      </c>
      <c r="AB24" s="48" t="s">
        <v>57</v>
      </c>
    </row>
    <row r="25" spans="2:30" s="4" customFormat="1" ht="120" customHeight="1" outlineLevel="1">
      <c r="B25" s="40">
        <v>13</v>
      </c>
      <c r="C25" s="41" t="s">
        <v>72</v>
      </c>
      <c r="D25" s="41" t="s">
        <v>58</v>
      </c>
      <c r="E25" s="41" t="s">
        <v>59</v>
      </c>
      <c r="F25" s="41" t="s">
        <v>90</v>
      </c>
      <c r="G25" s="57" t="s">
        <v>123</v>
      </c>
      <c r="H25" s="57" t="s">
        <v>124</v>
      </c>
      <c r="I25" s="26" t="s">
        <v>63</v>
      </c>
      <c r="J25" s="28" t="s">
        <v>48</v>
      </c>
      <c r="K25" s="29">
        <f t="array" ref="K25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2</v>
      </c>
      <c r="L25" s="29">
        <f t="array" ref="L25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4</v>
      </c>
      <c r="M25" s="29">
        <f>IFERROR(IF(AND(Matriz_de_riesgos[[#This Row],[Probabilidad2]]&lt;1,Matriz_de_riesgos[[#This Row],[Impacto2]]&lt;1),"",Matriz_de_riesgos[[#This Row],[Probabilidad2]]+Matriz_de_riesgos[[#This Row],[Impacto2]]),"")</f>
        <v>6</v>
      </c>
      <c r="N25" s="30" t="str">
        <f t="array" ref="N25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5" s="31" t="s">
        <v>75</v>
      </c>
      <c r="P25" s="27" t="s">
        <v>125</v>
      </c>
      <c r="Q25" s="26" t="s">
        <v>51</v>
      </c>
      <c r="R25" s="28" t="s">
        <v>52</v>
      </c>
      <c r="S25" s="29">
        <f t="array" ref="S25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1</v>
      </c>
      <c r="T25" s="29">
        <f t="array" ref="T25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25" s="29">
        <f>IFERROR(IF(AND(Matriz_de_riesgos[[#This Row],[Probabilidad DT2]]&lt;1,Matriz_de_riesgos[[#This Row],[Impacto DT2]]&lt;1),"",Matriz_de_riesgos[[#This Row],[Probabilidad DT2]]+Matriz_de_riesgos[[#This Row],[Impacto DT2]]),"")</f>
        <v>3</v>
      </c>
      <c r="V25" s="30" t="str">
        <f t="array" ref="V25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5" s="31" t="s">
        <v>66</v>
      </c>
      <c r="X25" s="31" t="s">
        <v>75</v>
      </c>
      <c r="Y25" s="58" t="s">
        <v>68</v>
      </c>
      <c r="Z25" s="58" t="s">
        <v>69</v>
      </c>
      <c r="AA25" s="59" t="s">
        <v>126</v>
      </c>
      <c r="AB25" s="48" t="s">
        <v>95</v>
      </c>
    </row>
    <row r="26" spans="2:30" s="4" customFormat="1" ht="120" customHeight="1" outlineLevel="1">
      <c r="B26" s="40">
        <v>14</v>
      </c>
      <c r="C26" s="41" t="s">
        <v>72</v>
      </c>
      <c r="D26" s="41" t="s">
        <v>58</v>
      </c>
      <c r="E26" s="41" t="s">
        <v>59</v>
      </c>
      <c r="F26" s="41" t="s">
        <v>44</v>
      </c>
      <c r="G26" s="57" t="s">
        <v>127</v>
      </c>
      <c r="H26" s="57" t="s">
        <v>128</v>
      </c>
      <c r="I26" s="26" t="s">
        <v>47</v>
      </c>
      <c r="J26" s="28" t="s">
        <v>64</v>
      </c>
      <c r="K26" s="29">
        <f t="array" ref="K26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26" s="29">
        <f t="array" ref="L26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3</v>
      </c>
      <c r="M26" s="29">
        <f>IFERROR(IF(AND(Matriz_de_riesgos[[#This Row],[Probabilidad2]]&lt;1,Matriz_de_riesgos[[#This Row],[Impacto2]]&lt;1),"",Matriz_de_riesgos[[#This Row],[Probabilidad2]]+Matriz_de_riesgos[[#This Row],[Impacto2]]),"")</f>
        <v>6</v>
      </c>
      <c r="N26" s="30" t="str">
        <f t="array" ref="N26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6" s="31" t="s">
        <v>75</v>
      </c>
      <c r="P26" s="27" t="s">
        <v>129</v>
      </c>
      <c r="Q26" s="26" t="s">
        <v>63</v>
      </c>
      <c r="R26" s="28" t="s">
        <v>52</v>
      </c>
      <c r="S26" s="29">
        <f t="array" ref="S26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2</v>
      </c>
      <c r="T26" s="29">
        <f t="array" ref="T26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26" s="29">
        <f>IFERROR(IF(AND(Matriz_de_riesgos[[#This Row],[Probabilidad DT2]]&lt;1,Matriz_de_riesgos[[#This Row],[Impacto DT2]]&lt;1),"",Matriz_de_riesgos[[#This Row],[Probabilidad DT2]]+Matriz_de_riesgos[[#This Row],[Impacto DT2]]),"")</f>
        <v>4</v>
      </c>
      <c r="V26" s="30" t="str">
        <f t="array" ref="V26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6" s="31" t="s">
        <v>66</v>
      </c>
      <c r="X26" s="31" t="s">
        <v>67</v>
      </c>
      <c r="Y26" s="58" t="s">
        <v>68</v>
      </c>
      <c r="Z26" s="58" t="s">
        <v>69</v>
      </c>
      <c r="AA26" s="59" t="s">
        <v>130</v>
      </c>
      <c r="AB26" s="48" t="s">
        <v>100</v>
      </c>
    </row>
    <row r="27" spans="2:30" s="4" customFormat="1" ht="120" customHeight="1" outlineLevel="1">
      <c r="B27" s="25">
        <v>15</v>
      </c>
      <c r="C27" s="26" t="s">
        <v>72</v>
      </c>
      <c r="D27" s="26" t="s">
        <v>58</v>
      </c>
      <c r="E27" s="26" t="s">
        <v>59</v>
      </c>
      <c r="F27" s="26" t="s">
        <v>44</v>
      </c>
      <c r="G27" s="43" t="s">
        <v>131</v>
      </c>
      <c r="H27" s="43" t="s">
        <v>132</v>
      </c>
      <c r="I27" s="26" t="s">
        <v>47</v>
      </c>
      <c r="J27" s="28" t="s">
        <v>64</v>
      </c>
      <c r="K27" s="29">
        <f t="array" ref="K27">IF(ISBLANK(Matriz_de_riesgos[[#This Row],[Probabilidad]]),"",_xlfn.IFS(Matriz_de_riesgos[[#This Row],[Probabilidad]]="Raro = 1",1,Matriz_de_riesgos[[#This Row],[Probabilidad]]="Improbable = 2",2,Matriz_de_riesgos[[#This Row],[Probabilidad]]="Posible = 3",3,Matriz_de_riesgos[[#This Row],[Probabilidad]]="Probable = 4",4,Matriz_de_riesgos[[#This Row],[Probabilidad]]="Casi cierto = 5",5))</f>
        <v>3</v>
      </c>
      <c r="L27" s="29">
        <f t="array" ref="L27">IF(ISBLANK(Matriz_de_riesgos[[#This Row],[Impacto]]),"",_xlfn.IFS(Matriz_de_riesgos[[#This Row],[Impacto]]="Insignificante = 1",1,Matriz_de_riesgos[[#This Row],[Impacto]]="Menor = 2",2,Matriz_de_riesgos[[#This Row],[Impacto]]="Moderado = 3",3,Matriz_de_riesgos[[#This Row],[Impacto]]="Mayor = 4",4,Matriz_de_riesgos[[#This Row],[Impacto]]="Catastrófico = 5",5))</f>
        <v>3</v>
      </c>
      <c r="M27" s="29">
        <f>IFERROR(IF(AND(Matriz_de_riesgos[[#This Row],[Probabilidad2]]&lt;1,Matriz_de_riesgos[[#This Row],[Impacto2]]&lt;1),"",Matriz_de_riesgos[[#This Row],[Probabilidad2]]+Matriz_de_riesgos[[#This Row],[Impacto2]]),"")</f>
        <v>6</v>
      </c>
      <c r="N27" s="30" t="str">
        <f t="array" ref="N27">IF(ISBLANK(Matriz_de_riesgos[[#This Row],[Valoración del riesgo]]),"",_xlfn.IFS(Matriz_de_riesgos[[#This Row],[Valoración del riesgo]]="","",4&gt;=Matriz_de_riesgos[[#This Row],[Valoración del riesgo]],"Riesgo Bajo",Matriz_de_riesgos[[#This Row],[Valoración del riesgo]]=5,"Riesgo Medio",Matriz_de_riesgos[[#This Row],[Valoración del riesgo]]=6,"Riesgo Alto",Matriz_de_riesgos[[#This Row],[Valoración del riesgo]]=7,"Riesgo Alto",Matriz_de_riesgos[[#This Row],[Valoración del riesgo]]&gt;=8,"Riesgo Extremo"))</f>
        <v>Riesgo Alto</v>
      </c>
      <c r="O27" s="31" t="s">
        <v>75</v>
      </c>
      <c r="P27" s="27" t="s">
        <v>133</v>
      </c>
      <c r="Q27" s="26" t="s">
        <v>63</v>
      </c>
      <c r="R27" s="28" t="s">
        <v>52</v>
      </c>
      <c r="S27" s="29">
        <f t="array" ref="S27">IF(ISBLANK(Matriz_de_riesgos[[#This Row],[Probabilidad DT]]),"",_xlfn.IFS(Matriz_de_riesgos[[#This Row],[Probabilidad DT]]="Raro = 1",1,Matriz_de_riesgos[[#This Row],[Probabilidad DT]]="Improbable = 2",2,Matriz_de_riesgos[[#This Row],[Probabilidad DT]]="Posible = 3",3,Matriz_de_riesgos[[#This Row],[Probabilidad DT]]="Probable = 4",4,Matriz_de_riesgos[[#This Row],[Probabilidad DT]]="Casi cierto = 5",5))</f>
        <v>2</v>
      </c>
      <c r="T27" s="29">
        <f t="array" ref="T27">IF(ISBLANK(Matriz_de_riesgos[[#This Row],[Impacto DT]]),"",_xlfn.IFS(Matriz_de_riesgos[[#This Row],[Impacto DT]]="Insignificante = 1",1,Matriz_de_riesgos[[#This Row],[Impacto DT]]="Menor = 2",2,Matriz_de_riesgos[[#This Row],[Impacto DT]]="Moderado = 3",3,Matriz_de_riesgos[[#This Row],[Impacto DT]]="Mayor = 4",4,Matriz_de_riesgos[[#This Row],[Impacto DT]]="Catastrófico = 5",5))</f>
        <v>2</v>
      </c>
      <c r="U27" s="29">
        <f>IFERROR(IF(AND(Matriz_de_riesgos[[#This Row],[Probabilidad DT2]]&lt;1,Matriz_de_riesgos[[#This Row],[Impacto DT2]]&lt;1),"",Matriz_de_riesgos[[#This Row],[Probabilidad DT2]]+Matriz_de_riesgos[[#This Row],[Impacto DT2]]),"")</f>
        <v>4</v>
      </c>
      <c r="V27" s="30" t="str">
        <f t="array" ref="V27">IF(ISBLANK(Matriz_de_riesgos[[#This Row],[Valoración DT]]),"",_xlfn.IFS(Matriz_de_riesgos[[#This Row],[Valoración DT]]="","",4&gt;=Matriz_de_riesgos[[#This Row],[Valoración DT]],"Riesgo Bajo",Matriz_de_riesgos[[#This Row],[Valoración DT]]=5,"Riesgo Medio",Matriz_de_riesgos[[#This Row],[Valoración DT]]=6,"Riesgo Alto",Matriz_de_riesgos[[#This Row],[Valoración DT]]=7,"Riesgo Alto",Matriz_de_riesgos[[#This Row],[Valoración DT]]&gt;=8,"Riesgo Extremo"))</f>
        <v>Riesgo Bajo</v>
      </c>
      <c r="W27" s="31" t="s">
        <v>66</v>
      </c>
      <c r="X27" s="31" t="s">
        <v>67</v>
      </c>
      <c r="Y27" s="46" t="s">
        <v>68</v>
      </c>
      <c r="Z27" s="46" t="s">
        <v>69</v>
      </c>
      <c r="AA27" s="47" t="s">
        <v>134</v>
      </c>
      <c r="AB27" s="48" t="s">
        <v>135</v>
      </c>
    </row>
    <row r="28" spans="2:30" hidden="1">
      <c r="AD28" s="4"/>
    </row>
    <row r="1048575" ht="20.45" hidden="1" customHeight="1"/>
    <row r="1048576" ht="34.15" hidden="1" customHeight="1"/>
  </sheetData>
  <sheetProtection algorithmName="SHA-512" hashValue="RZbOamZ5hS/n12tTO+bDjf+hm5c91JuAQokT7UyYcSN/DUT8oqQVgELYVqGJEboKLXiyQbh4bCrteQeTJe5eMw==" saltValue="+QO7KZjFE63O0+PnWcXXJA==" spinCount="100000" sheet="1" formatCells="0" formatRows="0" insertRows="0" deleteRows="0" autoFilter="0"/>
  <mergeCells count="14">
    <mergeCell ref="Q10:V10"/>
    <mergeCell ref="AA10:AB10"/>
    <mergeCell ref="B1:AC2"/>
    <mergeCell ref="AA3:AB6"/>
    <mergeCell ref="B4:E4"/>
    <mergeCell ref="F4:O4"/>
    <mergeCell ref="R4:W4"/>
    <mergeCell ref="B6:E8"/>
    <mergeCell ref="F6:P8"/>
    <mergeCell ref="R6:W6"/>
    <mergeCell ref="X6:Y6"/>
    <mergeCell ref="X7:Y7"/>
    <mergeCell ref="R8:W8"/>
    <mergeCell ref="X8:Y8"/>
  </mergeCells>
  <conditionalFormatting sqref="N12:N27">
    <cfRule type="cellIs" dxfId="7" priority="6" operator="equal">
      <formula>"Riesgo Bajo"</formula>
    </cfRule>
    <cfRule type="cellIs" dxfId="6" priority="7" operator="equal">
      <formula>"Riesgo Medio"</formula>
    </cfRule>
    <cfRule type="cellIs" dxfId="5" priority="8" operator="equal">
      <formula>"Riesgo Alto"</formula>
    </cfRule>
    <cfRule type="cellIs" dxfId="4" priority="9" operator="equal">
      <formula>"Riesgo Extremo"</formula>
    </cfRule>
  </conditionalFormatting>
  <conditionalFormatting sqref="V12:V27">
    <cfRule type="cellIs" dxfId="3" priority="2" operator="equal">
      <formula>"Riesgo Bajo"</formula>
    </cfRule>
    <cfRule type="cellIs" dxfId="2" priority="3" operator="equal">
      <formula>"Riesgo Medio"</formula>
    </cfRule>
    <cfRule type="cellIs" dxfId="1" priority="4" operator="equal">
      <formula>"Riesgo Alto"</formula>
    </cfRule>
    <cfRule type="cellIs" dxfId="0" priority="5" operator="equal">
      <formula>"Riesgo Extremo"</formula>
    </cfRule>
  </conditionalFormatting>
  <dataValidations count="13">
    <dataValidation type="list" allowBlank="1" showInputMessage="1" showErrorMessage="1" prompt="Seleccione la opción relacionada" sqref="C12:C27" xr:uid="{00000000-0002-0000-0000-000000000000}">
      <formula1>Clase</formula1>
      <formula2>0</formula2>
    </dataValidation>
    <dataValidation type="list" allowBlank="1" showInputMessage="1" showErrorMessage="1" sqref="D12:D27" xr:uid="{00000000-0002-0000-0000-000001000000}">
      <formula1>Fuente</formula1>
      <formula2>0</formula2>
    </dataValidation>
    <dataValidation type="list" allowBlank="1" showInputMessage="1" showErrorMessage="1" sqref="E12:E27" xr:uid="{00000000-0002-0000-0000-000002000000}">
      <formula1>Etapa</formula1>
      <formula2>0</formula2>
    </dataValidation>
    <dataValidation type="list" allowBlank="1" showInputMessage="1" showErrorMessage="1" sqref="F12:F27" xr:uid="{00000000-0002-0000-0000-000003000000}">
      <formula1>Tipo</formula1>
      <formula2>0</formula2>
    </dataValidation>
    <dataValidation type="list" errorStyle="information" allowBlank="1" showInputMessage="1" showErrorMessage="1" error="Seleccione una opción de la lista desplegable." promptTitle="Probabilidad DT:" prompt="Seleccione de la lista el nivel de probabilidad de ocurrencia del riesgo, después del tratamiento (DT)." sqref="Q12:Q27" xr:uid="{00000000-0002-0000-0000-000004000000}">
      <formula1>Probabilidad</formula1>
      <formula2>0</formula2>
    </dataValidation>
    <dataValidation type="list" errorStyle="information" allowBlank="1" showInputMessage="1" showErrorMessage="1" error="Seleccione una opción de la lista desplegable." promptTitle="Impacto DT:" prompt="Seleccione de la lista el nivel de impacto en caso de materializarse el riesgo, después del tratamiento (DT)." sqref="R12:R27" xr:uid="{00000000-0002-0000-0000-000005000000}">
      <formula1>Impacto</formula1>
      <formula2>0</formula2>
    </dataValidation>
    <dataValidation type="list" errorStyle="information" allowBlank="1" showInputMessage="1" showErrorMessage="1" error="Seleccione una opción de la lisla desplegable." sqref="W12:W27" xr:uid="{00000000-0002-0000-0000-000006000000}">
      <formula1>Afecta_contrato</formula1>
      <formula2>0</formula2>
    </dataValidation>
    <dataValidation type="date" allowBlank="1" showInputMessage="1" showErrorMessage="1" sqref="X4" xr:uid="{00000000-0002-0000-0000-000007000000}">
      <formula1>45658</formula1>
      <formula2>47118</formula2>
    </dataValidation>
    <dataValidation type="list" allowBlank="1" showInputMessage="1" showErrorMessage="1" promptTitle="Categoría" prompt="La Categoría se define de acuerdo a la calificación de la 'Valoración del riesgo', según los siguientes rangos:_x000a__x000a_Riesgo Bajo: 2, 3 o 4._x000a_Riesgo Medio: 5_x000a_Riesgo Alto: 6 o 7_x000a_Riesgo Extremo: 8, 9 o 10_x000a__x000a_Esta celda se calcula automáticamente._x000a_Ver Manual (CCE)" sqref="N12:N27" xr:uid="{00000000-0002-0000-0000-000008000000}">
      <formula1>Categoría</formula1>
      <formula2>0</formula2>
    </dataValidation>
    <dataValidation type="list" allowBlank="1" showInputMessage="1" showErrorMessage="1" promptTitle="Categoría DT" prompt="La Categoría DT se define de acuerdo con la calificación de la  'Valoración DT', según los siguientes rangos:_x000a__x000a_Riesgo Bajo: 2, 3 o 4._x000a_Riesgo Medio: 5_x000a_Riesgo Alto: 6 o 7_x000a_Riesgo Extremo: 8, 9 o 10_x000a__x000a_Esta celda se calcula automáticamente._x000a_Ver Manual (CCE)" sqref="V12:V27" xr:uid="{00000000-0002-0000-0000-000009000000}">
      <formula1>Categoría</formula1>
      <formula2>0</formula2>
    </dataValidation>
    <dataValidation allowBlank="1" showInputMessage="1" showErrorMessage="1" promptTitle="Valoración del riesgo" prompt="Para obtener la Valoración del Riesgo, se suman las valoraciones de ´Probabilidad´ e 'Impacto'.  _x000a__x000a_El valor de esta celda se calcula automáticamente según las calificaciones de ´Probabilidad´ e 'Impacto' definidas._x000a__x000a_Ver Manual (CCE)" sqref="M12:M27" xr:uid="{00000000-0002-0000-0000-00000A000000}">
      <formula1>0</formula1>
      <formula2>0</formula2>
    </dataValidation>
    <dataValidation type="list" errorStyle="information" allowBlank="1" showInputMessage="1" showErrorMessage="1" error="Seleccione una opción de la lista desplegable." promptTitle="Probabilidad:" prompt="Seleccione de la lista el nivel de probabilidad de ocurrencia del riesgo." sqref="I12:I27" xr:uid="{00000000-0002-0000-0000-00000B000000}">
      <formula1>Probabilidad</formula1>
      <formula2>0</formula2>
    </dataValidation>
    <dataValidation type="list" errorStyle="information" allowBlank="1" showInputMessage="1" showErrorMessage="1" error="Seleccione una opción de la lista desplegable." promptTitle="Impacto:" prompt="Seleccione de la lista el nivel de impacto, en caso de materialización del riesgo." sqref="J12:J27" xr:uid="{00000000-0002-0000-0000-00000C000000}">
      <formula1>Impacto</formula1>
      <formula2>0</formula2>
    </dataValidation>
  </dataValidations>
  <printOptions horizontalCentered="1"/>
  <pageMargins left="0.196527777777778" right="0.196527777777778" top="0.59097222222222201" bottom="0.74791666666666701" header="0.31527777777777799" footer="0.31527777777777799"/>
  <pageSetup scale="62" fitToHeight="0" orientation="landscape" horizontalDpi="300" verticalDpi="300" r:id="rId1"/>
  <headerFooter>
    <oddHeader>&amp;L</oddHeader>
    <oddFooter>&amp;L&amp;"Verdana,Regular"&amp;9   &amp;A&amp;R&amp;"Verdana,Regular"&amp;9 &amp;P de &amp;N</oddFooter>
  </headerFooter>
  <rowBreaks count="3" manualBreakCount="3">
    <brk id="17" max="16383" man="1"/>
    <brk id="21" max="16383" man="1"/>
    <brk id="27" max="16383" man="1"/>
  </row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D000000}">
          <x14:formula1>
            <xm:f>Listas!$B$3:$B$22</xm:f>
          </x14:formula1>
          <xm:sqref>B12:B27</xm:sqref>
        </x14:dataValidation>
        <x14:dataValidation type="list" allowBlank="1" showInputMessage="1" showErrorMessage="1" xr:uid="{00000000-0002-0000-0000-00000E000000}">
          <x14:formula1>
            <xm:f>Listas!$N$3:$N$21</xm:f>
          </x14:formula1>
          <xm:sqref>X12:X27 O12:O27</xm:sqref>
        </x14:dataValidation>
        <x14:dataValidation type="list" allowBlank="1" showInputMessage="1" showErrorMessage="1" prompt="Seleccione la dependencia de la lista." xr:uid="{00000000-0002-0000-0000-00000F000000}">
          <x14:formula1>
            <xm:f>Listas!$N$6:$N$22</xm:f>
          </x14:formula1>
          <xm:sqref>F4</xm:sqref>
        </x14:dataValidation>
        <x14:dataValidation type="list" allowBlank="1" showInputMessage="1" showErrorMessage="1" promptTitle="Valoración DT" prompt="Para obtener la Valoración DT, se suman las valoraciones de ´Probabilidad DT´ e 'Impacto DT'.  _x000a__x000a_El valor de esta celda se calcula automáticamente según las calificaciones de ´Probabilidad DT´ e 'Impacto DT' definidas._x000a__x000a_Ver Manual (CCE)" xr:uid="{00000000-0002-0000-0000-000010000000}">
          <x14:formula1>
            <xm:f>Listas!$L$3:$L$11</xm:f>
          </x14:formula1>
          <xm:sqref>U12:U27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9D9D9"/>
  </sheetPr>
  <dimension ref="B2:R24"/>
  <sheetViews>
    <sheetView showGridLines="0" view="pageBreakPreview" topLeftCell="A24" zoomScaleNormal="100" workbookViewId="0">
      <pane xSplit="2" ySplit="1" topLeftCell="C25" activePane="bottomRight" state="frozen"/>
      <selection pane="bottomRight" activeCell="C25" sqref="C25"/>
      <selection pane="bottomLeft" activeCell="A25" sqref="A25"/>
      <selection pane="topRight" activeCell="C24" sqref="C24"/>
    </sheetView>
  </sheetViews>
  <sheetFormatPr defaultColWidth="10.83203125" defaultRowHeight="12.75"/>
  <cols>
    <col min="1" max="1" width="2.33203125" customWidth="1"/>
    <col min="2" max="2" width="4.5" style="60" customWidth="1"/>
    <col min="3" max="3" width="10.33203125" style="60" customWidth="1"/>
    <col min="4" max="4" width="8.1640625" style="60" customWidth="1"/>
    <col min="5" max="5" width="13.1640625" style="60" customWidth="1"/>
    <col min="6" max="6" width="20.33203125" style="60" customWidth="1"/>
    <col min="7" max="7" width="15.5" style="60" customWidth="1"/>
    <col min="8" max="8" width="6" style="60" customWidth="1"/>
    <col min="9" max="9" width="16.83203125" style="60" customWidth="1"/>
    <col min="10" max="10" width="10.5" style="60" customWidth="1"/>
    <col min="11" max="11" width="18.5" style="60" customWidth="1"/>
    <col min="12" max="12" width="12" style="60" customWidth="1"/>
    <col min="13" max="13" width="15" customWidth="1"/>
    <col min="14" max="14" width="22" customWidth="1"/>
    <col min="15" max="15" width="24.5" customWidth="1"/>
  </cols>
  <sheetData>
    <row r="2" spans="2:18" s="61" customFormat="1" ht="25.5" customHeight="1">
      <c r="B2" s="62" t="s">
        <v>14</v>
      </c>
      <c r="C2" s="62" t="s">
        <v>15</v>
      </c>
      <c r="D2" s="62" t="s">
        <v>16</v>
      </c>
      <c r="E2" s="63" t="s">
        <v>17</v>
      </c>
      <c r="F2" s="62" t="s">
        <v>18</v>
      </c>
      <c r="G2" s="62" t="s">
        <v>21</v>
      </c>
      <c r="H2" s="62" t="s">
        <v>136</v>
      </c>
      <c r="I2" s="62" t="s">
        <v>22</v>
      </c>
      <c r="J2" s="62" t="s">
        <v>137</v>
      </c>
      <c r="K2" s="62" t="s">
        <v>26</v>
      </c>
      <c r="L2" s="64" t="s">
        <v>25</v>
      </c>
      <c r="M2" s="64" t="s">
        <v>35</v>
      </c>
      <c r="N2" s="64" t="s">
        <v>27</v>
      </c>
      <c r="O2" s="64" t="s">
        <v>36</v>
      </c>
    </row>
    <row r="3" spans="2:18">
      <c r="B3" s="65">
        <v>1</v>
      </c>
      <c r="C3" s="66" t="s">
        <v>41</v>
      </c>
      <c r="D3" s="66" t="s">
        <v>42</v>
      </c>
      <c r="E3" s="66" t="s">
        <v>101</v>
      </c>
      <c r="F3" s="66" t="s">
        <v>138</v>
      </c>
      <c r="G3" s="66" t="s">
        <v>51</v>
      </c>
      <c r="H3" s="65">
        <v>1</v>
      </c>
      <c r="I3" s="66" t="s">
        <v>81</v>
      </c>
      <c r="J3" s="65">
        <v>1</v>
      </c>
      <c r="K3" s="67" t="s">
        <v>139</v>
      </c>
      <c r="L3" s="68">
        <v>2</v>
      </c>
      <c r="M3" s="65" t="s">
        <v>53</v>
      </c>
      <c r="N3" s="69" t="s">
        <v>75</v>
      </c>
      <c r="O3" s="70"/>
    </row>
    <row r="4" spans="2:18">
      <c r="B4" s="65">
        <v>2</v>
      </c>
      <c r="C4" s="66" t="s">
        <v>72</v>
      </c>
      <c r="D4" s="66" t="s">
        <v>58</v>
      </c>
      <c r="E4" s="66" t="s">
        <v>140</v>
      </c>
      <c r="F4" s="66" t="s">
        <v>141</v>
      </c>
      <c r="G4" s="66" t="s">
        <v>63</v>
      </c>
      <c r="H4" s="65">
        <v>2</v>
      </c>
      <c r="I4" s="66" t="s">
        <v>52</v>
      </c>
      <c r="J4" s="65">
        <v>2</v>
      </c>
      <c r="K4" s="71" t="s">
        <v>142</v>
      </c>
      <c r="L4" s="68">
        <v>3</v>
      </c>
      <c r="M4" s="65" t="s">
        <v>66</v>
      </c>
      <c r="N4" s="69" t="s">
        <v>67</v>
      </c>
      <c r="O4" s="72"/>
    </row>
    <row r="5" spans="2:18" ht="38.25" customHeight="1">
      <c r="B5" s="65">
        <v>3</v>
      </c>
      <c r="C5" s="73"/>
      <c r="D5" s="73"/>
      <c r="E5" s="66" t="s">
        <v>43</v>
      </c>
      <c r="F5" s="66" t="s">
        <v>44</v>
      </c>
      <c r="G5" s="66" t="s">
        <v>47</v>
      </c>
      <c r="H5" s="65">
        <v>3</v>
      </c>
      <c r="I5" s="66" t="s">
        <v>64</v>
      </c>
      <c r="J5" s="65">
        <v>3</v>
      </c>
      <c r="K5" s="74" t="s">
        <v>143</v>
      </c>
      <c r="L5" s="68">
        <v>4</v>
      </c>
      <c r="N5" s="69" t="s">
        <v>49</v>
      </c>
      <c r="O5" s="72"/>
      <c r="Q5" s="61"/>
      <c r="R5" s="61"/>
    </row>
    <row r="6" spans="2:18">
      <c r="B6" s="65">
        <v>4</v>
      </c>
      <c r="C6" s="73"/>
      <c r="D6" s="73"/>
      <c r="E6" s="66" t="s">
        <v>59</v>
      </c>
      <c r="F6" s="66" t="s">
        <v>144</v>
      </c>
      <c r="G6" s="66" t="s">
        <v>145</v>
      </c>
      <c r="H6" s="65">
        <v>4</v>
      </c>
      <c r="I6" s="66" t="s">
        <v>48</v>
      </c>
      <c r="J6" s="65">
        <v>4</v>
      </c>
      <c r="K6" s="75" t="s">
        <v>146</v>
      </c>
      <c r="L6" s="76">
        <v>5</v>
      </c>
      <c r="N6" s="66" t="s">
        <v>147</v>
      </c>
      <c r="O6" s="66" t="s">
        <v>147</v>
      </c>
      <c r="Q6" s="61"/>
      <c r="R6" s="61"/>
    </row>
    <row r="7" spans="2:18" ht="25.5" customHeight="1">
      <c r="B7" s="65">
        <v>5</v>
      </c>
      <c r="C7" s="73"/>
      <c r="D7" s="73"/>
      <c r="E7" s="73"/>
      <c r="F7" s="66" t="s">
        <v>60</v>
      </c>
      <c r="G7" s="66" t="s">
        <v>148</v>
      </c>
      <c r="H7" s="65">
        <v>5</v>
      </c>
      <c r="I7" s="66" t="s">
        <v>149</v>
      </c>
      <c r="J7" s="65">
        <v>5</v>
      </c>
      <c r="K7" s="73"/>
      <c r="L7" s="77">
        <v>6</v>
      </c>
      <c r="N7" s="66" t="s">
        <v>150</v>
      </c>
      <c r="O7" s="66" t="s">
        <v>150</v>
      </c>
      <c r="Q7" s="61"/>
      <c r="R7" s="61"/>
    </row>
    <row r="8" spans="2:18" ht="25.5" customHeight="1">
      <c r="B8" s="65">
        <v>6</v>
      </c>
      <c r="C8" s="73"/>
      <c r="D8" s="73"/>
      <c r="E8" s="73"/>
      <c r="F8" s="66" t="s">
        <v>151</v>
      </c>
      <c r="G8" s="73"/>
      <c r="H8" s="73"/>
      <c r="I8" s="73"/>
      <c r="J8" s="73"/>
      <c r="K8" s="73"/>
      <c r="L8" s="77">
        <v>7</v>
      </c>
      <c r="N8" s="66" t="s">
        <v>152</v>
      </c>
      <c r="O8" s="66" t="s">
        <v>152</v>
      </c>
      <c r="Q8" s="61"/>
      <c r="R8" s="61"/>
    </row>
    <row r="9" spans="2:18" ht="25.5" customHeight="1">
      <c r="B9" s="65">
        <v>7</v>
      </c>
      <c r="C9" s="73"/>
      <c r="D9" s="73"/>
      <c r="E9" s="73"/>
      <c r="F9" s="66" t="s">
        <v>153</v>
      </c>
      <c r="G9" s="73"/>
      <c r="H9" s="73"/>
      <c r="I9" s="73"/>
      <c r="J9" s="73"/>
      <c r="K9" s="73"/>
      <c r="L9" s="78">
        <v>8</v>
      </c>
      <c r="N9" s="66" t="s">
        <v>154</v>
      </c>
      <c r="O9" s="66" t="s">
        <v>154</v>
      </c>
      <c r="Q9" s="61"/>
      <c r="R9" s="61"/>
    </row>
    <row r="10" spans="2:18" ht="38.25" customHeight="1">
      <c r="B10" s="65">
        <v>8</v>
      </c>
      <c r="C10" s="73"/>
      <c r="D10" s="73"/>
      <c r="E10" s="73"/>
      <c r="F10" s="66" t="s">
        <v>90</v>
      </c>
      <c r="G10" s="73"/>
      <c r="H10" s="73"/>
      <c r="I10" s="73"/>
      <c r="J10" s="73"/>
      <c r="K10" s="73"/>
      <c r="L10" s="78">
        <v>9</v>
      </c>
      <c r="N10" s="66" t="s">
        <v>155</v>
      </c>
      <c r="O10" s="66" t="s">
        <v>155</v>
      </c>
      <c r="Q10" s="61"/>
      <c r="R10" s="61"/>
    </row>
    <row r="11" spans="2:18" ht="25.5" customHeight="1">
      <c r="B11" s="65">
        <v>9</v>
      </c>
      <c r="C11" s="73"/>
      <c r="D11" s="73"/>
      <c r="E11" s="73"/>
      <c r="F11" s="79"/>
      <c r="G11" s="73"/>
      <c r="H11" s="73"/>
      <c r="I11" s="73"/>
      <c r="J11" s="73"/>
      <c r="K11" s="73"/>
      <c r="L11" s="78">
        <v>10</v>
      </c>
      <c r="N11" s="66" t="s">
        <v>156</v>
      </c>
      <c r="O11" s="66" t="s">
        <v>156</v>
      </c>
      <c r="Q11" s="61"/>
      <c r="R11" s="61"/>
    </row>
    <row r="12" spans="2:18" ht="25.5" customHeight="1">
      <c r="B12" s="65">
        <v>10</v>
      </c>
      <c r="C12" s="73"/>
      <c r="D12" s="73"/>
      <c r="E12" s="73"/>
      <c r="F12" s="73"/>
      <c r="G12" s="73"/>
      <c r="H12" s="73"/>
      <c r="I12" s="73"/>
      <c r="J12" s="73"/>
      <c r="K12" s="73"/>
      <c r="L12" s="73"/>
      <c r="N12" s="66" t="s">
        <v>157</v>
      </c>
      <c r="O12" s="66" t="s">
        <v>157</v>
      </c>
      <c r="Q12" s="61"/>
      <c r="R12" s="61"/>
    </row>
    <row r="13" spans="2:18" ht="25.5" customHeight="1">
      <c r="B13" s="65">
        <v>11</v>
      </c>
      <c r="C13" s="73"/>
      <c r="D13" s="73"/>
      <c r="E13" s="73"/>
      <c r="F13" s="73"/>
      <c r="G13" s="73"/>
      <c r="H13" s="73"/>
      <c r="I13" s="73"/>
      <c r="J13" s="73"/>
      <c r="K13" s="73"/>
      <c r="L13" s="73"/>
      <c r="N13" s="66" t="s">
        <v>158</v>
      </c>
      <c r="O13" s="66" t="s">
        <v>158</v>
      </c>
      <c r="Q13" s="61"/>
      <c r="R13" s="61"/>
    </row>
    <row r="14" spans="2:18" ht="51" customHeight="1">
      <c r="B14" s="65">
        <v>12</v>
      </c>
      <c r="C14" s="73"/>
      <c r="D14" s="73"/>
      <c r="E14" s="73"/>
      <c r="F14" s="73"/>
      <c r="G14" s="73"/>
      <c r="H14" s="73"/>
      <c r="I14" s="73"/>
      <c r="J14" s="73"/>
      <c r="K14" s="73"/>
      <c r="L14" s="73"/>
      <c r="N14" s="66" t="s">
        <v>3</v>
      </c>
      <c r="O14" s="66" t="s">
        <v>3</v>
      </c>
      <c r="Q14" s="61"/>
      <c r="R14" s="61"/>
    </row>
    <row r="15" spans="2:18" ht="25.5" customHeight="1">
      <c r="B15" s="65">
        <v>13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N15" s="66" t="s">
        <v>159</v>
      </c>
      <c r="O15" s="66" t="s">
        <v>159</v>
      </c>
      <c r="Q15" s="61"/>
      <c r="R15" s="61"/>
    </row>
    <row r="16" spans="2:18" ht="25.5" customHeight="1">
      <c r="B16" s="65">
        <v>14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N16" s="66" t="s">
        <v>160</v>
      </c>
      <c r="O16" s="66" t="s">
        <v>160</v>
      </c>
      <c r="Q16" s="61"/>
      <c r="R16" s="61"/>
    </row>
    <row r="17" spans="2:18" ht="38.25" customHeight="1">
      <c r="B17" s="65">
        <v>15</v>
      </c>
      <c r="C17" s="73"/>
      <c r="D17" s="73"/>
      <c r="E17" s="73"/>
      <c r="F17" s="73"/>
      <c r="G17" s="73"/>
      <c r="H17" s="73"/>
      <c r="I17" s="73"/>
      <c r="J17" s="73"/>
      <c r="K17" s="73"/>
      <c r="L17" s="73"/>
      <c r="N17" s="66" t="s">
        <v>161</v>
      </c>
      <c r="O17" s="66" t="s">
        <v>161</v>
      </c>
      <c r="Q17" s="61"/>
      <c r="R17" s="61"/>
    </row>
    <row r="18" spans="2:18" ht="51" customHeight="1">
      <c r="B18" s="65">
        <v>16</v>
      </c>
      <c r="C18" s="73"/>
      <c r="D18" s="73"/>
      <c r="E18" s="73"/>
      <c r="F18" s="73"/>
      <c r="G18" s="73"/>
      <c r="H18" s="73"/>
      <c r="I18" s="73"/>
      <c r="J18" s="73"/>
      <c r="K18" s="73"/>
      <c r="L18" s="73"/>
      <c r="N18" s="66" t="s">
        <v>162</v>
      </c>
      <c r="O18" s="66" t="s">
        <v>162</v>
      </c>
      <c r="Q18" s="61"/>
      <c r="R18" s="61"/>
    </row>
    <row r="19" spans="2:18" ht="38.25" customHeight="1">
      <c r="B19" s="65">
        <v>17</v>
      </c>
      <c r="C19" s="73"/>
      <c r="D19" s="73"/>
      <c r="E19" s="73"/>
      <c r="F19" s="73"/>
      <c r="G19" s="73"/>
      <c r="H19" s="73"/>
      <c r="I19" s="73"/>
      <c r="J19" s="73"/>
      <c r="K19" s="73"/>
      <c r="L19" s="73"/>
      <c r="N19" s="66" t="s">
        <v>163</v>
      </c>
      <c r="O19" s="66" t="s">
        <v>163</v>
      </c>
      <c r="Q19" s="61"/>
      <c r="R19" s="61"/>
    </row>
    <row r="20" spans="2:18" ht="51" customHeight="1">
      <c r="B20" s="65">
        <v>18</v>
      </c>
      <c r="K20" s="73"/>
      <c r="N20" s="66" t="s">
        <v>164</v>
      </c>
      <c r="O20" s="66" t="s">
        <v>164</v>
      </c>
      <c r="Q20" s="61"/>
      <c r="R20" s="61"/>
    </row>
    <row r="21" spans="2:18" ht="38.25" customHeight="1">
      <c r="B21" s="65">
        <v>19</v>
      </c>
      <c r="N21" s="66" t="s">
        <v>165</v>
      </c>
      <c r="O21" s="66" t="s">
        <v>165</v>
      </c>
      <c r="Q21" s="61"/>
      <c r="R21" s="61"/>
    </row>
    <row r="22" spans="2:18">
      <c r="B22" s="65">
        <v>20</v>
      </c>
      <c r="Q22" s="61"/>
      <c r="R22" s="61"/>
    </row>
    <row r="23" spans="2:18">
      <c r="Q23" s="61"/>
      <c r="R23" s="61"/>
    </row>
    <row r="24" spans="2:18">
      <c r="Q24" s="61"/>
      <c r="R24" s="61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0CD7322E0A14D4F9213EAEA28198D4D" ma:contentTypeVersion="12" ma:contentTypeDescription="Crear nuevo documento." ma:contentTypeScope="" ma:versionID="cacd556fb89b405c57edb3d90c49bf50">
  <xsd:schema xmlns:xsd="http://www.w3.org/2001/XMLSchema" xmlns:xs="http://www.w3.org/2001/XMLSchema" xmlns:p="http://schemas.microsoft.com/office/2006/metadata/properties" xmlns:ns2="63c11f8f-6e72-4f27-add6-0409666d8a77" xmlns:ns3="1d6abf8d-0bae-467f-b1a7-be496c391eb0" targetNamespace="http://schemas.microsoft.com/office/2006/metadata/properties" ma:root="true" ma:fieldsID="adab8cd3146b1dc1fdfb6126ac8bd3f7" ns2:_="" ns3:_="">
    <xsd:import namespace="63c11f8f-6e72-4f27-add6-0409666d8a77"/>
    <xsd:import namespace="1d6abf8d-0bae-467f-b1a7-be496c391e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c11f8f-6e72-4f27-add6-0409666d8a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fd2cf0eb-9827-4521-962f-5ac362b474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6abf8d-0bae-467f-b1a7-be496c391eb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6834caa-0f3e-4b08-af00-5a942c8ecbbc}" ma:internalName="TaxCatchAll" ma:showField="CatchAllData" ma:web="1d6abf8d-0bae-467f-b1a7-be496c391e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6abf8d-0bae-467f-b1a7-be496c391eb0" xsi:nil="true"/>
    <lcf76f155ced4ddcb4097134ff3c332f xmlns="63c11f8f-6e72-4f27-add6-0409666d8a7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CE1231-DC62-407D-90FD-CF0DCE09AD30}"/>
</file>

<file path=customXml/itemProps2.xml><?xml version="1.0" encoding="utf-8"?>
<ds:datastoreItem xmlns:ds="http://schemas.openxmlformats.org/officeDocument/2006/customXml" ds:itemID="{5657140A-44FF-4D91-B717-EE964ABFCCE6}"/>
</file>

<file path=customXml/itemProps3.xml><?xml version="1.0" encoding="utf-8"?>
<ds:datastoreItem xmlns:ds="http://schemas.openxmlformats.org/officeDocument/2006/customXml" ds:itemID="{72566786-5EE8-4BA1-A3B5-90F9F5020E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Lucas Jose Ruiz Rico</dc:creator>
  <cp:keywords/>
  <dc:description/>
  <cp:lastModifiedBy>Luis Marcelo Renteria Asprilla</cp:lastModifiedBy>
  <cp:revision>0</cp:revision>
  <dcterms:created xsi:type="dcterms:W3CDTF">2021-07-26T18:01:38Z</dcterms:created>
  <dcterms:modified xsi:type="dcterms:W3CDTF">2026-09-10T14:04:27Z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0x01010070CD7322E0A14D4F9213EAEA28198D4D</vt:lpwstr>
  </property>
  <property fmtid="{D5CDD505-2E9C-101B-9397-08002B2CF9AE}" pid="3" name="MediaServiceImageTags">
    <vt:lpwstr/>
  </property>
</Properties>
</file>