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4"/>
  <workbookPr defaultThemeVersion="166925"/>
  <mc:AlternateContent xmlns:mc="http://schemas.openxmlformats.org/markup-compatibility/2006">
    <mc:Choice Requires="x15">
      <x15ac:absPath xmlns:x15ac="http://schemas.microsoft.com/office/spreadsheetml/2010/11/ac" url="/Users/jahuer/Desktop/jahuer back up/ESAP-/PROCESOS DE SELECCIÓN/SUBASTAS /3. COMITE /"/>
    </mc:Choice>
  </mc:AlternateContent>
  <xr:revisionPtr revIDLastSave="0" documentId="8_{4B5902FA-5BD8-864A-B173-E632F5A11337}" xr6:coauthVersionLast="47" xr6:coauthVersionMax="47" xr10:uidLastSave="{00000000-0000-0000-0000-000000000000}"/>
  <bookViews>
    <workbookView xWindow="0" yWindow="460" windowWidth="27320" windowHeight="13520" xr2:uid="{00000000-000D-0000-FFFF-FFFF00000000}"/>
  </bookViews>
  <sheets>
    <sheet name="ESTUDIO DE MERCADO" sheetId="11" r:id="rId1"/>
    <sheet name="CHECK" sheetId="6" state="hidden" r:id="rId2"/>
  </sheets>
  <definedNames>
    <definedName name="_xlnm._FilterDatabase" localSheetId="0" hidden="1">'ESTUDIO DE MERCADO'!$B$13:$C$14</definedName>
    <definedName name="_xlnm.Print_Area" localSheetId="0">'ESTUDIO DE MERCADO'!$A$1:$W$56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1" l="1"/>
  <c r="V46" i="11"/>
  <c r="V45" i="11"/>
  <c r="V44" i="11"/>
  <c r="V43" i="11"/>
  <c r="V42" i="11"/>
  <c r="V41" i="11"/>
  <c r="V40" i="11"/>
  <c r="V39" i="11"/>
  <c r="V38" i="11"/>
  <c r="V37" i="11"/>
  <c r="V36" i="11"/>
  <c r="V35" i="11"/>
  <c r="V34" i="11"/>
  <c r="V33" i="11"/>
  <c r="V32" i="11"/>
  <c r="V31" i="11"/>
  <c r="V30" i="11"/>
  <c r="V29" i="11"/>
  <c r="V28" i="11"/>
  <c r="V27" i="11"/>
  <c r="V26" i="11"/>
  <c r="V25" i="11"/>
  <c r="V24" i="11"/>
  <c r="V23" i="11"/>
  <c r="V22" i="11"/>
  <c r="V21" i="11"/>
  <c r="V20" i="11"/>
  <c r="V19" i="11"/>
  <c r="V18" i="11"/>
  <c r="V17" i="11"/>
  <c r="V16" i="11"/>
  <c r="V15" i="11"/>
  <c r="V14" i="11"/>
  <c r="T46" i="11"/>
  <c r="T45" i="11"/>
  <c r="T44" i="11"/>
  <c r="T43" i="11"/>
  <c r="T42" i="11"/>
  <c r="T41" i="11"/>
  <c r="T40" i="11"/>
  <c r="T39" i="11"/>
  <c r="T38" i="11"/>
  <c r="T37" i="11"/>
  <c r="T36" i="11"/>
  <c r="T35" i="11"/>
  <c r="T34" i="11"/>
  <c r="T33" i="11"/>
  <c r="T32" i="11"/>
  <c r="T31" i="11"/>
  <c r="T30" i="11"/>
  <c r="T29" i="11"/>
  <c r="T28" i="11"/>
  <c r="T27" i="11"/>
  <c r="T26" i="11"/>
  <c r="T25" i="11"/>
  <c r="T24" i="11"/>
  <c r="T23" i="11"/>
  <c r="T22" i="11"/>
  <c r="T21" i="11"/>
  <c r="T20" i="11"/>
  <c r="T19" i="11"/>
  <c r="T18" i="11"/>
  <c r="T17" i="11"/>
  <c r="T16" i="11"/>
  <c r="T15" i="11"/>
  <c r="T14" i="11"/>
  <c r="R46" i="11"/>
  <c r="R45" i="11"/>
  <c r="R44" i="11"/>
  <c r="R43" i="11"/>
  <c r="R42" i="11"/>
  <c r="R41" i="11"/>
  <c r="R40" i="11"/>
  <c r="R39" i="11"/>
  <c r="R38" i="11"/>
  <c r="R37" i="11"/>
  <c r="R36" i="11"/>
  <c r="R35" i="11"/>
  <c r="R34" i="11"/>
  <c r="R33" i="11"/>
  <c r="R32" i="11"/>
  <c r="R31" i="11"/>
  <c r="R30" i="11"/>
  <c r="R29" i="11"/>
  <c r="R28" i="11"/>
  <c r="R27" i="11"/>
  <c r="R26" i="11"/>
  <c r="R25" i="11"/>
  <c r="R24" i="11"/>
  <c r="R23" i="11"/>
  <c r="R22" i="11"/>
  <c r="R21" i="11"/>
  <c r="R20" i="11"/>
  <c r="R19" i="11"/>
  <c r="R18" i="11"/>
  <c r="R17" i="11"/>
  <c r="R16" i="11"/>
  <c r="R15" i="11"/>
  <c r="R14" i="11"/>
  <c r="P47" i="11"/>
  <c r="Q46" i="11"/>
  <c r="Q45" i="11"/>
  <c r="Q44" i="11"/>
  <c r="Q43" i="11"/>
  <c r="Q42" i="11"/>
  <c r="Q41" i="11"/>
  <c r="Q40" i="11"/>
  <c r="Q39" i="11"/>
  <c r="Q38" i="11"/>
  <c r="Q37" i="11"/>
  <c r="Q36" i="11"/>
  <c r="Q35" i="11"/>
  <c r="Q34" i="11"/>
  <c r="Q33" i="11"/>
  <c r="Q32" i="11"/>
  <c r="Q31" i="11"/>
  <c r="Q30" i="11"/>
  <c r="Q29" i="11"/>
  <c r="Q28" i="11"/>
  <c r="Q27" i="11"/>
  <c r="Q26" i="11"/>
  <c r="Q25" i="11"/>
  <c r="Q24" i="11"/>
  <c r="Q23" i="11"/>
  <c r="Q22" i="11"/>
  <c r="Q21" i="11"/>
  <c r="Q20" i="11"/>
  <c r="Q19" i="11"/>
  <c r="Q18" i="11"/>
  <c r="Q17" i="11"/>
  <c r="Q16" i="11"/>
  <c r="Q47" i="11" s="1"/>
  <c r="Q15" i="11"/>
  <c r="Q14" i="11"/>
  <c r="N47"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14" i="11"/>
  <c r="O47" i="11" l="1"/>
  <c r="S46" i="11"/>
  <c r="S44" i="11"/>
  <c r="S43" i="11"/>
  <c r="S42" i="11"/>
  <c r="S41" i="11"/>
  <c r="S40" i="11"/>
  <c r="S39" i="11"/>
  <c r="S38" i="11"/>
  <c r="S37" i="11"/>
  <c r="S36" i="11"/>
  <c r="S35" i="11"/>
  <c r="S34" i="11"/>
  <c r="S33" i="11"/>
  <c r="S32" i="11"/>
  <c r="S31" i="11"/>
  <c r="S30" i="11"/>
  <c r="S29" i="11"/>
  <c r="S28" i="11"/>
  <c r="S27" i="11"/>
  <c r="S26" i="11"/>
  <c r="S25" i="11"/>
  <c r="S24" i="11"/>
  <c r="S22" i="11"/>
  <c r="S21" i="11"/>
  <c r="S20" i="11"/>
  <c r="S19" i="11"/>
  <c r="S18" i="11"/>
  <c r="S17" i="11"/>
  <c r="S16" i="11"/>
  <c r="S15" i="11"/>
  <c r="S14" i="11"/>
  <c r="W46" i="11"/>
  <c r="U46" i="11"/>
  <c r="U44" i="11"/>
  <c r="W23" i="11"/>
  <c r="U23" i="11"/>
  <c r="U20" i="11"/>
  <c r="W20" i="11"/>
  <c r="W18" i="11"/>
  <c r="W19" i="11"/>
  <c r="W21" i="11"/>
  <c r="W36" i="11"/>
  <c r="W37" i="11"/>
  <c r="W38" i="11"/>
  <c r="W39" i="11"/>
  <c r="W15" i="11"/>
  <c r="W16" i="11"/>
  <c r="W17" i="11"/>
  <c r="W22" i="11"/>
  <c r="W24" i="11"/>
  <c r="W25" i="11"/>
  <c r="W26" i="11"/>
  <c r="W27" i="11"/>
  <c r="W28" i="11"/>
  <c r="W29" i="11"/>
  <c r="W30" i="11"/>
  <c r="W31" i="11"/>
  <c r="W32" i="11"/>
  <c r="W33" i="11"/>
  <c r="W34" i="11"/>
  <c r="W35" i="11"/>
  <c r="W40" i="11"/>
  <c r="W41" i="11"/>
  <c r="W42" i="11"/>
  <c r="W43" i="11"/>
  <c r="W44" i="11"/>
  <c r="W45" i="11"/>
  <c r="U16" i="11"/>
  <c r="U17" i="11"/>
  <c r="U34" i="11"/>
  <c r="U40" i="11"/>
  <c r="U42" i="11"/>
  <c r="U43" i="11"/>
  <c r="U45" i="11"/>
  <c r="U15" i="11"/>
  <c r="U18" i="11"/>
  <c r="U19" i="11"/>
  <c r="U21" i="11"/>
  <c r="U22" i="11"/>
  <c r="U24" i="11"/>
  <c r="U25" i="11"/>
  <c r="U26" i="11"/>
  <c r="U27" i="11"/>
  <c r="U28" i="11"/>
  <c r="U29" i="11"/>
  <c r="U30" i="11"/>
  <c r="U31" i="11"/>
  <c r="U32" i="11"/>
  <c r="U33" i="11"/>
  <c r="U35" i="11"/>
  <c r="U36" i="11"/>
  <c r="U37" i="11"/>
  <c r="U38" i="11"/>
  <c r="U39" i="11"/>
  <c r="U41" i="11"/>
  <c r="S45" i="11"/>
  <c r="U14" i="11"/>
  <c r="M15" i="11"/>
  <c r="M16" i="11"/>
  <c r="M17" i="11"/>
  <c r="M18" i="11"/>
  <c r="M19" i="11"/>
  <c r="M20" i="11"/>
  <c r="M21" i="11"/>
  <c r="M22" i="11"/>
  <c r="M23" i="11"/>
  <c r="M24" i="11"/>
  <c r="M25" i="11"/>
  <c r="M26" i="11"/>
  <c r="M27" i="11"/>
  <c r="M28" i="11"/>
  <c r="M29" i="11"/>
  <c r="M30" i="11"/>
  <c r="M31" i="11"/>
  <c r="M32" i="11"/>
  <c r="M33" i="11"/>
  <c r="M34" i="11"/>
  <c r="M35" i="11"/>
  <c r="M36" i="11"/>
  <c r="M37" i="11"/>
  <c r="M38" i="11"/>
  <c r="M39" i="11"/>
  <c r="M40" i="11"/>
  <c r="M41" i="11"/>
  <c r="M42" i="11"/>
  <c r="M43" i="11"/>
  <c r="M44" i="11"/>
  <c r="M45" i="11"/>
  <c r="M46" i="11"/>
  <c r="M14" i="11"/>
  <c r="L47" i="11"/>
  <c r="K46" i="11"/>
  <c r="K15" i="11"/>
  <c r="K16" i="11"/>
  <c r="K17" i="11"/>
  <c r="K18" i="11"/>
  <c r="K19" i="11"/>
  <c r="K20" i="11"/>
  <c r="K21" i="11"/>
  <c r="K22" i="11"/>
  <c r="K23" i="11"/>
  <c r="K24" i="11"/>
  <c r="K25" i="11"/>
  <c r="K26" i="11"/>
  <c r="K27" i="11"/>
  <c r="K28" i="11"/>
  <c r="K29" i="11"/>
  <c r="K30" i="11"/>
  <c r="K31" i="11"/>
  <c r="K32" i="11"/>
  <c r="K33" i="11"/>
  <c r="K34" i="11"/>
  <c r="K35" i="11"/>
  <c r="K36" i="11"/>
  <c r="K37" i="11"/>
  <c r="K38" i="11"/>
  <c r="K39" i="11"/>
  <c r="K40" i="11"/>
  <c r="K41" i="11"/>
  <c r="K42" i="11"/>
  <c r="K43" i="11"/>
  <c r="K44" i="11"/>
  <c r="K45" i="11"/>
  <c r="K14" i="11"/>
  <c r="I15" i="11"/>
  <c r="I16" i="11"/>
  <c r="I17" i="11"/>
  <c r="I18" i="11"/>
  <c r="I19" i="11"/>
  <c r="I20" i="11"/>
  <c r="I21" i="11"/>
  <c r="I22" i="11"/>
  <c r="I23" i="11"/>
  <c r="I24" i="11"/>
  <c r="I25" i="11"/>
  <c r="I26" i="11"/>
  <c r="I27" i="11"/>
  <c r="I28" i="11"/>
  <c r="I29" i="11"/>
  <c r="I30" i="11"/>
  <c r="I31" i="11"/>
  <c r="I32" i="11"/>
  <c r="I33" i="11"/>
  <c r="I34" i="11"/>
  <c r="I35" i="11"/>
  <c r="I36" i="11"/>
  <c r="I37" i="11"/>
  <c r="I38" i="11"/>
  <c r="I39" i="11"/>
  <c r="I40" i="11"/>
  <c r="I41" i="11"/>
  <c r="I42" i="11"/>
  <c r="I43" i="11"/>
  <c r="I44" i="11"/>
  <c r="I45" i="11"/>
  <c r="I46" i="11"/>
  <c r="I14" i="11"/>
  <c r="G15" i="11"/>
  <c r="G16" i="11"/>
  <c r="G17" i="11"/>
  <c r="G18" i="11"/>
  <c r="G19" i="11"/>
  <c r="G20" i="11"/>
  <c r="G21" i="11"/>
  <c r="G22" i="11"/>
  <c r="G23" i="11"/>
  <c r="G24" i="11"/>
  <c r="G25" i="11"/>
  <c r="G26" i="11"/>
  <c r="G27" i="11"/>
  <c r="G28" i="11"/>
  <c r="G29" i="11"/>
  <c r="G30" i="11"/>
  <c r="G31" i="11"/>
  <c r="G32" i="11"/>
  <c r="G33" i="11"/>
  <c r="G34" i="11"/>
  <c r="G35" i="11"/>
  <c r="G36" i="11"/>
  <c r="G37" i="11"/>
  <c r="G38" i="11"/>
  <c r="G39" i="11"/>
  <c r="G40" i="11"/>
  <c r="G41" i="11"/>
  <c r="G42" i="11"/>
  <c r="G43" i="11"/>
  <c r="G44" i="11"/>
  <c r="G45" i="11"/>
  <c r="G46" i="11"/>
  <c r="G14" i="11"/>
  <c r="J47" i="11"/>
  <c r="H47" i="11"/>
  <c r="F47" i="11"/>
  <c r="M47" i="11" l="1"/>
  <c r="W47" i="11"/>
  <c r="S23" i="11"/>
  <c r="S47" i="11" s="1"/>
  <c r="R47" i="11"/>
  <c r="T47" i="11"/>
  <c r="K47" i="11"/>
  <c r="V47" i="11"/>
  <c r="I47" i="11"/>
  <c r="U47" i="11"/>
  <c r="G47" i="11"/>
</calcChain>
</file>

<file path=xl/sharedStrings.xml><?xml version="1.0" encoding="utf-8"?>
<sst xmlns="http://schemas.openxmlformats.org/spreadsheetml/2006/main" count="156" uniqueCount="111">
  <si>
    <t>PLANTILLA
ESTUDIO DE MERCADO</t>
  </si>
  <si>
    <t>CÓDIGO:</t>
  </si>
  <si>
    <t>VERSIÓN:</t>
  </si>
  <si>
    <t>FECHA</t>
  </si>
  <si>
    <t>Proceso: Gestión Financiera</t>
  </si>
  <si>
    <t>Documento de referencia: Instructivo Estructuración Financiera y Económica de los Porcesos Contractuales; Manual de Contratación</t>
  </si>
  <si>
    <t xml:space="preserve">Esta sección se debe ajustar de acuerdo a la necesidad del proceso, es importante mantener la línea de colores y fuentes de esta plantilla. </t>
  </si>
  <si>
    <t>VALOR UNITARIO CON IVA</t>
  </si>
  <si>
    <t>MEDIDAS ESTADISTICAS</t>
  </si>
  <si>
    <t>ITEM</t>
  </si>
  <si>
    <t>DESCRIPCIÓN-CONCEPTO-ACTIVIDAD</t>
  </si>
  <si>
    <t xml:space="preserve">UNIDAD DE MEDIDA </t>
  </si>
  <si>
    <t>CANTIDADES APROXIMADAS</t>
  </si>
  <si>
    <t>VALOR TOTAL  CON IVA</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</si>
  <si>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</si>
  <si>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</si>
  <si>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</si>
  <si>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</si>
  <si>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</si>
  <si>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</si>
  <si>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</si>
  <si>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</si>
  <si>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</si>
  <si>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</si>
  <si>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</si>
  <si>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</si>
  <si>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</si>
  <si>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</si>
  <si>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</si>
  <si>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</si>
  <si>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</si>
  <si>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</si>
  <si>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</si>
  <si>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</si>
  <si>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</si>
  <si>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</si>
  <si>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</si>
  <si>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</si>
  <si>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</si>
  <si>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</si>
  <si>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</si>
  <si>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</si>
  <si>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</si>
  <si>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</si>
  <si>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</si>
  <si>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</si>
  <si>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</si>
  <si>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</si>
  <si>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</si>
  <si>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</si>
  <si>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</si>
  <si>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</si>
  <si>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</si>
  <si>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</si>
  <si>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</si>
  <si>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</si>
  <si>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</si>
  <si>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</si>
  <si>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</si>
  <si>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</si>
  <si>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</si>
  <si>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</si>
  <si>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</si>
  <si>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</si>
  <si>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</si>
  <si>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</si>
  <si>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KAREN LIZETH VILLAMIZAR MARTÍNEZ - CONTRATISTA - DIRECCIÓN FINANCIERA</t>
  </si>
  <si>
    <t>UND</t>
  </si>
  <si>
    <t>Adquisición e instalación del mobiliario requerido para la Biblioteca de la Sede Central CAN de la Escuela Superior de Administración Pública – ESAP</t>
  </si>
  <si>
    <t xml:space="preserve">EMPRESA 1
ZU MOBILIARIO </t>
  </si>
  <si>
    <r>
      <rPr>
        <b/>
        <sz val="24"/>
        <color theme="1"/>
        <rFont val="Arial Narrow"/>
        <family val="2"/>
      </rPr>
      <t>ASIENTO TIPO COJÍN:</t>
    </r>
    <r>
      <rPr>
        <sz val="24"/>
        <color theme="1"/>
        <rFont val="Arial Narrow"/>
        <family val="2"/>
      </rPr>
      <t xml:space="preserve"> Diámetro 0,45 m; espesor 0,08–0,10 m. Relleno en espuma de poliuretano D-25 a D-30. Tapizado en tela de alto tráfico, mínimo 25.000 ciclos Martindale, funda desenfundable con cremallera oculta y sistema de fijación mediante velcro cuando se requiera. (Ver anexo técnico)</t>
    </r>
  </si>
  <si>
    <r>
      <rPr>
        <b/>
        <sz val="24"/>
        <color theme="1"/>
        <rFont val="Arial Narrow"/>
        <family val="2"/>
      </rPr>
      <t>BIBLIOTECA ALTA:</t>
    </r>
    <r>
      <rPr>
        <sz val="24"/>
        <color theme="1"/>
        <rFont val="Arial Narrow"/>
        <family val="2"/>
      </rPr>
      <t xml:space="preserve"> Dimensiones: 1,80 × 0,86 × 0,30 m. Fabricada en MDF o tablero de partículas de alta densidad, mínimo 650 kg/m³. Entrepaños ajustables, carga mínima 40 kg por nivel, PVC de 2 mm en cantos y sistema de anclaje a piso y/o pared para garantizar estabilidad. (Ver anexo técnico)</t>
    </r>
  </si>
  <si>
    <r>
      <rPr>
        <b/>
        <sz val="24"/>
        <color theme="1"/>
        <rFont val="Arial Narrow"/>
        <family val="2"/>
      </rPr>
      <t>BIBLIOTECA ALTA TIPO FOAMBOOK:</t>
    </r>
    <r>
      <rPr>
        <sz val="24"/>
        <color theme="1"/>
        <rFont val="Arial Narrow"/>
        <family val="2"/>
      </rPr>
      <t xml:space="preserve"> Dimensiones: 1,80 × 4,70 × 0,48 m. MDF o tablero de partículas de alta densidad, espesor mínimo 18 mm, acabado melamínico, casilleros independientes y elementos tapizados en tela institucional color azul. Carga mínima 15 kg por casillero y sistema de estabilización y anclaje. (Ver anexo técnico)</t>
    </r>
  </si>
  <si>
    <r>
      <rPr>
        <b/>
        <sz val="24"/>
        <color theme="1"/>
        <rFont val="Arial Narrow"/>
        <family val="2"/>
      </rPr>
      <t>BIBLIOTECA ALTA TIPO FOAMBOOK:</t>
    </r>
    <r>
      <rPr>
        <sz val="24"/>
        <color theme="1"/>
        <rFont val="Arial Narrow"/>
        <family val="2"/>
      </rPr>
      <t xml:space="preserve"> Dimensiones: 1,80 × 2,00 × 0,48 m. Fabricada en MDF o tablero de partículas de alta densidad de 18 mm, acabado melamínico, casilleros abiertos y paneles tapizados. Carga mínima 15 kg por casillero, cantos en PVC de 2 mm, patas niveladoras y anclaje superior a pared o estructura fija. (Ver anexo técnico)</t>
    </r>
  </si>
  <si>
    <r>
      <rPr>
        <b/>
        <sz val="24"/>
        <color theme="1"/>
        <rFont val="Arial Narrow"/>
        <family val="2"/>
      </rPr>
      <t xml:space="preserve">ESCRITORIO TIPO L: </t>
    </r>
    <r>
      <rPr>
        <sz val="24"/>
        <color theme="1"/>
        <rFont val="Arial Narrow"/>
        <family val="2"/>
      </rPr>
      <t>Dimensiones: 1,515 × 1,165 × 0,765 m; tablero MDP de 15 mm con acabado melamínico Duna y blanco mate. Ala con compartimento cerrado y dos repisas ajustables. Carga mínima 35 kg en superficie y 5 kg por repisa. (Ver anexo técnico)</t>
    </r>
  </si>
  <si>
    <r>
      <rPr>
        <b/>
        <sz val="24"/>
        <color theme="1"/>
        <rFont val="Arial Narrow"/>
        <family val="2"/>
      </rPr>
      <t>ESTACIÓN DE TRABAJO:</t>
    </r>
    <r>
      <rPr>
        <sz val="24"/>
        <color theme="1"/>
        <rFont val="Arial Narrow"/>
        <family val="2"/>
      </rPr>
      <t xml:space="preserve"> Dimensiones: 1,80 × 0,90 × 0,75 m. Superficie en MDF o tablero de partículas de mínimo 25 mm, acabado tipo madera. Estructura metálica tubular, pintura electrostática negra, canaleta pasacables y niveladores. Capacidad mínima 80 kg. (Ver anexo técnico)</t>
    </r>
  </si>
  <si>
    <r>
      <rPr>
        <b/>
        <sz val="24"/>
        <color theme="1"/>
        <rFont val="Arial Narrow"/>
        <family val="2"/>
      </rPr>
      <t xml:space="preserve">ESTACIÓN DE TRABAJO: </t>
    </r>
    <r>
      <rPr>
        <sz val="24"/>
        <color theme="1"/>
        <rFont val="Arial Narrow"/>
        <family val="2"/>
      </rPr>
      <t>Dimensiones: 1,80 × 0,46 × 1,10 m. Estructura y niveles con tablero mínimo de 18 mm, carga mínima 40 kg por nivel y deflexión máxima L/300. Cantos en PVC de 2 mm y sistema de anclaje a piso y/o pared. (Ver anexo técnico)</t>
    </r>
  </si>
  <si>
    <r>
      <rPr>
        <b/>
        <sz val="24"/>
        <color theme="1"/>
        <rFont val="Arial Narrow"/>
        <family val="2"/>
      </rPr>
      <t xml:space="preserve">ESTACIÓN DE TRABAJO MODULAR: </t>
    </r>
    <r>
      <rPr>
        <sz val="24"/>
        <color theme="1"/>
        <rFont val="Arial Narrow"/>
        <family val="2"/>
      </rPr>
      <t>Configuración de cuatro puestos, cada módulo de 1,20 × 0,60 × 0,75 m. Superficie mínima 25 mm, estructura metálica, divisiones en vidrio templado de mínimo 5 mm, canalización de cableado, niveladores y capacidad mínima de 40 kg por puesto. (Ver anexo técnico)</t>
    </r>
  </si>
  <si>
    <r>
      <rPr>
        <b/>
        <sz val="24"/>
        <color theme="1"/>
        <rFont val="Arial Narrow"/>
        <family val="2"/>
      </rPr>
      <t>GRADERÍA ESCALONADA CON MÓDULOS DE ALMACENAMIENTO:</t>
    </r>
    <r>
      <rPr>
        <sz val="24"/>
        <color theme="1"/>
        <rFont val="Arial Narrow"/>
        <family val="2"/>
      </rPr>
      <t xml:space="preserve"> Elemento de fabricación especial conforme a planos aprobados. Estructura metálica portante y revestimiento en madera; contrahuella 0,35–0,40 m, huella 0,75–0,90 m y nichos de almacenamiento integrados. Capacidad mínima 400 kg/m², acabados antideslizantes y anclaje estructural al piso. Requiere planos y memoria de cálculo para aprobación. (Ver anexo técnico)</t>
    </r>
  </si>
  <si>
    <r>
      <rPr>
        <b/>
        <sz val="24"/>
        <color theme="1"/>
        <rFont val="Arial Narrow"/>
        <family val="2"/>
      </rPr>
      <t xml:space="preserve">JARDINERA CON ESTRUCTURA Y ESTANTE: </t>
    </r>
    <r>
      <rPr>
        <sz val="24"/>
        <color theme="1"/>
        <rFont val="Arial Narrow"/>
        <family val="2"/>
      </rPr>
      <t>Dimensiones generales 1,20 × 0,30 × 0,50 m. Jardinera con capacidad mínima de 30 litros, sistema de drenaje e impermeabilización. Estructura tubular metálica negra y estantería resistente a humedad con acabado tipo madera. Peso aproximado 35–40 kg sin sustrato ni plantas. (Ver anexo técnico)</t>
    </r>
  </si>
  <si>
    <r>
      <rPr>
        <b/>
        <sz val="24"/>
        <color theme="1"/>
        <rFont val="Arial Narrow"/>
        <family val="2"/>
      </rPr>
      <t>JARDINERA:</t>
    </r>
    <r>
      <rPr>
        <sz val="24"/>
        <color theme="1"/>
        <rFont val="Arial Narrow"/>
        <family val="2"/>
      </rPr>
      <t xml:space="preserve"> Dimensiones exteriores 1,20 × 0,35 × 0,45 m; volumen útil mínimo 95 litros. Fabricada en concreto, microcemento reforzado o equivalente, con sistema de drenaje, impermeabilización y acabado gris. Peso máximo 100 kg sin sustrato ni vegetación. (Ver anexo técnico)</t>
    </r>
  </si>
  <si>
    <r>
      <rPr>
        <b/>
        <sz val="24"/>
        <color theme="1"/>
        <rFont val="Arial Narrow"/>
        <family val="2"/>
      </rPr>
      <t>MATERIAL RANURADO:</t>
    </r>
    <r>
      <rPr>
        <sz val="24"/>
        <color theme="1"/>
        <rFont val="Arial Narrow"/>
        <family val="2"/>
      </rPr>
      <t xml:space="preserve"> MDF o tablero de partículas con acabado melamínico o chapa de madera natural, tono roble claro. Listones de 15–18 mm de espesor, 40–60 mm de ancho y separación uniforme de 3–5 mm. Fijación oculta y acabado resistente a rayado y humedad ocasional. (Ver anexo técnico)</t>
    </r>
  </si>
  <si>
    <r>
      <rPr>
        <b/>
        <sz val="24"/>
        <color theme="1"/>
        <rFont val="Arial Narrow"/>
        <family val="2"/>
      </rPr>
      <t xml:space="preserve">MESA AUXILIAR: </t>
    </r>
    <r>
      <rPr>
        <sz val="24"/>
        <color theme="1"/>
        <rFont val="Arial Narrow"/>
        <family val="2"/>
      </rPr>
      <t>Columna central en madera maciza torneada de 8–10 cm de diámetro. Cubierta de 0,35–0,40 m de diámetro y base de 0,30 m, en tablero mínimo de 25 mm. Altura aproximada 0,40 m, acabados homologados, cantos protegidos y elemento antideslizante en la base. (Ver anexo técnico)</t>
    </r>
  </si>
  <si>
    <r>
      <rPr>
        <b/>
        <sz val="24"/>
        <color theme="1"/>
        <rFont val="Arial Narrow"/>
        <family val="2"/>
      </rPr>
      <t>MESA AUXILIAR CIRCULAR:</t>
    </r>
    <r>
      <rPr>
        <sz val="24"/>
        <color theme="1"/>
        <rFont val="Arial Narrow"/>
        <family val="2"/>
      </rPr>
      <t xml:space="preserve"> Mesa metálica de diámetro 0,60 m, altura 0,75 m y cubierta de 18–25 mm. Estructura y base en acero con pintura electrostática negra, niveladores o apoyos protectores y capacidad mínima de 40 kg. Capacidad de ocupación hasta dos personas. (Ver anexo técnico)</t>
    </r>
  </si>
  <si>
    <r>
      <rPr>
        <b/>
        <sz val="24"/>
        <color theme="1"/>
        <rFont val="Arial Narrow"/>
        <family val="2"/>
      </rPr>
      <t>MESA REDONDA:</t>
    </r>
    <r>
      <rPr>
        <sz val="24"/>
        <color theme="1"/>
        <rFont val="Arial Narrow"/>
        <family val="2"/>
      </rPr>
      <t xml:space="preserve"> Diámetro 1,20 m y altura 0,75 m. Cubierta de mínimo 30 mm con pasacables central de 10–12 cm. Base cónica tipo trompo con diámetro de apoyo de 0,50 m, canto de 2 mm y capacidad mínima 30 kg. (Ver anexo técnico)</t>
    </r>
  </si>
  <si>
    <r>
      <rPr>
        <b/>
        <sz val="24"/>
        <color theme="1"/>
        <rFont val="Arial Narrow"/>
        <family val="2"/>
      </rPr>
      <t>MESA DE CENTRO:</t>
    </r>
    <r>
      <rPr>
        <sz val="24"/>
        <color theme="1"/>
        <rFont val="Arial Narrow"/>
        <family val="2"/>
      </rPr>
      <t xml:space="preserve"> Dimensiones 0,60 × 0,30 × 0,45 m. Superficie de mínimo 25 mm y estructura en madera maciza, contrachapada o equivalente, con geometría ovalada. Acabado resistente y fácil de limpiar. Capacidad mínima 100 kg y nivelador oculto. (Ver anexo técnico)</t>
    </r>
  </si>
  <si>
    <r>
      <rPr>
        <b/>
        <sz val="24"/>
        <color theme="1"/>
        <rFont val="Arial Narrow"/>
        <family val="2"/>
      </rPr>
      <t>MESA FIJA:</t>
    </r>
    <r>
      <rPr>
        <sz val="24"/>
        <color theme="1"/>
        <rFont val="Arial Narrow"/>
        <family val="2"/>
      </rPr>
      <t xml:space="preserve"> Dimensiones 1,20 × 0,80 × 0,75 m. Cubierta en MDF o MDP de mínimo 25 mm, acabado melamínico tipo madera y cantos en PVC de 2 mm. Estructura en acero con pintura electrostática negra, garantizando estabilidad y resistencia. (Ver anexo técnico)</t>
    </r>
  </si>
  <si>
    <r>
      <rPr>
        <b/>
        <sz val="24"/>
        <color theme="1"/>
        <rFont val="Arial Narrow"/>
        <family val="2"/>
      </rPr>
      <t xml:space="preserve">MÓDULO DE BIBLIOTECA MEDIO: </t>
    </r>
    <r>
      <rPr>
        <sz val="24"/>
        <color theme="1"/>
        <rFont val="Arial Narrow"/>
        <family val="2"/>
      </rPr>
      <t>Dimensiones 1,10 × 1,80 × 0,46 m. Fabricado en tablero de partículas con acabado melamínico. Carga mínima 40 kg por nivel, deflexión máxima L/300, cantos en PVC de 2 mm y sistema de anclaje a piso y/o pared. (Ver anexo técnico)</t>
    </r>
  </si>
  <si>
    <r>
      <rPr>
        <b/>
        <sz val="24"/>
        <color theme="1"/>
        <rFont val="Arial Narrow"/>
        <family val="2"/>
      </rPr>
      <t>MÓDULO DE GUARDADO ABIERTO:</t>
    </r>
    <r>
      <rPr>
        <sz val="24"/>
        <color theme="1"/>
        <rFont val="Arial Narrow"/>
        <family val="2"/>
      </rPr>
      <t xml:space="preserve"> Dimensiones 0,85 × 0,92 × 0,25 m. Tablero de partículas melamínico de mínimo 18 mm, con capacidad mínima de 40 kg por nivel. Ensambles a 45°, cantos en PVC de 2 mm y sistema de fijación a piso y/o pared. (Ver anexo técnico)</t>
    </r>
  </si>
  <si>
    <r>
      <rPr>
        <b/>
        <sz val="24"/>
        <color theme="1"/>
        <rFont val="Arial Narrow"/>
        <family val="2"/>
      </rPr>
      <t>MUEBLE DE RECEPCIÓN:</t>
    </r>
    <r>
      <rPr>
        <sz val="24"/>
        <color theme="1"/>
        <rFont val="Arial Narrow"/>
        <family val="2"/>
      </rPr>
      <t xml:space="preserve"> Dimensiones generales 4,00 × 1,60 m; planos de atención a 1,10 m y trabajo a 0,75 m. Estructura en tablero de 18 mm sobre bastidor metálico, fachada de 25–30 mm, almacenamiento inferior, canalización eléctrica y pasacables. Capacidad mínima 30 kg en plano de atención y anclaje al piso. (Ver anexo técnico)</t>
    </r>
  </si>
  <si>
    <r>
      <rPr>
        <b/>
        <sz val="24"/>
        <color theme="1"/>
        <rFont val="Arial Narrow"/>
        <family val="2"/>
      </rPr>
      <t>POLTRONA:</t>
    </r>
    <r>
      <rPr>
        <sz val="24"/>
        <color theme="1"/>
        <rFont val="Arial Narrow"/>
        <family val="2"/>
      </rPr>
      <t xml:space="preserve"> Dimensiones aproximadas 0,75–0,80 m de ancho, 0,80 m de profundidad y 0,75–0,80 m de altura. Estructura en madera maciza flormorado, espuma D-30 a D-33 en asiento y D-25 en espaldar. Tapizado de alto tráfico, mínimo 30.000 ciclos Martindale. Capacidad mínima 120 kg. (Ver anexo técnico)</t>
    </r>
  </si>
  <si>
    <r>
      <rPr>
        <b/>
        <sz val="24"/>
        <color theme="1"/>
        <rFont val="Arial Narrow"/>
        <family val="2"/>
      </rPr>
      <t xml:space="preserve">POLTRONA DE DISEÑO ORGÁNICO TIPO “PEBBLE”: </t>
    </r>
    <r>
      <rPr>
        <sz val="24"/>
        <color theme="1"/>
        <rFont val="Arial Narrow"/>
        <family val="2"/>
      </rPr>
      <t>Diámetro aproximado 0,85–0,90 m y altura 0,60–0,65 m. Base rígida y armazón interno estructural, resortes tipo zig-zag y espuma D-28 a D-33 en asiento y D-22 a D-25 en respaldo. Tapizado tipo bouclé color blanco vainilla. Capacidad mínima 120 kg. (Ver anexo técnico)</t>
    </r>
  </si>
  <si>
    <r>
      <rPr>
        <b/>
        <sz val="24"/>
        <color theme="1"/>
        <rFont val="Arial Narrow"/>
        <family val="2"/>
      </rPr>
      <t>PUF CIRCULAR:</t>
    </r>
    <r>
      <rPr>
        <sz val="24"/>
        <color theme="1"/>
        <rFont val="Arial Narrow"/>
        <family val="2"/>
      </rPr>
      <t xml:space="preserve"> Diámetro 0,45 m y altura 0,40 m. Base y tapa en contrachapado mínimo 12 mm, espuma D-25 a D-30 y tapizado de alto tráfico, mínimo 25.000 ciclos Martindale. Cuatro patas con conteras antideslizantes y capacidad mínima 100 kg. (Ver anexo técnico)</t>
    </r>
  </si>
  <si>
    <r>
      <rPr>
        <b/>
        <sz val="24"/>
        <color theme="1"/>
        <rFont val="Arial Narrow"/>
        <family val="2"/>
      </rPr>
      <t>PUF IRREGULAR:</t>
    </r>
    <r>
      <rPr>
        <sz val="24"/>
        <color theme="1"/>
        <rFont val="Arial Narrow"/>
        <family val="2"/>
      </rPr>
      <t xml:space="preserve"> Diámetro aproximado 0,85 m y altura 0,40–0,45 m. Espuma tallada D-25 a D-30, base en contrachapado mínimo 12 mm y tapizado gris de alto tráfico con mínimo 25.000 ciclos Martindale. Capacidad mínima 100 kg. (Ver anexo técnico)</t>
    </r>
  </si>
  <si>
    <r>
      <rPr>
        <b/>
        <sz val="24"/>
        <color theme="1"/>
        <rFont val="Arial Narrow"/>
        <family val="2"/>
      </rPr>
      <t xml:space="preserve">SILLA EJECUTIVA: </t>
    </r>
    <r>
      <rPr>
        <sz val="24"/>
        <color theme="1"/>
        <rFont val="Arial Narrow"/>
        <family val="2"/>
      </rPr>
      <t>Ancho y profundidad aproximados 0,60 m, altura regulable 0,90–1,00 m. Asiento con regulación neumática, mecanismo sincronizado y mínimo tres posiciones de bloqueo. Apoyabrazos regulables, base de cinco apoyos, ruedas dobles, respaldo en malla con soporte lumbar y capacidad mínima 120 kg. (Ver anexo técnico)</t>
    </r>
  </si>
  <si>
    <r>
      <rPr>
        <b/>
        <sz val="24"/>
        <color theme="1"/>
        <rFont val="Arial Narrow"/>
        <family val="2"/>
      </rPr>
      <t>SILLA FIJA:</t>
    </r>
    <r>
      <rPr>
        <sz val="24"/>
        <color theme="1"/>
        <rFont val="Arial Narrow"/>
        <family val="2"/>
      </rPr>
      <t xml:space="preserve"> Asiento y respaldo en polipropileno negro de uso institucional, superficies lavables y resistentes a limpieza. Estructura metálica en acero con pintura electrostática, sin mecanismos de regulación. Capacidad mínima 120 kg. (Ver anexo técnico)</t>
    </r>
  </si>
  <si>
    <r>
      <rPr>
        <b/>
        <sz val="24"/>
        <color theme="1"/>
        <rFont val="Arial Narrow"/>
        <family val="2"/>
      </rPr>
      <t>SILLA TAPIZADA:</t>
    </r>
    <r>
      <rPr>
        <sz val="24"/>
        <color theme="1"/>
        <rFont val="Arial Narrow"/>
        <family val="2"/>
      </rPr>
      <t xml:space="preserve"> Espaldar curvo envolvente y asiento fijo tapizados en textil de alto tráfico, mínimo 30.000 ciclos Martindale y tratamiento anti-fluido. Espuma D-22 en espaldar y D-30 en asiento. Apoyabrazos integrados y cuatro patas fijas. Capacidad mínima 120 kg. (Ver anexo técnico)</t>
    </r>
  </si>
  <si>
    <r>
      <rPr>
        <b/>
        <sz val="24"/>
        <color theme="1"/>
        <rFont val="Arial Narrow"/>
        <family val="2"/>
      </rPr>
      <t xml:space="preserve">SILLA TIPO MONOCONCHA: </t>
    </r>
    <r>
      <rPr>
        <sz val="24"/>
        <color theme="1"/>
        <rFont val="Arial Narrow"/>
        <family val="2"/>
      </rPr>
      <t>Monocasco en polipropileno gris perforado, base metálica de cuatro apoyos tipo araña en aluminio pulido, giratoria y sin ruedas. Sistema de retorno automático. Dimensiones aproximadas 0,55 × 0,55 × 0,80 m, asiento a 0,45 m y capacidad mínima 120 kg. (Ver anexo) técnico)</t>
    </r>
  </si>
  <si>
    <r>
      <rPr>
        <b/>
        <sz val="24"/>
        <color theme="1"/>
        <rFont val="Arial Narrow"/>
        <family val="2"/>
      </rPr>
      <t xml:space="preserve">SOFÁ BANCA FIJA CON ESPALDAR: </t>
    </r>
    <r>
      <rPr>
        <sz val="24"/>
        <color theme="1"/>
        <rFont val="Arial Narrow"/>
        <family val="2"/>
      </rPr>
      <t>Banca de tres personas, dimensiones 1,80 × 0,65 × 0,90 m. Bastidor en madera inmunizada o acero, espuma mínima D-30 y tapizado institucional resistente a abrasión. Base en madera laminada o MDF y confección capitonada vertical en el espaldar. (Ver anexo técnico)</t>
    </r>
  </si>
  <si>
    <r>
      <rPr>
        <b/>
        <sz val="24"/>
        <color theme="1"/>
        <rFont val="Arial Narrow"/>
        <family val="2"/>
      </rPr>
      <t xml:space="preserve">SOFÁ DE ESTUDIO DOBLE: </t>
    </r>
    <r>
      <rPr>
        <sz val="24"/>
        <color theme="1"/>
        <rFont val="Arial Narrow"/>
        <family val="2"/>
      </rPr>
      <t>Dimensiones 1,20 × 0,70 m, estructura en madera de mínimo 18 mm sobre base tubular metálica. Tapizado gris de alto tráfico, mesa auxiliar integrada de 0,35 × 0,25 × 0,55 m y compartimento inferior de almacenamiento. Capacidad mínima 250 kg para el sofá y 5 kg para la mesa. (Ver anexo técnico)</t>
    </r>
  </si>
  <si>
    <r>
      <rPr>
        <b/>
        <sz val="24"/>
        <color theme="1"/>
        <rFont val="Arial Narrow"/>
        <family val="2"/>
      </rPr>
      <t>SOFÁ MODULAR:</t>
    </r>
    <r>
      <rPr>
        <sz val="24"/>
        <color theme="1"/>
        <rFont val="Arial Narrow"/>
        <family val="2"/>
      </rPr>
      <t xml:space="preserve"> Dimensiones generales 6,00 × 0,62 m, altura de asiento 0,46 m y total 1,00 m. Estructura interna en madera y soporte tubular metálico, zócalo de madera, espuma D-35 en asiento, D-28 en respaldo y D-40 en apoyos y cojines. Tapizado verde de alto tráfico. (Ver anexo técnico)</t>
    </r>
  </si>
  <si>
    <r>
      <rPr>
        <b/>
        <sz val="24"/>
        <color theme="1"/>
        <rFont val="Arial Narrow"/>
        <family val="2"/>
      </rPr>
      <t xml:space="preserve">SOFÁ MODULAR TIPO “ARCOS”: </t>
    </r>
    <r>
      <rPr>
        <sz val="24"/>
        <color theme="1"/>
        <rFont val="Arial Narrow"/>
        <family val="2"/>
      </rPr>
      <t>Conjunto de seis módulos tipo “C”, configuración en “S”, dimensiones generales 4,98 × 2,35 m y altura de asiento 0,45 m. Estructura en madera y base tubular metálica, espuma D-30 en asiento y D-25 en respaldo, tapizado beige y conectores metálicos ocultos. Capacidad mínima 120 kg por módulo. (Ver anexo técnico)</t>
    </r>
  </si>
  <si>
    <r>
      <rPr>
        <b/>
        <sz val="24"/>
        <color theme="1"/>
        <rFont val="Arial Narrow"/>
        <family val="2"/>
      </rPr>
      <t>SOFÁ MODULAR TIPO “C”:</t>
    </r>
    <r>
      <rPr>
        <sz val="24"/>
        <color theme="1"/>
        <rFont val="Arial Narrow"/>
        <family val="2"/>
      </rPr>
      <t xml:space="preserve"> Conjunto de dos módulos tipo “C”, dimensiones generales 2,00 × 1,60 × 0,45 m. Estructura interna en madera y base tubular metálica tipo “U”. Tapizado de alto tráfico beige o crudo, tratamiento antifluido y resistencia mínima de 30.000 ciclos Martindale. Incluye sistema de unión y corresponde a una unidad contractual completa. (Ver anexo técnico)</t>
    </r>
  </si>
  <si>
    <t>EMPRESA 2
INTECRED SAS</t>
  </si>
  <si>
    <t>EMPRESA 3
GLORIA ELIZABETH OSORIO</t>
  </si>
  <si>
    <t>CESAR EDUARDO TINJACA GUAYACAN - CONTRATISTA - DIRECCIÓN FINANCIERA</t>
  </si>
  <si>
    <t>EMPRESA 4
M.H MUEBLES MODULARES S.AS</t>
  </si>
  <si>
    <t>EMPRESA 5
TECHNIKGROUP SAS</t>
  </si>
  <si>
    <t>EMPRESA 6
INDISTRIAS CRUZ HERMANOS SA</t>
  </si>
  <si>
    <r>
      <t xml:space="preserve">Nota: </t>
    </r>
    <r>
      <rPr>
        <sz val="26"/>
        <color rgb="FF000000"/>
        <rFont val="Arial"/>
        <family val="2"/>
      </rPr>
      <t xml:space="preserve">Una vez realizado el análisis de las cotizaciones, la medida a, acogida por la ESAP, para el desarrollo del proceso, es el resultado de la  MEDIA ARITMETICA, arrojando un Presupuesto Oficial Estimado es de </t>
    </r>
    <r>
      <rPr>
        <b/>
        <sz val="26"/>
        <color rgb="FF000000"/>
        <rFont val="Arial"/>
        <family val="2"/>
      </rPr>
      <t>($1.053.922.697,00) MIL CINCUENTA Y TRES MILLONES NOVECIENTOS VEINTIDÓS MIL SEISCIENTOS NOVENTA Y SIETE PESOS M/CTE.</t>
    </r>
    <r>
      <rPr>
        <sz val="26"/>
        <color rgb="FF000000"/>
        <rFont val="Arial"/>
        <family val="2"/>
      </rPr>
      <t xml:space="preserve">.; toda vez, que esta medida es la que está más cerca al precio del mercado. </t>
    </r>
  </si>
  <si>
    <r>
      <rPr>
        <b/>
        <sz val="23"/>
        <color rgb="FF000000"/>
        <rFont val="Arial"/>
        <family val="2"/>
      </rPr>
      <t>Observaciones:</t>
    </r>
    <r>
      <rPr>
        <b/>
        <sz val="23"/>
        <color theme="6"/>
        <rFont val="Arial"/>
        <family val="2"/>
      </rPr>
      <t xml:space="preserve"> (Las notas u observaciones incluidas en la plantilla pueden ser modificadas de acuerdo a la necesidad del proceso)</t>
    </r>
    <r>
      <rPr>
        <sz val="23"/>
        <color rgb="FF000000"/>
        <rFont val="Arial"/>
        <family val="2"/>
      </rPr>
      <t xml:space="preserve">
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2.La media geometrica o podada, en la determinación de esta medida, la entidad que está realizando el procedimiento debe tener en cuenta la cantidad de datos con los que cuenta y la distorción que se evidencia en los datos y que no desea tener en cuenta en su análisis. En este análisis no se tomaron en cuenta por contarse con 4 cotizaciones para el proceso.
3.La media aritmética o promedio; esta medida es muy sensible a los datos atipicos pues tan solo uno de los datos puede afectar significativamente su cálculo.
4.En el presente análisis se realizó el cálculo de los rangos inferiores y superiores de los diferentes items para las 6 cotizaciones presentadas por los oferentes  ZU MOBILIARIO, INTECRED SAS, GLORIA ELIZABETH OSORIO y M.H MUEBLES MODULARES S.AS, TECHNIKGROUP SAS. INDISTRIAS CRUZ HERMANOS SA Esto con el fin identificar que los datos recolectados, se encuentren tipificados como datos atipicos; ya que al recibirse más de 2 ofertas pueden presentarsen valores que sean considerables distintos de los demás, ya sea por ser valores más grandes o pequeños de manera desproporcional.
</t>
    </r>
    <r>
      <rPr>
        <b/>
        <i/>
        <sz val="23"/>
        <color rgb="FF000000"/>
        <rFont val="Arial"/>
        <family val="2"/>
      </rPr>
      <t>Nota: Como resultado de este análisis, se identificó que las cotizaciones presentadas por ZU MOBILIARIO, INTECRED S.A.S. y Gloria Elizabeth Osorio Benavides registran valores significativamente superiores a los observados en las demás cotizaciones, evidenciando una dispersión considerable y diferencias que afectan la representatividad de los precios para la estimación del presupuesto oficial. Así mismo, se identificaron ítems cuyos precios unitarios presentan incrementos sustanciales frente a los valores de referencia obtenidos en el ejercicio comparativo, sin que dicha diferencia encuentre una correspondencia evidente con las características técnicas y condiciones de los bienes objeto de cotización.  En consecuencia, y con el propósito de establecer un Presupuesto Oficial Estimado objetivo, razonable y acorde con las condiciones del mercado, se determina no incluir dichas cotizaciones en la base de cálculo del presupuesto oficial, previa verificación de la comparabilidad de los bienes ofertados y de la consistencia de los precios identificados. Esta decisión responde a criterios de análisis económico y financiero, orientados a evitar que valores atípicos o significativamente alejados del comportamiento general de los precios distorsionen la estimación de los recursos requeridos para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</si>
</sst>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quot;$&quot;\ * #,##0.00_-;_-&quot;$&quot;\ * &quot;-&quot;??_-;_-@_-"/>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sz val="24"/>
      <color rgb="FF404040"/>
      <name val="Arial"/>
      <family val="2"/>
    </font>
    <font>
      <b/>
      <sz val="26"/>
      <color rgb="FF000000"/>
      <name val="Arial"/>
      <family val="2"/>
    </font>
    <font>
      <sz val="26"/>
      <color rgb="FF000000"/>
      <name val="Arial"/>
      <family val="2"/>
    </font>
    <font>
      <b/>
      <sz val="28"/>
      <color theme="1"/>
      <name val="Arial"/>
      <family val="2"/>
    </font>
    <font>
      <b/>
      <sz val="28"/>
      <color theme="1"/>
      <name val="Calibri"/>
      <family val="2"/>
      <scheme val="minor"/>
    </font>
    <font>
      <i/>
      <sz val="26"/>
      <color theme="0" tint="-0.249977111117893"/>
      <name val="Arial"/>
      <family val="2"/>
    </font>
    <font>
      <b/>
      <sz val="24"/>
      <color theme="1"/>
      <name val="Arial Narrow"/>
      <family val="2"/>
    </font>
    <font>
      <sz val="24"/>
      <color theme="1"/>
      <name val="Arial Narrow"/>
      <family val="2"/>
    </font>
    <font>
      <b/>
      <sz val="24"/>
      <name val="Arial Narrow"/>
      <family val="2"/>
    </font>
    <font>
      <sz val="11"/>
      <color theme="1"/>
      <name val="Arial Narrow"/>
      <family val="2"/>
    </font>
    <font>
      <b/>
      <sz val="23"/>
      <color rgb="FF000000"/>
      <name val="Arial"/>
      <family val="2"/>
    </font>
    <font>
      <sz val="23"/>
      <color rgb="FF000000"/>
      <name val="Arial"/>
      <family val="2"/>
    </font>
    <font>
      <i/>
      <sz val="24"/>
      <name val="Arial"/>
      <family val="2"/>
    </font>
    <font>
      <sz val="23"/>
      <color theme="1"/>
      <name val="Arial"/>
      <family val="2"/>
    </font>
    <font>
      <b/>
      <sz val="23"/>
      <color theme="6"/>
      <name val="Arial"/>
      <family val="2"/>
    </font>
    <font>
      <b/>
      <i/>
      <sz val="23"/>
      <color rgb="FF000000"/>
      <name val="Arial"/>
      <family val="2"/>
    </font>
  </fonts>
  <fills count="11">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8" tint="0.7999816888943144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113">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8" fillId="0" borderId="13" xfId="0" applyFont="1" applyBorder="1" applyAlignment="1">
      <alignment horizontal="center" vertical="center" wrapText="1"/>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10" fillId="2" borderId="0" xfId="0" applyFont="1" applyFill="1" applyAlignment="1">
      <alignment horizontal="left" vertical="center" wrapText="1"/>
    </xf>
    <xf numFmtId="0" fontId="7" fillId="2" borderId="0" xfId="0" applyFont="1" applyFill="1" applyAlignment="1">
      <alignment horizontal="center" vertical="center" wrapText="1"/>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164" fontId="9" fillId="0" borderId="1" xfId="2" applyFont="1" applyFill="1" applyBorder="1" applyAlignment="1" applyProtection="1">
      <alignment horizontal="center" vertical="center"/>
      <protection locked="0"/>
    </xf>
    <xf numFmtId="0" fontId="16"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164" fontId="17" fillId="0" borderId="1" xfId="2" applyFont="1" applyBorder="1" applyAlignment="1" applyProtection="1">
      <alignment horizontal="center" vertical="center"/>
      <protection locked="0"/>
    </xf>
    <xf numFmtId="164" fontId="17" fillId="0" borderId="1" xfId="2" applyFont="1" applyFill="1" applyBorder="1" applyAlignment="1">
      <alignment vertical="center" wrapText="1"/>
    </xf>
    <xf numFmtId="0" fontId="19" fillId="0" borderId="0" xfId="0" applyFont="1" applyAlignment="1" applyProtection="1">
      <alignment horizontal="left" vertical="center"/>
      <protection locked="0"/>
    </xf>
    <xf numFmtId="0" fontId="17" fillId="0" borderId="1" xfId="0" applyFont="1" applyBorder="1" applyAlignment="1">
      <alignment vertical="center" wrapText="1"/>
    </xf>
    <xf numFmtId="0" fontId="17" fillId="2" borderId="1" xfId="1" applyNumberFormat="1" applyFont="1" applyFill="1" applyBorder="1" applyAlignment="1">
      <alignment horizontal="center" vertical="center"/>
    </xf>
    <xf numFmtId="164" fontId="5" fillId="3" borderId="1" xfId="2" applyFont="1" applyFill="1" applyBorder="1" applyAlignment="1" applyProtection="1">
      <alignment horizontal="center" vertical="center"/>
      <protection locked="0"/>
    </xf>
    <xf numFmtId="164" fontId="17" fillId="9" borderId="1" xfId="2" applyFont="1" applyFill="1" applyBorder="1" applyAlignment="1" applyProtection="1">
      <alignment horizontal="center" vertical="center"/>
      <protection locked="0"/>
    </xf>
    <xf numFmtId="164" fontId="18" fillId="2" borderId="1" xfId="2" applyFont="1" applyFill="1" applyBorder="1" applyAlignment="1">
      <alignment horizontal="center" vertical="center" wrapText="1"/>
    </xf>
    <xf numFmtId="0" fontId="9" fillId="2" borderId="13" xfId="0" applyFont="1" applyFill="1" applyBorder="1" applyAlignment="1">
      <alignment horizontal="center" vertical="center" wrapText="1"/>
    </xf>
    <xf numFmtId="0" fontId="8" fillId="10" borderId="13" xfId="0" applyFont="1" applyFill="1" applyBorder="1" applyAlignment="1">
      <alignment horizontal="center" vertical="center" wrapText="1"/>
    </xf>
    <xf numFmtId="164" fontId="17" fillId="10" borderId="1" xfId="2" applyFont="1" applyFill="1" applyBorder="1" applyAlignment="1">
      <alignment vertical="center" wrapText="1"/>
    </xf>
    <xf numFmtId="164" fontId="9" fillId="10" borderId="1" xfId="2" applyFont="1" applyFill="1" applyBorder="1" applyAlignment="1" applyProtection="1">
      <alignment horizontal="center" vertical="center"/>
      <protection locked="0"/>
    </xf>
    <xf numFmtId="164" fontId="9" fillId="2" borderId="1" xfId="2" applyFont="1" applyFill="1" applyBorder="1" applyAlignment="1" applyProtection="1">
      <alignment horizontal="center" vertical="center"/>
      <protection locked="0"/>
    </xf>
    <xf numFmtId="0" fontId="8" fillId="2" borderId="5"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22" fillId="2" borderId="8" xfId="0" applyFont="1" applyFill="1" applyBorder="1" applyAlignment="1" applyProtection="1">
      <alignment horizontal="left" vertical="center"/>
      <protection locked="0"/>
    </xf>
    <xf numFmtId="0" fontId="22" fillId="2" borderId="9" xfId="0" applyFont="1" applyFill="1" applyBorder="1" applyAlignment="1" applyProtection="1">
      <alignment horizontal="left" vertical="center"/>
      <protection locked="0"/>
    </xf>
    <xf numFmtId="0" fontId="22" fillId="2" borderId="10" xfId="0" applyFont="1" applyFill="1" applyBorder="1" applyAlignment="1" applyProtection="1">
      <alignment horizontal="left"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5" fillId="3" borderId="12"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9" fillId="8" borderId="14" xfId="0" applyFont="1" applyFill="1" applyBorder="1" applyAlignment="1">
      <alignment horizontal="center" vertical="center" wrapText="1"/>
    </xf>
    <xf numFmtId="0" fontId="21" fillId="0" borderId="8" xfId="0" applyFont="1" applyBorder="1" applyAlignment="1" applyProtection="1">
      <alignment vertical="top" wrapText="1"/>
      <protection locked="0"/>
    </xf>
    <xf numFmtId="0" fontId="23" fillId="0" borderId="9" xfId="0" applyFont="1" applyBorder="1" applyAlignment="1" applyProtection="1">
      <alignment vertical="top" wrapText="1"/>
      <protection locked="0"/>
    </xf>
    <xf numFmtId="0" fontId="23" fillId="0" borderId="10" xfId="0" applyFont="1" applyBorder="1" applyAlignment="1" applyProtection="1">
      <alignment vertical="top" wrapText="1"/>
      <protection locked="0"/>
    </xf>
    <xf numFmtId="0" fontId="11" fillId="4" borderId="0" xfId="0" applyFont="1" applyFill="1" applyAlignment="1">
      <alignment horizontal="left" vertical="top" wrapText="1"/>
    </xf>
    <xf numFmtId="14" fontId="22" fillId="2" borderId="8" xfId="0" applyNumberFormat="1" applyFont="1" applyFill="1" applyBorder="1" applyAlignment="1" applyProtection="1">
      <alignment horizontal="left" vertical="center"/>
      <protection locked="0"/>
    </xf>
    <xf numFmtId="0" fontId="5" fillId="3" borderId="1"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7" fillId="0" borderId="8" xfId="0" applyFont="1" applyBorder="1" applyAlignment="1" applyProtection="1">
      <alignment horizontal="left" vertical="center" wrapText="1"/>
      <protection locked="0"/>
    </xf>
    <xf numFmtId="0" fontId="7" fillId="0" borderId="9"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15" fillId="0" borderId="0" xfId="0" applyFont="1" applyAlignment="1">
      <alignment horizontal="left" vertical="center"/>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3" fillId="0" borderId="16" xfId="0" applyFont="1" applyBorder="1" applyAlignment="1">
      <alignment horizontal="center" vertical="center" wrapText="1"/>
    </xf>
    <xf numFmtId="0" fontId="13" fillId="0" borderId="17" xfId="0" applyFont="1" applyBorder="1" applyAlignment="1">
      <alignment horizontal="center" vertical="center"/>
    </xf>
    <xf numFmtId="0" fontId="13" fillId="0" borderId="21" xfId="0" applyFont="1" applyBorder="1" applyAlignment="1">
      <alignment horizontal="center" vertical="center"/>
    </xf>
    <xf numFmtId="0" fontId="13" fillId="0" borderId="18"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22" xfId="0" applyFont="1" applyBorder="1" applyAlignment="1">
      <alignment horizontal="center" vertical="center"/>
    </xf>
    <xf numFmtId="0" fontId="14" fillId="0" borderId="26" xfId="0" applyFont="1" applyBorder="1" applyAlignment="1" applyProtection="1">
      <alignment horizontal="center" vertical="center"/>
      <protection locked="0"/>
    </xf>
    <xf numFmtId="0" fontId="14" fillId="0" borderId="27" xfId="0" applyFont="1" applyBorder="1" applyAlignment="1" applyProtection="1">
      <alignment horizontal="center" vertical="center"/>
      <protection locked="0"/>
    </xf>
    <xf numFmtId="0" fontId="14" fillId="0" borderId="23" xfId="0" applyFont="1" applyBorder="1" applyAlignment="1" applyProtection="1">
      <alignment horizontal="center" vertical="center"/>
      <protection locked="0"/>
    </xf>
    <xf numFmtId="0" fontId="14" fillId="0" borderId="25" xfId="0" applyFont="1" applyBorder="1" applyAlignment="1" applyProtection="1">
      <alignment horizontal="center" vertical="center"/>
      <protection locked="0"/>
    </xf>
    <xf numFmtId="14" fontId="14" fillId="0" borderId="23" xfId="0" applyNumberFormat="1" applyFont="1" applyBorder="1" applyAlignment="1" applyProtection="1">
      <alignment horizontal="center" vertical="center"/>
      <protection locked="0"/>
    </xf>
    <xf numFmtId="14" fontId="14" fillId="0" borderId="25" xfId="0" applyNumberFormat="1" applyFont="1" applyBorder="1" applyAlignment="1" applyProtection="1">
      <alignment horizontal="center" vertical="center"/>
      <protection locked="0"/>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xf numFmtId="0" fontId="2" fillId="6" borderId="11" xfId="0" applyFont="1" applyFill="1" applyBorder="1" applyAlignment="1">
      <alignment horizontal="center"/>
    </xf>
    <xf numFmtId="0" fontId="2" fillId="6" borderId="0" xfId="0" applyFont="1" applyFill="1" applyAlignment="1">
      <alignment horizontal="center"/>
    </xf>
    <xf numFmtId="0" fontId="0" fillId="0" borderId="1" xfId="0" applyBorder="1" applyAlignment="1">
      <alignment horizontal="left"/>
    </xf>
  </cellXfs>
  <cellStyles count="3">
    <cellStyle name="Millares" xfId="1" builtinId="3"/>
    <cellStyle name="Moneda" xfId="2" builtinId="4"/>
    <cellStyle name="Normal" xfId="0" builtinId="0"/>
  </cellStyles>
  <dxfs count="0"/>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22/11/relationships/FeaturePropertyBag" Target="featurePropertyBag/featurePropertyBag.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xdr:colOff>
      <xdr:row>0</xdr:row>
      <xdr:rowOff>0</xdr:rowOff>
    </xdr:from>
    <xdr:to>
      <xdr:col>3</xdr:col>
      <xdr:colOff>3582458</xdr:colOff>
      <xdr:row>3</xdr:row>
      <xdr:rowOff>108917</xdr:rowOff>
    </xdr:to>
    <xdr:pic>
      <xdr:nvPicPr>
        <xdr:cNvPr id="2" name="Imagen 2">
          <a:extLst>
            <a:ext uri="{FF2B5EF4-FFF2-40B4-BE49-F238E27FC236}">
              <a16:creationId xmlns:a16="http://schemas.microsoft.com/office/drawing/2014/main" id="{E8921F77-76D5-4F02-A75B-710B1D47D2E8}"/>
            </a:ext>
          </a:extLst>
        </xdr:cNvPr>
        <xdr:cNvPicPr>
          <a:picLocks noChangeAspect="1"/>
        </xdr:cNvPicPr>
      </xdr:nvPicPr>
      <xdr:blipFill>
        <a:blip xmlns:r="http://schemas.openxmlformats.org/officeDocument/2006/relationships" r:embed="rId1"/>
        <a:stretch>
          <a:fillRect/>
        </a:stretch>
      </xdr:blipFill>
      <xdr:spPr>
        <a:xfrm>
          <a:off x="177799" y="0"/>
          <a:ext cx="11693526" cy="2737817"/>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E83E1-D41E-4F91-B292-C1FD64300A99}">
  <sheetPr>
    <pageSetUpPr fitToPage="1"/>
  </sheetPr>
  <dimension ref="B1:AC56"/>
  <sheetViews>
    <sheetView showGridLines="0" tabSelected="1" view="pageBreakPreview" topLeftCell="P2" zoomScale="57" zoomScaleNormal="62" zoomScaleSheetLayoutView="40" workbookViewId="0">
      <selection activeCell="W13" sqref="W13"/>
    </sheetView>
  </sheetViews>
  <sheetFormatPr baseColWidth="10" defaultColWidth="11.5" defaultRowHeight="15" x14ac:dyDescent="0.2"/>
  <cols>
    <col min="1" max="1" width="2.5" style="1" customWidth="1"/>
    <col min="2" max="2" width="14" style="5" customWidth="1"/>
    <col min="3" max="3" width="102.1640625" style="2" customWidth="1"/>
    <col min="4" max="4" width="64.5" style="2" customWidth="1"/>
    <col min="5" max="5" width="38.6640625" customWidth="1"/>
    <col min="6" max="6" width="56.5" style="3" customWidth="1"/>
    <col min="7" max="7" width="61.6640625" style="4" customWidth="1"/>
    <col min="8" max="8" width="55.5" style="4" customWidth="1"/>
    <col min="9" max="9" width="58.6640625" style="4" customWidth="1"/>
    <col min="10" max="10" width="55.5" style="4" customWidth="1"/>
    <col min="11" max="11" width="61" style="4" customWidth="1"/>
    <col min="12" max="12" width="58.6640625" style="4" customWidth="1"/>
    <col min="13" max="17" width="67.6640625" style="4" customWidth="1"/>
    <col min="18" max="18" width="55.5" style="4" bestFit="1" customWidth="1"/>
    <col min="19" max="19" width="61.6640625" style="4" bestFit="1" customWidth="1"/>
    <col min="20" max="20" width="56.5" style="1" bestFit="1" customWidth="1"/>
    <col min="21" max="21" width="61.6640625" style="1" bestFit="1" customWidth="1"/>
    <col min="22" max="22" width="56.5" style="1" bestFit="1" customWidth="1"/>
    <col min="23" max="23" width="61" style="1" bestFit="1" customWidth="1"/>
    <col min="24" max="24" width="30.5" style="1" customWidth="1"/>
    <col min="25" max="25" width="11.5" style="1" customWidth="1"/>
    <col min="26" max="26" width="0.5" style="1" customWidth="1"/>
    <col min="27" max="29" width="11.5" style="1" hidden="1" customWidth="1"/>
    <col min="30" max="16384" width="11.5" style="1"/>
  </cols>
  <sheetData>
    <row r="1" spans="2:23" ht="69" customHeight="1" thickBot="1" x14ac:dyDescent="0.25">
      <c r="B1" s="82"/>
      <c r="C1" s="83"/>
      <c r="D1" s="84"/>
      <c r="E1" s="91" t="s">
        <v>0</v>
      </c>
      <c r="F1" s="92"/>
      <c r="G1" s="92"/>
      <c r="H1" s="92"/>
      <c r="I1" s="92"/>
      <c r="J1" s="92"/>
      <c r="K1" s="92"/>
      <c r="L1" s="92"/>
      <c r="M1" s="92"/>
      <c r="N1" s="92"/>
      <c r="O1" s="92"/>
      <c r="P1" s="92"/>
      <c r="Q1" s="92"/>
      <c r="R1" s="92"/>
      <c r="S1" s="93"/>
      <c r="T1" s="100" t="s">
        <v>1</v>
      </c>
      <c r="U1" s="101"/>
      <c r="V1" s="102" t="s">
        <v>65</v>
      </c>
      <c r="W1" s="103"/>
    </row>
    <row r="2" spans="2:23" ht="69" customHeight="1" thickBot="1" x14ac:dyDescent="0.25">
      <c r="B2" s="85"/>
      <c r="C2" s="86"/>
      <c r="D2" s="87"/>
      <c r="E2" s="94"/>
      <c r="F2" s="95"/>
      <c r="G2" s="95"/>
      <c r="H2" s="95"/>
      <c r="I2" s="95"/>
      <c r="J2" s="95"/>
      <c r="K2" s="95"/>
      <c r="L2" s="95"/>
      <c r="M2" s="95"/>
      <c r="N2" s="95"/>
      <c r="O2" s="95"/>
      <c r="P2" s="95"/>
      <c r="Q2" s="95"/>
      <c r="R2" s="95"/>
      <c r="S2" s="96"/>
      <c r="T2" s="100" t="s">
        <v>2</v>
      </c>
      <c r="U2" s="101"/>
      <c r="V2" s="102">
        <v>1</v>
      </c>
      <c r="W2" s="103"/>
    </row>
    <row r="3" spans="2:23" ht="69" customHeight="1" thickBot="1" x14ac:dyDescent="0.25">
      <c r="B3" s="88"/>
      <c r="C3" s="89"/>
      <c r="D3" s="90"/>
      <c r="E3" s="97"/>
      <c r="F3" s="98"/>
      <c r="G3" s="98"/>
      <c r="H3" s="98"/>
      <c r="I3" s="98"/>
      <c r="J3" s="98"/>
      <c r="K3" s="98"/>
      <c r="L3" s="98"/>
      <c r="M3" s="98"/>
      <c r="N3" s="98"/>
      <c r="O3" s="98"/>
      <c r="P3" s="98"/>
      <c r="Q3" s="98"/>
      <c r="R3" s="98"/>
      <c r="S3" s="99"/>
      <c r="T3" s="102" t="s">
        <v>3</v>
      </c>
      <c r="U3" s="103"/>
      <c r="V3" s="104">
        <v>45623</v>
      </c>
      <c r="W3" s="105"/>
    </row>
    <row r="4" spans="2:23" s="14" customFormat="1" ht="32" thickBot="1" x14ac:dyDescent="0.4">
      <c r="B4" s="70" t="s">
        <v>4</v>
      </c>
      <c r="C4" s="71"/>
      <c r="D4" s="71"/>
      <c r="E4" s="71"/>
      <c r="F4" s="71"/>
      <c r="G4" s="71"/>
      <c r="H4" s="71"/>
      <c r="I4" s="71"/>
      <c r="J4" s="71"/>
      <c r="K4" s="71"/>
      <c r="L4" s="71"/>
      <c r="M4" s="71"/>
      <c r="N4" s="71"/>
      <c r="O4" s="71"/>
      <c r="P4" s="71"/>
      <c r="Q4" s="71"/>
      <c r="R4" s="71"/>
      <c r="S4" s="71"/>
      <c r="T4" s="71"/>
      <c r="U4" s="71"/>
      <c r="V4" s="71"/>
      <c r="W4" s="72"/>
    </row>
    <row r="5" spans="2:23" s="14" customFormat="1" ht="32" thickBot="1" x14ac:dyDescent="0.4">
      <c r="B5" s="73" t="s">
        <v>5</v>
      </c>
      <c r="C5" s="74"/>
      <c r="D5" s="74"/>
      <c r="E5" s="74"/>
      <c r="F5" s="74"/>
      <c r="G5" s="74"/>
      <c r="H5" s="74"/>
      <c r="I5" s="74"/>
      <c r="J5" s="74"/>
      <c r="K5" s="74"/>
      <c r="L5" s="74"/>
      <c r="M5" s="74"/>
      <c r="N5" s="74"/>
      <c r="O5" s="74"/>
      <c r="P5" s="74"/>
      <c r="Q5" s="74"/>
      <c r="R5" s="74"/>
      <c r="S5" s="74"/>
      <c r="T5" s="74"/>
      <c r="U5" s="74"/>
      <c r="V5" s="74"/>
      <c r="W5" s="75"/>
    </row>
    <row r="6" spans="2:23" s="14" customFormat="1" ht="30" x14ac:dyDescent="0.3">
      <c r="B6" s="15"/>
      <c r="C6" s="15"/>
      <c r="D6" s="15"/>
      <c r="E6" s="15"/>
      <c r="F6" s="15"/>
      <c r="G6" s="15"/>
      <c r="H6" s="15"/>
      <c r="I6" s="15"/>
      <c r="J6" s="15"/>
      <c r="K6" s="15"/>
      <c r="L6" s="15"/>
      <c r="M6" s="15"/>
      <c r="N6" s="15"/>
      <c r="O6" s="15"/>
      <c r="P6" s="15"/>
      <c r="Q6" s="15"/>
      <c r="R6" s="15"/>
      <c r="S6" s="15"/>
      <c r="T6" s="15"/>
      <c r="U6" s="15"/>
      <c r="V6" s="15"/>
      <c r="W6" s="15"/>
    </row>
    <row r="7" spans="2:23" s="14" customFormat="1" ht="31" thickBot="1" x14ac:dyDescent="0.35">
      <c r="B7" s="15"/>
      <c r="C7" s="15"/>
      <c r="D7" s="15"/>
      <c r="E7" s="15"/>
      <c r="F7" s="15"/>
      <c r="G7" s="15"/>
      <c r="H7" s="15"/>
      <c r="I7" s="15"/>
      <c r="J7" s="15"/>
      <c r="K7" s="15"/>
      <c r="L7" s="15"/>
      <c r="M7" s="15"/>
      <c r="N7" s="15"/>
      <c r="O7" s="15"/>
      <c r="P7" s="15"/>
      <c r="Q7" s="15"/>
      <c r="R7" s="15"/>
      <c r="S7" s="15"/>
      <c r="T7" s="15"/>
      <c r="U7" s="15"/>
      <c r="V7" s="15"/>
      <c r="W7" s="15"/>
    </row>
    <row r="8" spans="2:23" ht="83.25" customHeight="1" thickBot="1" x14ac:dyDescent="0.25">
      <c r="B8" s="76" t="s">
        <v>64</v>
      </c>
      <c r="C8" s="77"/>
      <c r="D8" s="78" t="s">
        <v>68</v>
      </c>
      <c r="E8" s="79"/>
      <c r="F8" s="79"/>
      <c r="G8" s="79"/>
      <c r="H8" s="79"/>
      <c r="I8" s="79"/>
      <c r="J8" s="79"/>
      <c r="K8" s="79"/>
      <c r="L8" s="79"/>
      <c r="M8" s="79"/>
      <c r="N8" s="79"/>
      <c r="O8" s="79"/>
      <c r="P8" s="79"/>
      <c r="Q8" s="79"/>
      <c r="R8" s="79"/>
      <c r="S8" s="80"/>
      <c r="T8" s="16"/>
      <c r="U8" s="16"/>
      <c r="V8" s="16"/>
      <c r="W8" s="16"/>
    </row>
    <row r="9" spans="2:23" s="14" customFormat="1" ht="45.75" customHeight="1" x14ac:dyDescent="0.2">
      <c r="B9" s="17"/>
      <c r="C9" s="17"/>
      <c r="D9" s="18"/>
      <c r="E9" s="18"/>
      <c r="F9" s="18"/>
      <c r="G9" s="18"/>
      <c r="H9" s="18"/>
      <c r="I9" s="18"/>
      <c r="J9" s="18"/>
      <c r="K9" s="18"/>
      <c r="L9" s="18"/>
      <c r="M9" s="18"/>
      <c r="N9" s="18"/>
      <c r="O9" s="18"/>
      <c r="P9" s="18"/>
      <c r="Q9" s="18"/>
      <c r="R9" s="18"/>
      <c r="S9" s="18"/>
      <c r="T9" s="18"/>
      <c r="U9" s="18"/>
      <c r="V9" s="18"/>
      <c r="W9" s="18"/>
    </row>
    <row r="10" spans="2:23" s="14" customFormat="1" ht="33" x14ac:dyDescent="0.2">
      <c r="B10" s="81" t="s">
        <v>6</v>
      </c>
      <c r="C10" s="81"/>
      <c r="D10" s="81"/>
      <c r="E10" s="81"/>
      <c r="F10" s="81"/>
      <c r="G10" s="81"/>
      <c r="H10" s="81"/>
      <c r="I10" s="81"/>
      <c r="J10" s="81"/>
      <c r="K10" s="81"/>
      <c r="L10" s="81"/>
      <c r="M10" s="81"/>
      <c r="N10" s="81"/>
      <c r="O10" s="81"/>
      <c r="P10" s="81"/>
      <c r="Q10" s="81"/>
      <c r="R10" s="18"/>
      <c r="S10" s="18"/>
      <c r="T10" s="18"/>
      <c r="U10" s="18"/>
      <c r="V10" s="18"/>
      <c r="W10" s="18"/>
    </row>
    <row r="11" spans="2:23" ht="25.5" customHeight="1" x14ac:dyDescent="0.3">
      <c r="B11" s="19"/>
      <c r="C11" s="20"/>
      <c r="D11" s="20"/>
      <c r="E11" s="21"/>
      <c r="F11" s="22"/>
      <c r="G11" s="23"/>
      <c r="H11" s="23"/>
      <c r="I11" s="23"/>
      <c r="J11" s="23"/>
      <c r="K11" s="23"/>
      <c r="L11" s="23"/>
      <c r="M11" s="23"/>
      <c r="N11" s="23"/>
      <c r="O11" s="23"/>
      <c r="P11" s="23"/>
      <c r="Q11" s="23"/>
      <c r="R11" s="23"/>
      <c r="S11" s="23"/>
      <c r="T11" s="24"/>
      <c r="U11" s="24"/>
      <c r="V11" s="24"/>
      <c r="W11" s="24"/>
    </row>
    <row r="12" spans="2:23" ht="110.25" customHeight="1" x14ac:dyDescent="0.3">
      <c r="B12" s="19"/>
      <c r="C12" s="20"/>
      <c r="D12" s="20"/>
      <c r="E12" s="21"/>
      <c r="F12" s="69" t="s">
        <v>69</v>
      </c>
      <c r="G12" s="69"/>
      <c r="H12" s="69" t="s">
        <v>103</v>
      </c>
      <c r="I12" s="69"/>
      <c r="J12" s="69" t="s">
        <v>104</v>
      </c>
      <c r="K12" s="69"/>
      <c r="L12" s="69" t="s">
        <v>106</v>
      </c>
      <c r="M12" s="69"/>
      <c r="N12" s="61" t="s">
        <v>107</v>
      </c>
      <c r="O12" s="62"/>
      <c r="P12" s="61" t="s">
        <v>108</v>
      </c>
      <c r="Q12" s="62"/>
      <c r="R12" s="63" t="s">
        <v>8</v>
      </c>
      <c r="S12" s="63"/>
      <c r="T12" s="63"/>
      <c r="U12" s="63"/>
      <c r="V12" s="63"/>
      <c r="W12" s="63"/>
    </row>
    <row r="13" spans="2:23" ht="126" customHeight="1" x14ac:dyDescent="0.2">
      <c r="B13" s="26" t="s">
        <v>9</v>
      </c>
      <c r="C13" s="26" t="s">
        <v>10</v>
      </c>
      <c r="D13" s="25" t="s">
        <v>11</v>
      </c>
      <c r="E13" s="25" t="s">
        <v>12</v>
      </c>
      <c r="F13" s="25" t="s">
        <v>7</v>
      </c>
      <c r="G13" s="25" t="s">
        <v>13</v>
      </c>
      <c r="H13" s="25" t="s">
        <v>7</v>
      </c>
      <c r="I13" s="25" t="s">
        <v>13</v>
      </c>
      <c r="J13" s="25" t="s">
        <v>7</v>
      </c>
      <c r="K13" s="25" t="s">
        <v>13</v>
      </c>
      <c r="L13" s="25" t="s">
        <v>7</v>
      </c>
      <c r="M13" s="25" t="s">
        <v>13</v>
      </c>
      <c r="N13" s="25" t="s">
        <v>7</v>
      </c>
      <c r="O13" s="25" t="s">
        <v>13</v>
      </c>
      <c r="P13" s="25" t="s">
        <v>7</v>
      </c>
      <c r="Q13" s="25" t="s">
        <v>13</v>
      </c>
      <c r="R13" s="49" t="s">
        <v>14</v>
      </c>
      <c r="S13" s="49" t="s">
        <v>15</v>
      </c>
      <c r="T13" s="27" t="s">
        <v>16</v>
      </c>
      <c r="U13" s="27" t="s">
        <v>17</v>
      </c>
      <c r="V13" s="50" t="s">
        <v>18</v>
      </c>
      <c r="W13" s="50" t="s">
        <v>19</v>
      </c>
    </row>
    <row r="14" spans="2:23" s="43" customFormat="1" ht="155" x14ac:dyDescent="0.2">
      <c r="B14" s="39">
        <v>1</v>
      </c>
      <c r="C14" s="44" t="s">
        <v>70</v>
      </c>
      <c r="D14" s="40" t="s">
        <v>67</v>
      </c>
      <c r="E14" s="45">
        <v>15</v>
      </c>
      <c r="F14" s="41">
        <v>4365965.216</v>
      </c>
      <c r="G14" s="41">
        <f>F14*E14</f>
        <v>65489478.240000002</v>
      </c>
      <c r="H14" s="41">
        <v>4495794.1723999996</v>
      </c>
      <c r="I14" s="41">
        <f>H14*E14</f>
        <v>67436912.585999995</v>
      </c>
      <c r="J14" s="41">
        <v>4035088</v>
      </c>
      <c r="K14" s="41">
        <f>J14*E14</f>
        <v>60526320</v>
      </c>
      <c r="L14" s="47">
        <v>350000</v>
      </c>
      <c r="M14" s="47">
        <f>L14*E14</f>
        <v>5250000</v>
      </c>
      <c r="N14" s="47">
        <v>550000</v>
      </c>
      <c r="O14" s="47">
        <f>N14*E14</f>
        <v>8250000</v>
      </c>
      <c r="P14" s="47">
        <v>437500</v>
      </c>
      <c r="Q14" s="47">
        <f>P14*E14</f>
        <v>6562500</v>
      </c>
      <c r="R14" s="48">
        <f t="shared" ref="R14:R46" si="0">ROUND(HARMEAN(L14,N14,P14),0)</f>
        <v>430970</v>
      </c>
      <c r="S14" s="48">
        <f t="shared" ref="S14:S46" si="1">R14*E14</f>
        <v>6464550</v>
      </c>
      <c r="T14" s="42">
        <f t="shared" ref="T14:T46" si="2">ROUND(GEOMEAN(L14,N14,P14),0)</f>
        <v>438332</v>
      </c>
      <c r="U14" s="42">
        <f t="shared" ref="U14:U46" si="3">T14*E14</f>
        <v>6574980</v>
      </c>
      <c r="V14" s="51">
        <f t="shared" ref="V14:V46" si="4">ROUND(AVERAGE(L14,N14,P14),0)</f>
        <v>445833</v>
      </c>
      <c r="W14" s="51">
        <f>V14*E14</f>
        <v>6687495</v>
      </c>
    </row>
    <row r="15" spans="2:23" s="43" customFormat="1" ht="155" x14ac:dyDescent="0.2">
      <c r="B15" s="39">
        <v>2</v>
      </c>
      <c r="C15" s="44" t="s">
        <v>71</v>
      </c>
      <c r="D15" s="40" t="s">
        <v>67</v>
      </c>
      <c r="E15" s="45">
        <v>8</v>
      </c>
      <c r="F15" s="41">
        <v>2889057.9380000001</v>
      </c>
      <c r="G15" s="41">
        <f t="shared" ref="G15:G46" si="5">F15*E15</f>
        <v>23112463.504000001</v>
      </c>
      <c r="H15" s="41">
        <v>2974968.6950750002</v>
      </c>
      <c r="I15" s="41">
        <f t="shared" ref="I15:I46" si="6">H15*E15</f>
        <v>23799749.560600001</v>
      </c>
      <c r="J15" s="41">
        <v>2670109</v>
      </c>
      <c r="K15" s="41">
        <f t="shared" ref="K15:K45" si="7">J15*E15</f>
        <v>21360872</v>
      </c>
      <c r="L15" s="47">
        <v>1850000</v>
      </c>
      <c r="M15" s="47">
        <f t="shared" ref="M15:M46" si="8">L15*E15</f>
        <v>14800000</v>
      </c>
      <c r="N15" s="47">
        <v>1950000</v>
      </c>
      <c r="O15" s="47">
        <f t="shared" ref="O15:O46" si="9">N15*E15</f>
        <v>15600000</v>
      </c>
      <c r="P15" s="47">
        <v>2312500</v>
      </c>
      <c r="Q15" s="47">
        <f t="shared" ref="Q15:Q46" si="10">P15*E15</f>
        <v>18500000</v>
      </c>
      <c r="R15" s="48">
        <f t="shared" si="0"/>
        <v>2019123</v>
      </c>
      <c r="S15" s="48">
        <f t="shared" si="1"/>
        <v>16152984</v>
      </c>
      <c r="T15" s="42">
        <f t="shared" si="2"/>
        <v>2028131</v>
      </c>
      <c r="U15" s="42">
        <f t="shared" si="3"/>
        <v>16225048</v>
      </c>
      <c r="V15" s="51">
        <f t="shared" si="4"/>
        <v>2037500</v>
      </c>
      <c r="W15" s="51">
        <f t="shared" ref="W14:W46" si="11">V15*E15</f>
        <v>16300000</v>
      </c>
    </row>
    <row r="16" spans="2:23" s="43" customFormat="1" ht="186" x14ac:dyDescent="0.2">
      <c r="B16" s="39">
        <v>3</v>
      </c>
      <c r="C16" s="44" t="s">
        <v>72</v>
      </c>
      <c r="D16" s="40" t="s">
        <v>67</v>
      </c>
      <c r="E16" s="45">
        <v>3</v>
      </c>
      <c r="F16" s="41">
        <v>29495855.59</v>
      </c>
      <c r="G16" s="41">
        <f t="shared" si="5"/>
        <v>88487566.769999996</v>
      </c>
      <c r="H16" s="41">
        <v>30372962.016625002</v>
      </c>
      <c r="I16" s="41">
        <f t="shared" si="6"/>
        <v>91118886.049875006</v>
      </c>
      <c r="J16" s="41">
        <v>27260495</v>
      </c>
      <c r="K16" s="41">
        <f t="shared" si="7"/>
        <v>81781485</v>
      </c>
      <c r="L16" s="47">
        <v>11000000</v>
      </c>
      <c r="M16" s="47">
        <f t="shared" si="8"/>
        <v>33000000</v>
      </c>
      <c r="N16" s="47">
        <v>8700000</v>
      </c>
      <c r="O16" s="47">
        <f t="shared" si="9"/>
        <v>26100000</v>
      </c>
      <c r="P16" s="47">
        <v>13750000</v>
      </c>
      <c r="Q16" s="47">
        <f t="shared" si="10"/>
        <v>41250000</v>
      </c>
      <c r="R16" s="48">
        <f t="shared" si="0"/>
        <v>10768942</v>
      </c>
      <c r="S16" s="48">
        <f t="shared" si="1"/>
        <v>32306826</v>
      </c>
      <c r="T16" s="42">
        <f t="shared" si="2"/>
        <v>10958175</v>
      </c>
      <c r="U16" s="42">
        <f t="shared" si="3"/>
        <v>32874525</v>
      </c>
      <c r="V16" s="51">
        <f t="shared" si="4"/>
        <v>11150000</v>
      </c>
      <c r="W16" s="51">
        <f t="shared" si="11"/>
        <v>33450000</v>
      </c>
    </row>
    <row r="17" spans="2:23" s="43" customFormat="1" ht="186" x14ac:dyDescent="0.2">
      <c r="B17" s="39">
        <v>4</v>
      </c>
      <c r="C17" s="44" t="s">
        <v>73</v>
      </c>
      <c r="D17" s="40" t="s">
        <v>67</v>
      </c>
      <c r="E17" s="45">
        <v>1</v>
      </c>
      <c r="F17" s="41">
        <v>11852021.338</v>
      </c>
      <c r="G17" s="41">
        <f t="shared" si="5"/>
        <v>11852021.338</v>
      </c>
      <c r="H17" s="41">
        <v>12204460.142574999</v>
      </c>
      <c r="I17" s="41">
        <f t="shared" si="6"/>
        <v>12204460.142574999</v>
      </c>
      <c r="J17" s="41">
        <v>10953809</v>
      </c>
      <c r="K17" s="41">
        <f t="shared" si="7"/>
        <v>10953809</v>
      </c>
      <c r="L17" s="47">
        <v>5400000</v>
      </c>
      <c r="M17" s="47">
        <f t="shared" si="8"/>
        <v>5400000</v>
      </c>
      <c r="N17" s="47">
        <v>6300000</v>
      </c>
      <c r="O17" s="47">
        <f t="shared" si="9"/>
        <v>6300000</v>
      </c>
      <c r="P17" s="47">
        <v>6750000</v>
      </c>
      <c r="Q17" s="47">
        <f t="shared" si="10"/>
        <v>6750000</v>
      </c>
      <c r="R17" s="48">
        <f t="shared" si="0"/>
        <v>6096774</v>
      </c>
      <c r="S17" s="48">
        <f t="shared" si="1"/>
        <v>6096774</v>
      </c>
      <c r="T17" s="42">
        <f t="shared" si="2"/>
        <v>6123683</v>
      </c>
      <c r="U17" s="42">
        <f t="shared" si="3"/>
        <v>6123683</v>
      </c>
      <c r="V17" s="51">
        <f t="shared" si="4"/>
        <v>6150000</v>
      </c>
      <c r="W17" s="51">
        <f t="shared" si="11"/>
        <v>6150000</v>
      </c>
    </row>
    <row r="18" spans="2:23" s="43" customFormat="1" ht="155" x14ac:dyDescent="0.2">
      <c r="B18" s="39">
        <v>5</v>
      </c>
      <c r="C18" s="44" t="s">
        <v>74</v>
      </c>
      <c r="D18" s="40" t="s">
        <v>67</v>
      </c>
      <c r="E18" s="45">
        <v>4</v>
      </c>
      <c r="F18" s="41">
        <v>3936379.838</v>
      </c>
      <c r="G18" s="41">
        <f t="shared" si="5"/>
        <v>15745519.352</v>
      </c>
      <c r="H18" s="41">
        <v>4053434.3863249999</v>
      </c>
      <c r="I18" s="41">
        <f t="shared" si="6"/>
        <v>16213737.545299999</v>
      </c>
      <c r="J18" s="41">
        <v>3638059</v>
      </c>
      <c r="K18" s="41">
        <f t="shared" si="7"/>
        <v>14552236</v>
      </c>
      <c r="L18" s="47">
        <v>2100000</v>
      </c>
      <c r="M18" s="47">
        <f t="shared" si="8"/>
        <v>8400000</v>
      </c>
      <c r="N18" s="47">
        <v>1350000</v>
      </c>
      <c r="O18" s="47">
        <f t="shared" si="9"/>
        <v>5400000</v>
      </c>
      <c r="P18" s="47">
        <v>2625000</v>
      </c>
      <c r="Q18" s="47">
        <f t="shared" si="10"/>
        <v>10500000</v>
      </c>
      <c r="R18" s="48">
        <f t="shared" si="0"/>
        <v>1877483</v>
      </c>
      <c r="S18" s="48">
        <f t="shared" si="1"/>
        <v>7509932</v>
      </c>
      <c r="T18" s="42">
        <f t="shared" si="2"/>
        <v>1952364</v>
      </c>
      <c r="U18" s="42">
        <f t="shared" si="3"/>
        <v>7809456</v>
      </c>
      <c r="V18" s="51">
        <f t="shared" si="4"/>
        <v>2025000</v>
      </c>
      <c r="W18" s="51">
        <f t="shared" si="11"/>
        <v>8100000</v>
      </c>
    </row>
    <row r="19" spans="2:23" s="43" customFormat="1" ht="155" x14ac:dyDescent="0.2">
      <c r="B19" s="39">
        <v>6</v>
      </c>
      <c r="C19" s="44" t="s">
        <v>75</v>
      </c>
      <c r="D19" s="40" t="s">
        <v>67</v>
      </c>
      <c r="E19" s="45">
        <v>8</v>
      </c>
      <c r="F19" s="41">
        <v>3576976.2259999998</v>
      </c>
      <c r="G19" s="41">
        <f t="shared" si="5"/>
        <v>28615809.807999998</v>
      </c>
      <c r="H19" s="41">
        <v>3683343.3332750001</v>
      </c>
      <c r="I19" s="41">
        <f t="shared" si="6"/>
        <v>29466746.666200001</v>
      </c>
      <c r="J19" s="41">
        <v>3305893</v>
      </c>
      <c r="K19" s="41">
        <f t="shared" si="7"/>
        <v>26447144</v>
      </c>
      <c r="L19" s="47">
        <v>2950000</v>
      </c>
      <c r="M19" s="47">
        <f t="shared" si="8"/>
        <v>23600000</v>
      </c>
      <c r="N19" s="47">
        <v>2050000</v>
      </c>
      <c r="O19" s="47">
        <f t="shared" si="9"/>
        <v>16400000</v>
      </c>
      <c r="P19" s="47">
        <v>3687500</v>
      </c>
      <c r="Q19" s="47">
        <f t="shared" si="10"/>
        <v>29500000</v>
      </c>
      <c r="R19" s="48">
        <f t="shared" si="0"/>
        <v>2732304</v>
      </c>
      <c r="S19" s="48">
        <f t="shared" si="1"/>
        <v>21858432</v>
      </c>
      <c r="T19" s="42">
        <f t="shared" si="2"/>
        <v>2814725</v>
      </c>
      <c r="U19" s="42">
        <f t="shared" si="3"/>
        <v>22517800</v>
      </c>
      <c r="V19" s="51">
        <f t="shared" si="4"/>
        <v>2895833</v>
      </c>
      <c r="W19" s="51">
        <f t="shared" si="11"/>
        <v>23166664</v>
      </c>
    </row>
    <row r="20" spans="2:23" s="43" customFormat="1" ht="155" x14ac:dyDescent="0.2">
      <c r="B20" s="39">
        <v>7</v>
      </c>
      <c r="C20" s="44" t="s">
        <v>76</v>
      </c>
      <c r="D20" s="40" t="s">
        <v>67</v>
      </c>
      <c r="E20" s="45">
        <v>4</v>
      </c>
      <c r="F20" s="41">
        <v>1698732.426</v>
      </c>
      <c r="G20" s="41">
        <f t="shared" si="5"/>
        <v>6794929.7039999999</v>
      </c>
      <c r="H20" s="41">
        <v>1749246.950775</v>
      </c>
      <c r="I20" s="41">
        <f t="shared" si="6"/>
        <v>6996987.8031000001</v>
      </c>
      <c r="J20" s="41">
        <v>1569993</v>
      </c>
      <c r="K20" s="41">
        <f t="shared" si="7"/>
        <v>6279972</v>
      </c>
      <c r="L20" s="47">
        <v>1850000</v>
      </c>
      <c r="M20" s="47">
        <f t="shared" si="8"/>
        <v>7400000</v>
      </c>
      <c r="N20" s="47">
        <v>1450000</v>
      </c>
      <c r="O20" s="47">
        <f t="shared" si="9"/>
        <v>5800000</v>
      </c>
      <c r="P20" s="47">
        <v>2312500</v>
      </c>
      <c r="Q20" s="47">
        <f t="shared" si="10"/>
        <v>9250000</v>
      </c>
      <c r="R20" s="48">
        <f t="shared" si="0"/>
        <v>1804372</v>
      </c>
      <c r="S20" s="48">
        <f t="shared" si="1"/>
        <v>7217488</v>
      </c>
      <c r="T20" s="42">
        <f t="shared" si="2"/>
        <v>1837415</v>
      </c>
      <c r="U20" s="42">
        <f t="shared" si="3"/>
        <v>7349660</v>
      </c>
      <c r="V20" s="51">
        <f t="shared" si="4"/>
        <v>1870833</v>
      </c>
      <c r="W20" s="51">
        <f t="shared" si="11"/>
        <v>7483332</v>
      </c>
    </row>
    <row r="21" spans="2:23" s="43" customFormat="1" ht="186" x14ac:dyDescent="0.2">
      <c r="B21" s="39">
        <v>8</v>
      </c>
      <c r="C21" s="44" t="s">
        <v>77</v>
      </c>
      <c r="D21" s="40" t="s">
        <v>67</v>
      </c>
      <c r="E21" s="45">
        <v>6</v>
      </c>
      <c r="F21" s="41">
        <v>10447920.757999999</v>
      </c>
      <c r="G21" s="41">
        <f t="shared" si="5"/>
        <v>62687524.547999993</v>
      </c>
      <c r="H21" s="41">
        <v>10758606.386825001</v>
      </c>
      <c r="I21" s="41">
        <f t="shared" si="6"/>
        <v>64551638.320950001</v>
      </c>
      <c r="J21" s="41">
        <v>9656119</v>
      </c>
      <c r="K21" s="41">
        <f t="shared" si="7"/>
        <v>57936714</v>
      </c>
      <c r="L21" s="47">
        <v>7000000</v>
      </c>
      <c r="M21" s="47">
        <f t="shared" si="8"/>
        <v>42000000</v>
      </c>
      <c r="N21" s="47">
        <v>2050000</v>
      </c>
      <c r="O21" s="47">
        <f t="shared" si="9"/>
        <v>12300000</v>
      </c>
      <c r="P21" s="47">
        <v>8750000</v>
      </c>
      <c r="Q21" s="47">
        <f t="shared" si="10"/>
        <v>52500000</v>
      </c>
      <c r="R21" s="48">
        <f t="shared" si="0"/>
        <v>4027128</v>
      </c>
      <c r="S21" s="48">
        <f t="shared" si="1"/>
        <v>24162768</v>
      </c>
      <c r="T21" s="42">
        <f t="shared" si="2"/>
        <v>5007489</v>
      </c>
      <c r="U21" s="42">
        <f t="shared" si="3"/>
        <v>30044934</v>
      </c>
      <c r="V21" s="51">
        <f t="shared" si="4"/>
        <v>5933333</v>
      </c>
      <c r="W21" s="51">
        <f t="shared" si="11"/>
        <v>35599998</v>
      </c>
    </row>
    <row r="22" spans="2:23" s="43" customFormat="1" ht="248" x14ac:dyDescent="0.2">
      <c r="B22" s="39">
        <v>9</v>
      </c>
      <c r="C22" s="44" t="s">
        <v>78</v>
      </c>
      <c r="D22" s="40" t="s">
        <v>67</v>
      </c>
      <c r="E22" s="45">
        <v>1</v>
      </c>
      <c r="F22" s="41">
        <v>218746861.24599999</v>
      </c>
      <c r="G22" s="41">
        <f t="shared" si="5"/>
        <v>218746861.24599999</v>
      </c>
      <c r="H22" s="41">
        <v>225251648.91752499</v>
      </c>
      <c r="I22" s="41">
        <f t="shared" si="6"/>
        <v>225251648.91752499</v>
      </c>
      <c r="J22" s="41">
        <v>202169003</v>
      </c>
      <c r="K22" s="41">
        <f t="shared" si="7"/>
        <v>202169003</v>
      </c>
      <c r="L22" s="47">
        <v>70000000</v>
      </c>
      <c r="M22" s="47">
        <f t="shared" si="8"/>
        <v>70000000</v>
      </c>
      <c r="N22" s="47">
        <v>18200000</v>
      </c>
      <c r="O22" s="47">
        <f t="shared" si="9"/>
        <v>18200000</v>
      </c>
      <c r="P22" s="47">
        <v>87500000</v>
      </c>
      <c r="Q22" s="47">
        <f t="shared" si="10"/>
        <v>87500000</v>
      </c>
      <c r="R22" s="48">
        <f t="shared" si="0"/>
        <v>37193460</v>
      </c>
      <c r="S22" s="48">
        <f t="shared" si="1"/>
        <v>37193460</v>
      </c>
      <c r="T22" s="42">
        <f t="shared" si="2"/>
        <v>48127410</v>
      </c>
      <c r="U22" s="42">
        <f t="shared" si="3"/>
        <v>48127410</v>
      </c>
      <c r="V22" s="51">
        <f t="shared" si="4"/>
        <v>58566667</v>
      </c>
      <c r="W22" s="51">
        <f t="shared" si="11"/>
        <v>58566667</v>
      </c>
    </row>
    <row r="23" spans="2:23" s="43" customFormat="1" ht="186" x14ac:dyDescent="0.2">
      <c r="B23" s="39">
        <v>10</v>
      </c>
      <c r="C23" s="44" t="s">
        <v>79</v>
      </c>
      <c r="D23" s="40" t="s">
        <v>67</v>
      </c>
      <c r="E23" s="45">
        <v>25</v>
      </c>
      <c r="F23" s="41">
        <v>2374671.892</v>
      </c>
      <c r="G23" s="41">
        <f t="shared" si="5"/>
        <v>59366797.299999997</v>
      </c>
      <c r="H23" s="41">
        <v>2445286.5575499996</v>
      </c>
      <c r="I23" s="41">
        <f t="shared" si="6"/>
        <v>61132163.938749991</v>
      </c>
      <c r="J23" s="41">
        <v>2194706</v>
      </c>
      <c r="K23" s="41">
        <f t="shared" si="7"/>
        <v>54867650</v>
      </c>
      <c r="L23" s="47">
        <v>2500000</v>
      </c>
      <c r="M23" s="47">
        <f t="shared" si="8"/>
        <v>62500000</v>
      </c>
      <c r="N23" s="47">
        <v>1260000</v>
      </c>
      <c r="O23" s="47">
        <f t="shared" si="9"/>
        <v>31500000</v>
      </c>
      <c r="P23" s="47">
        <v>3125000</v>
      </c>
      <c r="Q23" s="47">
        <f t="shared" si="10"/>
        <v>78125000</v>
      </c>
      <c r="R23" s="48">
        <f t="shared" si="0"/>
        <v>1981963</v>
      </c>
      <c r="S23" s="48">
        <f t="shared" si="1"/>
        <v>49549075</v>
      </c>
      <c r="T23" s="42">
        <f t="shared" si="2"/>
        <v>2143155</v>
      </c>
      <c r="U23" s="42">
        <f t="shared" si="3"/>
        <v>53578875</v>
      </c>
      <c r="V23" s="51">
        <f t="shared" si="4"/>
        <v>2295000</v>
      </c>
      <c r="W23" s="51">
        <f t="shared" si="11"/>
        <v>57375000</v>
      </c>
    </row>
    <row r="24" spans="2:23" s="43" customFormat="1" ht="155" x14ac:dyDescent="0.2">
      <c r="B24" s="39">
        <v>11</v>
      </c>
      <c r="C24" s="44" t="s">
        <v>80</v>
      </c>
      <c r="D24" s="40" t="s">
        <v>67</v>
      </c>
      <c r="E24" s="45">
        <v>20</v>
      </c>
      <c r="F24" s="41">
        <v>1171228.2120000001</v>
      </c>
      <c r="G24" s="41">
        <f t="shared" si="5"/>
        <v>23424564.240000002</v>
      </c>
      <c r="H24" s="41">
        <v>1206056.5555499999</v>
      </c>
      <c r="I24" s="41">
        <f t="shared" si="6"/>
        <v>24121131.110999998</v>
      </c>
      <c r="J24" s="41">
        <v>1082466</v>
      </c>
      <c r="K24" s="41">
        <f t="shared" si="7"/>
        <v>21649320</v>
      </c>
      <c r="L24" s="47">
        <v>580000</v>
      </c>
      <c r="M24" s="47">
        <f t="shared" si="8"/>
        <v>11600000</v>
      </c>
      <c r="N24" s="47">
        <v>490000</v>
      </c>
      <c r="O24" s="47">
        <f t="shared" si="9"/>
        <v>9800000</v>
      </c>
      <c r="P24" s="47">
        <v>725000</v>
      </c>
      <c r="Q24" s="47">
        <f t="shared" si="10"/>
        <v>14500000</v>
      </c>
      <c r="R24" s="48">
        <f t="shared" si="0"/>
        <v>583174</v>
      </c>
      <c r="S24" s="48">
        <f t="shared" si="1"/>
        <v>11663480</v>
      </c>
      <c r="T24" s="42">
        <f t="shared" si="2"/>
        <v>590637</v>
      </c>
      <c r="U24" s="42">
        <f t="shared" si="3"/>
        <v>11812740</v>
      </c>
      <c r="V24" s="51">
        <f t="shared" si="4"/>
        <v>598333</v>
      </c>
      <c r="W24" s="51">
        <f t="shared" si="11"/>
        <v>11966660</v>
      </c>
    </row>
    <row r="25" spans="2:23" s="43" customFormat="1" ht="155" x14ac:dyDescent="0.2">
      <c r="B25" s="39">
        <v>12</v>
      </c>
      <c r="C25" s="44" t="s">
        <v>81</v>
      </c>
      <c r="D25" s="40" t="s">
        <v>67</v>
      </c>
      <c r="E25" s="45">
        <v>60</v>
      </c>
      <c r="F25" s="41">
        <v>1154615.1839999999</v>
      </c>
      <c r="G25" s="41">
        <f t="shared" si="5"/>
        <v>69276911.039999992</v>
      </c>
      <c r="H25" s="41">
        <v>1188949.5126</v>
      </c>
      <c r="I25" s="41">
        <f t="shared" si="6"/>
        <v>71336970.755999997</v>
      </c>
      <c r="J25" s="41">
        <v>1067112</v>
      </c>
      <c r="K25" s="41">
        <f t="shared" si="7"/>
        <v>64026720</v>
      </c>
      <c r="L25" s="47">
        <v>400000</v>
      </c>
      <c r="M25" s="47">
        <f t="shared" si="8"/>
        <v>24000000</v>
      </c>
      <c r="N25" s="47">
        <v>400000</v>
      </c>
      <c r="O25" s="47">
        <f t="shared" si="9"/>
        <v>24000000</v>
      </c>
      <c r="P25" s="47">
        <v>500000</v>
      </c>
      <c r="Q25" s="47">
        <f t="shared" si="10"/>
        <v>30000000</v>
      </c>
      <c r="R25" s="48">
        <f t="shared" si="0"/>
        <v>428571</v>
      </c>
      <c r="S25" s="48">
        <f t="shared" si="1"/>
        <v>25714260</v>
      </c>
      <c r="T25" s="42">
        <f t="shared" si="2"/>
        <v>430887</v>
      </c>
      <c r="U25" s="42">
        <f t="shared" si="3"/>
        <v>25853220</v>
      </c>
      <c r="V25" s="51">
        <f t="shared" si="4"/>
        <v>433333</v>
      </c>
      <c r="W25" s="51">
        <f t="shared" si="11"/>
        <v>25999980</v>
      </c>
    </row>
    <row r="26" spans="2:23" s="43" customFormat="1" ht="155" x14ac:dyDescent="0.2">
      <c r="B26" s="39">
        <v>13</v>
      </c>
      <c r="C26" s="44" t="s">
        <v>82</v>
      </c>
      <c r="D26" s="40" t="s">
        <v>67</v>
      </c>
      <c r="E26" s="45">
        <v>16</v>
      </c>
      <c r="F26" s="41">
        <v>1076225.3659999999</v>
      </c>
      <c r="G26" s="41">
        <f t="shared" si="5"/>
        <v>17219605.855999999</v>
      </c>
      <c r="H26" s="41">
        <v>1108228.648025</v>
      </c>
      <c r="I26" s="41">
        <f t="shared" si="6"/>
        <v>17731658.3684</v>
      </c>
      <c r="J26" s="41">
        <v>994663</v>
      </c>
      <c r="K26" s="41">
        <f t="shared" si="7"/>
        <v>15914608</v>
      </c>
      <c r="L26" s="47">
        <v>600000</v>
      </c>
      <c r="M26" s="47">
        <f t="shared" si="8"/>
        <v>9600000</v>
      </c>
      <c r="N26" s="47">
        <v>163000</v>
      </c>
      <c r="O26" s="47">
        <f t="shared" si="9"/>
        <v>2608000</v>
      </c>
      <c r="P26" s="47">
        <v>750000</v>
      </c>
      <c r="Q26" s="47">
        <f t="shared" si="10"/>
        <v>12000000</v>
      </c>
      <c r="R26" s="48">
        <f t="shared" si="0"/>
        <v>328408</v>
      </c>
      <c r="S26" s="48">
        <f t="shared" si="1"/>
        <v>5254528</v>
      </c>
      <c r="T26" s="42">
        <f t="shared" si="2"/>
        <v>418601</v>
      </c>
      <c r="U26" s="42">
        <f t="shared" si="3"/>
        <v>6697616</v>
      </c>
      <c r="V26" s="51">
        <f t="shared" si="4"/>
        <v>504333</v>
      </c>
      <c r="W26" s="51">
        <f t="shared" si="11"/>
        <v>8069328</v>
      </c>
    </row>
    <row r="27" spans="2:23" s="43" customFormat="1" ht="155" x14ac:dyDescent="0.2">
      <c r="B27" s="39">
        <v>14</v>
      </c>
      <c r="C27" s="44" t="s">
        <v>83</v>
      </c>
      <c r="D27" s="40" t="s">
        <v>67</v>
      </c>
      <c r="E27" s="45">
        <v>4</v>
      </c>
      <c r="F27" s="41">
        <v>1232799.422</v>
      </c>
      <c r="G27" s="41">
        <f t="shared" si="5"/>
        <v>4931197.6880000001</v>
      </c>
      <c r="H27" s="41">
        <v>1269458.683925</v>
      </c>
      <c r="I27" s="41">
        <f t="shared" si="6"/>
        <v>5077834.7357000001</v>
      </c>
      <c r="J27" s="41">
        <v>1139371</v>
      </c>
      <c r="K27" s="41">
        <f t="shared" si="7"/>
        <v>4557484</v>
      </c>
      <c r="L27" s="47">
        <v>800000</v>
      </c>
      <c r="M27" s="47">
        <f t="shared" si="8"/>
        <v>3200000</v>
      </c>
      <c r="N27" s="47">
        <v>120000</v>
      </c>
      <c r="O27" s="47">
        <f t="shared" si="9"/>
        <v>480000</v>
      </c>
      <c r="P27" s="47">
        <v>1000000</v>
      </c>
      <c r="Q27" s="47">
        <f t="shared" si="10"/>
        <v>4000000</v>
      </c>
      <c r="R27" s="48">
        <f t="shared" si="0"/>
        <v>283465</v>
      </c>
      <c r="S27" s="48">
        <f t="shared" si="1"/>
        <v>1133860</v>
      </c>
      <c r="T27" s="42">
        <f t="shared" si="2"/>
        <v>457886</v>
      </c>
      <c r="U27" s="42">
        <f t="shared" si="3"/>
        <v>1831544</v>
      </c>
      <c r="V27" s="51">
        <f t="shared" si="4"/>
        <v>640000</v>
      </c>
      <c r="W27" s="51">
        <f t="shared" si="11"/>
        <v>2560000</v>
      </c>
    </row>
    <row r="28" spans="2:23" s="43" customFormat="1" ht="124" x14ac:dyDescent="0.2">
      <c r="B28" s="39">
        <v>15</v>
      </c>
      <c r="C28" s="44" t="s">
        <v>84</v>
      </c>
      <c r="D28" s="40" t="s">
        <v>67</v>
      </c>
      <c r="E28" s="45">
        <v>9</v>
      </c>
      <c r="F28" s="41">
        <v>3279400.2579999999</v>
      </c>
      <c r="G28" s="41">
        <f t="shared" si="5"/>
        <v>29514602.322000001</v>
      </c>
      <c r="H28" s="41">
        <v>3376918.4680750002</v>
      </c>
      <c r="I28" s="41">
        <f t="shared" si="6"/>
        <v>30392266.212675001</v>
      </c>
      <c r="J28" s="41">
        <v>3030869</v>
      </c>
      <c r="K28" s="41">
        <f t="shared" si="7"/>
        <v>27277821</v>
      </c>
      <c r="L28" s="47">
        <v>2200000</v>
      </c>
      <c r="M28" s="47">
        <f t="shared" si="8"/>
        <v>19800000</v>
      </c>
      <c r="N28" s="47">
        <v>930000</v>
      </c>
      <c r="O28" s="47">
        <f t="shared" si="9"/>
        <v>8370000</v>
      </c>
      <c r="P28" s="47">
        <v>2750000</v>
      </c>
      <c r="Q28" s="47">
        <f t="shared" si="10"/>
        <v>24750000</v>
      </c>
      <c r="R28" s="48">
        <f t="shared" si="0"/>
        <v>1584409</v>
      </c>
      <c r="S28" s="48">
        <f t="shared" si="1"/>
        <v>14259681</v>
      </c>
      <c r="T28" s="42">
        <f t="shared" si="2"/>
        <v>1778605</v>
      </c>
      <c r="U28" s="42">
        <f t="shared" si="3"/>
        <v>16007445</v>
      </c>
      <c r="V28" s="51">
        <f t="shared" si="4"/>
        <v>1960000</v>
      </c>
      <c r="W28" s="51">
        <f t="shared" si="11"/>
        <v>17640000</v>
      </c>
    </row>
    <row r="29" spans="2:23" s="43" customFormat="1" ht="155" x14ac:dyDescent="0.2">
      <c r="B29" s="39">
        <v>16</v>
      </c>
      <c r="C29" s="44" t="s">
        <v>85</v>
      </c>
      <c r="D29" s="40" t="s">
        <v>67</v>
      </c>
      <c r="E29" s="45">
        <v>3</v>
      </c>
      <c r="F29" s="41">
        <v>1711167.852</v>
      </c>
      <c r="G29" s="41">
        <f t="shared" si="5"/>
        <v>5133503.5559999999</v>
      </c>
      <c r="H29" s="41">
        <v>1762052.1640499998</v>
      </c>
      <c r="I29" s="41">
        <f t="shared" si="6"/>
        <v>5286156.4921499994</v>
      </c>
      <c r="J29" s="41">
        <v>1581486</v>
      </c>
      <c r="K29" s="41">
        <f t="shared" si="7"/>
        <v>4744458</v>
      </c>
      <c r="L29" s="47">
        <v>1400000</v>
      </c>
      <c r="M29" s="47">
        <f t="shared" si="8"/>
        <v>4200000</v>
      </c>
      <c r="N29" s="47">
        <v>1050000</v>
      </c>
      <c r="O29" s="47">
        <f t="shared" si="9"/>
        <v>3150000</v>
      </c>
      <c r="P29" s="47">
        <v>1750000</v>
      </c>
      <c r="Q29" s="47">
        <f t="shared" si="10"/>
        <v>5250000</v>
      </c>
      <c r="R29" s="48">
        <f t="shared" si="0"/>
        <v>1340426</v>
      </c>
      <c r="S29" s="48">
        <f t="shared" si="1"/>
        <v>4021278</v>
      </c>
      <c r="T29" s="42">
        <f t="shared" si="2"/>
        <v>1370204</v>
      </c>
      <c r="U29" s="42">
        <f t="shared" si="3"/>
        <v>4110612</v>
      </c>
      <c r="V29" s="51">
        <f t="shared" si="4"/>
        <v>1400000</v>
      </c>
      <c r="W29" s="51">
        <f t="shared" si="11"/>
        <v>4200000</v>
      </c>
    </row>
    <row r="30" spans="2:23" s="43" customFormat="1" ht="155" x14ac:dyDescent="0.2">
      <c r="B30" s="39">
        <v>17</v>
      </c>
      <c r="C30" s="44" t="s">
        <v>86</v>
      </c>
      <c r="D30" s="40" t="s">
        <v>67</v>
      </c>
      <c r="E30" s="45">
        <v>45</v>
      </c>
      <c r="F30" s="41">
        <v>4937721.0659999996</v>
      </c>
      <c r="G30" s="41">
        <f t="shared" si="5"/>
        <v>222197447.96999997</v>
      </c>
      <c r="H30" s="41">
        <v>5084552.096775</v>
      </c>
      <c r="I30" s="41">
        <f t="shared" si="6"/>
        <v>228804844.354875</v>
      </c>
      <c r="J30" s="41">
        <v>4563513</v>
      </c>
      <c r="K30" s="41">
        <f t="shared" si="7"/>
        <v>205358085</v>
      </c>
      <c r="L30" s="47">
        <v>980000</v>
      </c>
      <c r="M30" s="47">
        <f t="shared" si="8"/>
        <v>44100000</v>
      </c>
      <c r="N30" s="47">
        <v>770000</v>
      </c>
      <c r="O30" s="47">
        <f t="shared" si="9"/>
        <v>34650000</v>
      </c>
      <c r="P30" s="47">
        <v>1225000</v>
      </c>
      <c r="Q30" s="47">
        <f t="shared" si="10"/>
        <v>55125000</v>
      </c>
      <c r="R30" s="48">
        <f t="shared" si="0"/>
        <v>956805</v>
      </c>
      <c r="S30" s="48">
        <f t="shared" si="1"/>
        <v>43056225</v>
      </c>
      <c r="T30" s="42">
        <f t="shared" si="2"/>
        <v>974132</v>
      </c>
      <c r="U30" s="42">
        <f t="shared" si="3"/>
        <v>43835940</v>
      </c>
      <c r="V30" s="51">
        <f t="shared" si="4"/>
        <v>991667</v>
      </c>
      <c r="W30" s="51">
        <f t="shared" si="11"/>
        <v>44625015</v>
      </c>
    </row>
    <row r="31" spans="2:23" s="43" customFormat="1" ht="155" x14ac:dyDescent="0.2">
      <c r="B31" s="39">
        <v>18</v>
      </c>
      <c r="C31" s="44" t="s">
        <v>87</v>
      </c>
      <c r="D31" s="40" t="s">
        <v>67</v>
      </c>
      <c r="E31" s="45">
        <v>8</v>
      </c>
      <c r="F31" s="41">
        <v>6179771.5879999995</v>
      </c>
      <c r="G31" s="41">
        <f t="shared" si="5"/>
        <v>49438172.703999996</v>
      </c>
      <c r="H31" s="41">
        <v>6363536.97695</v>
      </c>
      <c r="I31" s="41">
        <f t="shared" si="6"/>
        <v>50908295.8156</v>
      </c>
      <c r="J31" s="41">
        <v>5711434</v>
      </c>
      <c r="K31" s="41">
        <f t="shared" si="7"/>
        <v>45691472</v>
      </c>
      <c r="L31" s="47">
        <v>2300000</v>
      </c>
      <c r="M31" s="47">
        <f t="shared" si="8"/>
        <v>18400000</v>
      </c>
      <c r="N31" s="47">
        <v>1680000</v>
      </c>
      <c r="O31" s="47">
        <f t="shared" si="9"/>
        <v>13440000</v>
      </c>
      <c r="P31" s="47">
        <v>2875000</v>
      </c>
      <c r="Q31" s="47">
        <f t="shared" si="10"/>
        <v>23000000</v>
      </c>
      <c r="R31" s="48">
        <f t="shared" si="0"/>
        <v>2177310</v>
      </c>
      <c r="S31" s="48">
        <f t="shared" si="1"/>
        <v>17418480</v>
      </c>
      <c r="T31" s="42">
        <f t="shared" si="2"/>
        <v>2231302</v>
      </c>
      <c r="U31" s="42">
        <f t="shared" si="3"/>
        <v>17850416</v>
      </c>
      <c r="V31" s="51">
        <f t="shared" si="4"/>
        <v>2285000</v>
      </c>
      <c r="W31" s="51">
        <f t="shared" si="11"/>
        <v>18280000</v>
      </c>
    </row>
    <row r="32" spans="2:23" s="43" customFormat="1" ht="155" x14ac:dyDescent="0.2">
      <c r="B32" s="39">
        <v>19</v>
      </c>
      <c r="C32" s="44" t="s">
        <v>88</v>
      </c>
      <c r="D32" s="40" t="s">
        <v>67</v>
      </c>
      <c r="E32" s="45">
        <v>27</v>
      </c>
      <c r="F32" s="41">
        <v>3038383.676</v>
      </c>
      <c r="G32" s="41">
        <f t="shared" si="5"/>
        <v>82036359.252000004</v>
      </c>
      <c r="H32" s="41">
        <v>3128734.8726499998</v>
      </c>
      <c r="I32" s="41">
        <f t="shared" si="6"/>
        <v>84475841.561549991</v>
      </c>
      <c r="J32" s="41">
        <v>2808118</v>
      </c>
      <c r="K32" s="41">
        <f t="shared" si="7"/>
        <v>75819186</v>
      </c>
      <c r="L32" s="47">
        <v>1300000</v>
      </c>
      <c r="M32" s="47">
        <f t="shared" si="8"/>
        <v>35100000</v>
      </c>
      <c r="N32" s="47">
        <v>770000</v>
      </c>
      <c r="O32" s="47">
        <f t="shared" si="9"/>
        <v>20790000</v>
      </c>
      <c r="P32" s="47">
        <v>1625000</v>
      </c>
      <c r="Q32" s="47">
        <f t="shared" si="10"/>
        <v>43875000</v>
      </c>
      <c r="R32" s="48">
        <f t="shared" si="0"/>
        <v>1118019</v>
      </c>
      <c r="S32" s="48">
        <f t="shared" si="1"/>
        <v>30186513</v>
      </c>
      <c r="T32" s="42">
        <f t="shared" si="2"/>
        <v>1176059</v>
      </c>
      <c r="U32" s="42">
        <f t="shared" si="3"/>
        <v>31753593</v>
      </c>
      <c r="V32" s="51">
        <f t="shared" si="4"/>
        <v>1231667</v>
      </c>
      <c r="W32" s="51">
        <f t="shared" si="11"/>
        <v>33255009</v>
      </c>
    </row>
    <row r="33" spans="2:23" s="43" customFormat="1" ht="186" x14ac:dyDescent="0.2">
      <c r="B33" s="39">
        <v>20</v>
      </c>
      <c r="C33" s="44" t="s">
        <v>89</v>
      </c>
      <c r="D33" s="40" t="s">
        <v>67</v>
      </c>
      <c r="E33" s="45">
        <v>1</v>
      </c>
      <c r="F33" s="41">
        <v>21927209.326000001</v>
      </c>
      <c r="G33" s="41">
        <f t="shared" si="5"/>
        <v>21927209.326000001</v>
      </c>
      <c r="H33" s="41">
        <v>22579249.954525001</v>
      </c>
      <c r="I33" s="41">
        <f t="shared" si="6"/>
        <v>22579249.954525001</v>
      </c>
      <c r="J33" s="41">
        <v>20265443</v>
      </c>
      <c r="K33" s="41">
        <f t="shared" si="7"/>
        <v>20265443</v>
      </c>
      <c r="L33" s="47">
        <v>9000000</v>
      </c>
      <c r="M33" s="47">
        <f t="shared" si="8"/>
        <v>9000000</v>
      </c>
      <c r="N33" s="47">
        <v>6300000</v>
      </c>
      <c r="O33" s="47">
        <f t="shared" si="9"/>
        <v>6300000</v>
      </c>
      <c r="P33" s="47">
        <v>11250000</v>
      </c>
      <c r="Q33" s="47">
        <f t="shared" si="10"/>
        <v>11250000</v>
      </c>
      <c r="R33" s="48">
        <f t="shared" si="0"/>
        <v>8362832</v>
      </c>
      <c r="S33" s="48">
        <f t="shared" si="1"/>
        <v>8362832</v>
      </c>
      <c r="T33" s="42">
        <f t="shared" si="2"/>
        <v>8608190</v>
      </c>
      <c r="U33" s="42">
        <f t="shared" si="3"/>
        <v>8608190</v>
      </c>
      <c r="V33" s="51">
        <f t="shared" si="4"/>
        <v>8850000</v>
      </c>
      <c r="W33" s="51">
        <f t="shared" si="11"/>
        <v>8850000</v>
      </c>
    </row>
    <row r="34" spans="2:23" s="43" customFormat="1" ht="186" x14ac:dyDescent="0.2">
      <c r="B34" s="39">
        <v>21</v>
      </c>
      <c r="C34" s="44" t="s">
        <v>90</v>
      </c>
      <c r="D34" s="40" t="s">
        <v>67</v>
      </c>
      <c r="E34" s="45">
        <v>6</v>
      </c>
      <c r="F34" s="41">
        <v>3828963.2059999998</v>
      </c>
      <c r="G34" s="41">
        <f t="shared" si="5"/>
        <v>22973779.235999998</v>
      </c>
      <c r="H34" s="41">
        <v>3942823.5490249996</v>
      </c>
      <c r="I34" s="41">
        <f t="shared" si="6"/>
        <v>23656941.294149999</v>
      </c>
      <c r="J34" s="41">
        <v>3538783</v>
      </c>
      <c r="K34" s="41">
        <f t="shared" si="7"/>
        <v>21232698</v>
      </c>
      <c r="L34" s="47">
        <v>1800000</v>
      </c>
      <c r="M34" s="47">
        <f t="shared" si="8"/>
        <v>10800000</v>
      </c>
      <c r="N34" s="47">
        <v>2030000</v>
      </c>
      <c r="O34" s="47">
        <f t="shared" si="9"/>
        <v>12180000</v>
      </c>
      <c r="P34" s="47">
        <v>2250000</v>
      </c>
      <c r="Q34" s="47">
        <f t="shared" si="10"/>
        <v>13500000</v>
      </c>
      <c r="R34" s="48">
        <f t="shared" si="0"/>
        <v>2009901</v>
      </c>
      <c r="S34" s="48">
        <f t="shared" si="1"/>
        <v>12059406</v>
      </c>
      <c r="T34" s="42">
        <f t="shared" si="2"/>
        <v>2018291</v>
      </c>
      <c r="U34" s="42">
        <f t="shared" si="3"/>
        <v>12109746</v>
      </c>
      <c r="V34" s="51">
        <f t="shared" si="4"/>
        <v>2026667</v>
      </c>
      <c r="W34" s="51">
        <f t="shared" si="11"/>
        <v>12160002</v>
      </c>
    </row>
    <row r="35" spans="2:23" s="43" customFormat="1" ht="186" x14ac:dyDescent="0.2">
      <c r="B35" s="39">
        <v>22</v>
      </c>
      <c r="C35" s="44" t="s">
        <v>91</v>
      </c>
      <c r="D35" s="40" t="s">
        <v>67</v>
      </c>
      <c r="E35" s="45">
        <v>12</v>
      </c>
      <c r="F35" s="41">
        <v>5489211.0559999999</v>
      </c>
      <c r="G35" s="41">
        <f t="shared" si="5"/>
        <v>65870532.671999998</v>
      </c>
      <c r="H35" s="41">
        <v>5652441.5234000003</v>
      </c>
      <c r="I35" s="41">
        <f t="shared" si="6"/>
        <v>67829298.2808</v>
      </c>
      <c r="J35" s="41">
        <v>5073208</v>
      </c>
      <c r="K35" s="41">
        <f t="shared" si="7"/>
        <v>60878496</v>
      </c>
      <c r="L35" s="47">
        <v>2500000</v>
      </c>
      <c r="M35" s="47">
        <f t="shared" si="8"/>
        <v>30000000</v>
      </c>
      <c r="N35" s="47">
        <v>2170000</v>
      </c>
      <c r="O35" s="47">
        <f t="shared" si="9"/>
        <v>26040000</v>
      </c>
      <c r="P35" s="47">
        <v>3125000</v>
      </c>
      <c r="Q35" s="47">
        <f t="shared" si="10"/>
        <v>37500000</v>
      </c>
      <c r="R35" s="48">
        <f t="shared" si="0"/>
        <v>2540587</v>
      </c>
      <c r="S35" s="48">
        <f t="shared" si="1"/>
        <v>30487044</v>
      </c>
      <c r="T35" s="42">
        <f t="shared" si="2"/>
        <v>2568916</v>
      </c>
      <c r="U35" s="42">
        <f t="shared" si="3"/>
        <v>30826992</v>
      </c>
      <c r="V35" s="51">
        <f t="shared" si="4"/>
        <v>2598333</v>
      </c>
      <c r="W35" s="51">
        <f t="shared" si="11"/>
        <v>31179996</v>
      </c>
    </row>
    <row r="36" spans="2:23" s="43" customFormat="1" ht="155" x14ac:dyDescent="0.2">
      <c r="B36" s="39">
        <v>23</v>
      </c>
      <c r="C36" s="44" t="s">
        <v>92</v>
      </c>
      <c r="D36" s="40" t="s">
        <v>67</v>
      </c>
      <c r="E36" s="45">
        <v>9</v>
      </c>
      <c r="F36" s="41">
        <v>979914.38199999998</v>
      </c>
      <c r="G36" s="41">
        <f t="shared" si="5"/>
        <v>8819229.4379999992</v>
      </c>
      <c r="H36" s="41">
        <v>1009053.702925</v>
      </c>
      <c r="I36" s="41">
        <f t="shared" si="6"/>
        <v>9081483.3263249993</v>
      </c>
      <c r="J36" s="41">
        <v>905651</v>
      </c>
      <c r="K36" s="41">
        <f t="shared" si="7"/>
        <v>8150859</v>
      </c>
      <c r="L36" s="47">
        <v>350000</v>
      </c>
      <c r="M36" s="47">
        <f t="shared" si="8"/>
        <v>3150000</v>
      </c>
      <c r="N36" s="47">
        <v>200000</v>
      </c>
      <c r="O36" s="47">
        <f t="shared" si="9"/>
        <v>1800000</v>
      </c>
      <c r="P36" s="47">
        <v>437500</v>
      </c>
      <c r="Q36" s="47">
        <f t="shared" si="10"/>
        <v>3937500</v>
      </c>
      <c r="R36" s="48">
        <f t="shared" si="0"/>
        <v>295775</v>
      </c>
      <c r="S36" s="48">
        <f t="shared" si="1"/>
        <v>2661975</v>
      </c>
      <c r="T36" s="42">
        <f t="shared" si="2"/>
        <v>312866</v>
      </c>
      <c r="U36" s="42">
        <f t="shared" si="3"/>
        <v>2815794</v>
      </c>
      <c r="V36" s="51">
        <f t="shared" si="4"/>
        <v>329167</v>
      </c>
      <c r="W36" s="51">
        <f t="shared" si="11"/>
        <v>2962503</v>
      </c>
    </row>
    <row r="37" spans="2:23" s="43" customFormat="1" ht="155" x14ac:dyDescent="0.2">
      <c r="B37" s="39">
        <v>24</v>
      </c>
      <c r="C37" s="44" t="s">
        <v>93</v>
      </c>
      <c r="D37" s="40" t="s">
        <v>67</v>
      </c>
      <c r="E37" s="45">
        <v>12</v>
      </c>
      <c r="F37" s="41">
        <v>4672066.2620000001</v>
      </c>
      <c r="G37" s="41">
        <f t="shared" si="5"/>
        <v>56064795.144000001</v>
      </c>
      <c r="H37" s="41">
        <v>4810997.6224250002</v>
      </c>
      <c r="I37" s="41">
        <f t="shared" si="6"/>
        <v>57731971.469099998</v>
      </c>
      <c r="J37" s="41">
        <v>4317991</v>
      </c>
      <c r="K37" s="41">
        <f t="shared" si="7"/>
        <v>51815892</v>
      </c>
      <c r="L37" s="47">
        <v>2500000</v>
      </c>
      <c r="M37" s="47">
        <f t="shared" si="8"/>
        <v>30000000</v>
      </c>
      <c r="N37" s="47">
        <v>490000</v>
      </c>
      <c r="O37" s="47">
        <f t="shared" si="9"/>
        <v>5880000</v>
      </c>
      <c r="P37" s="47">
        <v>3125000</v>
      </c>
      <c r="Q37" s="47">
        <f t="shared" si="10"/>
        <v>37500000</v>
      </c>
      <c r="R37" s="48">
        <f t="shared" si="0"/>
        <v>1086635</v>
      </c>
      <c r="S37" s="48">
        <f t="shared" si="1"/>
        <v>13039620</v>
      </c>
      <c r="T37" s="42">
        <f t="shared" si="2"/>
        <v>1564331</v>
      </c>
      <c r="U37" s="42">
        <f t="shared" si="3"/>
        <v>18771972</v>
      </c>
      <c r="V37" s="51">
        <f t="shared" si="4"/>
        <v>2038333</v>
      </c>
      <c r="W37" s="51">
        <f t="shared" si="11"/>
        <v>24459996</v>
      </c>
    </row>
    <row r="38" spans="2:23" s="43" customFormat="1" ht="186" x14ac:dyDescent="0.2">
      <c r="B38" s="39">
        <v>25</v>
      </c>
      <c r="C38" s="44" t="s">
        <v>94</v>
      </c>
      <c r="D38" s="40" t="s">
        <v>67</v>
      </c>
      <c r="E38" s="45">
        <v>28</v>
      </c>
      <c r="F38" s="41">
        <v>1121559.0020000001</v>
      </c>
      <c r="G38" s="41">
        <f t="shared" si="5"/>
        <v>31403652.056000002</v>
      </c>
      <c r="H38" s="41">
        <v>1154910.3521750001</v>
      </c>
      <c r="I38" s="41">
        <f t="shared" si="6"/>
        <v>32337489.860900003</v>
      </c>
      <c r="J38" s="41">
        <v>1036561</v>
      </c>
      <c r="K38" s="41">
        <f t="shared" si="7"/>
        <v>29023708</v>
      </c>
      <c r="L38" s="47">
        <v>900000</v>
      </c>
      <c r="M38" s="47">
        <f t="shared" si="8"/>
        <v>25200000</v>
      </c>
      <c r="N38" s="47">
        <v>310000</v>
      </c>
      <c r="O38" s="47">
        <f t="shared" si="9"/>
        <v>8680000</v>
      </c>
      <c r="P38" s="47">
        <v>1125000</v>
      </c>
      <c r="Q38" s="47">
        <f t="shared" si="10"/>
        <v>31500000</v>
      </c>
      <c r="R38" s="48">
        <f t="shared" si="0"/>
        <v>574074</v>
      </c>
      <c r="S38" s="48">
        <f t="shared" si="1"/>
        <v>16074072</v>
      </c>
      <c r="T38" s="42">
        <f t="shared" si="2"/>
        <v>679598</v>
      </c>
      <c r="U38" s="42">
        <f t="shared" si="3"/>
        <v>19028744</v>
      </c>
      <c r="V38" s="51">
        <f t="shared" si="4"/>
        <v>778333</v>
      </c>
      <c r="W38" s="51">
        <f t="shared" si="11"/>
        <v>21793324</v>
      </c>
    </row>
    <row r="39" spans="2:23" s="43" customFormat="1" ht="155" x14ac:dyDescent="0.2">
      <c r="B39" s="39">
        <v>26</v>
      </c>
      <c r="C39" s="44" t="s">
        <v>95</v>
      </c>
      <c r="D39" s="40" t="s">
        <v>67</v>
      </c>
      <c r="E39" s="45">
        <v>180</v>
      </c>
      <c r="F39" s="41">
        <v>734335.00600000005</v>
      </c>
      <c r="G39" s="41">
        <f t="shared" si="5"/>
        <v>132180301.08000001</v>
      </c>
      <c r="H39" s="41">
        <v>756171.63152499998</v>
      </c>
      <c r="I39" s="41">
        <f t="shared" si="6"/>
        <v>136110893.67449999</v>
      </c>
      <c r="J39" s="41">
        <v>678683</v>
      </c>
      <c r="K39" s="41">
        <f t="shared" si="7"/>
        <v>122162940</v>
      </c>
      <c r="L39" s="47">
        <v>220000</v>
      </c>
      <c r="M39" s="47">
        <f t="shared" si="8"/>
        <v>39600000</v>
      </c>
      <c r="N39" s="47">
        <v>260000</v>
      </c>
      <c r="O39" s="47">
        <f t="shared" si="9"/>
        <v>46800000</v>
      </c>
      <c r="P39" s="47">
        <v>275000</v>
      </c>
      <c r="Q39" s="47">
        <f t="shared" si="10"/>
        <v>49500000</v>
      </c>
      <c r="R39" s="48">
        <f t="shared" si="0"/>
        <v>249419</v>
      </c>
      <c r="S39" s="48">
        <f t="shared" si="1"/>
        <v>44895420</v>
      </c>
      <c r="T39" s="42">
        <f t="shared" si="2"/>
        <v>250559</v>
      </c>
      <c r="U39" s="42">
        <f t="shared" si="3"/>
        <v>45100620</v>
      </c>
      <c r="V39" s="51">
        <f t="shared" si="4"/>
        <v>251667</v>
      </c>
      <c r="W39" s="51">
        <f t="shared" si="11"/>
        <v>45300060</v>
      </c>
    </row>
    <row r="40" spans="2:23" s="43" customFormat="1" ht="155" x14ac:dyDescent="0.2">
      <c r="B40" s="39">
        <v>27</v>
      </c>
      <c r="C40" s="44" t="s">
        <v>96</v>
      </c>
      <c r="D40" s="40" t="s">
        <v>67</v>
      </c>
      <c r="E40" s="45">
        <v>32</v>
      </c>
      <c r="F40" s="41">
        <v>3643668.5419999999</v>
      </c>
      <c r="G40" s="41">
        <f t="shared" si="5"/>
        <v>116597393.344</v>
      </c>
      <c r="H40" s="41">
        <v>3752018.8519250001</v>
      </c>
      <c r="I40" s="41">
        <f t="shared" si="6"/>
        <v>120064603.2616</v>
      </c>
      <c r="J40" s="41">
        <v>3367531</v>
      </c>
      <c r="K40" s="41">
        <f t="shared" si="7"/>
        <v>107760992</v>
      </c>
      <c r="L40" s="47">
        <v>1900000</v>
      </c>
      <c r="M40" s="47">
        <f t="shared" si="8"/>
        <v>60800000</v>
      </c>
      <c r="N40" s="47">
        <v>750000</v>
      </c>
      <c r="O40" s="47">
        <f t="shared" si="9"/>
        <v>24000000</v>
      </c>
      <c r="P40" s="47">
        <v>2375000</v>
      </c>
      <c r="Q40" s="47">
        <f t="shared" si="10"/>
        <v>76000000</v>
      </c>
      <c r="R40" s="48">
        <f t="shared" si="0"/>
        <v>1315385</v>
      </c>
      <c r="S40" s="48">
        <f t="shared" si="1"/>
        <v>42092320</v>
      </c>
      <c r="T40" s="42">
        <f t="shared" si="2"/>
        <v>1501388</v>
      </c>
      <c r="U40" s="42">
        <f t="shared" si="3"/>
        <v>48044416</v>
      </c>
      <c r="V40" s="51">
        <f t="shared" si="4"/>
        <v>1675000</v>
      </c>
      <c r="W40" s="51">
        <f t="shared" si="11"/>
        <v>53600000</v>
      </c>
    </row>
    <row r="41" spans="2:23" s="43" customFormat="1" ht="186" x14ac:dyDescent="0.2">
      <c r="B41" s="39">
        <v>28</v>
      </c>
      <c r="C41" s="44" t="s">
        <v>97</v>
      </c>
      <c r="D41" s="40" t="s">
        <v>67</v>
      </c>
      <c r="E41" s="45">
        <v>24</v>
      </c>
      <c r="F41" s="41">
        <v>975895.83400000003</v>
      </c>
      <c r="G41" s="41">
        <f t="shared" si="5"/>
        <v>23421500.016000003</v>
      </c>
      <c r="H41" s="41">
        <v>1004915.6569749999</v>
      </c>
      <c r="I41" s="41">
        <f t="shared" si="6"/>
        <v>24117975.767399997</v>
      </c>
      <c r="J41" s="41">
        <v>901937</v>
      </c>
      <c r="K41" s="41">
        <f t="shared" si="7"/>
        <v>21646488</v>
      </c>
      <c r="L41" s="47">
        <v>550000</v>
      </c>
      <c r="M41" s="47">
        <f t="shared" si="8"/>
        <v>13200000</v>
      </c>
      <c r="N41" s="47">
        <v>300000</v>
      </c>
      <c r="O41" s="47">
        <f t="shared" si="9"/>
        <v>7200000</v>
      </c>
      <c r="P41" s="47">
        <v>687500</v>
      </c>
      <c r="Q41" s="47">
        <f t="shared" si="10"/>
        <v>16500000</v>
      </c>
      <c r="R41" s="48">
        <f t="shared" si="0"/>
        <v>454128</v>
      </c>
      <c r="S41" s="48">
        <f t="shared" si="1"/>
        <v>10899072</v>
      </c>
      <c r="T41" s="42">
        <f t="shared" si="2"/>
        <v>484082</v>
      </c>
      <c r="U41" s="42">
        <f t="shared" si="3"/>
        <v>11617968</v>
      </c>
      <c r="V41" s="51">
        <f t="shared" si="4"/>
        <v>512500</v>
      </c>
      <c r="W41" s="51">
        <f t="shared" si="11"/>
        <v>12300000</v>
      </c>
    </row>
    <row r="42" spans="2:23" s="43" customFormat="1" ht="186" x14ac:dyDescent="0.2">
      <c r="B42" s="39">
        <v>29</v>
      </c>
      <c r="C42" s="44" t="s">
        <v>98</v>
      </c>
      <c r="D42" s="40" t="s">
        <v>67</v>
      </c>
      <c r="E42" s="45">
        <v>12</v>
      </c>
      <c r="F42" s="41">
        <v>8347580.2280000001</v>
      </c>
      <c r="G42" s="41">
        <f t="shared" si="5"/>
        <v>100170962.736</v>
      </c>
      <c r="H42" s="41">
        <v>8595808.8729499988</v>
      </c>
      <c r="I42" s="41">
        <f t="shared" si="6"/>
        <v>103149706.47539999</v>
      </c>
      <c r="J42" s="41">
        <v>7714954</v>
      </c>
      <c r="K42" s="41">
        <f t="shared" si="7"/>
        <v>92579448</v>
      </c>
      <c r="L42" s="47">
        <v>6500000</v>
      </c>
      <c r="M42" s="47">
        <f t="shared" si="8"/>
        <v>78000000</v>
      </c>
      <c r="N42" s="47">
        <v>2350000</v>
      </c>
      <c r="O42" s="47">
        <f t="shared" si="9"/>
        <v>28200000</v>
      </c>
      <c r="P42" s="47">
        <v>8125000</v>
      </c>
      <c r="Q42" s="47">
        <f t="shared" si="10"/>
        <v>97500000</v>
      </c>
      <c r="R42" s="48">
        <f t="shared" si="0"/>
        <v>4270736</v>
      </c>
      <c r="S42" s="48">
        <f t="shared" si="1"/>
        <v>51248832</v>
      </c>
      <c r="T42" s="42">
        <f t="shared" si="2"/>
        <v>4988097</v>
      </c>
      <c r="U42" s="42">
        <f t="shared" si="3"/>
        <v>59857164</v>
      </c>
      <c r="V42" s="51">
        <f t="shared" si="4"/>
        <v>5658333</v>
      </c>
      <c r="W42" s="51">
        <f t="shared" si="11"/>
        <v>67899996</v>
      </c>
    </row>
    <row r="43" spans="2:23" s="43" customFormat="1" ht="186" x14ac:dyDescent="0.2">
      <c r="B43" s="39">
        <v>30</v>
      </c>
      <c r="C43" s="44" t="s">
        <v>99</v>
      </c>
      <c r="D43" s="40" t="s">
        <v>67</v>
      </c>
      <c r="E43" s="45">
        <v>6</v>
      </c>
      <c r="F43" s="41">
        <v>5989836.2259999998</v>
      </c>
      <c r="G43" s="41">
        <f t="shared" si="5"/>
        <v>35939017.355999999</v>
      </c>
      <c r="H43" s="41">
        <v>6167953.5832749996</v>
      </c>
      <c r="I43" s="41">
        <f t="shared" si="6"/>
        <v>37007721.499650002</v>
      </c>
      <c r="J43" s="41">
        <v>5535893</v>
      </c>
      <c r="K43" s="41">
        <f t="shared" si="7"/>
        <v>33215358</v>
      </c>
      <c r="L43" s="47">
        <v>5000000</v>
      </c>
      <c r="M43" s="47">
        <f t="shared" si="8"/>
        <v>30000000</v>
      </c>
      <c r="N43" s="47">
        <v>3950000</v>
      </c>
      <c r="O43" s="47">
        <f t="shared" si="9"/>
        <v>23700000</v>
      </c>
      <c r="P43" s="47">
        <v>6250000</v>
      </c>
      <c r="Q43" s="47">
        <f t="shared" si="10"/>
        <v>37500000</v>
      </c>
      <c r="R43" s="48">
        <f t="shared" si="0"/>
        <v>4892651</v>
      </c>
      <c r="S43" s="48">
        <f t="shared" si="1"/>
        <v>29355906</v>
      </c>
      <c r="T43" s="42">
        <f t="shared" si="2"/>
        <v>4979079</v>
      </c>
      <c r="U43" s="42">
        <f t="shared" si="3"/>
        <v>29874474</v>
      </c>
      <c r="V43" s="51">
        <f t="shared" si="4"/>
        <v>5066667</v>
      </c>
      <c r="W43" s="51">
        <f t="shared" si="11"/>
        <v>30400002</v>
      </c>
    </row>
    <row r="44" spans="2:23" s="43" customFormat="1" ht="155" x14ac:dyDescent="0.2">
      <c r="B44" s="39">
        <v>31</v>
      </c>
      <c r="C44" s="44" t="s">
        <v>100</v>
      </c>
      <c r="D44" s="40" t="s">
        <v>67</v>
      </c>
      <c r="E44" s="45">
        <v>1</v>
      </c>
      <c r="F44" s="41">
        <v>21245864.188000001</v>
      </c>
      <c r="G44" s="41">
        <f t="shared" si="5"/>
        <v>21245864.188000001</v>
      </c>
      <c r="H44" s="41">
        <v>21877643.929449998</v>
      </c>
      <c r="I44" s="41">
        <f t="shared" si="6"/>
        <v>21877643.929449998</v>
      </c>
      <c r="J44" s="41">
        <v>19635734</v>
      </c>
      <c r="K44" s="41">
        <f t="shared" si="7"/>
        <v>19635734</v>
      </c>
      <c r="L44" s="47">
        <v>25000000</v>
      </c>
      <c r="M44" s="47">
        <f t="shared" si="8"/>
        <v>25000000</v>
      </c>
      <c r="N44" s="47">
        <v>18200000</v>
      </c>
      <c r="O44" s="47">
        <f t="shared" si="9"/>
        <v>18200000</v>
      </c>
      <c r="P44" s="47">
        <v>31250000</v>
      </c>
      <c r="Q44" s="47">
        <f t="shared" si="10"/>
        <v>31250000</v>
      </c>
      <c r="R44" s="48">
        <f t="shared" si="0"/>
        <v>23632271</v>
      </c>
      <c r="S44" s="48">
        <f t="shared" si="1"/>
        <v>23632271</v>
      </c>
      <c r="T44" s="42">
        <f t="shared" si="2"/>
        <v>24226303</v>
      </c>
      <c r="U44" s="42">
        <f t="shared" si="3"/>
        <v>24226303</v>
      </c>
      <c r="V44" s="51">
        <f t="shared" si="4"/>
        <v>24816667</v>
      </c>
      <c r="W44" s="51">
        <f t="shared" si="11"/>
        <v>24816667</v>
      </c>
    </row>
    <row r="45" spans="2:23" s="43" customFormat="1" ht="186" x14ac:dyDescent="0.2">
      <c r="B45" s="39">
        <v>32</v>
      </c>
      <c r="C45" s="44" t="s">
        <v>101</v>
      </c>
      <c r="D45" s="40" t="s">
        <v>67</v>
      </c>
      <c r="E45" s="45">
        <v>9</v>
      </c>
      <c r="F45" s="41">
        <v>24468225.734000001</v>
      </c>
      <c r="G45" s="41">
        <f t="shared" si="5"/>
        <v>220214031.60600001</v>
      </c>
      <c r="H45" s="41">
        <v>25195827.548225001</v>
      </c>
      <c r="I45" s="41">
        <f t="shared" si="6"/>
        <v>226762447.93402499</v>
      </c>
      <c r="J45" s="41">
        <v>22613887</v>
      </c>
      <c r="K45" s="41">
        <f t="shared" si="7"/>
        <v>203524983</v>
      </c>
      <c r="L45" s="47">
        <v>19500000</v>
      </c>
      <c r="M45" s="47">
        <f t="shared" si="8"/>
        <v>175500000</v>
      </c>
      <c r="N45" s="47">
        <v>24500000</v>
      </c>
      <c r="O45" s="47">
        <f t="shared" si="9"/>
        <v>220500000</v>
      </c>
      <c r="P45" s="47">
        <v>24375000</v>
      </c>
      <c r="Q45" s="47">
        <f t="shared" si="10"/>
        <v>219375000</v>
      </c>
      <c r="R45" s="48">
        <f t="shared" si="0"/>
        <v>22535377</v>
      </c>
      <c r="S45" s="48">
        <f t="shared" si="1"/>
        <v>202818393</v>
      </c>
      <c r="T45" s="42">
        <f t="shared" si="2"/>
        <v>22666360</v>
      </c>
      <c r="U45" s="42">
        <f t="shared" si="3"/>
        <v>203997240</v>
      </c>
      <c r="V45" s="51">
        <f t="shared" si="4"/>
        <v>22791667</v>
      </c>
      <c r="W45" s="51">
        <f t="shared" si="11"/>
        <v>205125003</v>
      </c>
    </row>
    <row r="46" spans="2:23" s="43" customFormat="1" ht="217" x14ac:dyDescent="0.2">
      <c r="B46" s="39">
        <v>33</v>
      </c>
      <c r="C46" s="44" t="s">
        <v>102</v>
      </c>
      <c r="D46" s="40" t="s">
        <v>67</v>
      </c>
      <c r="E46" s="45">
        <v>9</v>
      </c>
      <c r="F46" s="41">
        <v>7396188.4479999999</v>
      </c>
      <c r="G46" s="41">
        <f t="shared" si="5"/>
        <v>66565696.031999998</v>
      </c>
      <c r="H46" s="41">
        <v>7616125.9372000005</v>
      </c>
      <c r="I46" s="41">
        <f t="shared" si="6"/>
        <v>68545133.434799999</v>
      </c>
      <c r="J46" s="41">
        <v>6835664</v>
      </c>
      <c r="K46" s="41">
        <f>J46*E46</f>
        <v>61520976</v>
      </c>
      <c r="L46" s="47">
        <v>9000000</v>
      </c>
      <c r="M46" s="47">
        <f t="shared" si="8"/>
        <v>81000000</v>
      </c>
      <c r="N46" s="47">
        <v>10950000</v>
      </c>
      <c r="O46" s="47">
        <f t="shared" si="9"/>
        <v>98550000</v>
      </c>
      <c r="P46" s="47">
        <v>11250000</v>
      </c>
      <c r="Q46" s="47">
        <f t="shared" si="10"/>
        <v>101250000</v>
      </c>
      <c r="R46" s="48">
        <f t="shared" si="0"/>
        <v>10297806</v>
      </c>
      <c r="S46" s="48">
        <f t="shared" si="1"/>
        <v>92680254</v>
      </c>
      <c r="T46" s="42">
        <f t="shared" si="2"/>
        <v>10349905</v>
      </c>
      <c r="U46" s="42">
        <f t="shared" si="3"/>
        <v>93149145</v>
      </c>
      <c r="V46" s="51">
        <f t="shared" si="4"/>
        <v>10400000</v>
      </c>
      <c r="W46" s="51">
        <f t="shared" si="11"/>
        <v>93600000</v>
      </c>
    </row>
    <row r="47" spans="2:23" s="4" customFormat="1" ht="41.25" customHeight="1" x14ac:dyDescent="0.2">
      <c r="B47" s="28"/>
      <c r="C47" s="29"/>
      <c r="D47" s="30"/>
      <c r="E47" s="31"/>
      <c r="F47" s="46">
        <f t="shared" ref="F47:K47" si="12">SUM(F14:F46)</f>
        <v>423986272.53200001</v>
      </c>
      <c r="G47" s="46">
        <f t="shared" si="12"/>
        <v>2007465300.668</v>
      </c>
      <c r="H47" s="46">
        <f t="shared" si="12"/>
        <v>436594182.25354993</v>
      </c>
      <c r="I47" s="46">
        <f t="shared" si="12"/>
        <v>2067160491.10145</v>
      </c>
      <c r="J47" s="46">
        <f t="shared" si="12"/>
        <v>391854226</v>
      </c>
      <c r="K47" s="46">
        <f t="shared" si="12"/>
        <v>1855328374</v>
      </c>
      <c r="L47" s="46">
        <f t="shared" ref="L47:Q47" si="13">SUM(L14:L46)</f>
        <v>200280000</v>
      </c>
      <c r="M47" s="46">
        <f t="shared" si="13"/>
        <v>1053600000</v>
      </c>
      <c r="N47" s="46">
        <f t="shared" si="13"/>
        <v>122993000</v>
      </c>
      <c r="O47" s="46">
        <f t="shared" si="13"/>
        <v>791168000</v>
      </c>
      <c r="P47" s="46">
        <f t="shared" si="13"/>
        <v>250350000</v>
      </c>
      <c r="Q47" s="46">
        <f t="shared" si="13"/>
        <v>1317000000</v>
      </c>
      <c r="R47" s="53">
        <f>SUM(R14:R46)</f>
        <v>160250683</v>
      </c>
      <c r="S47" s="53">
        <f>SUM(S14:S46)</f>
        <v>941528011</v>
      </c>
      <c r="T47" s="38">
        <f>SUM(T14:T46)</f>
        <v>176057157</v>
      </c>
      <c r="U47" s="38">
        <f t="shared" ref="U47:V47" si="14">SUM(U14:U46)</f>
        <v>999008265</v>
      </c>
      <c r="V47" s="52">
        <f t="shared" si="14"/>
        <v>191207666</v>
      </c>
      <c r="W47" s="52">
        <f>SUM(W14:W46)</f>
        <v>1053922697</v>
      </c>
    </row>
    <row r="48" spans="2:23" ht="31" thickBot="1" x14ac:dyDescent="0.35">
      <c r="B48" s="21"/>
      <c r="C48" s="21"/>
      <c r="D48" s="21"/>
      <c r="E48" s="21"/>
      <c r="F48" s="22"/>
      <c r="G48" s="23"/>
      <c r="H48" s="23"/>
      <c r="I48" s="23"/>
      <c r="J48" s="23"/>
      <c r="K48" s="23"/>
      <c r="L48" s="23"/>
      <c r="M48" s="23"/>
      <c r="N48" s="23"/>
      <c r="O48" s="23"/>
      <c r="P48" s="23"/>
      <c r="Q48" s="23"/>
      <c r="R48" s="23"/>
      <c r="S48" s="23"/>
      <c r="T48" s="24"/>
      <c r="U48" s="24"/>
      <c r="V48" s="24"/>
      <c r="W48" s="24"/>
    </row>
    <row r="49" spans="2:23" customFormat="1" ht="331.5" customHeight="1" thickBot="1" x14ac:dyDescent="0.35">
      <c r="B49" s="64" t="s">
        <v>110</v>
      </c>
      <c r="C49" s="65"/>
      <c r="D49" s="65"/>
      <c r="E49" s="65"/>
      <c r="F49" s="65"/>
      <c r="G49" s="65"/>
      <c r="H49" s="65"/>
      <c r="I49" s="65"/>
      <c r="J49" s="65"/>
      <c r="K49" s="65"/>
      <c r="L49" s="65"/>
      <c r="M49" s="65"/>
      <c r="N49" s="65"/>
      <c r="O49" s="65"/>
      <c r="P49" s="65"/>
      <c r="Q49" s="65"/>
      <c r="R49" s="65"/>
      <c r="S49" s="65"/>
      <c r="T49" s="65"/>
      <c r="U49" s="65"/>
      <c r="V49" s="66"/>
      <c r="W49" s="21"/>
    </row>
    <row r="50" spans="2:23" customFormat="1" ht="77" customHeight="1" x14ac:dyDescent="0.3">
      <c r="B50" s="67" t="s">
        <v>109</v>
      </c>
      <c r="C50" s="67"/>
      <c r="D50" s="67"/>
      <c r="E50" s="67"/>
      <c r="F50" s="67"/>
      <c r="G50" s="67"/>
      <c r="H50" s="67"/>
      <c r="I50" s="67"/>
      <c r="J50" s="67"/>
      <c r="K50" s="67"/>
      <c r="L50" s="67"/>
      <c r="M50" s="67"/>
      <c r="N50" s="67"/>
      <c r="O50" s="67"/>
      <c r="P50" s="67"/>
      <c r="Q50" s="67"/>
      <c r="R50" s="67"/>
      <c r="S50" s="67"/>
      <c r="T50" s="67"/>
      <c r="U50" s="67"/>
      <c r="V50" s="67"/>
      <c r="W50" s="21"/>
    </row>
    <row r="51" spans="2:23" customFormat="1" ht="15" customHeight="1" thickBot="1" x14ac:dyDescent="0.35">
      <c r="B51" s="32"/>
      <c r="C51" s="32"/>
      <c r="D51" s="33"/>
      <c r="E51" s="22"/>
      <c r="F51" s="32"/>
      <c r="G51" s="32"/>
      <c r="H51" s="32"/>
      <c r="I51" s="32"/>
      <c r="J51" s="34"/>
      <c r="K51" s="32"/>
      <c r="L51" s="32"/>
      <c r="M51" s="32"/>
      <c r="N51" s="32"/>
      <c r="O51" s="32"/>
      <c r="P51" s="32"/>
      <c r="Q51" s="32"/>
      <c r="R51" s="34"/>
      <c r="S51" s="21"/>
      <c r="T51" s="21"/>
      <c r="U51" s="21"/>
      <c r="V51" s="21"/>
      <c r="W51" s="21"/>
    </row>
    <row r="52" spans="2:23" customFormat="1" ht="61.5" customHeight="1" thickBot="1" x14ac:dyDescent="0.35">
      <c r="B52" s="54" t="s">
        <v>20</v>
      </c>
      <c r="C52" s="55"/>
      <c r="D52" s="68">
        <v>46303</v>
      </c>
      <c r="E52" s="57"/>
      <c r="F52" s="57"/>
      <c r="G52" s="57"/>
      <c r="H52" s="58"/>
      <c r="I52" s="35"/>
      <c r="J52" s="34"/>
      <c r="K52" s="35"/>
      <c r="L52" s="35"/>
      <c r="M52" s="35"/>
      <c r="N52" s="35"/>
      <c r="O52" s="35"/>
      <c r="P52" s="35"/>
      <c r="Q52" s="35"/>
      <c r="R52" s="34"/>
      <c r="S52" s="21"/>
      <c r="T52" s="21"/>
      <c r="U52" s="21"/>
      <c r="V52" s="21"/>
      <c r="W52" s="21"/>
    </row>
    <row r="53" spans="2:23" customFormat="1" ht="61.5" customHeight="1" thickBot="1" x14ac:dyDescent="0.35">
      <c r="B53" s="54" t="s">
        <v>21</v>
      </c>
      <c r="C53" s="55"/>
      <c r="D53" s="56" t="s">
        <v>66</v>
      </c>
      <c r="E53" s="57"/>
      <c r="F53" s="57"/>
      <c r="G53" s="57"/>
      <c r="H53" s="58"/>
      <c r="I53" s="36"/>
      <c r="J53" s="34"/>
      <c r="K53" s="36"/>
      <c r="L53" s="36"/>
      <c r="M53" s="36"/>
      <c r="N53" s="36"/>
      <c r="O53" s="36"/>
      <c r="P53" s="36"/>
      <c r="Q53" s="36"/>
      <c r="R53" s="34"/>
      <c r="S53" s="21"/>
      <c r="T53" s="21"/>
      <c r="U53" s="21"/>
      <c r="V53" s="21"/>
      <c r="W53" s="21"/>
    </row>
    <row r="54" spans="2:23" customFormat="1" ht="61.5" customHeight="1" thickBot="1" x14ac:dyDescent="0.35">
      <c r="B54" s="59" t="s">
        <v>22</v>
      </c>
      <c r="C54" s="60"/>
      <c r="D54" s="56" t="s">
        <v>105</v>
      </c>
      <c r="E54" s="57"/>
      <c r="F54" s="57"/>
      <c r="G54" s="57"/>
      <c r="H54" s="58"/>
      <c r="I54" s="36"/>
      <c r="J54" s="34"/>
      <c r="K54" s="36"/>
      <c r="L54" s="36"/>
      <c r="M54" s="36"/>
      <c r="N54" s="36"/>
      <c r="O54" s="36"/>
      <c r="P54" s="36"/>
      <c r="Q54" s="36"/>
      <c r="R54" s="34"/>
      <c r="S54" s="21"/>
      <c r="T54" s="21"/>
      <c r="U54" s="21"/>
      <c r="V54" s="21"/>
      <c r="W54" s="21"/>
    </row>
    <row r="55" spans="2:23" ht="30" x14ac:dyDescent="0.3">
      <c r="B55" s="37"/>
      <c r="C55" s="20"/>
      <c r="D55" s="20"/>
      <c r="E55" s="21"/>
      <c r="F55" s="22"/>
      <c r="G55" s="23"/>
      <c r="H55" s="23"/>
      <c r="I55" s="23"/>
      <c r="J55" s="23"/>
      <c r="K55" s="23"/>
      <c r="L55" s="23"/>
      <c r="M55" s="23"/>
      <c r="N55" s="23"/>
      <c r="O55" s="23"/>
      <c r="P55" s="23"/>
      <c r="Q55" s="23"/>
      <c r="R55" s="23"/>
      <c r="S55" s="23"/>
      <c r="T55" s="24"/>
      <c r="U55" s="24"/>
      <c r="V55" s="24"/>
      <c r="W55" s="24"/>
    </row>
    <row r="56" spans="2:23" ht="30" x14ac:dyDescent="0.3">
      <c r="B56" s="37"/>
      <c r="C56" s="20"/>
      <c r="D56" s="20"/>
      <c r="E56" s="21"/>
      <c r="F56" s="22"/>
      <c r="G56" s="23"/>
      <c r="H56" s="23"/>
      <c r="I56" s="23"/>
      <c r="J56" s="23"/>
      <c r="K56" s="23"/>
      <c r="L56" s="23"/>
      <c r="M56" s="23"/>
      <c r="N56" s="23"/>
      <c r="O56" s="23"/>
      <c r="P56" s="23"/>
      <c r="Q56" s="23"/>
      <c r="R56" s="23"/>
      <c r="S56" s="23"/>
      <c r="T56" s="24"/>
      <c r="U56" s="24"/>
      <c r="V56" s="24"/>
      <c r="W56" s="24"/>
    </row>
  </sheetData>
  <mergeCells count="28">
    <mergeCell ref="B1:D3"/>
    <mergeCell ref="E1:S3"/>
    <mergeCell ref="T1:U1"/>
    <mergeCell ref="V1:W1"/>
    <mergeCell ref="T2:U2"/>
    <mergeCell ref="V2:W2"/>
    <mergeCell ref="T3:U3"/>
    <mergeCell ref="V3:W3"/>
    <mergeCell ref="B4:W4"/>
    <mergeCell ref="B5:W5"/>
    <mergeCell ref="B8:C8"/>
    <mergeCell ref="D8:S8"/>
    <mergeCell ref="B10:Q10"/>
    <mergeCell ref="R12:W12"/>
    <mergeCell ref="B49:V49"/>
    <mergeCell ref="B50:V50"/>
    <mergeCell ref="B52:C52"/>
    <mergeCell ref="D52:H52"/>
    <mergeCell ref="F12:G12"/>
    <mergeCell ref="H12:I12"/>
    <mergeCell ref="J12:K12"/>
    <mergeCell ref="L12:M12"/>
    <mergeCell ref="N12:O12"/>
    <mergeCell ref="B53:C53"/>
    <mergeCell ref="D53:H53"/>
    <mergeCell ref="B54:C54"/>
    <mergeCell ref="D54:H54"/>
    <mergeCell ref="P12:Q12"/>
  </mergeCells>
  <pageMargins left="0.25" right="0.25" top="0.75" bottom="0.75" header="0.3" footer="0.3"/>
  <pageSetup paperSize="9" scale="10" fitToHeight="0" orientation="landscape" r:id="rId1"/>
  <colBreaks count="1" manualBreakCount="1">
    <brk id="21" max="5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CC326-0AC6-436E-8D13-452607C263EE}">
  <dimension ref="B2:Q50"/>
  <sheetViews>
    <sheetView showGridLines="0" zoomScale="85" zoomScaleNormal="85" workbookViewId="0">
      <selection activeCell="C18" sqref="C18:E18"/>
    </sheetView>
  </sheetViews>
  <sheetFormatPr baseColWidth="10" defaultColWidth="9.1640625" defaultRowHeight="15" x14ac:dyDescent="0.2"/>
  <cols>
    <col min="3" max="3" width="9.1640625" customWidth="1"/>
    <col min="4" max="4" width="39.5" style="13" customWidth="1"/>
    <col min="5" max="5" width="12.1640625" customWidth="1"/>
  </cols>
  <sheetData>
    <row r="2" spans="2:17" s="1" customFormat="1" x14ac:dyDescent="0.2">
      <c r="B2" s="5"/>
      <c r="C2" s="110" t="s">
        <v>23</v>
      </c>
      <c r="D2" s="111"/>
      <c r="E2" s="111"/>
      <c r="F2" s="3"/>
      <c r="G2" s="4"/>
      <c r="H2" s="4"/>
      <c r="I2" s="4"/>
      <c r="J2" s="4"/>
      <c r="K2" s="4"/>
      <c r="L2" s="4"/>
      <c r="M2" s="4"/>
      <c r="N2" s="4"/>
      <c r="O2" s="4"/>
      <c r="P2" s="4"/>
      <c r="Q2" s="4"/>
    </row>
    <row r="3" spans="2:17" s="1" customFormat="1" x14ac:dyDescent="0.2">
      <c r="B3" s="9" t="b">
        <v>0</v>
      </c>
      <c r="C3" s="112" t="s">
        <v>24</v>
      </c>
      <c r="D3" s="112"/>
      <c r="E3" s="112"/>
      <c r="F3" s="3"/>
      <c r="G3" s="4"/>
      <c r="H3" s="4"/>
      <c r="I3" s="4"/>
      <c r="J3" s="4"/>
      <c r="K3" s="4"/>
      <c r="L3" s="4"/>
      <c r="M3" s="4"/>
      <c r="N3" s="4"/>
      <c r="O3" s="4"/>
      <c r="P3" s="4"/>
      <c r="Q3" s="4"/>
    </row>
    <row r="4" spans="2:17" s="1" customFormat="1" x14ac:dyDescent="0.2">
      <c r="B4" s="9" t="b">
        <v>0</v>
      </c>
      <c r="C4" s="112" t="s">
        <v>25</v>
      </c>
      <c r="D4" s="112"/>
      <c r="E4" s="112"/>
      <c r="F4" s="3"/>
      <c r="G4" s="4"/>
      <c r="H4" s="4"/>
      <c r="I4" s="4"/>
      <c r="J4" s="4"/>
      <c r="K4" s="4"/>
      <c r="L4" s="4"/>
      <c r="M4" s="4"/>
      <c r="N4" s="4"/>
      <c r="O4" s="4"/>
      <c r="P4" s="4"/>
      <c r="Q4" s="4"/>
    </row>
    <row r="5" spans="2:17" s="1" customFormat="1" x14ac:dyDescent="0.2">
      <c r="B5" s="9" t="b">
        <v>0</v>
      </c>
      <c r="C5" s="112" t="s">
        <v>26</v>
      </c>
      <c r="D5" s="112"/>
      <c r="E5" s="112"/>
      <c r="F5" s="3"/>
      <c r="G5" s="4"/>
      <c r="H5" s="4"/>
      <c r="I5" s="4"/>
      <c r="J5" s="4"/>
      <c r="K5" s="4"/>
      <c r="L5" s="4"/>
      <c r="M5" s="4"/>
      <c r="N5" s="4"/>
      <c r="O5" s="4"/>
      <c r="P5" s="4"/>
      <c r="Q5" s="4"/>
    </row>
    <row r="6" spans="2:17" s="1" customFormat="1" x14ac:dyDescent="0.2">
      <c r="B6" s="9" t="b">
        <v>0</v>
      </c>
      <c r="C6" s="112" t="s">
        <v>27</v>
      </c>
      <c r="D6" s="112"/>
      <c r="E6" s="112"/>
      <c r="F6" s="3"/>
      <c r="G6" s="4"/>
      <c r="H6" s="4"/>
      <c r="I6" s="4"/>
      <c r="J6" s="4"/>
      <c r="K6" s="4"/>
      <c r="L6" s="4"/>
      <c r="M6" s="4"/>
      <c r="N6" s="4"/>
      <c r="O6" s="4"/>
      <c r="P6" s="4"/>
      <c r="Q6" s="4"/>
    </row>
    <row r="7" spans="2:17" s="1" customFormat="1" x14ac:dyDescent="0.2">
      <c r="B7" s="9" t="b">
        <v>0</v>
      </c>
      <c r="C7" s="112" t="s">
        <v>28</v>
      </c>
      <c r="D7" s="112"/>
      <c r="E7" s="112"/>
      <c r="F7" s="3"/>
      <c r="G7" s="4"/>
      <c r="H7" s="4"/>
      <c r="I7" s="4"/>
      <c r="J7" s="4"/>
      <c r="K7" s="4"/>
      <c r="L7" s="4"/>
      <c r="M7" s="4"/>
      <c r="N7" s="4"/>
      <c r="O7" s="4"/>
      <c r="P7" s="4"/>
      <c r="Q7" s="4"/>
    </row>
    <row r="8" spans="2:17" s="1" customFormat="1" x14ac:dyDescent="0.2">
      <c r="B8" s="9" t="b">
        <v>0</v>
      </c>
      <c r="C8" s="112" t="s">
        <v>29</v>
      </c>
      <c r="D8" s="112"/>
      <c r="E8" s="112"/>
      <c r="F8" s="3"/>
      <c r="G8" s="4"/>
      <c r="H8" s="4"/>
      <c r="I8" s="4"/>
      <c r="J8" s="4"/>
      <c r="K8" s="4"/>
      <c r="L8" s="4"/>
      <c r="M8" s="4"/>
      <c r="N8" s="4"/>
      <c r="O8" s="4"/>
      <c r="P8" s="4"/>
      <c r="Q8" s="4"/>
    </row>
    <row r="9" spans="2:17" s="1" customFormat="1" x14ac:dyDescent="0.2">
      <c r="B9" s="9" t="b">
        <v>0</v>
      </c>
      <c r="C9" s="112" t="s">
        <v>30</v>
      </c>
      <c r="D9" s="112"/>
      <c r="E9" s="112"/>
      <c r="F9" s="3"/>
      <c r="G9" s="4"/>
      <c r="H9" s="4"/>
      <c r="I9" s="4"/>
      <c r="J9" s="4"/>
      <c r="K9" s="4"/>
      <c r="L9" s="4"/>
      <c r="M9" s="4"/>
      <c r="N9" s="4"/>
      <c r="O9" s="4"/>
      <c r="P9" s="4"/>
      <c r="Q9" s="4"/>
    </row>
    <row r="10" spans="2:17" s="1" customFormat="1" x14ac:dyDescent="0.2">
      <c r="B10" s="9" t="b">
        <v>0</v>
      </c>
      <c r="C10" s="112" t="s">
        <v>31</v>
      </c>
      <c r="D10" s="112"/>
      <c r="E10" s="112"/>
      <c r="F10" s="3"/>
      <c r="G10" s="4"/>
      <c r="H10" s="4"/>
      <c r="I10" s="4"/>
      <c r="J10" s="4"/>
      <c r="K10" s="4"/>
      <c r="L10" s="4"/>
      <c r="M10" s="4"/>
      <c r="N10" s="4"/>
      <c r="O10" s="4"/>
      <c r="P10" s="4"/>
      <c r="Q10" s="4"/>
    </row>
    <row r="11" spans="2:17" s="1" customFormat="1" x14ac:dyDescent="0.2">
      <c r="B11" s="9" t="b">
        <v>0</v>
      </c>
      <c r="C11" s="112" t="s">
        <v>32</v>
      </c>
      <c r="D11" s="112"/>
      <c r="E11" s="112"/>
      <c r="F11" s="3"/>
      <c r="G11" s="4"/>
      <c r="H11" s="4"/>
      <c r="I11" s="4"/>
      <c r="J11" s="4"/>
      <c r="K11" s="4"/>
      <c r="L11" s="4"/>
      <c r="M11" s="4"/>
      <c r="N11" s="4"/>
      <c r="O11" s="4"/>
      <c r="P11" s="4"/>
      <c r="Q11" s="4"/>
    </row>
    <row r="12" spans="2:17" s="1" customFormat="1" x14ac:dyDescent="0.2">
      <c r="B12" s="9" t="b">
        <v>0</v>
      </c>
      <c r="C12" s="112" t="s">
        <v>33</v>
      </c>
      <c r="D12" s="112"/>
      <c r="E12" s="112"/>
      <c r="F12" s="3"/>
      <c r="G12" s="4"/>
      <c r="H12" s="4"/>
      <c r="I12" s="4"/>
      <c r="J12" s="4"/>
      <c r="K12" s="4"/>
      <c r="L12" s="4"/>
      <c r="M12" s="4"/>
      <c r="N12" s="4"/>
      <c r="O12" s="4"/>
      <c r="P12" s="4"/>
      <c r="Q12" s="4"/>
    </row>
    <row r="13" spans="2:17" s="1" customFormat="1" x14ac:dyDescent="0.2">
      <c r="B13" s="9" t="b">
        <v>0</v>
      </c>
      <c r="C13" s="112" t="s">
        <v>34</v>
      </c>
      <c r="D13" s="112"/>
      <c r="E13" s="112"/>
      <c r="F13" s="3"/>
      <c r="G13" s="4"/>
      <c r="H13" s="4"/>
      <c r="I13" s="4"/>
      <c r="J13" s="4"/>
      <c r="K13" s="4"/>
      <c r="L13" s="4"/>
      <c r="M13" s="4"/>
      <c r="N13" s="4"/>
      <c r="O13" s="4"/>
      <c r="P13" s="4"/>
      <c r="Q13" s="4"/>
    </row>
    <row r="14" spans="2:17" s="1" customFormat="1" x14ac:dyDescent="0.2">
      <c r="B14" s="9" t="b">
        <v>0</v>
      </c>
      <c r="C14" s="112" t="s">
        <v>35</v>
      </c>
      <c r="D14" s="112"/>
      <c r="E14" s="112"/>
      <c r="F14" s="3"/>
      <c r="G14" s="4"/>
      <c r="H14" s="4"/>
      <c r="I14" s="4"/>
      <c r="J14" s="4"/>
      <c r="K14" s="4"/>
      <c r="L14" s="4"/>
      <c r="M14" s="4"/>
      <c r="N14" s="4"/>
      <c r="O14" s="4"/>
      <c r="P14" s="4"/>
      <c r="Q14" s="4"/>
    </row>
    <row r="15" spans="2:17" s="1" customFormat="1" x14ac:dyDescent="0.2">
      <c r="B15" s="9" t="b">
        <v>0</v>
      </c>
      <c r="C15" s="112" t="s">
        <v>36</v>
      </c>
      <c r="D15" s="112"/>
      <c r="E15" s="112"/>
      <c r="F15" s="3"/>
      <c r="G15" s="4"/>
      <c r="H15" s="4"/>
      <c r="I15" s="4"/>
      <c r="J15" s="4"/>
      <c r="K15" s="4"/>
      <c r="L15" s="4"/>
      <c r="M15" s="4"/>
      <c r="N15" s="4"/>
      <c r="O15" s="4"/>
      <c r="P15" s="4"/>
      <c r="Q15" s="4"/>
    </row>
    <row r="16" spans="2:17" s="1" customFormat="1" x14ac:dyDescent="0.2">
      <c r="B16" s="9" t="b">
        <v>0</v>
      </c>
      <c r="C16" s="112" t="s">
        <v>37</v>
      </c>
      <c r="D16" s="112"/>
      <c r="E16" s="112"/>
      <c r="F16" s="3"/>
      <c r="G16" s="4"/>
      <c r="H16" s="4"/>
      <c r="I16" s="4"/>
      <c r="J16" s="4"/>
      <c r="K16" s="4"/>
      <c r="L16" s="4"/>
      <c r="M16" s="4"/>
      <c r="N16" s="4"/>
      <c r="O16" s="4"/>
      <c r="P16" s="4"/>
      <c r="Q16" s="4"/>
    </row>
    <row r="17" spans="2:17" s="1" customFormat="1" x14ac:dyDescent="0.2">
      <c r="B17" s="9" t="b">
        <v>0</v>
      </c>
      <c r="C17" s="112" t="s">
        <v>38</v>
      </c>
      <c r="D17" s="112"/>
      <c r="E17" s="112"/>
      <c r="F17" s="3"/>
      <c r="G17" s="4"/>
      <c r="H17" s="4"/>
      <c r="I17" s="4"/>
      <c r="J17" s="4"/>
      <c r="K17" s="4"/>
      <c r="L17" s="4"/>
      <c r="M17" s="4"/>
      <c r="N17" s="4"/>
      <c r="O17" s="4"/>
      <c r="P17" s="4"/>
      <c r="Q17" s="4"/>
    </row>
    <row r="18" spans="2:17" s="1" customFormat="1" x14ac:dyDescent="0.2">
      <c r="B18" s="9" t="b">
        <v>0</v>
      </c>
      <c r="C18" s="112" t="s">
        <v>39</v>
      </c>
      <c r="D18" s="112"/>
      <c r="E18" s="112"/>
      <c r="F18" s="3"/>
      <c r="G18" s="4"/>
      <c r="H18" s="4"/>
      <c r="I18" s="4"/>
      <c r="J18" s="4"/>
      <c r="K18" s="4"/>
      <c r="L18" s="4"/>
      <c r="M18" s="4"/>
      <c r="N18" s="4"/>
      <c r="O18" s="4"/>
      <c r="P18" s="4"/>
      <c r="Q18" s="4"/>
    </row>
    <row r="19" spans="2:17" s="1" customFormat="1" x14ac:dyDescent="0.2">
      <c r="B19" s="9" t="b">
        <v>0</v>
      </c>
      <c r="C19" s="112" t="s">
        <v>40</v>
      </c>
      <c r="D19" s="112"/>
      <c r="E19" s="112"/>
      <c r="F19" s="3"/>
      <c r="G19" s="4"/>
      <c r="H19" s="4"/>
      <c r="I19" s="4"/>
      <c r="J19" s="4"/>
      <c r="K19" s="4"/>
      <c r="L19" s="4"/>
      <c r="M19" s="4"/>
      <c r="N19" s="4"/>
      <c r="O19" s="4"/>
      <c r="P19" s="4"/>
      <c r="Q19" s="4"/>
    </row>
    <row r="20" spans="2:17" s="1" customFormat="1" x14ac:dyDescent="0.2">
      <c r="B20" s="5"/>
      <c r="C20" s="2"/>
      <c r="D20" s="2"/>
      <c r="E20"/>
      <c r="F20" s="3"/>
      <c r="G20" s="4"/>
      <c r="H20" s="4"/>
      <c r="I20" s="4"/>
      <c r="J20" s="4"/>
      <c r="K20" s="4"/>
      <c r="L20" s="4"/>
      <c r="M20" s="4"/>
      <c r="N20" s="4"/>
      <c r="O20" s="4"/>
      <c r="P20" s="4"/>
      <c r="Q20" s="4"/>
    </row>
    <row r="21" spans="2:17" ht="16" x14ac:dyDescent="0.2">
      <c r="C21" s="6" t="s">
        <v>9</v>
      </c>
      <c r="D21" s="11" t="s">
        <v>41</v>
      </c>
      <c r="E21" s="6" t="s">
        <v>42</v>
      </c>
    </row>
    <row r="22" spans="2:17" ht="16" hidden="1" x14ac:dyDescent="0.2">
      <c r="C22" s="10">
        <v>1</v>
      </c>
      <c r="D22" s="7" t="s">
        <v>43</v>
      </c>
      <c r="E22" s="8" t="b">
        <v>0</v>
      </c>
    </row>
    <row r="23" spans="2:17" ht="16" hidden="1" x14ac:dyDescent="0.2">
      <c r="C23" s="10">
        <v>2</v>
      </c>
      <c r="D23" s="7" t="s">
        <v>44</v>
      </c>
      <c r="E23" s="8" t="b">
        <v>0</v>
      </c>
    </row>
    <row r="24" spans="2:17" ht="32" hidden="1" x14ac:dyDescent="0.2">
      <c r="C24" s="10">
        <v>3</v>
      </c>
      <c r="D24" s="7" t="s">
        <v>45</v>
      </c>
      <c r="E24" s="8" t="b">
        <v>0</v>
      </c>
    </row>
    <row r="25" spans="2:17" ht="16" hidden="1" x14ac:dyDescent="0.2">
      <c r="C25" s="10">
        <v>4</v>
      </c>
      <c r="D25" s="7" t="s">
        <v>46</v>
      </c>
      <c r="E25" s="8" t="b">
        <v>0</v>
      </c>
    </row>
    <row r="26" spans="2:17" ht="16" hidden="1" x14ac:dyDescent="0.2">
      <c r="C26" s="10">
        <v>5</v>
      </c>
      <c r="D26" s="7" t="s">
        <v>47</v>
      </c>
      <c r="E26" s="8" t="b">
        <v>0</v>
      </c>
    </row>
    <row r="27" spans="2:17" ht="32" hidden="1" x14ac:dyDescent="0.2">
      <c r="C27" s="10">
        <v>6</v>
      </c>
      <c r="D27" s="7" t="s">
        <v>48</v>
      </c>
      <c r="E27" s="8" t="b">
        <v>0</v>
      </c>
    </row>
    <row r="28" spans="2:17" ht="32" hidden="1" x14ac:dyDescent="0.2">
      <c r="C28" s="10">
        <v>1</v>
      </c>
      <c r="D28" s="12" t="s">
        <v>49</v>
      </c>
      <c r="E28" s="8" t="b">
        <v>0</v>
      </c>
    </row>
    <row r="29" spans="2:17" ht="32" hidden="1" x14ac:dyDescent="0.2">
      <c r="C29" s="10">
        <v>2</v>
      </c>
      <c r="D29" s="12" t="s">
        <v>50</v>
      </c>
      <c r="E29" s="8" t="b">
        <v>0</v>
      </c>
    </row>
    <row r="30" spans="2:17" ht="48" hidden="1" x14ac:dyDescent="0.2">
      <c r="C30" s="10">
        <v>3</v>
      </c>
      <c r="D30" s="7" t="s">
        <v>51</v>
      </c>
      <c r="E30" s="8" t="b">
        <v>0</v>
      </c>
    </row>
    <row r="31" spans="2:17" ht="32" hidden="1" x14ac:dyDescent="0.2">
      <c r="C31" s="10">
        <v>4</v>
      </c>
      <c r="D31" s="7" t="s">
        <v>52</v>
      </c>
      <c r="E31" s="8" t="b">
        <v>0</v>
      </c>
    </row>
    <row r="32" spans="2:17" ht="48" hidden="1" x14ac:dyDescent="0.2">
      <c r="C32" s="10">
        <v>5</v>
      </c>
      <c r="D32" s="7" t="s">
        <v>53</v>
      </c>
      <c r="E32" s="8" t="b">
        <v>0</v>
      </c>
    </row>
    <row r="33" spans="3:5" ht="32" hidden="1" x14ac:dyDescent="0.2">
      <c r="C33" s="10">
        <v>6</v>
      </c>
      <c r="D33" s="7" t="s">
        <v>54</v>
      </c>
      <c r="E33" s="8" t="b">
        <v>0</v>
      </c>
    </row>
    <row r="34" spans="3:5" ht="48" hidden="1" x14ac:dyDescent="0.2">
      <c r="C34" s="10">
        <v>7</v>
      </c>
      <c r="D34" s="7" t="s">
        <v>55</v>
      </c>
      <c r="E34" s="8" t="b">
        <v>0</v>
      </c>
    </row>
    <row r="35" spans="3:5" ht="32" hidden="1" x14ac:dyDescent="0.2">
      <c r="C35" s="10">
        <v>8</v>
      </c>
      <c r="D35" s="7" t="s">
        <v>56</v>
      </c>
      <c r="E35" s="8" t="b">
        <v>0</v>
      </c>
    </row>
    <row r="36" spans="3:5" ht="32" x14ac:dyDescent="0.2">
      <c r="C36" s="10">
        <v>1</v>
      </c>
      <c r="D36" s="7" t="s">
        <v>57</v>
      </c>
      <c r="E36" s="8" t="b">
        <v>0</v>
      </c>
    </row>
    <row r="37" spans="3:5" ht="48" x14ac:dyDescent="0.2">
      <c r="C37" s="10">
        <v>2</v>
      </c>
      <c r="D37" s="7" t="s">
        <v>58</v>
      </c>
      <c r="E37" s="8" t="b">
        <v>0</v>
      </c>
    </row>
    <row r="38" spans="3:5" ht="48" x14ac:dyDescent="0.2">
      <c r="C38" s="10">
        <v>3</v>
      </c>
      <c r="D38" s="7" t="s">
        <v>59</v>
      </c>
      <c r="E38" s="8" t="b">
        <v>0</v>
      </c>
    </row>
    <row r="41" spans="3:5" ht="55.25" customHeight="1" x14ac:dyDescent="0.2">
      <c r="C41" s="106" t="s">
        <v>60</v>
      </c>
      <c r="D41" s="109"/>
      <c r="E41" s="109"/>
    </row>
    <row r="42" spans="3:5" s="3" customFormat="1" ht="27" customHeight="1" x14ac:dyDescent="0.2">
      <c r="C42" s="106"/>
      <c r="D42" s="108" t="s">
        <v>61</v>
      </c>
      <c r="E42" s="108"/>
    </row>
    <row r="43" spans="3:5" s="3" customFormat="1" ht="55.25" customHeight="1" x14ac:dyDescent="0.2">
      <c r="C43" s="106" t="s">
        <v>62</v>
      </c>
      <c r="D43" s="107"/>
      <c r="E43" s="107"/>
    </row>
    <row r="44" spans="3:5" s="3" customFormat="1" ht="27" customHeight="1" x14ac:dyDescent="0.2">
      <c r="C44" s="106"/>
      <c r="D44" s="108" t="s">
        <v>61</v>
      </c>
      <c r="E44" s="108"/>
    </row>
    <row r="45" spans="3:5" s="3" customFormat="1" ht="55.25" customHeight="1" x14ac:dyDescent="0.2">
      <c r="C45" s="106" t="s">
        <v>63</v>
      </c>
      <c r="D45" s="107"/>
      <c r="E45" s="107"/>
    </row>
    <row r="46" spans="3:5" s="3" customFormat="1" ht="27" customHeight="1" x14ac:dyDescent="0.2">
      <c r="C46" s="106"/>
      <c r="D46" s="108" t="s">
        <v>61</v>
      </c>
      <c r="E46" s="108"/>
    </row>
    <row r="49" spans="2:17" s="1" customFormat="1" x14ac:dyDescent="0.2">
      <c r="B49" s="5"/>
      <c r="C49" s="2"/>
      <c r="D49" s="2"/>
      <c r="E49"/>
      <c r="F49" s="3"/>
      <c r="G49" s="4"/>
      <c r="H49" s="4"/>
      <c r="I49" s="4"/>
      <c r="J49" s="4"/>
      <c r="K49" s="4"/>
      <c r="L49" s="4"/>
      <c r="M49" s="4"/>
      <c r="N49" s="4"/>
      <c r="O49" s="4"/>
      <c r="P49" s="4"/>
      <c r="Q49" s="4"/>
    </row>
    <row r="50" spans="2:17" s="1" customFormat="1" x14ac:dyDescent="0.2">
      <c r="B50" s="5"/>
      <c r="C50" s="2"/>
      <c r="D50" s="2"/>
      <c r="E50"/>
      <c r="F50" s="3"/>
      <c r="G50" s="4"/>
      <c r="H50" s="4"/>
      <c r="I50" s="4"/>
      <c r="J50" s="4"/>
      <c r="K50" s="4"/>
      <c r="L50" s="4"/>
      <c r="M50" s="4"/>
      <c r="N50" s="4"/>
      <c r="O50" s="4"/>
      <c r="P50" s="4"/>
      <c r="Q50" s="4"/>
    </row>
  </sheetData>
  <mergeCells count="27">
    <mergeCell ref="C17:E17"/>
    <mergeCell ref="C18:E18"/>
    <mergeCell ref="C19:E19"/>
    <mergeCell ref="C12:E12"/>
    <mergeCell ref="C13:E13"/>
    <mergeCell ref="C14:E14"/>
    <mergeCell ref="C15:E15"/>
    <mergeCell ref="C16:E16"/>
    <mergeCell ref="C7:E7"/>
    <mergeCell ref="C8:E8"/>
    <mergeCell ref="C9:E9"/>
    <mergeCell ref="C10:E10"/>
    <mergeCell ref="C11:E11"/>
    <mergeCell ref="C2:E2"/>
    <mergeCell ref="C3:E3"/>
    <mergeCell ref="C4:E4"/>
    <mergeCell ref="C5:E5"/>
    <mergeCell ref="C6:E6"/>
    <mergeCell ref="C45:C46"/>
    <mergeCell ref="D45:E45"/>
    <mergeCell ref="D46:E46"/>
    <mergeCell ref="C41:C42"/>
    <mergeCell ref="D41:E41"/>
    <mergeCell ref="D42:E42"/>
    <mergeCell ref="C43:C44"/>
    <mergeCell ref="D43:E43"/>
    <mergeCell ref="D44:E4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1EB7A0F2-1F11-45D1-96FA-2BAEABB6E1E1}">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Microsoft Office User</cp:lastModifiedBy>
  <cp:revision/>
  <dcterms:created xsi:type="dcterms:W3CDTF">2023-05-24T19:36:50Z</dcterms:created>
  <dcterms:modified xsi:type="dcterms:W3CDTF">2026-10-14T13:19:33Z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