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0"/>
  <workbookPr filterPrivacy="1"/>
  <xr:revisionPtr revIDLastSave="3" documentId="13_ncr:1_{AD0D5ED6-62B6-467E-A105-82EC0CCF1689}" xr6:coauthVersionLast="47" xr6:coauthVersionMax="47" xr10:uidLastSave="{961CF51C-581A-4A68-99A3-F7D7F4805980}"/>
  <bookViews>
    <workbookView xWindow="14400" yWindow="0" windowWidth="14400" windowHeight="15600" firstSheet="1" activeTab="1" xr2:uid="{00000000-000D-0000-FFFF-FFFF00000000}"/>
  </bookViews>
  <sheets>
    <sheet name="SMMLV" sheetId="4" state="hidden" r:id="rId1"/>
    <sheet name="PLANTILLA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5" l="1"/>
  <c r="O30" i="5"/>
  <c r="O23" i="5"/>
  <c r="O22" i="5"/>
  <c r="K22" i="5"/>
  <c r="K23" i="5"/>
  <c r="P23" i="5"/>
  <c r="K24" i="5"/>
  <c r="O24" i="5"/>
  <c r="P24" i="5" s="1"/>
  <c r="K25" i="5"/>
  <c r="O25" i="5"/>
  <c r="P25" i="5" s="1"/>
  <c r="K26" i="5"/>
  <c r="O26" i="5"/>
  <c r="P26" i="5" s="1"/>
  <c r="K27" i="5"/>
  <c r="O27" i="5"/>
  <c r="P27" i="5"/>
  <c r="K28" i="5"/>
  <c r="O28" i="5"/>
  <c r="P28" i="5" s="1"/>
  <c r="K29" i="5"/>
  <c r="O29" i="5"/>
  <c r="P29" i="5" s="1"/>
  <c r="K30" i="5"/>
  <c r="P30" i="5"/>
  <c r="K31" i="5" l="1"/>
  <c r="P31" i="5"/>
  <c r="P33" i="5" s="1"/>
</calcChain>
</file>

<file path=xl/sharedStrings.xml><?xml version="1.0" encoding="utf-8"?>
<sst xmlns="http://schemas.openxmlformats.org/spreadsheetml/2006/main" count="37" uniqueCount="36">
  <si>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</si>
  <si>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</si>
  <si>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</si>
  <si>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</si>
  <si>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</si>
  <si>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</si>
  <si>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FORMATO DE EXPERIENCIA DEL PROPONENTE</t>
  </si>
  <si>
    <t>NUMERO DE PROCESO:</t>
  </si>
  <si>
    <t>SI-04-2026</t>
  </si>
  <si>
    <t>OBJETO DEL PROCESO:</t>
  </si>
  <si>
    <t>XXXXXXXXXXXXXXXXXXXXXXXXXXXX</t>
  </si>
  <si>
    <t xml:space="preserve">NOMBRE DEL PROPONENTE: </t>
  </si>
  <si>
    <t>Integrantes:</t>
  </si>
  <si>
    <t>Nombre del Integrante 1 [% Participación] [Nit o CC]</t>
  </si>
  <si>
    <t>Nombre del Integrante 2 [% Participación] [Nit o CC]</t>
  </si>
  <si>
    <t>Nombre del Integrante 3 [% Participación] [Nit o CC]</t>
  </si>
  <si>
    <t>EXPERIENCIA ESPECIFICA HABILITANTE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</si>
  <si>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</si>
  <si>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</si>
  <si>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</si>
  <si>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</si>
  <si>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</si>
  <si>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</si>
  <si>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</si>
  <si>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</si>
  <si>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</si>
  <si>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</si>
  <si>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 xml:space="preserve">os proponentes, para acreditar la experiencia habilitante deben presentar máximo cuatro (4) certificaciones de contratos ejecutados, terminados relacionados en el RUP y clasificados en mínimo uno (1) códigos UNSPSC descritos en la siguiente tabla y cuyo objeto o alcance corresponda a comercialización, suministro o renovación de licenciamiento o suscripciones de software Alfresco. 
La sumatoria de los contratos inscritos en el RUP debe ser igual o superior al 100% del presupuesto estimado para la presente contratación, expresado en SMMLV 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</si>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</sst>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;[Red]\-&quot;$&quot;\ #,##0.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13" fillId="9" borderId="11" xfId="0" applyFont="1" applyFill="1" applyBorder="1" applyAlignment="1">
      <alignment horizontal="center" wrapText="1"/>
    </xf>
    <xf numFmtId="0" fontId="14" fillId="9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5" fillId="0" borderId="14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5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7" xfId="2" applyFont="1" applyFill="1" applyBorder="1" applyAlignment="1" applyProtection="1">
      <alignment horizontal="center" vertical="center" wrapText="1"/>
      <protection locked="0"/>
    </xf>
    <xf numFmtId="9" fontId="5" fillId="0" borderId="18" xfId="2" applyFont="1" applyFill="1" applyBorder="1" applyAlignment="1" applyProtection="1">
      <alignment horizontal="center" vertical="center" wrapText="1"/>
      <protection locked="0"/>
    </xf>
    <xf numFmtId="4" fontId="5" fillId="0" borderId="30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8" xfId="0" applyFont="1" applyFill="1" applyBorder="1" applyAlignment="1">
      <alignment horizontal="center" vertical="center" wrapText="1"/>
    </xf>
    <xf numFmtId="1" fontId="12" fillId="3" borderId="9" xfId="0" applyNumberFormat="1" applyFont="1" applyFill="1" applyBorder="1" applyAlignment="1">
      <alignment horizontal="center" vertical="center" shrinkToFit="1"/>
    </xf>
    <xf numFmtId="2" fontId="5" fillId="3" borderId="27" xfId="0" applyNumberFormat="1" applyFont="1" applyFill="1" applyBorder="1" applyAlignment="1">
      <alignment horizontal="center" vertical="center" wrapText="1"/>
    </xf>
    <xf numFmtId="4" fontId="5" fillId="11" borderId="14" xfId="0" applyNumberFormat="1" applyFont="1" applyFill="1" applyBorder="1" applyAlignment="1">
      <alignment horizontal="center" vertical="center" wrapText="1"/>
    </xf>
    <xf numFmtId="1" fontId="12" fillId="3" borderId="10" xfId="0" applyNumberFormat="1" applyFont="1" applyFill="1" applyBorder="1" applyAlignment="1">
      <alignment horizontal="center" vertical="center" shrinkToFit="1"/>
    </xf>
    <xf numFmtId="2" fontId="5" fillId="3" borderId="22" xfId="0" applyNumberFormat="1" applyFont="1" applyFill="1" applyBorder="1" applyAlignment="1">
      <alignment horizontal="center" vertical="center" wrapText="1"/>
    </xf>
    <xf numFmtId="4" fontId="5" fillId="11" borderId="15" xfId="0" applyNumberFormat="1" applyFont="1" applyFill="1" applyBorder="1" applyAlignment="1">
      <alignment horizontal="center" vertical="center" wrapText="1"/>
    </xf>
    <xf numFmtId="4" fontId="11" fillId="7" borderId="20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top"/>
    </xf>
    <xf numFmtId="3" fontId="0" fillId="0" borderId="0" xfId="0" applyNumberFormat="1"/>
    <xf numFmtId="4" fontId="5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 vertical="center" wrapText="1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0" fontId="17" fillId="0" borderId="2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5" fillId="0" borderId="3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12" borderId="35" xfId="0" applyFont="1" applyFill="1" applyBorder="1" applyAlignment="1" applyProtection="1">
      <alignment horizontal="center" vertical="center" wrapText="1"/>
      <protection locked="0"/>
    </xf>
    <xf numFmtId="0" fontId="5" fillId="12" borderId="36" xfId="0" applyFont="1" applyFill="1" applyBorder="1" applyAlignment="1" applyProtection="1">
      <alignment horizontal="center" vertical="center" wrapText="1"/>
      <protection locked="0"/>
    </xf>
    <xf numFmtId="0" fontId="5" fillId="12" borderId="37" xfId="0" applyFont="1" applyFill="1" applyBorder="1" applyAlignment="1" applyProtection="1">
      <alignment horizontal="center" vertical="center" wrapText="1"/>
      <protection locked="0"/>
    </xf>
    <xf numFmtId="0" fontId="5" fillId="12" borderId="38" xfId="0" applyFont="1" applyFill="1" applyBorder="1" applyAlignment="1" applyProtection="1">
      <alignment horizontal="center" vertical="center" wrapText="1"/>
      <protection locked="0"/>
    </xf>
    <xf numFmtId="0" fontId="5" fillId="0" borderId="37" xfId="0" applyFont="1" applyBorder="1" applyAlignment="1" applyProtection="1">
      <alignment horizontal="center" vertical="center" wrapText="1"/>
      <protection locked="0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top"/>
    </xf>
    <xf numFmtId="0" fontId="2" fillId="6" borderId="19" xfId="0" applyFont="1" applyFill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4" fontId="5" fillId="11" borderId="41" xfId="0" applyNumberFormat="1" applyFont="1" applyFill="1" applyBorder="1" applyAlignment="1">
      <alignment horizontal="center" vertical="center" wrapText="1"/>
    </xf>
    <xf numFmtId="4" fontId="8" fillId="7" borderId="32" xfId="0" applyNumberFormat="1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top"/>
    </xf>
    <xf numFmtId="0" fontId="0" fillId="10" borderId="28" xfId="0" applyFill="1" applyBorder="1" applyAlignment="1">
      <alignment horizontal="center" vertical="top"/>
    </xf>
    <xf numFmtId="0" fontId="0" fillId="10" borderId="29" xfId="0" applyFill="1" applyBorder="1" applyAlignment="1">
      <alignment horizontal="center" vertical="top"/>
    </xf>
    <xf numFmtId="0" fontId="0" fillId="10" borderId="42" xfId="0" applyFill="1" applyBorder="1" applyAlignment="1">
      <alignment horizontal="center" vertical="top"/>
    </xf>
    <xf numFmtId="0" fontId="0" fillId="10" borderId="43" xfId="0" applyFill="1" applyBorder="1" applyAlignment="1">
      <alignment horizontal="center" vertical="top"/>
    </xf>
    <xf numFmtId="0" fontId="0" fillId="10" borderId="44" xfId="0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16" fillId="2" borderId="24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10" fillId="5" borderId="39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5" fillId="6" borderId="39" xfId="0" applyFont="1" applyFill="1" applyBorder="1" applyAlignment="1">
      <alignment horizontal="left" vertical="center" wrapText="1"/>
    </xf>
    <xf numFmtId="0" fontId="15" fillId="6" borderId="3" xfId="0" applyFont="1" applyFill="1" applyBorder="1" applyAlignment="1">
      <alignment horizontal="left" vertical="center" wrapText="1"/>
    </xf>
    <xf numFmtId="0" fontId="15" fillId="6" borderId="23" xfId="0" applyFont="1" applyFill="1" applyBorder="1" applyAlignment="1">
      <alignment horizontal="left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2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13" fillId="9" borderId="11" xfId="0" applyFont="1" applyFill="1" applyBorder="1" applyAlignment="1">
      <alignment horizontal="center" wrapText="1"/>
    </xf>
    <xf numFmtId="0" fontId="13" fillId="9" borderId="12" xfId="0" applyFont="1" applyFill="1" applyBorder="1" applyAlignment="1">
      <alignment horizont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6"/>
  <sheetViews>
    <sheetView topLeftCell="A36" workbookViewId="0">
      <selection activeCell="A4" sqref="A4"/>
    </sheetView>
  </sheetViews>
  <sheetFormatPr defaultColWidth="11.42578125" defaultRowHeight="15"/>
  <cols>
    <col min="2" max="2" width="14.28515625" bestFit="1" customWidth="1"/>
  </cols>
  <sheetData>
    <row r="1" spans="1:2" ht="34.5">
      <c r="A1" s="86" t="s">
        <v>0</v>
      </c>
      <c r="B1" s="1" t="s">
        <v>1</v>
      </c>
    </row>
    <row r="2" spans="1:2" ht="29.25" thickBot="1">
      <c r="A2" s="87"/>
      <c r="B2" s="2" t="s">
        <v>2</v>
      </c>
    </row>
    <row r="3" spans="1:2" ht="15.75" thickTop="1">
      <c r="A3" s="3"/>
      <c r="B3" s="4"/>
    </row>
    <row r="4" spans="1:2">
      <c r="A4" s="3">
        <v>2026</v>
      </c>
      <c r="B4" s="4">
        <v>1750905</v>
      </c>
    </row>
    <row r="5" spans="1:2">
      <c r="A5" s="3">
        <v>2025</v>
      </c>
      <c r="B5" s="4">
        <v>1423500</v>
      </c>
    </row>
    <row r="6" spans="1:2">
      <c r="A6" s="3">
        <v>2024</v>
      </c>
      <c r="B6" s="4">
        <v>1300000</v>
      </c>
    </row>
    <row r="7" spans="1:2">
      <c r="A7" s="3">
        <v>2023</v>
      </c>
      <c r="B7" s="4">
        <v>1160000</v>
      </c>
    </row>
    <row r="8" spans="1:2">
      <c r="A8" s="3">
        <v>2022</v>
      </c>
      <c r="B8" s="4">
        <v>1000000</v>
      </c>
    </row>
    <row r="9" spans="1:2">
      <c r="A9" s="3">
        <v>2021</v>
      </c>
      <c r="B9" s="4">
        <v>908526</v>
      </c>
    </row>
    <row r="10" spans="1:2">
      <c r="A10" s="3">
        <v>2020</v>
      </c>
      <c r="B10" s="4">
        <v>877803</v>
      </c>
    </row>
    <row r="11" spans="1:2">
      <c r="A11" s="3">
        <v>2019</v>
      </c>
      <c r="B11" s="4">
        <v>828116</v>
      </c>
    </row>
    <row r="12" spans="1:2">
      <c r="A12" s="3">
        <v>2018</v>
      </c>
      <c r="B12" s="4">
        <v>781242</v>
      </c>
    </row>
    <row r="13" spans="1:2">
      <c r="A13" s="3">
        <v>2017</v>
      </c>
      <c r="B13" s="4">
        <v>737717</v>
      </c>
    </row>
    <row r="14" spans="1:2">
      <c r="A14" s="3">
        <v>2016</v>
      </c>
      <c r="B14" s="4">
        <v>689455</v>
      </c>
    </row>
    <row r="15" spans="1:2">
      <c r="A15" s="3">
        <v>2015</v>
      </c>
      <c r="B15" s="4">
        <v>644350</v>
      </c>
    </row>
    <row r="16" spans="1:2">
      <c r="A16" s="3">
        <v>2014</v>
      </c>
      <c r="B16" s="4">
        <v>616000</v>
      </c>
    </row>
    <row r="17" spans="1:2">
      <c r="A17" s="3">
        <v>2013</v>
      </c>
      <c r="B17" s="4">
        <v>589500</v>
      </c>
    </row>
    <row r="18" spans="1:2">
      <c r="A18" s="3">
        <v>2012</v>
      </c>
      <c r="B18" s="4">
        <v>566700</v>
      </c>
    </row>
    <row r="19" spans="1:2">
      <c r="A19" s="3">
        <v>2011</v>
      </c>
      <c r="B19" s="4">
        <v>535600</v>
      </c>
    </row>
    <row r="20" spans="1:2">
      <c r="A20" s="3">
        <v>2010</v>
      </c>
      <c r="B20" s="4">
        <v>515000</v>
      </c>
    </row>
    <row r="21" spans="1:2">
      <c r="A21" s="3">
        <v>2009</v>
      </c>
      <c r="B21" s="4">
        <v>496900</v>
      </c>
    </row>
    <row r="22" spans="1:2">
      <c r="A22" s="3">
        <v>2008</v>
      </c>
      <c r="B22" s="4">
        <v>461500</v>
      </c>
    </row>
    <row r="23" spans="1:2">
      <c r="A23" s="3">
        <v>2007</v>
      </c>
      <c r="B23" s="4">
        <v>433700</v>
      </c>
    </row>
    <row r="24" spans="1:2">
      <c r="A24" s="3">
        <v>2006</v>
      </c>
      <c r="B24" s="4">
        <v>408000</v>
      </c>
    </row>
    <row r="25" spans="1:2">
      <c r="A25" s="3">
        <v>2005</v>
      </c>
      <c r="B25" s="4">
        <v>381500</v>
      </c>
    </row>
    <row r="26" spans="1:2">
      <c r="A26" s="3">
        <v>2004</v>
      </c>
      <c r="B26" s="4">
        <v>358000</v>
      </c>
    </row>
    <row r="27" spans="1:2">
      <c r="A27" s="3">
        <v>2003</v>
      </c>
      <c r="B27" s="4">
        <v>332000</v>
      </c>
    </row>
    <row r="28" spans="1:2">
      <c r="A28" s="3">
        <v>2002</v>
      </c>
      <c r="B28" s="4">
        <v>309000</v>
      </c>
    </row>
    <row r="29" spans="1:2">
      <c r="A29" s="3">
        <v>2001</v>
      </c>
      <c r="B29" s="4">
        <v>286000</v>
      </c>
    </row>
    <row r="30" spans="1:2">
      <c r="A30" s="3">
        <v>2000</v>
      </c>
      <c r="B30" s="4">
        <v>260100</v>
      </c>
    </row>
    <row r="31" spans="1:2">
      <c r="A31" s="3">
        <v>1999</v>
      </c>
      <c r="B31" s="4">
        <v>236460</v>
      </c>
    </row>
    <row r="32" spans="1:2">
      <c r="A32" s="3">
        <v>1998</v>
      </c>
      <c r="B32" s="4">
        <v>203826</v>
      </c>
    </row>
    <row r="33" spans="1:2">
      <c r="A33" s="3">
        <v>1997</v>
      </c>
      <c r="B33" s="4">
        <v>172005</v>
      </c>
    </row>
    <row r="34" spans="1:2">
      <c r="A34" s="3">
        <v>1996</v>
      </c>
      <c r="B34" s="4">
        <v>142125</v>
      </c>
    </row>
    <row r="35" spans="1:2">
      <c r="A35" s="3">
        <v>1995</v>
      </c>
      <c r="B35" s="4">
        <v>118934</v>
      </c>
    </row>
    <row r="36" spans="1:2">
      <c r="A36" s="3">
        <v>1994</v>
      </c>
      <c r="B36" s="4">
        <v>98700</v>
      </c>
    </row>
    <row r="37" spans="1:2">
      <c r="A37" s="3">
        <v>1993</v>
      </c>
      <c r="B37" s="4">
        <v>81510</v>
      </c>
    </row>
    <row r="38" spans="1:2">
      <c r="A38" s="3">
        <v>1992</v>
      </c>
      <c r="B38" s="4">
        <v>65190</v>
      </c>
    </row>
    <row r="39" spans="1:2">
      <c r="A39" s="3">
        <v>1991</v>
      </c>
      <c r="B39" s="4">
        <v>51720</v>
      </c>
    </row>
    <row r="40" spans="1:2">
      <c r="A40" s="3">
        <v>1990</v>
      </c>
      <c r="B40" s="4">
        <v>41025</v>
      </c>
    </row>
    <row r="41" spans="1:2">
      <c r="A41" s="3">
        <v>1989</v>
      </c>
      <c r="B41" s="4">
        <v>32560</v>
      </c>
    </row>
    <row r="42" spans="1:2">
      <c r="A42" s="3">
        <v>1988</v>
      </c>
      <c r="B42" s="4">
        <v>25637</v>
      </c>
    </row>
    <row r="43" spans="1:2">
      <c r="A43" s="3">
        <v>1987</v>
      </c>
      <c r="B43" s="4">
        <v>20510</v>
      </c>
    </row>
    <row r="44" spans="1:2">
      <c r="A44" s="3">
        <v>1986</v>
      </c>
      <c r="B44" s="4">
        <v>16811</v>
      </c>
    </row>
    <row r="45" spans="1:2">
      <c r="A45" s="3">
        <v>1985</v>
      </c>
      <c r="B45" s="4">
        <v>13558</v>
      </c>
    </row>
    <row r="46" spans="1:2">
      <c r="A46" s="3">
        <v>1984</v>
      </c>
      <c r="B46" s="4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6"/>
  <sheetViews>
    <sheetView tabSelected="1" topLeftCell="A17" zoomScale="90" zoomScaleNormal="90" workbookViewId="0">
      <selection activeCell="D33" sqref="D33"/>
    </sheetView>
  </sheetViews>
  <sheetFormatPr defaultColWidth="8" defaultRowHeight="15"/>
  <cols>
    <col min="1" max="1" width="7" style="11" customWidth="1"/>
    <col min="2" max="2" width="16.85546875" style="11" customWidth="1"/>
    <col min="3" max="3" width="28.42578125" style="11" customWidth="1"/>
    <col min="4" max="4" width="28" style="11" customWidth="1"/>
    <col min="5" max="5" width="30.28515625" style="11" customWidth="1"/>
    <col min="6" max="8" width="5.5703125" style="11" customWidth="1"/>
    <col min="9" max="10" width="17.7109375" style="11" customWidth="1"/>
    <col min="11" max="11" width="20.85546875" style="11" customWidth="1"/>
    <col min="12" max="12" width="29.28515625" style="11" customWidth="1"/>
    <col min="13" max="13" width="29.42578125" style="11" customWidth="1"/>
    <col min="14" max="14" width="12.7109375" style="11" customWidth="1"/>
    <col min="15" max="15" width="23" style="11" customWidth="1"/>
    <col min="16" max="16" width="27" style="11" customWidth="1"/>
    <col min="17" max="17" width="37.7109375" style="11" customWidth="1"/>
    <col min="18" max="16384" width="8" style="11"/>
  </cols>
  <sheetData>
    <row r="2" spans="1:17" ht="20.25" customHeight="1">
      <c r="A2" s="83" t="s">
        <v>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20.25" customHeight="1">
      <c r="A3" s="83" t="s">
        <v>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20.25" customHeight="1">
      <c r="A4" s="83" t="s">
        <v>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spans="1:17" ht="20.2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38"/>
    </row>
    <row r="6" spans="1:17">
      <c r="A6" s="12"/>
      <c r="B6" s="13"/>
      <c r="C6" s="13"/>
      <c r="D6" s="13"/>
      <c r="E6" s="13"/>
    </row>
    <row r="7" spans="1:17" ht="27.75" customHeight="1">
      <c r="A7" s="84" t="s">
        <v>6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spans="1:17" s="14" customFormat="1" ht="27.75" customHeight="1">
      <c r="A8" s="82" t="s">
        <v>7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spans="1:17" ht="43.5" customHeight="1">
      <c r="A9" s="82" t="s">
        <v>8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7" s="14" customFormat="1" ht="27.75" customHeight="1">
      <c r="A10" s="82" t="s">
        <v>9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7" ht="43.5" customHeight="1">
      <c r="A11" s="85" t="s">
        <v>10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</row>
    <row r="12" spans="1:17" s="14" customFormat="1" ht="27.75" customHeight="1">
      <c r="A12" s="82" t="s">
        <v>11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spans="1:17" ht="35.25" customHeigh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</row>
    <row r="14" spans="1:17" ht="19.5" customHeight="1">
      <c r="A14" s="82" t="s">
        <v>12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ht="35.25" customHeight="1">
      <c r="A15" s="62" t="s">
        <v>13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ht="35.25" customHeight="1">
      <c r="A16" s="62" t="s">
        <v>14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</row>
    <row r="17" spans="1:17" ht="35.25" customHeight="1">
      <c r="A17" s="62" t="s">
        <v>15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</row>
    <row r="18" spans="1:17">
      <c r="A18" s="12"/>
      <c r="B18" s="13"/>
      <c r="C18" s="13"/>
      <c r="D18" s="13"/>
      <c r="E18" s="13"/>
    </row>
    <row r="19" spans="1:17" ht="23.25" customHeight="1">
      <c r="A19" s="15"/>
      <c r="B19" s="16"/>
      <c r="C19" s="16"/>
      <c r="D19" s="16"/>
      <c r="E19" s="16"/>
      <c r="F19" s="74" t="s">
        <v>16</v>
      </c>
      <c r="G19" s="75"/>
      <c r="H19" s="75"/>
      <c r="I19" s="75"/>
      <c r="J19" s="75"/>
      <c r="K19" s="75"/>
      <c r="L19" s="75"/>
      <c r="M19" s="75"/>
      <c r="N19" s="75"/>
      <c r="O19" s="75"/>
      <c r="P19" s="76"/>
      <c r="Q19" s="63" t="s">
        <v>17</v>
      </c>
    </row>
    <row r="20" spans="1:17" s="18" customFormat="1" ht="67.5" customHeight="1">
      <c r="A20" s="66" t="s">
        <v>18</v>
      </c>
      <c r="B20" s="66" t="s">
        <v>19</v>
      </c>
      <c r="C20" s="66" t="s">
        <v>20</v>
      </c>
      <c r="D20" s="66" t="s">
        <v>21</v>
      </c>
      <c r="E20" s="17" t="s">
        <v>22</v>
      </c>
      <c r="F20" s="80" t="s">
        <v>23</v>
      </c>
      <c r="G20" s="81"/>
      <c r="H20" s="81"/>
      <c r="I20" s="70" t="s">
        <v>24</v>
      </c>
      <c r="J20" s="70" t="s">
        <v>25</v>
      </c>
      <c r="K20" s="72" t="s">
        <v>26</v>
      </c>
      <c r="L20" s="77" t="s">
        <v>27</v>
      </c>
      <c r="M20" s="78"/>
      <c r="N20" s="78"/>
      <c r="O20" s="78"/>
      <c r="P20" s="79"/>
      <c r="Q20" s="64"/>
    </row>
    <row r="21" spans="1:17" s="18" customFormat="1" ht="72.75" customHeight="1">
      <c r="A21" s="67"/>
      <c r="B21" s="67"/>
      <c r="C21" s="67"/>
      <c r="D21" s="67"/>
      <c r="E21" s="19" t="s">
        <v>28</v>
      </c>
      <c r="F21" s="20">
        <v>43232200</v>
      </c>
      <c r="G21" s="20">
        <v>81112500</v>
      </c>
      <c r="H21" s="20">
        <v>43231500</v>
      </c>
      <c r="I21" s="71"/>
      <c r="J21" s="71"/>
      <c r="K21" s="73"/>
      <c r="L21" s="48" t="s">
        <v>29</v>
      </c>
      <c r="M21" s="21" t="s">
        <v>30</v>
      </c>
      <c r="N21" s="21" t="s">
        <v>31</v>
      </c>
      <c r="O21" s="21" t="s">
        <v>32</v>
      </c>
      <c r="P21" s="21" t="s">
        <v>33</v>
      </c>
      <c r="Q21" s="65"/>
    </row>
    <row r="22" spans="1:17">
      <c r="A22" s="22">
        <v>1</v>
      </c>
      <c r="B22" s="41"/>
      <c r="C22" s="41"/>
      <c r="D22" s="41"/>
      <c r="E22" s="42"/>
      <c r="F22" s="39"/>
      <c r="G22" s="39"/>
      <c r="H22" s="39"/>
      <c r="I22" s="5"/>
      <c r="J22" s="7"/>
      <c r="K22" s="23">
        <f t="shared" ref="K22:K30" si="0">ROUND(I22*J22,2)</f>
        <v>0</v>
      </c>
      <c r="L22" s="49"/>
      <c r="M22" s="9"/>
      <c r="N22" s="10"/>
      <c r="O22" s="24" t="e">
        <f>ROUND(M22/(VLOOKUP(N22,SMMLV!$A$4:$B$46,2,FALSE)),2)</f>
        <v>#N/A</v>
      </c>
      <c r="P22" s="23" t="e">
        <f>ROUND(O22*J22,2)</f>
        <v>#N/A</v>
      </c>
      <c r="Q22" s="37"/>
    </row>
    <row r="23" spans="1:17">
      <c r="A23" s="25">
        <v>2</v>
      </c>
      <c r="B23" s="43"/>
      <c r="C23" s="43"/>
      <c r="D23" s="43"/>
      <c r="E23" s="44"/>
      <c r="F23" s="40"/>
      <c r="G23" s="40"/>
      <c r="H23" s="40"/>
      <c r="I23" s="6"/>
      <c r="J23" s="8"/>
      <c r="K23" s="26">
        <f t="shared" si="0"/>
        <v>0</v>
      </c>
      <c r="L23" s="50"/>
      <c r="M23" s="34"/>
      <c r="N23" s="35"/>
      <c r="O23" s="27" t="e">
        <f>ROUND(M23/(VLOOKUP(N23,SMMLV!$A$4:$B$46,2,FALSE)),2)</f>
        <v>#N/A</v>
      </c>
      <c r="P23" s="26" t="e">
        <f t="shared" ref="P22:P30" si="1">ROUND(O23*J23,2)</f>
        <v>#N/A</v>
      </c>
      <c r="Q23" s="36"/>
    </row>
    <row r="24" spans="1:17">
      <c r="A24" s="25">
        <v>3</v>
      </c>
      <c r="B24" s="45"/>
      <c r="C24" s="45"/>
      <c r="D24" s="45"/>
      <c r="E24" s="46"/>
      <c r="F24" s="40"/>
      <c r="G24" s="40"/>
      <c r="H24" s="40"/>
      <c r="I24" s="6"/>
      <c r="J24" s="8"/>
      <c r="K24" s="26">
        <f t="shared" si="0"/>
        <v>0</v>
      </c>
      <c r="L24" s="50"/>
      <c r="M24" s="34"/>
      <c r="N24" s="35"/>
      <c r="O24" s="27" t="e">
        <f>ROUND(M24/(VLOOKUP(N24,SMMLV!$A$4:$B$46,2,FALSE)),2)</f>
        <v>#N/A</v>
      </c>
      <c r="P24" s="26" t="e">
        <f t="shared" si="1"/>
        <v>#N/A</v>
      </c>
      <c r="Q24" s="36"/>
    </row>
    <row r="25" spans="1:17">
      <c r="A25" s="25">
        <v>4</v>
      </c>
      <c r="B25" s="45"/>
      <c r="C25" s="45"/>
      <c r="D25" s="45"/>
      <c r="E25" s="46"/>
      <c r="F25" s="40"/>
      <c r="G25" s="40"/>
      <c r="H25" s="40"/>
      <c r="I25" s="6"/>
      <c r="J25" s="8"/>
      <c r="K25" s="26">
        <f t="shared" si="0"/>
        <v>0</v>
      </c>
      <c r="L25" s="50"/>
      <c r="M25" s="34"/>
      <c r="N25" s="35"/>
      <c r="O25" s="27" t="e">
        <f>ROUND(M25/(VLOOKUP(N25,SMMLV!$A$4:$B$46,2,FALSE)),2)</f>
        <v>#N/A</v>
      </c>
      <c r="P25" s="26" t="e">
        <f t="shared" si="1"/>
        <v>#N/A</v>
      </c>
      <c r="Q25" s="36"/>
    </row>
    <row r="26" spans="1:17" ht="15" customHeight="1">
      <c r="A26" s="25">
        <v>5</v>
      </c>
      <c r="B26" s="45"/>
      <c r="C26" s="45"/>
      <c r="D26" s="45"/>
      <c r="E26" s="46"/>
      <c r="F26" s="40"/>
      <c r="G26" s="40"/>
      <c r="H26" s="40"/>
      <c r="I26" s="6"/>
      <c r="J26" s="8"/>
      <c r="K26" s="26">
        <f t="shared" si="0"/>
        <v>0</v>
      </c>
      <c r="L26" s="50"/>
      <c r="M26" s="34"/>
      <c r="N26" s="35"/>
      <c r="O26" s="27" t="e">
        <f>ROUND(M26/(VLOOKUP(N26,SMMLV!$A$4:$B$46,2,FALSE)),2)</f>
        <v>#N/A</v>
      </c>
      <c r="P26" s="26" t="e">
        <f t="shared" si="1"/>
        <v>#N/A</v>
      </c>
      <c r="Q26" s="36"/>
    </row>
    <row r="27" spans="1:17" ht="15" customHeight="1">
      <c r="A27" s="25">
        <v>6</v>
      </c>
      <c r="B27" s="45"/>
      <c r="C27" s="45"/>
      <c r="D27" s="45"/>
      <c r="E27" s="46"/>
      <c r="F27" s="40"/>
      <c r="G27" s="40"/>
      <c r="H27" s="40"/>
      <c r="I27" s="6"/>
      <c r="J27" s="8"/>
      <c r="K27" s="26">
        <f t="shared" si="0"/>
        <v>0</v>
      </c>
      <c r="L27" s="50"/>
      <c r="M27" s="34"/>
      <c r="N27" s="35"/>
      <c r="O27" s="27" t="e">
        <f>ROUND(M27/(VLOOKUP(N27,SMMLV!$A$4:$B$46,2,FALSE)),2)</f>
        <v>#N/A</v>
      </c>
      <c r="P27" s="26" t="e">
        <f t="shared" si="1"/>
        <v>#N/A</v>
      </c>
      <c r="Q27" s="36"/>
    </row>
    <row r="28" spans="1:17" ht="15" customHeight="1">
      <c r="A28" s="25">
        <v>7</v>
      </c>
      <c r="B28" s="45"/>
      <c r="C28" s="45"/>
      <c r="D28" s="45"/>
      <c r="E28" s="46"/>
      <c r="F28" s="40"/>
      <c r="G28" s="40"/>
      <c r="H28" s="40"/>
      <c r="I28" s="6"/>
      <c r="J28" s="8"/>
      <c r="K28" s="26">
        <f t="shared" si="0"/>
        <v>0</v>
      </c>
      <c r="L28" s="50"/>
      <c r="M28" s="34"/>
      <c r="N28" s="35"/>
      <c r="O28" s="27" t="e">
        <f>ROUND(M28/(VLOOKUP(N28,SMMLV!$A$4:$B$46,2,FALSE)),2)</f>
        <v>#N/A</v>
      </c>
      <c r="P28" s="26" t="e">
        <f t="shared" si="1"/>
        <v>#N/A</v>
      </c>
      <c r="Q28" s="36"/>
    </row>
    <row r="29" spans="1:17" ht="15" customHeight="1">
      <c r="A29" s="25">
        <v>8</v>
      </c>
      <c r="B29" s="45"/>
      <c r="C29" s="45"/>
      <c r="D29" s="45"/>
      <c r="E29" s="46"/>
      <c r="F29" s="40"/>
      <c r="G29" s="40"/>
      <c r="H29" s="40"/>
      <c r="I29" s="6"/>
      <c r="J29" s="8"/>
      <c r="K29" s="26">
        <f t="shared" si="0"/>
        <v>0</v>
      </c>
      <c r="L29" s="50"/>
      <c r="M29" s="34"/>
      <c r="N29" s="35"/>
      <c r="O29" s="27" t="e">
        <f>ROUND(M29/(VLOOKUP(N29,SMMLV!$A$4:$B$46,2,FALSE)),2)</f>
        <v>#N/A</v>
      </c>
      <c r="P29" s="26" t="e">
        <f t="shared" si="1"/>
        <v>#N/A</v>
      </c>
      <c r="Q29" s="36"/>
    </row>
    <row r="30" spans="1:17" ht="15" customHeight="1">
      <c r="A30" s="25">
        <v>9</v>
      </c>
      <c r="B30" s="45"/>
      <c r="C30" s="45"/>
      <c r="D30" s="45"/>
      <c r="E30" s="46"/>
      <c r="F30" s="40"/>
      <c r="G30" s="40"/>
      <c r="H30" s="40"/>
      <c r="I30" s="6"/>
      <c r="J30" s="8"/>
      <c r="K30" s="26">
        <f t="shared" si="0"/>
        <v>0</v>
      </c>
      <c r="L30" s="50"/>
      <c r="M30" s="34"/>
      <c r="N30" s="35"/>
      <c r="O30" s="51" t="e">
        <f>ROUND(M30/(VLOOKUP(N30,SMMLV!$A$4:$B$46,2,FALSE)),2)</f>
        <v>#N/A</v>
      </c>
      <c r="P30" s="26" t="e">
        <f t="shared" si="1"/>
        <v>#N/A</v>
      </c>
      <c r="Q30" s="36"/>
    </row>
    <row r="31" spans="1:17" ht="33.75" customHeight="1">
      <c r="A31" s="56"/>
      <c r="B31" s="57"/>
      <c r="C31" s="57"/>
      <c r="D31" s="57"/>
      <c r="E31" s="58"/>
      <c r="F31" s="53" t="s">
        <v>34</v>
      </c>
      <c r="G31" s="54"/>
      <c r="H31" s="54"/>
      <c r="I31" s="54"/>
      <c r="J31" s="55"/>
      <c r="K31" s="28">
        <f>SUM(K22:K30)</f>
        <v>0</v>
      </c>
      <c r="L31" s="31"/>
      <c r="M31" s="29"/>
      <c r="N31" s="29"/>
      <c r="O31" s="30" t="s">
        <v>34</v>
      </c>
      <c r="P31" s="31">
        <f>_xlfn.AGGREGATE(9,6,P22:P30)</f>
        <v>0</v>
      </c>
      <c r="Q31" s="68"/>
    </row>
    <row r="32" spans="1:17" ht="33.75" customHeight="1" thickBot="1">
      <c r="A32" s="59"/>
      <c r="B32" s="60"/>
      <c r="C32" s="60"/>
      <c r="D32" s="60"/>
      <c r="E32" s="61"/>
      <c r="F32" s="53"/>
      <c r="G32" s="54"/>
      <c r="H32" s="54"/>
      <c r="I32" s="54"/>
      <c r="J32" s="54"/>
      <c r="K32" s="54"/>
      <c r="L32" s="54"/>
      <c r="M32" s="54"/>
      <c r="N32" s="55"/>
      <c r="O32" s="30" t="s">
        <v>35</v>
      </c>
      <c r="P32" s="52">
        <v>2719.89</v>
      </c>
      <c r="Q32" s="69"/>
    </row>
    <row r="33" spans="12:17" ht="21.75" thickBot="1">
      <c r="L33" s="47"/>
      <c r="M33"/>
      <c r="N33"/>
      <c r="O33" s="33"/>
      <c r="P33" s="32" t="str">
        <f>IF(P31&gt;=P32,"Cumple","No Cumple")</f>
        <v>No Cumple</v>
      </c>
      <c r="Q33"/>
    </row>
    <row r="34" spans="12:17">
      <c r="M34"/>
      <c r="N34"/>
      <c r="O34"/>
      <c r="P34"/>
      <c r="Q34"/>
    </row>
    <row r="35" spans="12:17">
      <c r="M35"/>
      <c r="N35"/>
      <c r="O35"/>
      <c r="P35"/>
      <c r="Q35"/>
    </row>
    <row r="36" spans="12:17">
      <c r="Q36"/>
    </row>
  </sheetData>
  <sheetProtection formatRows="0" insertRows="0"/>
  <mergeCells count="30">
    <mergeCell ref="F20:H20"/>
    <mergeCell ref="A14:Q14"/>
    <mergeCell ref="A2:Q2"/>
    <mergeCell ref="A3:Q3"/>
    <mergeCell ref="A4:Q4"/>
    <mergeCell ref="A5:K5"/>
    <mergeCell ref="A7:Q7"/>
    <mergeCell ref="A8:Q8"/>
    <mergeCell ref="A9:Q9"/>
    <mergeCell ref="A10:Q10"/>
    <mergeCell ref="A11:Q11"/>
    <mergeCell ref="A12:Q12"/>
    <mergeCell ref="A13:Q13"/>
    <mergeCell ref="A16:Q16"/>
    <mergeCell ref="F32:N32"/>
    <mergeCell ref="A31:E32"/>
    <mergeCell ref="F31:J31"/>
    <mergeCell ref="A15:Q15"/>
    <mergeCell ref="A17:Q17"/>
    <mergeCell ref="Q19:Q21"/>
    <mergeCell ref="A20:A21"/>
    <mergeCell ref="B20:B21"/>
    <mergeCell ref="C20:C21"/>
    <mergeCell ref="D20:D21"/>
    <mergeCell ref="Q31:Q32"/>
    <mergeCell ref="I20:I21"/>
    <mergeCell ref="J20:J21"/>
    <mergeCell ref="K20:K21"/>
    <mergeCell ref="F19:P19"/>
    <mergeCell ref="L20:P20"/>
  </mergeCells>
  <conditionalFormatting sqref="K31:N31">
    <cfRule type="cellIs" dxfId="5" priority="6" operator="greaterThanOrEqual">
      <formula>K32</formula>
    </cfRule>
  </conditionalFormatting>
  <conditionalFormatting sqref="L33">
    <cfRule type="cellIs" dxfId="4" priority="3" operator="equal">
      <formula>"No Cumple"</formula>
    </cfRule>
    <cfRule type="cellIs" dxfId="3" priority="4" operator="equal">
      <formula>"Cumple"</formula>
    </cfRule>
  </conditionalFormatting>
  <conditionalFormatting sqref="P31">
    <cfRule type="cellIs" dxfId="2" priority="5" operator="greaterThanOrEqual">
      <formula>P32</formula>
    </cfRule>
  </conditionalFormatting>
  <conditionalFormatting sqref="P33">
    <cfRule type="cellIs" dxfId="1" priority="1" operator="equal">
      <formula>"No Cumple"</formula>
    </cfRule>
    <cfRule type="cellIs" dxfId="0" priority="2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AB0B56-11AC-42D0-92EE-94DC9C341863}"/>
</file>

<file path=customXml/itemProps2.xml><?xml version="1.0" encoding="utf-8"?>
<ds:datastoreItem xmlns:ds="http://schemas.openxmlformats.org/officeDocument/2006/customXml" ds:itemID="{B637C4D8-5381-4160-86D5-45D171F6E4BF}"/>
</file>

<file path=customXml/itemProps3.xml><?xml version="1.0" encoding="utf-8"?>
<ds:datastoreItem xmlns:ds="http://schemas.openxmlformats.org/officeDocument/2006/customXml" ds:itemID="{F3EFBFA8-4FDD-4A7B-A170-D6F87F1E66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Deisy Virginia Salamanca Sierra</cp:lastModifiedBy>
  <cp:revision/>
  <dcterms:created xsi:type="dcterms:W3CDTF">2015-06-05T18:19:34Z</dcterms:created>
  <dcterms:modified xsi:type="dcterms:W3CDTF">2026-10-14T16:30:16Z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