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na4-my.sharepoint.com/personal/nlopezd_sena_edu_co/Documents/Escritorio/1 VIGENCIA 2026/1 CONTRATACION 2026/1 MINIMA CUANTIA/2. Compra Equipos de sistemas, maquinaria industrial/Doc PDF Cargue SECOP II/"/>
    </mc:Choice>
  </mc:AlternateContent>
  <xr:revisionPtr revIDLastSave="584" documentId="8_{018DE204-186C-4AFE-91E7-65BF06A8BCDA}" xr6:coauthVersionLast="47" xr6:coauthVersionMax="47" xr10:uidLastSave="{E4BB6A14-6CC8-4992-89B3-075263EB8363}"/>
  <bookViews>
    <workbookView xWindow="-120" yWindow="-120" windowWidth="29040" windowHeight="15720" xr2:uid="{00000000-000D-0000-FFFF-FFFF00000000}"/>
  </bookViews>
  <sheets>
    <sheet name="Estudio de Mercado" sheetId="3" r:id="rId1"/>
  </sheets>
  <definedNames>
    <definedName name="_xlnm._FilterDatabase" localSheetId="0" hidden="1">'Estudio de Mercado'!#REF!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 i="3" l="1"/>
  <c r="P6" i="3"/>
  <c r="N6" i="3"/>
  <c r="R15" i="3"/>
  <c r="R11" i="3"/>
  <c r="Q16" i="3" l="1"/>
  <c r="L13" i="3"/>
  <c r="L6" i="3"/>
  <c r="H6" i="3"/>
  <c r="I6" i="3" s="1"/>
  <c r="R7" i="3" l="1"/>
  <c r="R16" i="3" s="1"/>
  <c r="O15" i="3"/>
  <c r="N15" i="3"/>
  <c r="L15" i="3"/>
  <c r="M15" i="3" s="1"/>
  <c r="H15" i="3"/>
  <c r="I15" i="3" s="1"/>
  <c r="O14" i="3"/>
  <c r="N14" i="3"/>
  <c r="L14" i="3"/>
  <c r="H14" i="3"/>
  <c r="I14" i="3" s="1"/>
  <c r="O13" i="3"/>
  <c r="N13" i="3"/>
  <c r="M13" i="3"/>
  <c r="H13" i="3"/>
  <c r="I13" i="3" s="1"/>
  <c r="O11" i="3"/>
  <c r="N11" i="3"/>
  <c r="L11" i="3"/>
  <c r="M11" i="3" s="1"/>
  <c r="H11" i="3"/>
  <c r="P11" i="3" s="1"/>
  <c r="O10" i="3"/>
  <c r="N10" i="3"/>
  <c r="L10" i="3"/>
  <c r="M10" i="3" s="1"/>
  <c r="H10" i="3"/>
  <c r="O9" i="3"/>
  <c r="N9" i="3"/>
  <c r="L9" i="3"/>
  <c r="M9" i="3" s="1"/>
  <c r="H9" i="3"/>
  <c r="I9" i="3" s="1"/>
  <c r="O7" i="3"/>
  <c r="N7" i="3"/>
  <c r="L7" i="3"/>
  <c r="M7" i="3" s="1"/>
  <c r="H7" i="3"/>
  <c r="I7" i="3" s="1"/>
  <c r="O6" i="3"/>
  <c r="P10" i="3" l="1"/>
  <c r="Q10" i="3" s="1"/>
  <c r="M6" i="3"/>
  <c r="P13" i="3"/>
  <c r="Q13" i="3" s="1"/>
  <c r="P7" i="3"/>
  <c r="Q7" i="3" s="1"/>
  <c r="P15" i="3"/>
  <c r="Q15" i="3" s="1"/>
  <c r="Q11" i="3"/>
  <c r="I11" i="3"/>
  <c r="P14" i="3"/>
  <c r="Q14" i="3" s="1"/>
  <c r="M14" i="3"/>
  <c r="M16" i="3" s="1"/>
  <c r="P9" i="3"/>
  <c r="Q9" i="3" s="1"/>
  <c r="I10" i="3"/>
  <c r="I16" i="3" l="1"/>
  <c r="Q64" i="3"/>
</calcChain>
</file>

<file path=xl/sharedStrings.xml><?xml version="1.0" encoding="utf-8"?>
<sst xmlns="http://schemas.openxmlformats.org/spreadsheetml/2006/main" count="50" uniqueCount="35">
  <si>
    <t>PROMEDIO OPCION SUGERIDA 2 CON DOS DECIMALES</t>
  </si>
  <si>
    <t>ITEM</t>
  </si>
  <si>
    <t>VALOR UNITARIO SIN IVA</t>
  </si>
  <si>
    <t>IVA</t>
  </si>
  <si>
    <t>VALOR IVA</t>
  </si>
  <si>
    <t>VALOR TOTAL UNITARIO</t>
  </si>
  <si>
    <t>GRAN TOTAL</t>
  </si>
  <si>
    <t xml:space="preserve">VALOR PRECIO PROMEDIO </t>
  </si>
  <si>
    <t>NOMBRE DEL ELEMENTO</t>
  </si>
  <si>
    <t>DESCRIPCIÓN TÉCNICA / ESPECIFICACIONES</t>
  </si>
  <si>
    <t>UNIDAD DE MEDIDA</t>
  </si>
  <si>
    <t>CANTIDAD REQUERIDA</t>
  </si>
  <si>
    <t>CPU: MT8788 de 8 núcleos Memoria: 8G+128G
Sistema operativo: Android 13 Pantalla: 32 pulgadas FHD 1920*1080 Brillo de pantalla: 250-300 cd/m2 Panel táctil: pantalla táctil incell
Red: WIFI+BT+Ethernet
Cámara: cámara 4K de 13 MP incorporada Micrófono: Reducción de ruido MIC 6050 Tipo de celda: 192,4 Wh
Altavoz: 2*3W
Interfaces: Host USB 2.0 x1
Tipo C: Función completa (excepto la función de carga) Entrada HDMI: compatible con 1920*1080 a 60 Hz Salida de auriculares: salida de auriculares de 3,5 mm
Entrada CC 12 V 3 A (puede alimentar el dispositivo sin batería) Batería: Batería de litio de 11,1 V 15000 mAh
Duración de la carga: 6 a 9 horas aprox. Soporte: Soporte metálico móvil
Control remoto incluido</t>
  </si>
  <si>
    <t>Tecnología de impresión: FDM (Modelado por deposición fundida) Área de impresión: 256 x 256 x 256 mm
Materiales de impresión: PLA/ABS/PETG/ PETG PRO/TPU 95A Características diferenciales de la impresora 3D :
Compatible con sistema de impresión multicolor de hasta 16 Colores AMS Configuración inicial en 15 minutos
La impresora se encargará de todas las calibraciones, nivelación automática de la cama y compensación de vibración. Impresora Cerrada para impresión a alta temperatura
Compensación de vibración y avance de presión, que le brinda una velocidad de impresión ultrarrápida sin comprometer la calidad. Filtro de carbón activado. Control de bucle cerrado
No incluye sistema AMS</t>
  </si>
  <si>
    <t>Volumen de construcción (An*Pr*Al) 256*256*256 mm³
Chasis
Plástico y acero Marco exterior Plástico y vidrio Dimensiones físicas 392*406*478 mm³
Tamaño del paquete: 490*490*560 mm³ Peso
P2S
Peso neto: 15,0 kg Peso bruto: 18,58 kg
Combo P2S (AMS 2 Pro incluido) Peso neto: 16,4 kg
Peso bruto: 21,33 kg Engranaje del extrusor Acero endurecido Boquilla
Acero endurecido
Temperatura máxima de la boquilla 300 °C
Diámetro de boquilla incluido 0,4 milímetros
Diámetro de boquilla compatible 0,2 mm, 0,4 mm, 0,6 mm, 0,8 mm Cortador de filamentos Incorporado
Diámetro del filamento 1,75 milímetros
Motor del extrusor
Motor síncrono de imán permanente de alta precisión. Temperatura máxima de la cama caliente
110 ℃
Velocidad máxima del cabezal de la herramienta 600 mm/s
Aceleración máxima del cabezal de la herramienta
20.000 mm/s²
Flujo máximo para hotend
40 mm³/s (Parámetros de prueba: modelo redondo de 250 mm con una sola pared exterior</t>
  </si>
  <si>
    <t>Alta precisión y escaneo rápido El escáner 3D Creality CR-Scan Pro ofrece hasta 0,1 mm de. precisión, 0,16 mm de resolución y una velocidad de escaneo de 30 FPS. Captura datos dimensionales detallados y formas complejas sin problemas, creando modelos 3D altamente realistas con facilidad.
Transmisión inalámbrica WiFi6. Con avanzada tecnología WiFi6, este escáner 3D portátil ofrece velocidades 3 veces más rápidas que WiFi5. El alto ancho de banda garantiza una transferencia de datos estable y eficiente para un escaneo de alta precisión y un flujo de trabajo más fluido.
Soporte de escaneo al aire libre: con tecnología óptica mejorada y algoritmos inteligentes, el CR-Scan Pro se adapta a entornos al aire libre, funcionando de manera confiable incluso bajo la luz solar (&lt;30000 lux). Escanea en cualquier momento y en cualquier lugar sin limitación.
Seguimiento antivibración. Equipado con imágenes 3D de un solo disparo, el Escáner Pro mejora la precisión de seguimiento y las tasas de éxito de escaneo. Incluso con movimientos de mano o cambios rápidos de objetos, garantiza un escaneo suave y sin errores, perfecto para principiantes.
Requisitos de rendimiento de la serie F.: Windows: CPU i5-Gen8 o posterior Windows 10/11 (64 bits), RAM: &gt;8GB, Software: &gt;V2.3.0 Mac OS: serie M1/M2/M3/M4, macOS 11.7.7+ o Intel i5-Gen8+, RAM:
&gt;8GB Android: SO: Android 10.0+, RAM: &gt;8GB, Conectividad: Wi-Fi 6, App: V2.0.2 iOS: Modelo: iPhone 11+, iOS 15+, RAM: &gt;4GB</t>
  </si>
  <si>
    <t>Filamentos compatibles con el sistema de Secado:
PLA, PETG, ABS, ASA, PET, PA, PAHT, PC, PVA, PP, TPU y sus
variantes.
Características diferenciales de Sistema Creality : Compatible con Carretes de hasta 2 Kg
4 bobinas. Hasta 85 °C. Des humidificación activa.
Regeneración desecante. Dos cámaras de	calentamiento independientes.
Auto silencioso. Interfaz de usuario EDry. Triple protección de seguridad.</t>
  </si>
  <si>
    <t>CARDOTAL SOLUCIONES SAS NIT: 9 0 1 0 0 6 3 1 9-1</t>
  </si>
  <si>
    <t>CONSULTORA PARA EL DESARROLLO INTEGRAL SGS S.A.S NIT: 901.219.793-2</t>
  </si>
  <si>
    <t>MONITOR PANTALLA INTELIGENTE TACTIL 32 INCH AJUSTABLE FULL HD</t>
  </si>
  <si>
    <t>PIZARRA BLANCA INTERACTIVA DE 32 PULGADAS, PIZARRA INTELIGENTE CON PANTALLA 16:9 1080P, PANTALLA TÁCTIL ANDROID 11, PIZARRA ELECTRÓNICA PARA OFICINA Y AULA</t>
  </si>
  <si>
    <t>IMPRESORA 3D P1S</t>
  </si>
  <si>
    <t>IMPRESORA 3D LAB P2S COMBO + ACCESORIOS.</t>
  </si>
  <si>
    <t>ROBOT				 HUMANOIDE AVANZADO	DE		CÓDIGO ABIERTO, DISEÑADO COMO UNA	PLATAFORMA		 DE DESARROLLO							DE INTELIGENCIA			 ARTIFICIAL (IA)		 Y			ROBÓTICA, IMPULSADO		POR		UNA RASPBERRY PI. COMBINA VISIÓN ARTIFICIAL DE ALTA DEFINICIÓN CON MODELOS DE LENGUAJE GRANDES (LLM)		PARA			PERMITIR INTERACCIONES NATURALES								Y
MOVIMIENTOS	BÍPEDOS ESTABLES.</t>
  </si>
  <si>
    <t>CORTADORA	Y GRABADORA LASER</t>
  </si>
  <si>
    <t>Escáner 3D SCAN F. PRO</t>
  </si>
  <si>
    <t>Secador De Filamento Bobinas, Almacenaje Pi X4</t>
  </si>
  <si>
    <t>25-9511-472 CONTRATAR LA COMPRA DE EQUIPOS DE SISTEMAS, MAQUINARIA INDUSTRIAL Y OTROS EQUIPOS REQUERIDOS PARA EL FORTALECIMIENTO DE LA TECNOACADEMIA ITINERANTE DEL CENTRO DE LA TECNOLOGÍA DEL DISEÑO Y LA PRODUCTIVIDAD EMPRESARIAL</t>
  </si>
  <si>
    <t>GRUPO 1. EQUIPOS DE SISTEMAS</t>
  </si>
  <si>
    <t>GRUPO 2. OTRAS COMPRAS DE EQUIPOS</t>
  </si>
  <si>
    <t>GRUPO 3. MAQUINARIA INDUSTRIAL</t>
  </si>
  <si>
    <t>UN</t>
  </si>
  <si>
    <t>Plataforma de desarrollo de inteligencia artificial y robótica impulsada por Raspberry Pi. Núcleo de Control: Raspberry Pi 4 Model B (4GB o 8GB RAM), ideal para procesamiento de IA y visión.Grados de Libertad (DOF):
22 servomotores serie de alto torque (XRS300) que cubren cabeza, hombros, brazos, manos y piernas, permitiendo movimientos complejos. Inteligencia Artificial y Visión: Cámara de alta definición (1080P) con algoritmos de visión artificial para seguimiento de rostros, colores, códigos QR y clasificación de objetos. IA Incorporada y LLMs: Soporte para modelos de lenguaje grandes (DeepSeek, Doubao, etc.) para interacción de voz, comprensión de escenas y toma de decisiones. Estructura y Estabilidad: Estructura de aleación de aluminio con IMU (Unidad de Medición Inercial) integrada para detección de actitud en tiempo real y auto-estabilización (capaz de levantarse si cae).Sistema Operativo y Software: Sistema ROS (Robot Operating System) con soporte para Python y C++ para desarrollo secundario. Dimensiones y Energía: Aproximadamente 390 mm de altura, peso de unos 2.3 kg (5 libras) y batería de 12V 3000mAh.Conectividad y Control: Wi-Fi de doble banda, Bluetooth 5.0 y control mediante App móvil (Android/iOS) o control inalámbrico. Este robot está diseñado para la investigación de IA incorporada (embodied AI), educación STEM y desarrollo de robots de servicio, siendo una opción destacada en el mercado educativo de gama alta.</t>
  </si>
  <si>
    <t>Relacion  de aspecto	16:09
Acabado de la pantalla	Brillante Contraste 1200:1
Frecuencia de refresco	60 Hz Tipo de pantalla	LED
Tecnología de pantalla	LED Ángulo de visión	178 Grados Brillo	118.1 in
Pantalla a color	Sí
Tecnología de mejora de la calidad de imagen	Filtro de luz azul. Tamaño de pantalla	32 Pulgadas
Dimensiones del artículo (profundidad x ancho x alto) 2"prof. x 29,2"an. x 17,2"al. pulgadas
Unidad de peso	11,3 Kilogramos. Resolución	FHD 1080p Resolución máxima 1920 x 1080 Pixels
Resolución de pantalla	1920 x 1080.
Puertos HDMI	1
Puertos USB	2
Salidas de vídeo	2                                                                                                                                   Total Puertos USB 2.0	2. Características del producto Altavoces integrados, Filtro de luz azul, Montable en pared, Pantalla brillante, Pantalla táctil Usos específicos del producto Profesional Color	Android 4G+32G Tipo de soporte vesa Montaje en pared Dispositivos compatibles	Tablet. Tecnología de conexión Wi-Fi
Interfaz Hardware Audio de 3.5 mm, Bluetooth, HDMI, Micro SD, USB</t>
  </si>
  <si>
    <t>Equipo Compatible con más de 350 materiales, incluidos metales, madera, acrílico, cuero y plástico. Cambio de módulo sin herramientas en solo 3 pasos. El láser IR se vende por separado.-Cámara inteligente con autoenfoque de alta precisión (0,012)-Visualización HD desde arriba para posicionamiento exacto. Supervisión remota en tiempo real desde la app.-Hasta 3 veces más rápido: velocidad de grabado de hasta 600 mm/s-Mantiene alta eficiencia y estabilidad incluso en trabajos por lotes.-Diseño cerrado, compacto y todo en uno láser clase 1-Ideal para uso doméstico: protección ocular, filtración de humo, detección de llamas y botón de parada de emergencia.-Pantalla táctil intuitiva + software Falcon Design Space- Control directo desde la pantalla. Proyectos preconfigurados y edición personalizada sin curva de aprendizaje.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</si>
</sst>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00"/>
    <numFmt numFmtId="165" formatCode="_(&quot;$ &quot;* #,##0.00_);_(&quot;$ &quot;* \(#,##0.00\);_(&quot;$ &quot;* \-??_);_(@_)"/>
    <numFmt numFmtId="166" formatCode="_-&quot;$&quot;\ * #,##0_-;\-&quot;$&quot;\ * #,##0_-;_-&quot;$&quot;\ * &quot;-&quot;??_-;_-@_-"/>
    <numFmt numFmtId="167" formatCode="&quot;$&quot;\ #,##0.000"/>
    <numFmt numFmtId="168" formatCode="&quot;$&quot;\ #,##0"/>
  </numFmts>
  <fonts count="11" x14ac:knownFonts="1">
    <font>
      <sz val="11"/>
      <color theme="1"/>
      <name val="Calibri"/>
      <family val="2"/>
      <scheme val="minor"/>
    </font>
    <font>
      <b/>
      <sz val="11"/>
      <color theme="1"/>
      <name val="Calibri"/>
      <family val="2"/>
      <scheme val="minor"/>
    </font>
    <font>
      <sz val="11"/>
      <color rgb="FF000000"/>
      <name val="Calibri"/>
      <family val="2"/>
      <charset val="1"/>
    </font>
    <font>
      <sz val="11"/>
      <color theme="1"/>
      <name val="Calibri"/>
      <family val="2"/>
      <scheme val="minor"/>
    </font>
    <font>
      <b/>
      <sz val="11"/>
      <color rgb="FF000000"/>
      <name val="Arial Narrow"/>
      <family val="2"/>
    </font>
    <font>
      <u/>
      <sz val="11"/>
      <color theme="10"/>
      <name val="Calibri"/>
      <family val="2"/>
      <scheme val="minor"/>
    </font>
    <font>
      <b/>
      <sz val="11"/>
      <name val="Calibri"/>
      <family val="2"/>
      <scheme val="minor"/>
    </font>
    <font>
      <b/>
      <sz val="12"/>
      <color theme="1"/>
      <name val="Calibri"/>
      <family val="2"/>
      <scheme val="minor"/>
    </font>
    <font>
      <sz val="11"/>
      <color rgb="FFFF0000"/>
      <name val="Calibri"/>
      <family val="2"/>
      <scheme val="minor"/>
    </font>
    <font>
      <b/>
      <sz val="11"/>
      <color rgb="FFFF0000"/>
      <name val="Calibri"/>
      <family val="2"/>
      <scheme val="minor"/>
    </font>
    <font>
      <b/>
      <sz val="14"/>
      <color rgb="FFFF0000"/>
      <name val="Calibri"/>
      <family val="2"/>
      <scheme val="minor"/>
    </font>
  </fonts>
  <fills count="10">
    <fill>
      <patternFill patternType="none"/>
    </fill>
    <fill>
      <patternFill patternType="gray125"/>
    </fill>
    <fill>
      <patternFill patternType="solid">
        <fgColor rgb="FF00B0F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9">
    <xf numFmtId="0" fontId="0" fillId="0" borderId="0"/>
    <xf numFmtId="165" fontId="2" fillId="0" borderId="0" applyBorder="0" applyProtection="0"/>
    <xf numFmtId="43" fontId="3" fillId="0" borderId="0" applyFont="0" applyFill="0" applyBorder="0" applyAlignment="0" applyProtection="0"/>
    <xf numFmtId="43" fontId="3" fillId="0" borderId="0" applyFont="0" applyFill="0" applyBorder="0" applyAlignment="0" applyProtection="0"/>
    <xf numFmtId="0" fontId="5"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62">
    <xf numFmtId="0" fontId="0" fillId="0" borderId="0" xfId="0"/>
    <xf numFmtId="0" fontId="0" fillId="0" borderId="0" xfId="0" applyAlignment="1">
      <alignment horizontal="center" vertical="center" wrapText="1"/>
    </xf>
    <xf numFmtId="0" fontId="0" fillId="0" borderId="0" xfId="0" applyAlignment="1">
      <alignment horizontal="center" vertical="center"/>
    </xf>
    <xf numFmtId="9" fontId="0" fillId="0" borderId="0" xfId="0" applyNumberFormat="1" applyAlignment="1">
      <alignment horizontal="center" vertical="center"/>
    </xf>
    <xf numFmtId="164" fontId="0" fillId="0" borderId="0" xfId="0" applyNumberFormat="1" applyAlignment="1">
      <alignment horizontal="center" vertical="center" wrapText="1"/>
    </xf>
    <xf numFmtId="164"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164" fontId="0" fillId="0" borderId="1" xfId="0" applyNumberFormat="1" applyBorder="1" applyAlignment="1">
      <alignment horizontal="center" vertical="center" wrapText="1"/>
    </xf>
    <xf numFmtId="9" fontId="0" fillId="0" borderId="1" xfId="0" applyNumberFormat="1" applyBorder="1" applyAlignment="1">
      <alignment horizontal="center" vertical="center"/>
    </xf>
    <xf numFmtId="164" fontId="0" fillId="0" borderId="1" xfId="0" applyNumberFormat="1" applyBorder="1" applyAlignment="1">
      <alignment horizontal="center" vertical="center"/>
    </xf>
    <xf numFmtId="164" fontId="0" fillId="0" borderId="5" xfId="0" applyNumberFormat="1" applyBorder="1" applyAlignment="1">
      <alignment horizontal="center" vertical="center"/>
    </xf>
    <xf numFmtId="9" fontId="0" fillId="0" borderId="5" xfId="0" applyNumberFormat="1" applyBorder="1" applyAlignment="1">
      <alignment horizontal="center" vertical="center"/>
    </xf>
    <xf numFmtId="0" fontId="1" fillId="0" borderId="1" xfId="0" applyFont="1" applyBorder="1"/>
    <xf numFmtId="164" fontId="1" fillId="0" borderId="1" xfId="0" applyNumberFormat="1" applyFont="1" applyBorder="1"/>
    <xf numFmtId="0" fontId="1" fillId="0" borderId="0" xfId="0" applyFont="1"/>
    <xf numFmtId="166" fontId="0" fillId="0" borderId="1" xfId="0" applyNumberFormat="1" applyBorder="1" applyAlignment="1">
      <alignment horizontal="center" vertical="center"/>
    </xf>
    <xf numFmtId="164" fontId="1" fillId="0" borderId="0" xfId="0" applyNumberFormat="1" applyFont="1"/>
    <xf numFmtId="0" fontId="1" fillId="0" borderId="6" xfId="0" applyFont="1" applyBorder="1" applyAlignment="1">
      <alignment vertical="center" wrapText="1"/>
    </xf>
    <xf numFmtId="0" fontId="0" fillId="0" borderId="1" xfId="0" applyBorder="1" applyAlignment="1">
      <alignment horizontal="left" vertical="center" wrapText="1"/>
    </xf>
    <xf numFmtId="167" fontId="0" fillId="0" borderId="0" xfId="0" applyNumberFormat="1" applyAlignment="1">
      <alignment horizontal="center" vertical="center"/>
    </xf>
    <xf numFmtId="0" fontId="0" fillId="0" borderId="1" xfId="0" applyBorder="1" applyAlignment="1">
      <alignment horizontal="left" vertical="top"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xf>
    <xf numFmtId="164" fontId="1" fillId="5" borderId="1" xfId="0" applyNumberFormat="1" applyFont="1" applyFill="1" applyBorder="1" applyAlignment="1">
      <alignment horizontal="center" vertical="center"/>
    </xf>
    <xf numFmtId="164" fontId="1" fillId="5" borderId="2" xfId="0" applyNumberFormat="1" applyFont="1" applyFill="1" applyBorder="1" applyAlignment="1">
      <alignment horizontal="center" vertical="center" wrapText="1"/>
    </xf>
    <xf numFmtId="43" fontId="4" fillId="5" borderId="1" xfId="2" applyFont="1" applyFill="1" applyBorder="1" applyAlignment="1">
      <alignment horizontal="center" vertical="center" wrapText="1"/>
    </xf>
    <xf numFmtId="43" fontId="4" fillId="5" borderId="1" xfId="2" applyFont="1" applyFill="1" applyBorder="1" applyAlignment="1">
      <alignment horizontal="center" vertical="center"/>
    </xf>
    <xf numFmtId="0" fontId="1" fillId="0" borderId="0" xfId="0" applyFont="1" applyAlignment="1">
      <alignment horizontal="center"/>
    </xf>
    <xf numFmtId="168" fontId="1" fillId="3" borderId="1" xfId="0" applyNumberFormat="1" applyFont="1" applyFill="1" applyBorder="1" applyAlignment="1">
      <alignment horizontal="center"/>
    </xf>
    <xf numFmtId="168" fontId="6" fillId="4" borderId="1" xfId="0" applyNumberFormat="1" applyFont="1" applyFill="1" applyBorder="1" applyAlignment="1">
      <alignment horizontal="center"/>
    </xf>
    <xf numFmtId="168" fontId="7" fillId="2" borderId="1" xfId="0" applyNumberFormat="1" applyFont="1" applyFill="1" applyBorder="1" applyAlignment="1">
      <alignment horizontal="center"/>
    </xf>
    <xf numFmtId="0" fontId="0" fillId="0" borderId="0" xfId="0" applyAlignment="1">
      <alignment horizontal="center"/>
    </xf>
    <xf numFmtId="0" fontId="0" fillId="0" borderId="0" xfId="0" applyAlignment="1">
      <alignment horizontal="center" wrapText="1"/>
    </xf>
    <xf numFmtId="164" fontId="0" fillId="0" borderId="0" xfId="0" applyNumberFormat="1" applyAlignment="1">
      <alignment horizontal="center" wrapText="1"/>
    </xf>
    <xf numFmtId="9" fontId="0" fillId="0" borderId="0" xfId="0" applyNumberFormat="1" applyAlignment="1">
      <alignment horizontal="center"/>
    </xf>
    <xf numFmtId="164" fontId="0" fillId="0" borderId="0" xfId="0" applyNumberFormat="1" applyAlignment="1">
      <alignment horizontal="center"/>
    </xf>
    <xf numFmtId="164" fontId="9" fillId="0" borderId="0" xfId="0" applyNumberFormat="1" applyFont="1" applyAlignment="1">
      <alignment horizontal="center" vertical="center"/>
    </xf>
    <xf numFmtId="164" fontId="10" fillId="0" borderId="0" xfId="0" applyNumberFormat="1" applyFont="1" applyAlignment="1">
      <alignment horizontal="center" vertical="center"/>
    </xf>
    <xf numFmtId="164" fontId="8" fillId="0" borderId="0" xfId="0" applyNumberFormat="1" applyFont="1" applyAlignment="1">
      <alignment horizontal="center"/>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43" fontId="4" fillId="2" borderId="1" xfId="2" applyFont="1" applyFill="1" applyBorder="1" applyAlignment="1">
      <alignment horizontal="center" vertical="center" wrapText="1"/>
    </xf>
    <xf numFmtId="164" fontId="1" fillId="2" borderId="1" xfId="0" applyNumberFormat="1" applyFont="1" applyFill="1" applyBorder="1" applyAlignment="1">
      <alignment horizontal="center"/>
    </xf>
    <xf numFmtId="0" fontId="7" fillId="7" borderId="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4" xfId="0" applyFont="1" applyFill="1" applyBorder="1" applyAlignment="1">
      <alignment horizontal="center" vertical="center"/>
    </xf>
    <xf numFmtId="0" fontId="1" fillId="9" borderId="2" xfId="0" applyFont="1" applyFill="1" applyBorder="1" applyAlignment="1">
      <alignment horizontal="center" vertical="center"/>
    </xf>
    <xf numFmtId="0" fontId="1" fillId="9" borderId="3" xfId="0" applyFont="1" applyFill="1" applyBorder="1" applyAlignment="1">
      <alignment horizontal="center" vertical="center"/>
    </xf>
    <xf numFmtId="0" fontId="1" fillId="9" borderId="4" xfId="0" applyFont="1" applyFill="1" applyBorder="1" applyAlignment="1">
      <alignment horizontal="center" vertical="center"/>
    </xf>
  </cellXfs>
  <cellStyles count="9">
    <cellStyle name="Hyperlink" xfId="4" xr:uid="{B601E171-A5CC-4C53-8020-BB2CEE93259D}"/>
    <cellStyle name="Millares" xfId="2" builtinId="3"/>
    <cellStyle name="Millares 2" xfId="3" xr:uid="{FB0B0C84-3531-49B9-8C34-385E30BF08EA}"/>
    <cellStyle name="Millares 2 2" xfId="7" xr:uid="{7A91D6B1-4A1C-4D5F-97C4-F77CCDF42ED0}"/>
    <cellStyle name="Millares 3" xfId="5" xr:uid="{18DAAF21-4F71-46B7-B90C-6A0A6869E026}"/>
    <cellStyle name="Millares 3 2" xfId="8" xr:uid="{D9626463-6952-4D39-B9FA-28C81E900959}"/>
    <cellStyle name="Millares 4" xfId="6" xr:uid="{DFC86CFD-F8A5-4080-9AAE-A39F505B59CF}"/>
    <cellStyle name="Moneda 2" xfId="1" xr:uid="{0330FF85-697B-4344-89EB-552E6A133F5F}"/>
    <cellStyle name="Normal"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18972-CC49-4845-9B15-678B5BC3DEBF}">
  <dimension ref="A2:R64"/>
  <sheetViews>
    <sheetView tabSelected="1" topLeftCell="A11" zoomScale="80" zoomScaleNormal="80" workbookViewId="0">
      <selection activeCell="C11" sqref="C11"/>
    </sheetView>
  </sheetViews>
  <sheetFormatPr baseColWidth="10" defaultColWidth="8.85546875" defaultRowHeight="15" x14ac:dyDescent="0.25"/>
  <cols>
    <col min="1" max="1" width="8.42578125" style="2" customWidth="1"/>
    <col min="2" max="2" width="34.28515625" style="2" customWidth="1"/>
    <col min="3" max="3" width="80.28515625" style="1" customWidth="1"/>
    <col min="4" max="4" width="22.140625" style="1" customWidth="1"/>
    <col min="5" max="5" width="16.42578125" style="2" customWidth="1"/>
    <col min="6" max="6" width="16" style="4" customWidth="1"/>
    <col min="7" max="7" width="6.7109375" style="3" customWidth="1"/>
    <col min="8" max="8" width="15.42578125" style="5" customWidth="1"/>
    <col min="9" max="9" width="20.7109375" style="4" customWidth="1"/>
    <col min="10" max="10" width="15.42578125" style="5" customWidth="1"/>
    <col min="11" max="11" width="5.7109375" style="3" customWidth="1"/>
    <col min="12" max="12" width="17.140625" style="5" customWidth="1"/>
    <col min="13" max="13" width="21.140625" style="5" customWidth="1"/>
    <col min="14" max="14" width="22.85546875" style="5" customWidth="1"/>
    <col min="15" max="15" width="11" style="3" customWidth="1"/>
    <col min="16" max="16" width="17.85546875" style="5" customWidth="1"/>
    <col min="17" max="17" width="21.28515625" style="5" customWidth="1"/>
    <col min="18" max="18" width="24.85546875" style="5" hidden="1" customWidth="1"/>
    <col min="19" max="19" width="19.42578125" style="2" customWidth="1"/>
    <col min="20" max="16384" width="8.85546875" style="2"/>
  </cols>
  <sheetData>
    <row r="2" spans="1:18" ht="20.25" customHeight="1" x14ac:dyDescent="0.25">
      <c r="A2" s="18"/>
      <c r="B2" s="18"/>
      <c r="C2" s="18"/>
      <c r="D2" s="18"/>
      <c r="E2" s="18"/>
      <c r="N2" s="2"/>
      <c r="O2" s="2"/>
      <c r="P2" s="2"/>
      <c r="Q2" s="2"/>
    </row>
    <row r="3" spans="1:18" ht="58.5" customHeight="1" x14ac:dyDescent="0.25">
      <c r="A3" s="45" t="s">
        <v>27</v>
      </c>
      <c r="B3" s="46"/>
      <c r="C3" s="46"/>
      <c r="D3" s="46"/>
      <c r="E3" s="47"/>
      <c r="F3" s="48" t="s">
        <v>17</v>
      </c>
      <c r="G3" s="48"/>
      <c r="H3" s="48"/>
      <c r="I3" s="48"/>
      <c r="J3" s="49" t="s">
        <v>18</v>
      </c>
      <c r="K3" s="49"/>
      <c r="L3" s="49"/>
      <c r="M3" s="50"/>
      <c r="N3" s="51" t="s">
        <v>0</v>
      </c>
      <c r="O3" s="51"/>
      <c r="P3" s="51"/>
      <c r="Q3" s="51"/>
    </row>
    <row r="4" spans="1:18" ht="45" x14ac:dyDescent="0.25">
      <c r="A4" s="24" t="s">
        <v>1</v>
      </c>
      <c r="B4" s="24" t="s">
        <v>8</v>
      </c>
      <c r="C4" s="25" t="s">
        <v>9</v>
      </c>
      <c r="D4" s="25" t="s">
        <v>10</v>
      </c>
      <c r="E4" s="26" t="s">
        <v>11</v>
      </c>
      <c r="F4" s="27" t="s">
        <v>2</v>
      </c>
      <c r="G4" s="28" t="s">
        <v>3</v>
      </c>
      <c r="H4" s="29" t="s">
        <v>4</v>
      </c>
      <c r="I4" s="27" t="s">
        <v>5</v>
      </c>
      <c r="J4" s="27" t="s">
        <v>2</v>
      </c>
      <c r="K4" s="28" t="s">
        <v>3</v>
      </c>
      <c r="L4" s="29" t="s">
        <v>4</v>
      </c>
      <c r="M4" s="30" t="s">
        <v>5</v>
      </c>
      <c r="N4" s="31" t="s">
        <v>2</v>
      </c>
      <c r="O4" s="32" t="s">
        <v>3</v>
      </c>
      <c r="P4" s="32" t="s">
        <v>4</v>
      </c>
      <c r="Q4" s="31" t="s">
        <v>5</v>
      </c>
    </row>
    <row r="5" spans="1:18" ht="40.5" customHeight="1" x14ac:dyDescent="0.25">
      <c r="A5" s="53" t="s">
        <v>28</v>
      </c>
      <c r="B5" s="54"/>
      <c r="C5" s="54"/>
      <c r="D5" s="54"/>
      <c r="E5" s="54"/>
      <c r="F5" s="54"/>
      <c r="G5" s="54"/>
      <c r="H5" s="54"/>
      <c r="I5" s="54"/>
      <c r="J5" s="54"/>
      <c r="K5" s="54"/>
      <c r="L5" s="54"/>
      <c r="M5" s="54"/>
      <c r="N5" s="54"/>
      <c r="O5" s="54"/>
      <c r="P5" s="54"/>
      <c r="Q5" s="55"/>
    </row>
    <row r="6" spans="1:18" ht="219" customHeight="1" x14ac:dyDescent="0.25">
      <c r="A6" s="22">
        <v>1</v>
      </c>
      <c r="B6" s="23" t="s">
        <v>19</v>
      </c>
      <c r="C6" s="19" t="s">
        <v>12</v>
      </c>
      <c r="D6" s="7" t="s">
        <v>31</v>
      </c>
      <c r="E6" s="6">
        <v>1</v>
      </c>
      <c r="F6" s="8">
        <v>4150000</v>
      </c>
      <c r="G6" s="9">
        <v>0.19</v>
      </c>
      <c r="H6" s="10">
        <f>+F6*G6</f>
        <v>788500</v>
      </c>
      <c r="I6" s="8">
        <f>(F6+H6)*E6</f>
        <v>4938500</v>
      </c>
      <c r="J6" s="16">
        <v>4253300</v>
      </c>
      <c r="K6" s="9">
        <v>0.19</v>
      </c>
      <c r="L6" s="10">
        <f>+J6*K6</f>
        <v>808127</v>
      </c>
      <c r="M6" s="10">
        <f>+(J6+L6)*E6</f>
        <v>5061427</v>
      </c>
      <c r="N6" s="11">
        <f>AVERAGE(F6,J6)</f>
        <v>4201650</v>
      </c>
      <c r="O6" s="12">
        <f t="shared" ref="O6:O15" si="0">+G6</f>
        <v>0.19</v>
      </c>
      <c r="P6" s="11">
        <f>AVERAGE(H6,L6)</f>
        <v>798313.5</v>
      </c>
      <c r="Q6" s="11">
        <f>ROUND((N6+P6)*E6,0)</f>
        <v>4999964</v>
      </c>
      <c r="R6" s="20"/>
    </row>
    <row r="7" spans="1:18" ht="304.5" customHeight="1" x14ac:dyDescent="0.25">
      <c r="A7" s="22">
        <v>2</v>
      </c>
      <c r="B7" s="23" t="s">
        <v>20</v>
      </c>
      <c r="C7" s="21" t="s">
        <v>33</v>
      </c>
      <c r="D7" s="7" t="s">
        <v>31</v>
      </c>
      <c r="E7" s="6">
        <v>1</v>
      </c>
      <c r="F7" s="8">
        <v>4150000</v>
      </c>
      <c r="G7" s="9">
        <v>0.19</v>
      </c>
      <c r="H7" s="10">
        <f t="shared" ref="H7:H15" si="1">+F7*G7</f>
        <v>788500</v>
      </c>
      <c r="I7" s="8">
        <f t="shared" ref="I7:I15" si="2">(F7+H7)*E7</f>
        <v>4938500</v>
      </c>
      <c r="J7" s="16">
        <v>4253300</v>
      </c>
      <c r="K7" s="9">
        <v>0.19</v>
      </c>
      <c r="L7" s="10">
        <f t="shared" ref="L7:L15" si="3">+J7*K7</f>
        <v>808127</v>
      </c>
      <c r="M7" s="10">
        <f t="shared" ref="M7:M15" si="4">+(J7+L7)*E7</f>
        <v>5061427</v>
      </c>
      <c r="N7" s="11">
        <f t="shared" ref="N7:N15" si="5">AVERAGE(F7,J7)</f>
        <v>4201650</v>
      </c>
      <c r="O7" s="12">
        <f t="shared" si="0"/>
        <v>0.19</v>
      </c>
      <c r="P7" s="11">
        <f t="shared" ref="P7:P15" si="6">AVERAGE(H7,L7)</f>
        <v>798313.5</v>
      </c>
      <c r="Q7" s="11">
        <f t="shared" ref="Q7:Q15" si="7">ROUND((N7+P7)*E7,0)</f>
        <v>4999964</v>
      </c>
      <c r="R7" s="43">
        <f>Q6+Q7</f>
        <v>9999928</v>
      </c>
    </row>
    <row r="8" spans="1:18" ht="30.75" customHeight="1" x14ac:dyDescent="0.25">
      <c r="A8" s="56" t="s">
        <v>29</v>
      </c>
      <c r="B8" s="57"/>
      <c r="C8" s="57"/>
      <c r="D8" s="57"/>
      <c r="E8" s="57"/>
      <c r="F8" s="57"/>
      <c r="G8" s="57"/>
      <c r="H8" s="57"/>
      <c r="I8" s="57"/>
      <c r="J8" s="57"/>
      <c r="K8" s="57"/>
      <c r="L8" s="57"/>
      <c r="M8" s="57"/>
      <c r="N8" s="57"/>
      <c r="O8" s="57"/>
      <c r="P8" s="57"/>
      <c r="Q8" s="58"/>
    </row>
    <row r="9" spans="1:18" ht="228" customHeight="1" x14ac:dyDescent="0.25">
      <c r="A9" s="22">
        <v>1</v>
      </c>
      <c r="B9" s="23" t="s">
        <v>21</v>
      </c>
      <c r="C9" s="19" t="s">
        <v>13</v>
      </c>
      <c r="D9" s="7" t="s">
        <v>31</v>
      </c>
      <c r="E9" s="6">
        <v>2</v>
      </c>
      <c r="F9" s="8">
        <v>3770000</v>
      </c>
      <c r="G9" s="9">
        <v>0.19</v>
      </c>
      <c r="H9" s="10">
        <f t="shared" si="1"/>
        <v>716300</v>
      </c>
      <c r="I9" s="8">
        <f t="shared" si="2"/>
        <v>8972600</v>
      </c>
      <c r="J9" s="16">
        <v>4002200</v>
      </c>
      <c r="K9" s="9">
        <v>0.19</v>
      </c>
      <c r="L9" s="10">
        <f t="shared" si="3"/>
        <v>760418</v>
      </c>
      <c r="M9" s="10">
        <f t="shared" si="4"/>
        <v>9525236</v>
      </c>
      <c r="N9" s="11">
        <f t="shared" si="5"/>
        <v>3886100</v>
      </c>
      <c r="O9" s="12">
        <f t="shared" si="0"/>
        <v>0.19</v>
      </c>
      <c r="P9" s="11">
        <f t="shared" si="6"/>
        <v>738359</v>
      </c>
      <c r="Q9" s="11">
        <f t="shared" si="7"/>
        <v>9248918</v>
      </c>
    </row>
    <row r="10" spans="1:18" ht="385.5" customHeight="1" x14ac:dyDescent="0.25">
      <c r="A10" s="22">
        <v>2</v>
      </c>
      <c r="B10" s="23" t="s">
        <v>22</v>
      </c>
      <c r="C10" s="19" t="s">
        <v>14</v>
      </c>
      <c r="D10" s="7" t="s">
        <v>31</v>
      </c>
      <c r="E10" s="6">
        <v>1</v>
      </c>
      <c r="F10" s="8">
        <v>7638000</v>
      </c>
      <c r="G10" s="9">
        <v>0.19</v>
      </c>
      <c r="H10" s="10">
        <f t="shared" si="1"/>
        <v>1451220</v>
      </c>
      <c r="I10" s="8">
        <f t="shared" si="2"/>
        <v>9089220</v>
      </c>
      <c r="J10" s="16">
        <v>7996280</v>
      </c>
      <c r="K10" s="9">
        <v>0.19</v>
      </c>
      <c r="L10" s="10">
        <f t="shared" si="3"/>
        <v>1519293.2</v>
      </c>
      <c r="M10" s="10">
        <f t="shared" si="4"/>
        <v>9515573.1999999993</v>
      </c>
      <c r="N10" s="11">
        <f t="shared" si="5"/>
        <v>7817140</v>
      </c>
      <c r="O10" s="12">
        <f t="shared" si="0"/>
        <v>0.19</v>
      </c>
      <c r="P10" s="11">
        <f t="shared" si="6"/>
        <v>1485256.6</v>
      </c>
      <c r="Q10" s="11">
        <f t="shared" si="7"/>
        <v>9302397</v>
      </c>
    </row>
    <row r="11" spans="1:18" ht="305.25" customHeight="1" x14ac:dyDescent="0.25">
      <c r="A11" s="22">
        <v>3</v>
      </c>
      <c r="B11" s="23" t="s">
        <v>23</v>
      </c>
      <c r="C11" s="19" t="s">
        <v>32</v>
      </c>
      <c r="D11" s="7" t="s">
        <v>31</v>
      </c>
      <c r="E11" s="6">
        <v>2</v>
      </c>
      <c r="F11" s="8">
        <v>4801600</v>
      </c>
      <c r="G11" s="9">
        <v>0.19</v>
      </c>
      <c r="H11" s="10">
        <f t="shared" si="1"/>
        <v>912304</v>
      </c>
      <c r="I11" s="8">
        <f t="shared" si="2"/>
        <v>11427808</v>
      </c>
      <c r="J11" s="16">
        <v>4819100</v>
      </c>
      <c r="K11" s="9">
        <v>0.19</v>
      </c>
      <c r="L11" s="10">
        <f t="shared" si="3"/>
        <v>915629</v>
      </c>
      <c r="M11" s="10">
        <f t="shared" si="4"/>
        <v>11469458</v>
      </c>
      <c r="N11" s="11">
        <f t="shared" si="5"/>
        <v>4810350</v>
      </c>
      <c r="O11" s="12">
        <f t="shared" si="0"/>
        <v>0.19</v>
      </c>
      <c r="P11" s="11">
        <f t="shared" si="6"/>
        <v>913966.5</v>
      </c>
      <c r="Q11" s="11">
        <f t="shared" si="7"/>
        <v>11448633</v>
      </c>
      <c r="R11" s="42">
        <f>Q9+Q10+Q11</f>
        <v>29999948</v>
      </c>
    </row>
    <row r="12" spans="1:18" ht="37.5" customHeight="1" x14ac:dyDescent="0.25">
      <c r="A12" s="59" t="s">
        <v>30</v>
      </c>
      <c r="B12" s="60"/>
      <c r="C12" s="60"/>
      <c r="D12" s="60"/>
      <c r="E12" s="60"/>
      <c r="F12" s="60"/>
      <c r="G12" s="60"/>
      <c r="H12" s="60"/>
      <c r="I12" s="60"/>
      <c r="J12" s="60"/>
      <c r="K12" s="60"/>
      <c r="L12" s="60"/>
      <c r="M12" s="60"/>
      <c r="N12" s="60"/>
      <c r="O12" s="60"/>
      <c r="P12" s="60"/>
      <c r="Q12" s="61"/>
    </row>
    <row r="13" spans="1:18" ht="191.25" customHeight="1" x14ac:dyDescent="0.25">
      <c r="A13" s="22">
        <v>1</v>
      </c>
      <c r="B13" s="23" t="s">
        <v>24</v>
      </c>
      <c r="C13" s="19" t="s">
        <v>34</v>
      </c>
      <c r="D13" s="7" t="s">
        <v>31</v>
      </c>
      <c r="E13" s="6">
        <v>1</v>
      </c>
      <c r="F13" s="8">
        <v>7688000</v>
      </c>
      <c r="G13" s="9">
        <v>0.19</v>
      </c>
      <c r="H13" s="10">
        <f t="shared" si="1"/>
        <v>1460720</v>
      </c>
      <c r="I13" s="8">
        <f t="shared" si="2"/>
        <v>9148720</v>
      </c>
      <c r="J13" s="16">
        <v>7737280</v>
      </c>
      <c r="K13" s="9">
        <v>0.19</v>
      </c>
      <c r="L13" s="10">
        <f t="shared" si="3"/>
        <v>1470083.2</v>
      </c>
      <c r="M13" s="10">
        <f t="shared" si="4"/>
        <v>9207363.1999999993</v>
      </c>
      <c r="N13" s="11">
        <f t="shared" si="5"/>
        <v>7712640</v>
      </c>
      <c r="O13" s="12">
        <f t="shared" si="0"/>
        <v>0.19</v>
      </c>
      <c r="P13" s="11">
        <f t="shared" si="6"/>
        <v>1465401.6</v>
      </c>
      <c r="Q13" s="11">
        <f t="shared" si="7"/>
        <v>9178042</v>
      </c>
    </row>
    <row r="14" spans="1:18" ht="327" customHeight="1" x14ac:dyDescent="0.25">
      <c r="A14" s="22">
        <v>2</v>
      </c>
      <c r="B14" s="23" t="s">
        <v>25</v>
      </c>
      <c r="C14" s="19" t="s">
        <v>15</v>
      </c>
      <c r="D14" s="7" t="s">
        <v>31</v>
      </c>
      <c r="E14" s="22">
        <v>3</v>
      </c>
      <c r="F14" s="8">
        <v>2197550</v>
      </c>
      <c r="G14" s="9">
        <v>0.19</v>
      </c>
      <c r="H14" s="10">
        <f t="shared" si="1"/>
        <v>417534.5</v>
      </c>
      <c r="I14" s="8">
        <f t="shared" si="2"/>
        <v>7845253.5</v>
      </c>
      <c r="J14" s="16">
        <v>1812000</v>
      </c>
      <c r="K14" s="9">
        <v>0.19</v>
      </c>
      <c r="L14" s="10">
        <f t="shared" si="3"/>
        <v>344280</v>
      </c>
      <c r="M14" s="10">
        <f t="shared" si="4"/>
        <v>6468840</v>
      </c>
      <c r="N14" s="11">
        <f t="shared" si="5"/>
        <v>2004775</v>
      </c>
      <c r="O14" s="12">
        <f t="shared" si="0"/>
        <v>0.19</v>
      </c>
      <c r="P14" s="11">
        <f t="shared" si="6"/>
        <v>380907.25</v>
      </c>
      <c r="Q14" s="11">
        <f t="shared" si="7"/>
        <v>7157047</v>
      </c>
    </row>
    <row r="15" spans="1:18" ht="150.75" customHeight="1" x14ac:dyDescent="0.25">
      <c r="A15" s="22">
        <v>3</v>
      </c>
      <c r="B15" s="23" t="s">
        <v>26</v>
      </c>
      <c r="C15" s="19" t="s">
        <v>16</v>
      </c>
      <c r="D15" s="7" t="s">
        <v>31</v>
      </c>
      <c r="E15" s="6">
        <v>2</v>
      </c>
      <c r="F15" s="8">
        <v>1525000</v>
      </c>
      <c r="G15" s="9">
        <v>0.19</v>
      </c>
      <c r="H15" s="10">
        <f t="shared" si="1"/>
        <v>289750</v>
      </c>
      <c r="I15" s="8">
        <f t="shared" si="2"/>
        <v>3629500</v>
      </c>
      <c r="J15" s="16">
        <v>1554300</v>
      </c>
      <c r="K15" s="9">
        <v>0.19</v>
      </c>
      <c r="L15" s="10">
        <f t="shared" si="3"/>
        <v>295317</v>
      </c>
      <c r="M15" s="10">
        <f t="shared" si="4"/>
        <v>3699234</v>
      </c>
      <c r="N15" s="11">
        <f t="shared" si="5"/>
        <v>1539650</v>
      </c>
      <c r="O15" s="12">
        <f t="shared" si="0"/>
        <v>0.19</v>
      </c>
      <c r="P15" s="11">
        <f t="shared" si="6"/>
        <v>292533.5</v>
      </c>
      <c r="Q15" s="11">
        <f t="shared" si="7"/>
        <v>3664367</v>
      </c>
      <c r="R15" s="42">
        <f>Q13+Q14+Q15</f>
        <v>19999456</v>
      </c>
    </row>
    <row r="16" spans="1:18" s="37" customFormat="1" ht="23.25" customHeight="1" x14ac:dyDescent="0.25">
      <c r="C16" s="38"/>
      <c r="D16" s="38"/>
      <c r="F16" s="39"/>
      <c r="G16" s="40"/>
      <c r="H16" s="33"/>
      <c r="I16" s="34">
        <f>SUM(I6:I15)</f>
        <v>59990101.5</v>
      </c>
      <c r="J16" s="41"/>
      <c r="K16" s="40"/>
      <c r="L16" s="33"/>
      <c r="M16" s="35">
        <f>SUM(M6:M15)</f>
        <v>60008558.400000006</v>
      </c>
      <c r="N16" s="52" t="s">
        <v>7</v>
      </c>
      <c r="O16" s="52"/>
      <c r="P16" s="52"/>
      <c r="Q16" s="36">
        <f>SUM(Q6:Q15)</f>
        <v>59999332</v>
      </c>
      <c r="R16" s="44">
        <f>R7+R11+R15</f>
        <v>59999332</v>
      </c>
    </row>
    <row r="17" spans="1:17" x14ac:dyDescent="0.25">
      <c r="H17" s="15"/>
      <c r="I17" s="17"/>
      <c r="L17" s="15"/>
      <c r="M17" s="17"/>
      <c r="P17" s="15"/>
      <c r="Q17" s="17"/>
    </row>
    <row r="18" spans="1:17" ht="12.75" customHeight="1" x14ac:dyDescent="0.25">
      <c r="A18"/>
      <c r="B18"/>
      <c r="C18"/>
      <c r="D18"/>
      <c r="E18"/>
      <c r="F18"/>
      <c r="G18"/>
      <c r="H18" s="15"/>
      <c r="I18" s="17"/>
      <c r="J18"/>
      <c r="K18"/>
      <c r="L18" s="15"/>
      <c r="M18" s="17"/>
      <c r="N18"/>
      <c r="O18"/>
      <c r="P18" s="15"/>
      <c r="Q18" s="17"/>
    </row>
    <row r="19" spans="1:17" x14ac:dyDescent="0.25">
      <c r="A19"/>
      <c r="B19"/>
      <c r="C19"/>
      <c r="D19"/>
      <c r="E19"/>
      <c r="F19"/>
      <c r="G19"/>
      <c r="H19" s="15"/>
      <c r="I19" s="17"/>
      <c r="J19"/>
      <c r="K19"/>
      <c r="L19" s="15"/>
      <c r="M19" s="17"/>
      <c r="N19"/>
      <c r="O19"/>
      <c r="P19" s="15"/>
      <c r="Q19" s="17"/>
    </row>
    <row r="20" spans="1:17" x14ac:dyDescent="0.25">
      <c r="A20"/>
      <c r="B20"/>
      <c r="C20"/>
      <c r="D20"/>
      <c r="E20"/>
      <c r="F20"/>
      <c r="G20"/>
      <c r="H20" s="15"/>
      <c r="I20" s="17"/>
      <c r="J20"/>
      <c r="K20"/>
      <c r="L20" s="15"/>
      <c r="M20" s="17"/>
      <c r="N20"/>
      <c r="O20"/>
      <c r="P20" s="15"/>
      <c r="Q20" s="17"/>
    </row>
    <row r="21" spans="1:17" x14ac:dyDescent="0.25">
      <c r="A21"/>
      <c r="B21"/>
      <c r="C21"/>
      <c r="D21"/>
      <c r="E21"/>
      <c r="F21"/>
      <c r="G21"/>
      <c r="H21" s="15"/>
      <c r="I21" s="17"/>
      <c r="J21"/>
      <c r="K21"/>
      <c r="L21" s="15"/>
      <c r="M21" s="17"/>
      <c r="N21"/>
      <c r="O21"/>
      <c r="P21" s="15"/>
      <c r="Q21" s="17"/>
    </row>
    <row r="22" spans="1:17" x14ac:dyDescent="0.25">
      <c r="A22"/>
      <c r="B22"/>
      <c r="C22"/>
      <c r="D22"/>
      <c r="E22"/>
      <c r="F22"/>
      <c r="G22"/>
      <c r="H22" s="15"/>
      <c r="I22" s="17"/>
      <c r="J22"/>
      <c r="K22"/>
      <c r="L22" s="15"/>
      <c r="M22" s="17"/>
      <c r="N22"/>
      <c r="O22"/>
      <c r="P22" s="15"/>
      <c r="Q22" s="17"/>
    </row>
    <row r="23" spans="1:17" x14ac:dyDescent="0.25">
      <c r="A23"/>
      <c r="B23"/>
      <c r="C23"/>
      <c r="D23"/>
      <c r="E23"/>
      <c r="F23"/>
      <c r="G23"/>
      <c r="H23" s="15"/>
      <c r="I23" s="17"/>
      <c r="J23"/>
      <c r="K23"/>
      <c r="L23" s="15"/>
      <c r="M23" s="17"/>
      <c r="N23"/>
      <c r="O23"/>
      <c r="P23" s="15"/>
      <c r="Q23" s="17"/>
    </row>
    <row r="24" spans="1:17" x14ac:dyDescent="0.25">
      <c r="A24"/>
      <c r="B24"/>
      <c r="C24"/>
      <c r="D24"/>
      <c r="E24"/>
      <c r="F24"/>
      <c r="G24"/>
      <c r="H24" s="15"/>
      <c r="I24" s="17"/>
      <c r="J24"/>
      <c r="K24"/>
      <c r="L24" s="15"/>
      <c r="M24" s="17"/>
      <c r="N24"/>
      <c r="O24"/>
      <c r="P24" s="15"/>
      <c r="Q24" s="17"/>
    </row>
    <row r="25" spans="1:17" x14ac:dyDescent="0.25">
      <c r="A25"/>
      <c r="B25"/>
      <c r="C25"/>
      <c r="D25"/>
      <c r="E25"/>
      <c r="F25"/>
      <c r="G25"/>
      <c r="H25" s="15"/>
      <c r="I25" s="17"/>
      <c r="J25"/>
      <c r="K25"/>
      <c r="L25" s="15"/>
      <c r="M25" s="17"/>
      <c r="N25"/>
      <c r="O25"/>
      <c r="P25" s="15"/>
      <c r="Q25" s="17"/>
    </row>
    <row r="26" spans="1:17" x14ac:dyDescent="0.25">
      <c r="A26"/>
      <c r="B26"/>
      <c r="C26"/>
      <c r="D26"/>
      <c r="E26"/>
      <c r="F26"/>
      <c r="G26"/>
      <c r="H26" s="15"/>
      <c r="I26" s="17"/>
      <c r="J26"/>
      <c r="K26"/>
      <c r="L26" s="15"/>
      <c r="M26" s="17"/>
      <c r="N26"/>
      <c r="O26"/>
      <c r="P26" s="15"/>
      <c r="Q26" s="17"/>
    </row>
    <row r="27" spans="1:17" x14ac:dyDescent="0.25">
      <c r="A27"/>
      <c r="B27"/>
      <c r="C27"/>
      <c r="D27"/>
      <c r="E27"/>
      <c r="F27"/>
      <c r="G27"/>
      <c r="H27" s="15"/>
      <c r="I27" s="17"/>
      <c r="J27"/>
      <c r="K27"/>
      <c r="L27" s="15"/>
      <c r="M27" s="17"/>
      <c r="N27"/>
      <c r="O27"/>
      <c r="P27" s="15"/>
      <c r="Q27" s="17"/>
    </row>
    <row r="28" spans="1:17" x14ac:dyDescent="0.25">
      <c r="A28"/>
      <c r="B28"/>
      <c r="C28"/>
      <c r="D28"/>
      <c r="E28"/>
      <c r="F28"/>
      <c r="G28"/>
      <c r="H28" s="15"/>
      <c r="I28" s="17"/>
      <c r="J28"/>
      <c r="K28"/>
      <c r="L28" s="15"/>
      <c r="M28" s="17"/>
      <c r="N28"/>
      <c r="O28"/>
      <c r="P28" s="15"/>
      <c r="Q28" s="17"/>
    </row>
    <row r="29" spans="1:17" x14ac:dyDescent="0.25">
      <c r="A29"/>
      <c r="B29"/>
      <c r="C29"/>
      <c r="D29"/>
      <c r="E29"/>
      <c r="F29"/>
      <c r="G29"/>
      <c r="H29" s="15"/>
      <c r="I29" s="17"/>
      <c r="J29"/>
      <c r="K29"/>
      <c r="L29" s="15"/>
      <c r="M29" s="17"/>
      <c r="N29"/>
      <c r="O29"/>
      <c r="P29" s="15"/>
      <c r="Q29" s="17"/>
    </row>
    <row r="30" spans="1:17" x14ac:dyDescent="0.25">
      <c r="A30"/>
      <c r="B30"/>
      <c r="C30"/>
      <c r="D30"/>
      <c r="E30"/>
      <c r="F30"/>
      <c r="G30"/>
      <c r="H30" s="15"/>
      <c r="I30" s="17"/>
      <c r="J30"/>
      <c r="K30"/>
      <c r="L30" s="15"/>
      <c r="M30" s="17"/>
      <c r="N30"/>
      <c r="O30"/>
      <c r="P30" s="15"/>
      <c r="Q30" s="17"/>
    </row>
    <row r="31" spans="1:17" x14ac:dyDescent="0.25">
      <c r="A31"/>
      <c r="B31"/>
      <c r="C31"/>
      <c r="D31"/>
      <c r="E31"/>
      <c r="F31"/>
      <c r="G31"/>
      <c r="H31" s="15"/>
      <c r="I31" s="17"/>
      <c r="J31"/>
      <c r="K31"/>
      <c r="L31" s="15"/>
      <c r="M31" s="17"/>
      <c r="N31"/>
      <c r="O31"/>
      <c r="P31" s="15"/>
      <c r="Q31" s="17"/>
    </row>
    <row r="32" spans="1:17" x14ac:dyDescent="0.25">
      <c r="A32"/>
      <c r="B32"/>
      <c r="C32"/>
      <c r="D32"/>
      <c r="E32"/>
      <c r="F32"/>
      <c r="G32"/>
      <c r="H32" s="15"/>
      <c r="I32" s="17"/>
      <c r="J32"/>
      <c r="K32"/>
      <c r="L32" s="15"/>
      <c r="M32" s="17"/>
      <c r="N32"/>
      <c r="O32"/>
      <c r="P32" s="15"/>
      <c r="Q32" s="17"/>
    </row>
    <row r="33" spans="1:17" x14ac:dyDescent="0.25">
      <c r="A33"/>
      <c r="B33"/>
      <c r="C33"/>
      <c r="D33"/>
      <c r="E33"/>
      <c r="F33"/>
      <c r="G33"/>
      <c r="H33" s="15"/>
      <c r="I33" s="17"/>
      <c r="J33"/>
      <c r="K33"/>
      <c r="L33" s="15"/>
      <c r="M33" s="17"/>
      <c r="N33"/>
      <c r="O33"/>
      <c r="P33" s="15"/>
      <c r="Q33" s="17"/>
    </row>
    <row r="34" spans="1:17" x14ac:dyDescent="0.25">
      <c r="A34"/>
      <c r="B34"/>
      <c r="C34"/>
      <c r="D34"/>
      <c r="E34"/>
      <c r="F34"/>
      <c r="G34"/>
      <c r="H34" s="15"/>
      <c r="I34" s="17"/>
      <c r="J34"/>
      <c r="K34"/>
      <c r="L34" s="15"/>
      <c r="M34" s="17"/>
      <c r="N34"/>
      <c r="O34"/>
      <c r="P34" s="15"/>
      <c r="Q34" s="17"/>
    </row>
    <row r="35" spans="1:17" x14ac:dyDescent="0.25">
      <c r="A35"/>
      <c r="B35"/>
      <c r="C35"/>
      <c r="D35"/>
      <c r="E35"/>
      <c r="F35"/>
      <c r="G35"/>
      <c r="H35" s="15"/>
      <c r="I35" s="17"/>
      <c r="J35"/>
      <c r="K35"/>
      <c r="L35" s="15"/>
      <c r="M35" s="17"/>
      <c r="N35"/>
      <c r="O35"/>
      <c r="P35" s="15"/>
      <c r="Q35" s="17"/>
    </row>
    <row r="36" spans="1:17" x14ac:dyDescent="0.25">
      <c r="A36"/>
      <c r="B36"/>
      <c r="C36"/>
      <c r="D36"/>
      <c r="E36"/>
      <c r="F36"/>
      <c r="G36"/>
      <c r="H36" s="15"/>
      <c r="I36" s="17"/>
      <c r="J36"/>
      <c r="K36"/>
      <c r="L36" s="15"/>
      <c r="M36" s="17"/>
      <c r="N36"/>
      <c r="O36"/>
      <c r="P36" s="15"/>
      <c r="Q36" s="17"/>
    </row>
    <row r="37" spans="1:17" x14ac:dyDescent="0.25">
      <c r="A37"/>
      <c r="B37"/>
      <c r="C37"/>
      <c r="D37"/>
      <c r="E37"/>
      <c r="F37"/>
      <c r="G37"/>
      <c r="H37" s="15"/>
      <c r="I37" s="17"/>
      <c r="J37"/>
      <c r="K37"/>
      <c r="L37" s="15"/>
      <c r="M37" s="17"/>
      <c r="N37"/>
      <c r="O37"/>
      <c r="P37" s="15"/>
      <c r="Q37" s="17"/>
    </row>
    <row r="38" spans="1:17" x14ac:dyDescent="0.25">
      <c r="A38"/>
      <c r="B38"/>
      <c r="C38"/>
      <c r="D38"/>
      <c r="E38"/>
      <c r="F38"/>
      <c r="G38"/>
      <c r="H38" s="15"/>
      <c r="I38" s="17"/>
      <c r="J38"/>
      <c r="K38"/>
      <c r="L38" s="15"/>
      <c r="M38" s="17"/>
      <c r="N38"/>
      <c r="O38"/>
      <c r="P38" s="15"/>
      <c r="Q38" s="17"/>
    </row>
    <row r="39" spans="1:17" x14ac:dyDescent="0.25">
      <c r="A39"/>
      <c r="B39"/>
      <c r="C39"/>
      <c r="D39"/>
      <c r="E39"/>
      <c r="F39"/>
      <c r="G39"/>
      <c r="H39" s="15"/>
      <c r="I39" s="17"/>
      <c r="J39"/>
      <c r="K39"/>
      <c r="L39" s="15"/>
      <c r="M39" s="17"/>
      <c r="N39"/>
      <c r="O39"/>
      <c r="P39" s="15"/>
      <c r="Q39" s="17"/>
    </row>
    <row r="40" spans="1:17" x14ac:dyDescent="0.25">
      <c r="A40"/>
      <c r="B40"/>
      <c r="C40"/>
      <c r="D40"/>
      <c r="E40"/>
      <c r="F40"/>
      <c r="G40"/>
      <c r="H40" s="15"/>
      <c r="I40" s="17"/>
      <c r="J40"/>
      <c r="K40"/>
      <c r="L40" s="15"/>
      <c r="M40" s="17"/>
      <c r="N40"/>
      <c r="O40"/>
      <c r="P40" s="15"/>
      <c r="Q40" s="17"/>
    </row>
    <row r="41" spans="1:17" x14ac:dyDescent="0.25">
      <c r="A41"/>
      <c r="B41"/>
      <c r="C41"/>
      <c r="D41"/>
      <c r="E41"/>
      <c r="F41"/>
      <c r="G41"/>
      <c r="H41" s="15"/>
      <c r="I41" s="17"/>
      <c r="J41"/>
      <c r="K41"/>
      <c r="L41" s="15"/>
      <c r="M41" s="17"/>
      <c r="N41"/>
      <c r="O41"/>
      <c r="P41" s="15"/>
      <c r="Q41" s="17"/>
    </row>
    <row r="42" spans="1:17" x14ac:dyDescent="0.25">
      <c r="A42"/>
      <c r="B42"/>
      <c r="C42"/>
      <c r="D42"/>
      <c r="E42"/>
      <c r="F42"/>
      <c r="G42"/>
      <c r="H42" s="15"/>
      <c r="I42" s="17"/>
      <c r="J42"/>
      <c r="K42"/>
      <c r="L42" s="15"/>
      <c r="M42" s="17"/>
      <c r="N42"/>
      <c r="O42"/>
      <c r="P42" s="15"/>
      <c r="Q42" s="17"/>
    </row>
    <row r="43" spans="1:17" x14ac:dyDescent="0.25">
      <c r="A43"/>
      <c r="B43"/>
      <c r="C43"/>
      <c r="D43"/>
      <c r="E43"/>
      <c r="F43"/>
      <c r="G43"/>
      <c r="H43" s="15"/>
      <c r="I43" s="17"/>
      <c r="J43"/>
      <c r="K43"/>
      <c r="L43" s="15"/>
      <c r="M43" s="17"/>
      <c r="N43"/>
      <c r="O43"/>
      <c r="P43" s="15"/>
      <c r="Q43" s="17"/>
    </row>
    <row r="44" spans="1:17" x14ac:dyDescent="0.25">
      <c r="A44"/>
      <c r="B44"/>
      <c r="C44"/>
      <c r="D44"/>
      <c r="E44"/>
      <c r="F44"/>
      <c r="G44"/>
      <c r="H44" s="15"/>
      <c r="I44" s="17"/>
      <c r="J44"/>
      <c r="K44"/>
      <c r="L44" s="15"/>
      <c r="M44" s="17"/>
      <c r="N44"/>
      <c r="O44"/>
      <c r="P44" s="15"/>
      <c r="Q44" s="17"/>
    </row>
    <row r="45" spans="1:17" x14ac:dyDescent="0.25">
      <c r="A45"/>
      <c r="B45"/>
      <c r="C45"/>
      <c r="D45"/>
      <c r="E45"/>
      <c r="F45"/>
      <c r="G45"/>
      <c r="H45" s="15"/>
      <c r="I45" s="17"/>
      <c r="J45"/>
      <c r="K45"/>
      <c r="L45" s="15"/>
      <c r="M45" s="17"/>
      <c r="N45"/>
      <c r="O45"/>
      <c r="P45" s="15"/>
      <c r="Q45" s="17"/>
    </row>
    <row r="46" spans="1:17" x14ac:dyDescent="0.25">
      <c r="A46"/>
      <c r="B46"/>
      <c r="C46"/>
      <c r="D46"/>
      <c r="E46"/>
      <c r="F46"/>
      <c r="G46"/>
      <c r="H46" s="15"/>
      <c r="I46" s="17"/>
      <c r="J46"/>
      <c r="K46"/>
      <c r="L46" s="15"/>
      <c r="M46" s="17"/>
      <c r="N46"/>
      <c r="O46"/>
      <c r="P46" s="15"/>
      <c r="Q46" s="17"/>
    </row>
    <row r="47" spans="1:17" x14ac:dyDescent="0.25">
      <c r="A47"/>
      <c r="B47"/>
      <c r="C47"/>
      <c r="D47"/>
      <c r="E47"/>
      <c r="F47"/>
      <c r="G47"/>
      <c r="H47" s="15"/>
      <c r="I47" s="17"/>
      <c r="J47"/>
      <c r="K47"/>
      <c r="L47" s="15"/>
      <c r="M47" s="17"/>
      <c r="N47"/>
      <c r="O47"/>
      <c r="P47" s="15"/>
      <c r="Q47" s="17"/>
    </row>
    <row r="48" spans="1:17" x14ac:dyDescent="0.25">
      <c r="A48"/>
      <c r="B48"/>
      <c r="C48"/>
      <c r="D48"/>
      <c r="E48"/>
      <c r="F48"/>
      <c r="G48"/>
      <c r="H48" s="15"/>
      <c r="I48" s="17"/>
      <c r="J48"/>
      <c r="K48"/>
      <c r="L48" s="15"/>
      <c r="M48" s="17"/>
      <c r="N48"/>
      <c r="O48"/>
      <c r="P48" s="15"/>
      <c r="Q48" s="17"/>
    </row>
    <row r="49" spans="1:17" x14ac:dyDescent="0.25">
      <c r="A49"/>
      <c r="B49"/>
      <c r="C49"/>
      <c r="D49"/>
      <c r="E49"/>
      <c r="F49"/>
      <c r="G49"/>
      <c r="H49" s="15"/>
      <c r="I49" s="17"/>
      <c r="J49"/>
      <c r="K49"/>
      <c r="L49" s="15"/>
      <c r="M49" s="17"/>
      <c r="N49"/>
      <c r="O49"/>
      <c r="P49" s="15"/>
      <c r="Q49" s="17"/>
    </row>
    <row r="50" spans="1:17" x14ac:dyDescent="0.25">
      <c r="A50"/>
      <c r="B50"/>
      <c r="C50"/>
      <c r="D50"/>
      <c r="E50"/>
      <c r="F50"/>
      <c r="G50"/>
      <c r="H50" s="15"/>
      <c r="I50" s="17"/>
      <c r="J50"/>
      <c r="K50"/>
      <c r="L50" s="15"/>
      <c r="M50" s="17"/>
      <c r="N50"/>
      <c r="O50"/>
      <c r="P50" s="15"/>
      <c r="Q50" s="17"/>
    </row>
    <row r="51" spans="1:17" x14ac:dyDescent="0.25">
      <c r="A51"/>
      <c r="B51"/>
      <c r="C51"/>
      <c r="D51"/>
      <c r="E51"/>
      <c r="F51"/>
      <c r="G51"/>
      <c r="H51" s="15"/>
      <c r="I51" s="17"/>
      <c r="J51"/>
      <c r="K51"/>
      <c r="L51" s="15"/>
      <c r="M51" s="17"/>
      <c r="N51"/>
      <c r="O51"/>
      <c r="P51" s="15"/>
      <c r="Q51" s="17"/>
    </row>
    <row r="52" spans="1:17" x14ac:dyDescent="0.25">
      <c r="A52"/>
      <c r="B52"/>
      <c r="C52"/>
      <c r="D52"/>
      <c r="E52"/>
      <c r="F52"/>
      <c r="G52"/>
      <c r="H52" s="15"/>
      <c r="I52" s="17"/>
      <c r="J52"/>
      <c r="K52"/>
      <c r="L52" s="15"/>
      <c r="M52" s="17"/>
      <c r="N52"/>
      <c r="O52"/>
      <c r="P52" s="15"/>
      <c r="Q52" s="17"/>
    </row>
    <row r="53" spans="1:17" x14ac:dyDescent="0.25">
      <c r="A53"/>
      <c r="B53"/>
      <c r="C53"/>
      <c r="D53"/>
      <c r="E53"/>
      <c r="F53"/>
      <c r="G53"/>
      <c r="H53" s="15"/>
      <c r="I53" s="17"/>
      <c r="J53"/>
      <c r="K53"/>
      <c r="L53" s="15"/>
      <c r="M53" s="17"/>
      <c r="N53"/>
      <c r="O53"/>
      <c r="P53" s="15"/>
      <c r="Q53" s="17"/>
    </row>
    <row r="54" spans="1:17" x14ac:dyDescent="0.25">
      <c r="A54"/>
      <c r="B54"/>
      <c r="C54"/>
      <c r="D54"/>
      <c r="E54"/>
      <c r="F54"/>
      <c r="G54"/>
      <c r="H54" s="15"/>
      <c r="I54" s="17"/>
      <c r="J54"/>
      <c r="K54"/>
      <c r="L54" s="15"/>
      <c r="M54" s="17"/>
      <c r="N54"/>
      <c r="O54"/>
      <c r="P54" s="15"/>
      <c r="Q54" s="17"/>
    </row>
    <row r="55" spans="1:17" x14ac:dyDescent="0.25">
      <c r="A55"/>
      <c r="B55"/>
      <c r="C55"/>
      <c r="D55"/>
      <c r="E55"/>
      <c r="F55"/>
      <c r="G55"/>
      <c r="H55" s="15"/>
      <c r="I55" s="17"/>
      <c r="J55"/>
      <c r="K55"/>
      <c r="L55" s="15"/>
      <c r="M55" s="17"/>
      <c r="N55"/>
      <c r="O55"/>
      <c r="P55" s="15"/>
      <c r="Q55" s="17"/>
    </row>
    <row r="56" spans="1:17" x14ac:dyDescent="0.25">
      <c r="A56"/>
      <c r="B56"/>
      <c r="C56"/>
      <c r="D56"/>
      <c r="E56"/>
      <c r="F56"/>
      <c r="G56"/>
      <c r="H56" s="15"/>
      <c r="I56" s="17"/>
      <c r="J56"/>
      <c r="K56"/>
      <c r="L56" s="15"/>
      <c r="M56" s="17"/>
      <c r="N56"/>
      <c r="O56"/>
      <c r="P56" s="15"/>
      <c r="Q56" s="17"/>
    </row>
    <row r="57" spans="1:17" x14ac:dyDescent="0.25">
      <c r="A57"/>
      <c r="B57"/>
      <c r="C57"/>
      <c r="D57"/>
      <c r="E57"/>
      <c r="F57"/>
      <c r="G57"/>
      <c r="H57" s="15"/>
      <c r="I57" s="17"/>
      <c r="J57"/>
      <c r="K57"/>
      <c r="L57" s="15"/>
      <c r="M57" s="17"/>
      <c r="N57"/>
      <c r="O57"/>
      <c r="P57" s="15"/>
      <c r="Q57" s="17"/>
    </row>
    <row r="58" spans="1:17" x14ac:dyDescent="0.25">
      <c r="A58"/>
      <c r="B58"/>
      <c r="C58"/>
      <c r="D58"/>
      <c r="E58"/>
      <c r="F58"/>
      <c r="G58"/>
      <c r="H58" s="15"/>
      <c r="I58" s="17"/>
      <c r="J58"/>
      <c r="K58"/>
      <c r="L58" s="15"/>
      <c r="M58" s="17"/>
      <c r="N58"/>
      <c r="O58"/>
      <c r="P58" s="15"/>
      <c r="Q58" s="17"/>
    </row>
    <row r="59" spans="1:17" x14ac:dyDescent="0.25">
      <c r="A59"/>
      <c r="B59"/>
      <c r="C59"/>
      <c r="D59"/>
      <c r="E59"/>
      <c r="F59"/>
      <c r="G59"/>
      <c r="H59" s="15"/>
      <c r="I59" s="17"/>
      <c r="J59"/>
      <c r="K59"/>
      <c r="L59" s="15"/>
      <c r="M59" s="17"/>
      <c r="N59"/>
      <c r="O59"/>
      <c r="P59" s="15"/>
      <c r="Q59" s="17"/>
    </row>
    <row r="60" spans="1:17" x14ac:dyDescent="0.25">
      <c r="A60"/>
      <c r="B60"/>
      <c r="C60"/>
      <c r="D60"/>
      <c r="E60"/>
      <c r="F60"/>
      <c r="G60"/>
      <c r="H60" s="15"/>
      <c r="I60" s="17"/>
      <c r="J60"/>
      <c r="K60"/>
      <c r="L60" s="15"/>
      <c r="M60" s="17"/>
      <c r="N60"/>
      <c r="O60"/>
      <c r="P60" s="15"/>
      <c r="Q60" s="17"/>
    </row>
    <row r="61" spans="1:17" x14ac:dyDescent="0.25">
      <c r="A61"/>
      <c r="B61"/>
      <c r="C61"/>
      <c r="D61"/>
      <c r="E61"/>
      <c r="F61"/>
      <c r="G61"/>
      <c r="H61" s="15"/>
      <c r="I61" s="17"/>
      <c r="J61"/>
      <c r="K61"/>
      <c r="L61" s="15"/>
      <c r="M61" s="17"/>
      <c r="N61"/>
      <c r="O61"/>
      <c r="P61" s="15"/>
      <c r="Q61" s="17"/>
    </row>
    <row r="62" spans="1:17" x14ac:dyDescent="0.25">
      <c r="A62"/>
      <c r="B62"/>
      <c r="C62"/>
      <c r="D62"/>
      <c r="E62"/>
      <c r="F62"/>
      <c r="G62"/>
      <c r="H62" s="15"/>
      <c r="I62" s="17"/>
      <c r="J62"/>
      <c r="K62"/>
      <c r="L62" s="15"/>
      <c r="M62" s="17"/>
      <c r="N62"/>
      <c r="O62"/>
      <c r="P62" s="15"/>
      <c r="Q62" s="17"/>
    </row>
    <row r="64" spans="1:17" x14ac:dyDescent="0.25">
      <c r="P64" s="13" t="s">
        <v>6</v>
      </c>
      <c r="Q64" s="14" t="e">
        <f>+#REF!+#REF!+#REF!+#REF!+#REF!+#REF!+#REF!+#REF!</f>
        <v>#REF!</v>
      </c>
    </row>
  </sheetData>
  <mergeCells count="8">
    <mergeCell ref="A3:E3"/>
    <mergeCell ref="F3:I3"/>
    <mergeCell ref="J3:M3"/>
    <mergeCell ref="N3:Q3"/>
    <mergeCell ref="N16:P16"/>
    <mergeCell ref="A5:Q5"/>
    <mergeCell ref="A8:Q8"/>
    <mergeCell ref="A12:Q12"/>
  </mergeCells>
  <pageMargins left="0.70866141732283472" right="0.70866141732283472" top="0.74803149606299213" bottom="0.74803149606299213" header="0.31496062992125984" footer="0.31496062992125984"/>
  <pageSetup paperSize="3"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eulices gutierrez</dc:creator>
  <cp:keywords/>
  <dc:description/>
  <cp:lastModifiedBy>Nimia Sofia Lopez Doria</cp:lastModifiedBy>
  <cp:revision/>
  <dcterms:created xsi:type="dcterms:W3CDTF">2015-06-05T18:19:34Z</dcterms:created>
  <dcterms:modified xsi:type="dcterms:W3CDTF">2026-10-14T23:47:28Z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2025-02-01T17:33:19Z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0ab04335-524c-4dae-a373-7938c6826075</vt:lpwstr>
  </property>
  <property fmtid="{D5CDD505-2E9C-101B-9397-08002B2CF9AE}" pid="8" name="MSIP_Label_fc111285-cafa-4fc9-8a9a-bd902089b24f_ContentBits">
    <vt:lpwstr>0</vt:lpwstr>
  </property>
</Properties>
</file>