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d25553b91306d99/Desktop/ASESORIA- CONTRATACION BRICEÑO 2026/MINIMAS CUANTIAS/POZOS SEPTICOS/"/>
    </mc:Choice>
  </mc:AlternateContent>
  <xr:revisionPtr revIDLastSave="26" documentId="13_ncr:1_{9811CBB8-7158-4B53-8B9E-EB3BA26FEAE1}" xr6:coauthVersionLast="47" xr6:coauthVersionMax="47" xr10:uidLastSave="{261EF0B6-21DF-4BBD-98BB-32A08EC37367}"/>
  <bookViews>
    <workbookView xWindow="-108" yWindow="-108" windowWidth="23256" windowHeight="12456" xr2:uid="{00000000-000D-0000-FFFF-FFFF00000000}"/>
  </bookViews>
  <sheets>
    <sheet name="PRESUP OF" sheetId="5" r:id="rId1"/>
    <sheet name="APU 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5" l="1"/>
  <c r="G13" i="5"/>
  <c r="G12" i="5"/>
  <c r="G11" i="5"/>
  <c r="G10" i="5"/>
  <c r="G9" i="5"/>
  <c r="G8" i="5"/>
  <c r="F25" i="6"/>
  <c r="F30" i="6" l="1"/>
  <c r="D30" i="6"/>
  <c r="F24" i="6"/>
  <c r="G33" i="6" l="1"/>
  <c r="F10" i="6" s="1"/>
  <c r="G27" i="6"/>
  <c r="F17" i="6"/>
  <c r="G21" i="6" s="1"/>
  <c r="G14" i="6" l="1"/>
  <c r="G35" i="6" s="1"/>
  <c r="G14" i="5" l="1"/>
  <c r="G16" i="5" l="1"/>
</calcChain>
</file>

<file path=xl/sharedStrings.xml><?xml version="1.0" encoding="utf-8"?>
<sst xmlns="http://schemas.openxmlformats.org/spreadsheetml/2006/main" count="69" uniqueCount="54">
  <si>
    <t>DEPARTAMENTO DE ANTIOQUIA</t>
  </si>
  <si>
    <t>MUNICIPIO DE BRICEÑO</t>
  </si>
  <si>
    <t>SECRETARÍA DE PLANEACIÓN Y OBRAS PÚBLICAS</t>
  </si>
  <si>
    <t>ITEM</t>
  </si>
  <si>
    <t>ACTIVIDAD</t>
  </si>
  <si>
    <t>UND</t>
  </si>
  <si>
    <t>CANT</t>
  </si>
  <si>
    <t>V.TOTAL</t>
  </si>
  <si>
    <t>M3</t>
  </si>
  <si>
    <t xml:space="preserve">ITEM : </t>
  </si>
  <si>
    <t>UNIDAD :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</si>
  <si>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</si>
  <si>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</si>
  <si>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</si>
  <si>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</si>
  <si>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</si>
  <si>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</si>
  <si>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</si>
  <si>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 MATERIALES EN OBRA</t>
  </si>
  <si>
    <t>Unidad</t>
  </si>
  <si>
    <t>Precio-unit.</t>
  </si>
  <si>
    <t>Cantidad</t>
  </si>
  <si>
    <t>III. 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</si>
  <si>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</si>
  <si>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</si>
  <si>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</si>
  <si>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</si>
  <si>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</si>
  <si>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</si>
  <si>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</si>
  <si>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</si>
  <si>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</si>
  <si>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</si>
  <si>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</si>
  <si>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Descripción:</t>
  </si>
  <si>
    <t>VALOR COSTOS DIRECTOS</t>
  </si>
  <si>
    <t>VALOR TOTAL</t>
  </si>
  <si>
    <t xml:space="preserve">PRESUPUESTO OFICIAL </t>
  </si>
  <si>
    <t>HERRAMIENTA MENOR 10% M DE O</t>
  </si>
  <si>
    <t>ACARREO INTERNO</t>
  </si>
  <si>
    <t>MANTENIMIENTO Y LIMPIEZA DE POZOS SÉPTICOS EXISTENTES EN EL ÁREA URBANA Y RURAL DEL MUNICIPIO DE BRICEÑO - ANTIOQUIA. INCLUYE BOTADA MATERIAL ORGÁNICO</t>
  </si>
  <si>
    <t>OBREROS (3)</t>
  </si>
  <si>
    <t>BOTADA MATERIAL</t>
  </si>
  <si>
    <t>PROYECTO : Mantenimiento y limpieza pozos sépticos en el municipio de Briceño - Antioquia</t>
  </si>
  <si>
    <t>A.U. 31%</t>
  </si>
  <si>
    <t>m3</t>
  </si>
  <si>
    <t xml:space="preserve">LIMPIEZA Y MANTENIMIENTO DEL POZO SÉPTICO LOCALIZADO EN EL SECTOR LA PISCINA INCLUYE REMOCIÓN Y DISPOSICIÓN FINAL DE SOLIDOS Y AGUAS RESIDUALES, LAVADO DE PAREDES, REPARACIÓN Y LAVADO TUBERIAS Y ACCESORIOS E INOCULACIÓN DEL SISTEMA CON BACTERIAS_SECTOR LA PISCINA.  </t>
  </si>
  <si>
    <t>LIMPIEZA Y MANTENIMIENTO DEL POZO SÉPTICO  LOCALIZADO EN EL SECTOR EL CEMENTERIO INCLUYE REMOCIÓN Y DISPOSICIÓN FINAL DE SOLIDOS Y AGUAS RESIDUALES, LAVADO DE PAREDES, REPARACIÓN Y LAVADO TUBERIAS Y ACCESORIOS E INOCULACIÓN DEL SISTEMA CON BACTERIAS_SECTOR EL SEMENTERIO</t>
  </si>
  <si>
    <t>LIMPIEZA Y MANTENIMIENTO DEL POZO SÉPTICO  LOCALIZADO EN LA VEREDA TRAVESÍAS INCLUYE REMOCIÓN
Y DISPOSICIÓN FINAL DE SOLIDOS Y AGUAS RESIDUALES, LAVADO DE PAREDES, REPARACIÓN Y LAVADO TUBERIAS Y ACCESORIOS E INOCULACIÓN DEL SISTEMA CON BACTERIAS_VDA TRAVESIAS</t>
  </si>
  <si>
    <t>LIMPIEZA Y MANTENIMIENTO DEL POZO SÉPTICO  LOCALIZADO EN EL CORREGIMIENTO LAS AURAS INCLUYE REMOCIÓN Y DISPOSICIÓN FINAL DE SOLIDOS Y AGUAS RESIDUALES, LAVADO DE PAREDES, REPARACIÓN Y LAVADO TUBERIAS Y ACCESORIOS E INOCULACIÓN DEL SISTEMA CON BACTERIAS_CORREEGIMEINTO LAS AURAS</t>
  </si>
  <si>
    <t>LIMPIEZA Y MANTENIMIENTO DEL POZO SÉPTICO  LOCALIZADO EN LA VEREDA EL ROBLAL INCLUYE REMOCIÓN Y DISPOSICIÓN FINAL DE SOLIDOS Y AGUAS RESIDUALES, LAVADO DE PAREDES, REPARACIÓN Y LAVADO TUBERIAS Y ACCESORIOS E INOCULACIÓN DEL SISTEMA CON BACTERIAS_VDA EL ROBLAL</t>
  </si>
  <si>
    <t>LIMPIEZA Y MANTENIMIENTO DEL POZO SÉPTICO LOCALIZADO EN EL SECTOR LA BÁSCULA INCLUYE REMOCIÓN Y DISPOSICIÓN FINAL DE SOLIDOS Y AGUAS RESIDUALES, LAVADO DE PAREDES, REPARACIÓN Y LAVADO TUBERIAS Y ACCESORIOS E INOCULACIÓN DEL SISTEMA CON BACTERIAS_ SECTOR LA BASCULA</t>
  </si>
  <si>
    <t>VALOR UNIT</t>
  </si>
  <si>
    <t>SECRETARÍA DE PLANEACIÓN 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</si>
</sst>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"/>
    <numFmt numFmtId="167" formatCode="#,##0\ _€"/>
    <numFmt numFmtId="168" formatCode="0.0"/>
    <numFmt numFmtId="169" formatCode="&quot;$&quot;\ #,##0"/>
  </numFmts>
  <fonts count="2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0"/>
      <name val="Geneva"/>
    </font>
    <font>
      <b/>
      <sz val="14"/>
      <name val="Arial"/>
      <family val="2"/>
    </font>
    <font>
      <sz val="11"/>
      <name val="Lucida Sans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name val="Lucida Sans"/>
      <family val="2"/>
    </font>
    <font>
      <b/>
      <i/>
      <sz val="10"/>
      <name val="Lucida Sans"/>
      <family val="2"/>
    </font>
    <font>
      <i/>
      <sz val="10"/>
      <name val="Lucida Sans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i/>
      <sz val="9"/>
      <name val="Lucida Sans"/>
      <family val="2"/>
    </font>
    <font>
      <sz val="9"/>
      <name val="Lucida Sans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165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89">
    <xf numFmtId="0" fontId="0" fillId="0" borderId="0" xfId="0"/>
    <xf numFmtId="0" fontId="12" fillId="0" borderId="0" xfId="0" applyFont="1"/>
    <xf numFmtId="0" fontId="12" fillId="0" borderId="0" xfId="0" applyFont="1" applyAlignment="1">
      <alignment vertical="center"/>
    </xf>
    <xf numFmtId="0" fontId="8" fillId="0" borderId="0" xfId="0" applyFont="1"/>
    <xf numFmtId="0" fontId="11" fillId="0" borderId="8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3" fontId="11" fillId="0" borderId="8" xfId="1" applyNumberFormat="1" applyFont="1" applyBorder="1" applyAlignment="1">
      <alignment horizontal="center" vertical="center"/>
    </xf>
    <xf numFmtId="0" fontId="1" fillId="0" borderId="0" xfId="0" applyFont="1"/>
    <xf numFmtId="0" fontId="15" fillId="0" borderId="0" xfId="1" applyFont="1" applyAlignment="1">
      <alignment horizontal="center"/>
    </xf>
    <xf numFmtId="0" fontId="15" fillId="0" borderId="0" xfId="1" applyFont="1"/>
    <xf numFmtId="4" fontId="15" fillId="0" borderId="0" xfId="1" applyNumberFormat="1" applyFont="1"/>
    <xf numFmtId="0" fontId="5" fillId="0" borderId="0" xfId="0" applyFont="1"/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7" fontId="5" fillId="0" borderId="8" xfId="0" applyNumberFormat="1" applyFont="1" applyBorder="1" applyAlignment="1">
      <alignment horizontal="right" vertical="center" wrapText="1"/>
    </xf>
    <xf numFmtId="0" fontId="18" fillId="0" borderId="0" xfId="0" applyFont="1"/>
    <xf numFmtId="0" fontId="19" fillId="0" borderId="0" xfId="0" applyFont="1"/>
    <xf numFmtId="0" fontId="19" fillId="0" borderId="11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8" xfId="0" applyFont="1" applyBorder="1"/>
    <xf numFmtId="2" fontId="19" fillId="0" borderId="8" xfId="0" applyNumberFormat="1" applyFont="1" applyBorder="1"/>
    <xf numFmtId="0" fontId="19" fillId="0" borderId="18" xfId="0" applyFont="1" applyBorder="1"/>
    <xf numFmtId="0" fontId="19" fillId="0" borderId="20" xfId="0" applyFont="1" applyBorder="1"/>
    <xf numFmtId="4" fontId="19" fillId="0" borderId="8" xfId="0" applyNumberFormat="1" applyFont="1" applyBorder="1"/>
    <xf numFmtId="0" fontId="19" fillId="0" borderId="24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4" fontId="19" fillId="0" borderId="8" xfId="0" applyNumberFormat="1" applyFont="1" applyBorder="1" applyAlignment="1">
      <alignment horizontal="center"/>
    </xf>
    <xf numFmtId="4" fontId="19" fillId="0" borderId="8" xfId="0" applyNumberFormat="1" applyFont="1" applyBorder="1" applyAlignment="1">
      <alignment horizontal="right"/>
    </xf>
    <xf numFmtId="166" fontId="19" fillId="0" borderId="8" xfId="0" applyNumberFormat="1" applyFont="1" applyBorder="1" applyAlignment="1">
      <alignment horizontal="center"/>
    </xf>
    <xf numFmtId="166" fontId="19" fillId="0" borderId="24" xfId="0" applyNumberFormat="1" applyFont="1" applyBorder="1" applyAlignment="1">
      <alignment horizontal="right"/>
    </xf>
    <xf numFmtId="0" fontId="19" fillId="0" borderId="10" xfId="0" applyFont="1" applyBorder="1" applyAlignment="1">
      <alignment horizontal="center"/>
    </xf>
    <xf numFmtId="0" fontId="20" fillId="0" borderId="16" xfId="0" applyFont="1" applyBorder="1"/>
    <xf numFmtId="166" fontId="20" fillId="0" borderId="8" xfId="0" applyNumberFormat="1" applyFont="1" applyBorder="1" applyAlignment="1">
      <alignment horizontal="center"/>
    </xf>
    <xf numFmtId="4" fontId="20" fillId="0" borderId="13" xfId="0" applyNumberFormat="1" applyFont="1" applyBorder="1" applyAlignment="1">
      <alignment horizontal="center"/>
    </xf>
    <xf numFmtId="0" fontId="19" fillId="0" borderId="19" xfId="0" applyFont="1" applyBorder="1"/>
    <xf numFmtId="0" fontId="19" fillId="0" borderId="25" xfId="0" applyFont="1" applyBorder="1"/>
    <xf numFmtId="0" fontId="20" fillId="0" borderId="9" xfId="0" applyFont="1" applyBorder="1" applyAlignment="1">
      <alignment horizontal="center" vertical="center" wrapText="1"/>
    </xf>
    <xf numFmtId="37" fontId="20" fillId="0" borderId="8" xfId="3" applyNumberFormat="1" applyFont="1" applyFill="1" applyBorder="1" applyAlignment="1">
      <alignment horizontal="center" vertical="center" wrapText="1"/>
    </xf>
    <xf numFmtId="9" fontId="20" fillId="0" borderId="8" xfId="4" applyFont="1" applyFill="1" applyBorder="1" applyAlignment="1">
      <alignment horizontal="center" vertical="center" wrapText="1"/>
    </xf>
    <xf numFmtId="43" fontId="20" fillId="0" borderId="8" xfId="2" applyNumberFormat="1" applyFont="1" applyFill="1" applyBorder="1" applyAlignment="1">
      <alignment horizontal="center" vertical="center" wrapText="1"/>
    </xf>
    <xf numFmtId="43" fontId="20" fillId="0" borderId="27" xfId="2" applyNumberFormat="1" applyFont="1" applyFill="1" applyBorder="1" applyAlignment="1">
      <alignment horizontal="center" vertical="center" wrapText="1"/>
    </xf>
    <xf numFmtId="0" fontId="19" fillId="0" borderId="9" xfId="0" applyFont="1" applyBorder="1"/>
    <xf numFmtId="10" fontId="19" fillId="0" borderId="8" xfId="0" applyNumberFormat="1" applyFont="1" applyBorder="1"/>
    <xf numFmtId="166" fontId="19" fillId="0" borderId="24" xfId="0" applyNumberFormat="1" applyFont="1" applyBorder="1"/>
    <xf numFmtId="0" fontId="19" fillId="0" borderId="26" xfId="0" applyFont="1" applyBorder="1"/>
    <xf numFmtId="4" fontId="19" fillId="0" borderId="1" xfId="0" applyNumberFormat="1" applyFont="1" applyBorder="1"/>
    <xf numFmtId="168" fontId="17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169" fontId="2" fillId="0" borderId="8" xfId="0" applyNumberFormat="1" applyFont="1" applyBorder="1" applyAlignment="1">
      <alignment horizontal="right" vertical="center" wrapText="1"/>
    </xf>
    <xf numFmtId="167" fontId="11" fillId="2" borderId="8" xfId="0" applyNumberFormat="1" applyFont="1" applyFill="1" applyBorder="1" applyAlignment="1">
      <alignment horizontal="right" vertical="center" wrapText="1"/>
    </xf>
    <xf numFmtId="169" fontId="11" fillId="2" borderId="8" xfId="0" applyNumberFormat="1" applyFont="1" applyFill="1" applyBorder="1" applyAlignment="1">
      <alignment horizontal="right" vertical="center" wrapText="1"/>
    </xf>
    <xf numFmtId="0" fontId="7" fillId="0" borderId="0" xfId="1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8" xfId="0" applyFont="1" applyBorder="1" applyAlignment="1">
      <alignment horizontal="left" wrapText="1"/>
    </xf>
    <xf numFmtId="0" fontId="19" fillId="0" borderId="29" xfId="0" applyFont="1" applyBorder="1" applyAlignment="1">
      <alignment horizontal="left" wrapText="1"/>
    </xf>
    <xf numFmtId="0" fontId="19" fillId="0" borderId="16" xfId="0" applyFont="1" applyBorder="1" applyAlignment="1">
      <alignment horizontal="left" wrapText="1"/>
    </xf>
    <xf numFmtId="0" fontId="19" fillId="0" borderId="17" xfId="0" applyFont="1" applyBorder="1" applyAlignment="1">
      <alignment horizontal="left" wrapText="1"/>
    </xf>
    <xf numFmtId="0" fontId="19" fillId="0" borderId="16" xfId="0" applyFont="1" applyBorder="1" applyAlignment="1">
      <alignment horizontal="left"/>
    </xf>
    <xf numFmtId="0" fontId="19" fillId="0" borderId="17" xfId="0" applyFont="1" applyBorder="1" applyAlignment="1">
      <alignment horizontal="left"/>
    </xf>
    <xf numFmtId="0" fontId="19" fillId="0" borderId="19" xfId="0" applyFont="1" applyBorder="1" applyAlignment="1">
      <alignment horizontal="left"/>
    </xf>
    <xf numFmtId="0" fontId="19" fillId="0" borderId="20" xfId="0" applyFont="1" applyBorder="1" applyAlignment="1">
      <alignment horizontal="left"/>
    </xf>
    <xf numFmtId="0" fontId="19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left"/>
    </xf>
    <xf numFmtId="0" fontId="19" fillId="0" borderId="24" xfId="0" applyFont="1" applyBorder="1" applyAlignment="1">
      <alignment horizontal="left"/>
    </xf>
    <xf numFmtId="0" fontId="19" fillId="0" borderId="9" xfId="0" applyFont="1" applyBorder="1" applyAlignment="1">
      <alignment horizontal="left"/>
    </xf>
    <xf numFmtId="0" fontId="19" fillId="0" borderId="8" xfId="0" applyFont="1" applyBorder="1" applyAlignment="1">
      <alignment horizontal="left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</cellXfs>
  <cellStyles count="5">
    <cellStyle name="Millares" xfId="2" builtinId="3"/>
    <cellStyle name="Moneda" xfId="3" builtinId="4"/>
    <cellStyle name="Normal" xfId="0" builtinId="0"/>
    <cellStyle name="Normal_modelo ACTA OBRA y MODIFICACION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0"/>
  <sheetViews>
    <sheetView tabSelected="1" topLeftCell="A13" zoomScaleNormal="100" workbookViewId="0">
      <selection activeCell="J21" sqref="J21"/>
    </sheetView>
  </sheetViews>
  <sheetFormatPr baseColWidth="10" defaultColWidth="11.44140625" defaultRowHeight="13.8"/>
  <cols>
    <col min="1" max="1" width="4.44140625" style="9" customWidth="1"/>
    <col min="2" max="2" width="7" style="9" customWidth="1"/>
    <col min="3" max="3" width="41.88671875" style="9" customWidth="1"/>
    <col min="4" max="4" width="7.33203125" style="9" customWidth="1"/>
    <col min="5" max="5" width="9.5546875" style="9" customWidth="1"/>
    <col min="6" max="6" width="13.88671875" style="9" bestFit="1" customWidth="1"/>
    <col min="7" max="7" width="16.33203125" style="9" customWidth="1"/>
    <col min="8" max="8" width="11.44140625" style="9"/>
    <col min="9" max="9" width="25" style="9" customWidth="1"/>
    <col min="10" max="16384" width="11.44140625" style="9"/>
  </cols>
  <sheetData>
    <row r="2" spans="2:7" ht="17.399999999999999">
      <c r="B2" s="56" t="s">
        <v>37</v>
      </c>
      <c r="C2" s="56"/>
      <c r="D2" s="56"/>
      <c r="E2" s="56"/>
      <c r="F2" s="56"/>
      <c r="G2" s="56"/>
    </row>
    <row r="3" spans="2:7">
      <c r="B3" s="10"/>
      <c r="C3" s="11"/>
      <c r="D3" s="11"/>
      <c r="E3" s="11"/>
      <c r="F3" s="12"/>
      <c r="G3" s="12"/>
    </row>
    <row r="4" spans="2:7" ht="15.6">
      <c r="B4" s="57" t="s">
        <v>1</v>
      </c>
      <c r="C4" s="57"/>
      <c r="D4" s="57"/>
      <c r="E4" s="57"/>
      <c r="F4" s="57"/>
      <c r="G4" s="57"/>
    </row>
    <row r="5" spans="2:7">
      <c r="B5" s="58" t="s">
        <v>53</v>
      </c>
      <c r="C5" s="58"/>
      <c r="D5" s="58"/>
      <c r="E5" s="58"/>
      <c r="F5" s="58"/>
      <c r="G5" s="58"/>
    </row>
    <row r="6" spans="2:7" ht="37.5" customHeight="1">
      <c r="B6" s="59" t="s">
        <v>40</v>
      </c>
      <c r="C6" s="59"/>
      <c r="D6" s="59"/>
      <c r="E6" s="59"/>
      <c r="F6" s="59"/>
      <c r="G6" s="59"/>
    </row>
    <row r="7" spans="2:7" ht="27.75" customHeight="1">
      <c r="B7" s="52" t="s">
        <v>3</v>
      </c>
      <c r="C7" s="52" t="s">
        <v>4</v>
      </c>
      <c r="D7" s="52" t="s">
        <v>5</v>
      </c>
      <c r="E7" s="52" t="s">
        <v>6</v>
      </c>
      <c r="F7" s="51" t="s">
        <v>52</v>
      </c>
      <c r="G7" s="52" t="s">
        <v>7</v>
      </c>
    </row>
    <row r="8" spans="2:7" ht="105.6">
      <c r="B8" s="14">
        <v>1</v>
      </c>
      <c r="C8" s="15" t="s">
        <v>51</v>
      </c>
      <c r="D8" s="14" t="s">
        <v>45</v>
      </c>
      <c r="E8" s="14">
        <v>45</v>
      </c>
      <c r="F8" s="54">
        <v>27934</v>
      </c>
      <c r="G8" s="55">
        <f t="shared" ref="G8:G13" si="0">F8*E8</f>
        <v>1257030</v>
      </c>
    </row>
    <row r="9" spans="2:7" ht="105.6">
      <c r="B9" s="14">
        <v>2</v>
      </c>
      <c r="C9" s="15" t="s">
        <v>46</v>
      </c>
      <c r="D9" s="14" t="s">
        <v>45</v>
      </c>
      <c r="E9" s="14">
        <v>21</v>
      </c>
      <c r="F9" s="54">
        <v>27934</v>
      </c>
      <c r="G9" s="55">
        <f t="shared" si="0"/>
        <v>586614</v>
      </c>
    </row>
    <row r="10" spans="2:7" ht="105.6">
      <c r="B10" s="14">
        <v>3</v>
      </c>
      <c r="C10" s="15" t="s">
        <v>47</v>
      </c>
      <c r="D10" s="14" t="s">
        <v>45</v>
      </c>
      <c r="E10" s="50">
        <v>22.50476698955076</v>
      </c>
      <c r="F10" s="54">
        <v>27934</v>
      </c>
      <c r="G10" s="55">
        <f t="shared" si="0"/>
        <v>628648.16108611086</v>
      </c>
    </row>
    <row r="11" spans="2:7" ht="118.8">
      <c r="B11" s="14">
        <v>4</v>
      </c>
      <c r="C11" s="15" t="s">
        <v>49</v>
      </c>
      <c r="D11" s="14" t="s">
        <v>45</v>
      </c>
      <c r="E11" s="14">
        <v>240</v>
      </c>
      <c r="F11" s="54">
        <v>27934</v>
      </c>
      <c r="G11" s="55">
        <f t="shared" si="0"/>
        <v>6704160</v>
      </c>
    </row>
    <row r="12" spans="2:7" ht="105.6">
      <c r="B12" s="4">
        <v>5</v>
      </c>
      <c r="C12" s="15" t="s">
        <v>48</v>
      </c>
      <c r="D12" s="14" t="s">
        <v>45</v>
      </c>
      <c r="E12" s="8">
        <v>180</v>
      </c>
      <c r="F12" s="54">
        <v>27934</v>
      </c>
      <c r="G12" s="55">
        <f t="shared" si="0"/>
        <v>5028120</v>
      </c>
    </row>
    <row r="13" spans="2:7" ht="105.6">
      <c r="B13" s="4">
        <v>6</v>
      </c>
      <c r="C13" s="15" t="s">
        <v>50</v>
      </c>
      <c r="D13" s="14" t="s">
        <v>45</v>
      </c>
      <c r="E13" s="8">
        <v>54</v>
      </c>
      <c r="F13" s="54">
        <v>27934</v>
      </c>
      <c r="G13" s="55">
        <f t="shared" si="0"/>
        <v>1508436</v>
      </c>
    </row>
    <row r="14" spans="2:7">
      <c r="B14" s="16"/>
      <c r="C14" s="17" t="s">
        <v>35</v>
      </c>
      <c r="D14" s="16"/>
      <c r="E14" s="16"/>
      <c r="F14" s="18"/>
      <c r="G14" s="53">
        <f>SUM(G8:G13)</f>
        <v>15713008.16108611</v>
      </c>
    </row>
    <row r="15" spans="2:7">
      <c r="B15" s="16"/>
      <c r="C15" s="17" t="s">
        <v>44</v>
      </c>
      <c r="D15" s="16"/>
      <c r="E15" s="16"/>
      <c r="F15" s="18"/>
      <c r="G15" s="53">
        <f>G14*31%</f>
        <v>4871032.5299366945</v>
      </c>
    </row>
    <row r="16" spans="2:7">
      <c r="B16" s="16"/>
      <c r="C16" s="17" t="s">
        <v>36</v>
      </c>
      <c r="D16" s="16"/>
      <c r="E16" s="16"/>
      <c r="F16" s="18"/>
      <c r="G16" s="53">
        <f>G14+G15</f>
        <v>20584040.691022806</v>
      </c>
    </row>
    <row r="17" spans="2:9">
      <c r="B17" s="13"/>
      <c r="C17" s="13"/>
      <c r="D17" s="13"/>
      <c r="E17" s="13"/>
      <c r="F17" s="13"/>
      <c r="G17" s="13"/>
    </row>
    <row r="18" spans="2:9">
      <c r="B18" s="13"/>
      <c r="C18" s="13"/>
      <c r="D18" s="13"/>
      <c r="E18" s="13"/>
      <c r="F18" s="13"/>
      <c r="G18" s="13"/>
    </row>
    <row r="20" spans="2:9">
      <c r="I20" s="9">
        <v>14.4</v>
      </c>
    </row>
  </sheetData>
  <mergeCells count="4">
    <mergeCell ref="B2:G2"/>
    <mergeCell ref="B4:G4"/>
    <mergeCell ref="B5:G5"/>
    <mergeCell ref="B6:G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6"/>
  <sheetViews>
    <sheetView topLeftCell="A18" workbookViewId="0">
      <selection activeCell="G35" sqref="G35"/>
    </sheetView>
  </sheetViews>
  <sheetFormatPr baseColWidth="10" defaultRowHeight="14.4"/>
  <cols>
    <col min="1" max="1" width="18.5546875" customWidth="1"/>
    <col min="2" max="2" width="12.44140625" customWidth="1"/>
    <col min="3" max="3" width="11.44140625" customWidth="1"/>
    <col min="4" max="4" width="11.5546875" customWidth="1"/>
    <col min="5" max="5" width="11" customWidth="1"/>
    <col min="6" max="6" width="13" customWidth="1"/>
    <col min="7" max="7" width="11.88671875" customWidth="1"/>
  </cols>
  <sheetData>
    <row r="1" spans="1:7" ht="17.399999999999999">
      <c r="A1" s="60" t="s">
        <v>0</v>
      </c>
      <c r="B1" s="60"/>
      <c r="C1" s="60"/>
      <c r="D1" s="60"/>
      <c r="E1" s="60"/>
      <c r="F1" s="60"/>
      <c r="G1" s="60"/>
    </row>
    <row r="2" spans="1:7" ht="15.6">
      <c r="A2" s="61" t="s">
        <v>1</v>
      </c>
      <c r="B2" s="61"/>
      <c r="C2" s="61"/>
      <c r="D2" s="61"/>
      <c r="E2" s="61"/>
      <c r="F2" s="61"/>
      <c r="G2" s="61"/>
    </row>
    <row r="3" spans="1:7">
      <c r="A3" s="62" t="s">
        <v>2</v>
      </c>
      <c r="B3" s="62"/>
      <c r="C3" s="62"/>
      <c r="D3" s="62"/>
      <c r="E3" s="62"/>
      <c r="F3" s="62"/>
      <c r="G3" s="62"/>
    </row>
    <row r="4" spans="1:7">
      <c r="A4" s="63" t="s">
        <v>43</v>
      </c>
      <c r="B4" s="63"/>
      <c r="C4" s="63"/>
      <c r="D4" s="63"/>
      <c r="E4" s="2" t="s">
        <v>9</v>
      </c>
      <c r="F4" s="5">
        <v>1</v>
      </c>
      <c r="G4" s="1"/>
    </row>
    <row r="5" spans="1:7">
      <c r="A5" s="63"/>
      <c r="B5" s="63"/>
      <c r="C5" s="63"/>
      <c r="D5" s="63"/>
      <c r="E5" s="2"/>
      <c r="F5" s="6"/>
      <c r="G5" s="1"/>
    </row>
    <row r="6" spans="1:7" ht="53.25" customHeight="1">
      <c r="A6" s="6" t="s">
        <v>34</v>
      </c>
      <c r="B6" s="59" t="s">
        <v>40</v>
      </c>
      <c r="C6" s="59"/>
      <c r="D6" s="59"/>
      <c r="E6" s="59"/>
      <c r="F6" s="59"/>
      <c r="G6" s="59"/>
    </row>
    <row r="7" spans="1:7">
      <c r="A7" s="1"/>
      <c r="B7" s="1"/>
      <c r="C7" s="1"/>
      <c r="D7" s="1"/>
      <c r="E7" s="2" t="s">
        <v>10</v>
      </c>
      <c r="F7" s="7" t="s">
        <v>8</v>
      </c>
      <c r="G7" s="1"/>
    </row>
    <row r="8" spans="1:7" ht="15" thickBot="1">
      <c r="A8" s="19" t="s">
        <v>11</v>
      </c>
      <c r="B8" s="20"/>
      <c r="C8" s="20"/>
      <c r="D8" s="20"/>
      <c r="E8" s="20"/>
      <c r="F8" s="20"/>
      <c r="G8" s="20"/>
    </row>
    <row r="9" spans="1:7" ht="15" thickBot="1">
      <c r="A9" s="67" t="s">
        <v>12</v>
      </c>
      <c r="B9" s="68"/>
      <c r="C9" s="21" t="s">
        <v>13</v>
      </c>
      <c r="D9" s="21" t="s">
        <v>14</v>
      </c>
      <c r="E9" s="21" t="s">
        <v>15</v>
      </c>
      <c r="F9" s="22" t="s">
        <v>16</v>
      </c>
      <c r="G9" s="64"/>
    </row>
    <row r="10" spans="1:7" ht="15" customHeight="1">
      <c r="A10" s="71" t="s">
        <v>38</v>
      </c>
      <c r="B10" s="72"/>
      <c r="C10" s="23"/>
      <c r="D10" s="23"/>
      <c r="E10" s="23"/>
      <c r="F10" s="24">
        <f>G33*0.1</f>
        <v>800</v>
      </c>
      <c r="G10" s="69"/>
    </row>
    <row r="11" spans="1:7" ht="17.25" customHeight="1">
      <c r="A11" s="73"/>
      <c r="B11" s="74"/>
      <c r="C11" s="23"/>
      <c r="D11" s="23"/>
      <c r="E11" s="23"/>
      <c r="F11" s="24"/>
      <c r="G11" s="69"/>
    </row>
    <row r="12" spans="1:7">
      <c r="A12" s="75"/>
      <c r="B12" s="76"/>
      <c r="C12" s="25"/>
      <c r="D12" s="25"/>
      <c r="E12" s="25"/>
      <c r="F12" s="24"/>
      <c r="G12" s="69"/>
    </row>
    <row r="13" spans="1:7" ht="15" thickBot="1">
      <c r="A13" s="77"/>
      <c r="B13" s="78"/>
      <c r="C13" s="26"/>
      <c r="D13" s="26"/>
      <c r="E13" s="26"/>
      <c r="F13" s="26"/>
      <c r="G13" s="70"/>
    </row>
    <row r="14" spans="1:7">
      <c r="A14" s="79"/>
      <c r="B14" s="79"/>
      <c r="C14" s="20"/>
      <c r="D14" s="20"/>
      <c r="E14" s="20"/>
      <c r="F14" s="20" t="s">
        <v>17</v>
      </c>
      <c r="G14" s="27">
        <f>+SUM(F10:F13)</f>
        <v>800</v>
      </c>
    </row>
    <row r="15" spans="1:7" ht="15" thickBot="1">
      <c r="A15" s="19" t="s">
        <v>18</v>
      </c>
      <c r="B15" s="20"/>
      <c r="C15" s="20"/>
      <c r="D15" s="20"/>
      <c r="E15" s="20"/>
      <c r="F15" s="20"/>
      <c r="G15" s="20"/>
    </row>
    <row r="16" spans="1:7" ht="15" thickBot="1">
      <c r="A16" s="80" t="s">
        <v>12</v>
      </c>
      <c r="B16" s="81"/>
      <c r="C16" s="21" t="s">
        <v>19</v>
      </c>
      <c r="D16" s="21" t="s">
        <v>20</v>
      </c>
      <c r="E16" s="21" t="s">
        <v>21</v>
      </c>
      <c r="F16" s="22" t="s">
        <v>16</v>
      </c>
      <c r="G16" s="64"/>
    </row>
    <row r="17" spans="1:7">
      <c r="A17" s="82"/>
      <c r="B17" s="83"/>
      <c r="C17" s="28"/>
      <c r="D17" s="28">
        <v>0</v>
      </c>
      <c r="E17" s="28">
        <v>0</v>
      </c>
      <c r="F17" s="28">
        <f>D17*E17</f>
        <v>0</v>
      </c>
      <c r="G17" s="69"/>
    </row>
    <row r="18" spans="1:7">
      <c r="A18" s="75"/>
      <c r="B18" s="76"/>
      <c r="C18" s="29"/>
      <c r="D18" s="30"/>
      <c r="E18" s="29"/>
      <c r="F18" s="31"/>
      <c r="G18" s="69"/>
    </row>
    <row r="19" spans="1:7">
      <c r="A19" s="84"/>
      <c r="B19" s="85"/>
      <c r="C19" s="29"/>
      <c r="D19" s="32"/>
      <c r="E19" s="29"/>
      <c r="F19" s="33"/>
      <c r="G19" s="69"/>
    </row>
    <row r="20" spans="1:7" ht="15" thickBot="1">
      <c r="A20" s="77"/>
      <c r="B20" s="78"/>
      <c r="C20" s="26"/>
      <c r="D20" s="26"/>
      <c r="E20" s="26"/>
      <c r="F20" s="26"/>
      <c r="G20" s="70"/>
    </row>
    <row r="21" spans="1:7">
      <c r="A21" s="79"/>
      <c r="B21" s="79"/>
      <c r="C21" s="20"/>
      <c r="D21" s="20"/>
      <c r="E21" s="20"/>
      <c r="F21" s="20" t="s">
        <v>17</v>
      </c>
      <c r="G21" s="27">
        <f>+SUM(F17:F20)</f>
        <v>0</v>
      </c>
    </row>
    <row r="22" spans="1:7" ht="15" thickBot="1">
      <c r="A22" s="19" t="s">
        <v>22</v>
      </c>
      <c r="B22" s="20"/>
      <c r="C22" s="20"/>
      <c r="D22" s="20"/>
      <c r="E22" s="20"/>
      <c r="F22" s="20"/>
      <c r="G22" s="20"/>
    </row>
    <row r="23" spans="1:7" ht="15" thickBot="1">
      <c r="A23" s="34" t="s">
        <v>23</v>
      </c>
      <c r="B23" s="21" t="s">
        <v>24</v>
      </c>
      <c r="C23" s="21" t="s">
        <v>25</v>
      </c>
      <c r="D23" s="21" t="s">
        <v>26</v>
      </c>
      <c r="E23" s="21" t="s">
        <v>27</v>
      </c>
      <c r="F23" s="22" t="s">
        <v>16</v>
      </c>
      <c r="G23" s="86"/>
    </row>
    <row r="24" spans="1:7">
      <c r="A24" s="35" t="s">
        <v>39</v>
      </c>
      <c r="B24" s="36">
        <v>1</v>
      </c>
      <c r="C24" s="36">
        <v>1</v>
      </c>
      <c r="D24" s="36">
        <v>1</v>
      </c>
      <c r="E24" s="36">
        <v>750</v>
      </c>
      <c r="F24" s="37">
        <f>D24*E24</f>
        <v>750</v>
      </c>
      <c r="G24" s="87"/>
    </row>
    <row r="25" spans="1:7">
      <c r="A25" s="35" t="s">
        <v>42</v>
      </c>
      <c r="B25" s="36">
        <v>1</v>
      </c>
      <c r="C25" s="36">
        <v>1</v>
      </c>
      <c r="D25" s="36">
        <v>4</v>
      </c>
      <c r="E25" s="36">
        <v>2500</v>
      </c>
      <c r="F25" s="37">
        <f>D25*E25</f>
        <v>10000</v>
      </c>
      <c r="G25" s="87"/>
    </row>
    <row r="26" spans="1:7" ht="15" thickBot="1">
      <c r="A26" s="38"/>
      <c r="B26" s="26"/>
      <c r="C26" s="26"/>
      <c r="D26" s="26"/>
      <c r="E26" s="26"/>
      <c r="F26" s="39"/>
      <c r="G26" s="88"/>
    </row>
    <row r="27" spans="1:7">
      <c r="A27" s="20"/>
      <c r="B27" s="20"/>
      <c r="C27" s="20"/>
      <c r="D27" s="20"/>
      <c r="E27" s="20"/>
      <c r="F27" s="20" t="s">
        <v>17</v>
      </c>
      <c r="G27" s="27">
        <f>+SUM(F22:F26)</f>
        <v>10750</v>
      </c>
    </row>
    <row r="28" spans="1:7" ht="15" thickBot="1">
      <c r="A28" s="19" t="s">
        <v>28</v>
      </c>
      <c r="B28" s="20"/>
      <c r="C28" s="20"/>
      <c r="D28" s="20"/>
      <c r="E28" s="20"/>
      <c r="F28" s="20"/>
      <c r="G28" s="20"/>
    </row>
    <row r="29" spans="1:7" ht="15" thickBot="1">
      <c r="A29" s="34" t="s">
        <v>29</v>
      </c>
      <c r="B29" s="21" t="s">
        <v>30</v>
      </c>
      <c r="C29" s="21" t="s">
        <v>31</v>
      </c>
      <c r="D29" s="21" t="s">
        <v>32</v>
      </c>
      <c r="E29" s="21" t="s">
        <v>15</v>
      </c>
      <c r="F29" s="22" t="s">
        <v>16</v>
      </c>
      <c r="G29" s="64"/>
    </row>
    <row r="30" spans="1:7">
      <c r="A30" s="40" t="s">
        <v>41</v>
      </c>
      <c r="B30" s="41">
        <v>90000</v>
      </c>
      <c r="C30" s="42">
        <v>1.6</v>
      </c>
      <c r="D30" s="43">
        <f>+B30*C30</f>
        <v>144000</v>
      </c>
      <c r="E30" s="43">
        <v>18</v>
      </c>
      <c r="F30" s="44">
        <f>+B30*C30/E30</f>
        <v>8000</v>
      </c>
      <c r="G30" s="65"/>
    </row>
    <row r="31" spans="1:7">
      <c r="A31" s="45"/>
      <c r="B31" s="32"/>
      <c r="C31" s="46"/>
      <c r="D31" s="47"/>
      <c r="E31" s="23"/>
      <c r="F31" s="47"/>
      <c r="G31" s="65"/>
    </row>
    <row r="32" spans="1:7" ht="15" thickBot="1">
      <c r="A32" s="38"/>
      <c r="B32" s="26"/>
      <c r="C32" s="26"/>
      <c r="D32" s="26"/>
      <c r="E32" s="26"/>
      <c r="F32" s="48"/>
      <c r="G32" s="66"/>
    </row>
    <row r="33" spans="1:7">
      <c r="A33" s="20"/>
      <c r="B33" s="20"/>
      <c r="C33" s="20"/>
      <c r="D33" s="20"/>
      <c r="E33" s="20"/>
      <c r="F33" s="20" t="s">
        <v>17</v>
      </c>
      <c r="G33" s="27">
        <f>+SUM(F30:F32)</f>
        <v>8000</v>
      </c>
    </row>
    <row r="34" spans="1:7" ht="15" thickBot="1">
      <c r="A34" s="20"/>
      <c r="B34" s="20"/>
      <c r="C34" s="20"/>
      <c r="D34" s="20"/>
      <c r="E34" s="20"/>
      <c r="F34" s="20"/>
      <c r="G34" s="20"/>
    </row>
    <row r="35" spans="1:7" ht="15" thickBot="1">
      <c r="A35" s="20"/>
      <c r="B35" s="20"/>
      <c r="C35" s="20"/>
      <c r="D35" s="20"/>
      <c r="E35" s="20" t="s">
        <v>33</v>
      </c>
      <c r="F35" s="20"/>
      <c r="G35" s="49">
        <f>+G33+G27+G21+G14</f>
        <v>19550</v>
      </c>
    </row>
    <row r="36" spans="1:7">
      <c r="A36" s="3"/>
      <c r="B36" s="3"/>
      <c r="C36" s="3"/>
      <c r="D36" s="3"/>
      <c r="E36" s="3"/>
      <c r="F36" s="3"/>
      <c r="G36" s="3"/>
    </row>
  </sheetData>
  <mergeCells count="21">
    <mergeCell ref="G29:G32"/>
    <mergeCell ref="A9:B9"/>
    <mergeCell ref="G9:G13"/>
    <mergeCell ref="A10:B10"/>
    <mergeCell ref="A11:B11"/>
    <mergeCell ref="A12:B12"/>
    <mergeCell ref="A13:B13"/>
    <mergeCell ref="A14:B14"/>
    <mergeCell ref="A16:B16"/>
    <mergeCell ref="G16:G20"/>
    <mergeCell ref="A17:B17"/>
    <mergeCell ref="A18:B18"/>
    <mergeCell ref="A19:B19"/>
    <mergeCell ref="A20:B20"/>
    <mergeCell ref="A21:B21"/>
    <mergeCell ref="G23:G26"/>
    <mergeCell ref="B6:G6"/>
    <mergeCell ref="A1:G1"/>
    <mergeCell ref="A2:G2"/>
    <mergeCell ref="A3:G3"/>
    <mergeCell ref="A4:D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 OF</vt:lpstr>
      <vt:lpstr>APU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SFPT</dc:creator>
  <cp:lastModifiedBy>carlos mario Zapata Carrasquilla</cp:lastModifiedBy>
  <cp:lastPrinted>2016-05-26T16:43:18Z</cp:lastPrinted>
  <dcterms:created xsi:type="dcterms:W3CDTF">2015-08-20T14:14:39Z</dcterms:created>
  <dcterms:modified xsi:type="dcterms:W3CDTF">2026-10-15T04:46:21Z</dcterms:modified>
</cp:coreProperties>
</file>