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nnifer\OneDrive\Escritorio\CONTRATO SENA\2026 ITAGUI\BIENES Y SERVICIOS\HERRAMIENTAS MENORES\SEGUNDA PUBLICACION\"/>
    </mc:Choice>
  </mc:AlternateContent>
  <xr:revisionPtr revIDLastSave="0" documentId="13_ncr:1_{4DD8186E-D316-474C-A605-3BEB237BE8AF}" xr6:coauthVersionLast="47" xr6:coauthVersionMax="47" xr10:uidLastSave="{00000000-0000-0000-0000-000000000000}"/>
  <bookViews>
    <workbookView xWindow="-110" yWindow="-110" windowWidth="19420" windowHeight="11500" xr2:uid="{DFF6D5BB-04EC-EF44-876C-08B83C5ECD5D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E37" i="1" l="1"/>
  <c r="AC36" i="1"/>
  <c r="AC35" i="1"/>
  <c r="AD34" i="1"/>
  <c r="AC34" i="1"/>
  <c r="AD33" i="1"/>
  <c r="AE33" i="1" s="1"/>
  <c r="AC33" i="1"/>
  <c r="AD32" i="1"/>
  <c r="AC32" i="1"/>
  <c r="AD31" i="1"/>
  <c r="AC31" i="1"/>
  <c r="AD30" i="1"/>
  <c r="AE30" i="1" s="1"/>
  <c r="AC30" i="1"/>
  <c r="AD29" i="1"/>
  <c r="AE29" i="1" s="1"/>
  <c r="AC29" i="1"/>
  <c r="AD28" i="1"/>
  <c r="AC28" i="1"/>
  <c r="AD27" i="1"/>
  <c r="AC27" i="1"/>
  <c r="AC26" i="1"/>
  <c r="AD26" i="1"/>
  <c r="AD25" i="1"/>
  <c r="AE25" i="1" s="1"/>
  <c r="AC25" i="1"/>
  <c r="AC24" i="1"/>
  <c r="AD23" i="1"/>
  <c r="AC23" i="1"/>
  <c r="AD22" i="1"/>
  <c r="AE22" i="1" s="1"/>
  <c r="AC22" i="1"/>
  <c r="AD21" i="1"/>
  <c r="AE21" i="1" s="1"/>
  <c r="AC21" i="1"/>
  <c r="AD20" i="1"/>
  <c r="AC20" i="1"/>
  <c r="AC19" i="1"/>
  <c r="AD19" i="1"/>
  <c r="AE19" i="1" s="1"/>
  <c r="AD18" i="1"/>
  <c r="AE18" i="1" s="1"/>
  <c r="AC18" i="1"/>
  <c r="AD17" i="1"/>
  <c r="AE17" i="1" s="1"/>
  <c r="AC17" i="1"/>
  <c r="AD16" i="1"/>
  <c r="AC16" i="1"/>
  <c r="AD15" i="1"/>
  <c r="AE15" i="1" s="1"/>
  <c r="AC15" i="1"/>
  <c r="AD14" i="1"/>
  <c r="AE14" i="1" s="1"/>
  <c r="AC14" i="1"/>
  <c r="AD13" i="1"/>
  <c r="AE13" i="1" s="1"/>
  <c r="AC13" i="1"/>
  <c r="AD12" i="1"/>
  <c r="AE12" i="1" s="1"/>
  <c r="AC12" i="1"/>
  <c r="AD11" i="1"/>
  <c r="AE11" i="1" s="1"/>
  <c r="AC11" i="1"/>
  <c r="AC10" i="1"/>
  <c r="AD9" i="1"/>
  <c r="AE9" i="1" s="1"/>
  <c r="AC9" i="1"/>
  <c r="AD8" i="1"/>
  <c r="AC8" i="1"/>
  <c r="AC7" i="1"/>
  <c r="AE16" i="1"/>
  <c r="AD7" i="1"/>
  <c r="AE7" i="1" s="1"/>
  <c r="AD6" i="1"/>
  <c r="AC6" i="1"/>
  <c r="AE6" i="1"/>
  <c r="AD36" i="1"/>
  <c r="AE36" i="1" s="1"/>
  <c r="AD35" i="1"/>
  <c r="AE35" i="1" s="1"/>
  <c r="AE8" i="1"/>
  <c r="AE10" i="1"/>
  <c r="AE20" i="1"/>
  <c r="AE23" i="1"/>
  <c r="AE24" i="1"/>
  <c r="AE26" i="1"/>
  <c r="AE27" i="1"/>
  <c r="AE28" i="1"/>
  <c r="AE31" i="1"/>
  <c r="AE32" i="1"/>
  <c r="AE34" i="1"/>
  <c r="AD10" i="1"/>
  <c r="AD24" i="1"/>
  <c r="F9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O28" i="1" s="1"/>
  <c r="N29" i="1"/>
  <c r="N30" i="1"/>
  <c r="N31" i="1"/>
  <c r="N32" i="1"/>
  <c r="N33" i="1"/>
  <c r="N34" i="1"/>
  <c r="N35" i="1"/>
  <c r="N36" i="1"/>
  <c r="N6" i="1"/>
  <c r="O6" i="1" s="1"/>
  <c r="P6" i="1" s="1"/>
  <c r="P28" i="1" l="1"/>
  <c r="J7" i="1" l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J14" i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J28" i="1"/>
  <c r="K28" i="1" s="1"/>
  <c r="L28" i="1" s="1"/>
  <c r="J29" i="1"/>
  <c r="J30" i="1"/>
  <c r="J31" i="1"/>
  <c r="J32" i="1"/>
  <c r="J33" i="1"/>
  <c r="J34" i="1"/>
  <c r="J35" i="1"/>
  <c r="J36" i="1"/>
  <c r="J6" i="1"/>
  <c r="F28" i="1" l="1"/>
  <c r="G28" i="1" s="1"/>
  <c r="F7" i="1"/>
  <c r="F8" i="1"/>
  <c r="F10" i="1"/>
  <c r="F11" i="1"/>
  <c r="F12" i="1"/>
  <c r="F13" i="1"/>
  <c r="F14" i="1"/>
  <c r="F15" i="1"/>
  <c r="F16" i="1"/>
  <c r="F17" i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6" i="1"/>
  <c r="H28" i="1" l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9" i="1"/>
  <c r="O30" i="1"/>
  <c r="O31" i="1"/>
  <c r="O32" i="1"/>
  <c r="O33" i="1"/>
  <c r="O34" i="1"/>
  <c r="O35" i="1"/>
  <c r="O36" i="1"/>
  <c r="H19" i="1"/>
  <c r="H27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K29" i="1"/>
  <c r="L29" i="1" s="1"/>
  <c r="K30" i="1"/>
  <c r="L30" i="1" s="1"/>
  <c r="K31" i="1"/>
  <c r="L31" i="1" s="1"/>
  <c r="K32" i="1"/>
  <c r="L32" i="1" s="1"/>
  <c r="K33" i="1"/>
  <c r="L33" i="1" s="1"/>
  <c r="K34" i="1"/>
  <c r="L34" i="1" s="1"/>
  <c r="K35" i="1"/>
  <c r="L35" i="1" s="1"/>
  <c r="L36" i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H18" i="1"/>
  <c r="H20" i="1"/>
  <c r="H21" i="1"/>
  <c r="H22" i="1"/>
  <c r="H23" i="1"/>
  <c r="H24" i="1"/>
  <c r="H25" i="1"/>
  <c r="H26" i="1"/>
  <c r="H29" i="1"/>
  <c r="H30" i="1"/>
  <c r="H31" i="1"/>
  <c r="H32" i="1"/>
  <c r="H33" i="1"/>
  <c r="H34" i="1"/>
  <c r="H35" i="1"/>
  <c r="H36" i="1"/>
  <c r="P36" i="1" l="1"/>
  <c r="P35" i="1"/>
  <c r="P34" i="1"/>
  <c r="P33" i="1"/>
  <c r="P32" i="1"/>
  <c r="P31" i="1"/>
  <c r="P30" i="1"/>
  <c r="P29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G7" i="1"/>
  <c r="H7" i="1" s="1"/>
  <c r="G8" i="1"/>
  <c r="H8" i="1" s="1"/>
  <c r="G9" i="1"/>
  <c r="H9" i="1" s="1"/>
  <c r="G10" i="1"/>
  <c r="H10" i="1" s="1"/>
  <c r="G6" i="1"/>
  <c r="K6" i="1"/>
  <c r="L6" i="1" s="1"/>
  <c r="L7" i="1"/>
  <c r="L8" i="1"/>
  <c r="L9" i="1"/>
  <c r="L10" i="1"/>
  <c r="O9" i="1"/>
  <c r="O10" i="1"/>
  <c r="H6" i="1" l="1"/>
  <c r="P10" i="1"/>
  <c r="P9" i="1"/>
  <c r="O8" i="1"/>
  <c r="O7" i="1"/>
  <c r="P8" i="1" l="1"/>
  <c r="P7" i="1"/>
</calcChain>
</file>

<file path=xl/sharedStrings.xml><?xml version="1.0" encoding="utf-8"?>
<sst xmlns="http://schemas.openxmlformats.org/spreadsheetml/2006/main" count="120" uniqueCount="60">
  <si>
    <t>ESTUDIO DEL MERCADO - CUADRO PROMEDIO  DE PRECIOS PARA DETERMINAR PRESUPUESTO</t>
  </si>
  <si>
    <t>Ítem</t>
  </si>
  <si>
    <t>Descripción completa del elemento</t>
  </si>
  <si>
    <t>Cant</t>
  </si>
  <si>
    <t>Valor unidad sin IVA</t>
  </si>
  <si>
    <t>Valor del IVA (%)</t>
  </si>
  <si>
    <t>Valor Unidad con IVA</t>
  </si>
  <si>
    <t>Valor total con IVA</t>
  </si>
  <si>
    <t>Valor unidad con IVA</t>
  </si>
  <si>
    <t>SENA - CENTRO DE FORMACIÓN EN DISEÑO, CONFECCIÓN Y MODA.</t>
  </si>
  <si>
    <t>OBJETO: 5_9202_173 CONTRATAR LA COMPRA DE HERRAMIENTAS E INSUMOS PARA ORIENTAR LA FORMACIÓN CONTINUA ESPECIALIZADA DE LAS ESTRATEGIAS CAMPESENA Y FULL POPULAR ORIENTADOS POR EL CENTRO DE FORMACIÓN EN DISEÑO, CONFECCIÓN Y MODA.</t>
  </si>
  <si>
    <t>Unidad de medida</t>
  </si>
  <si>
    <t>MAQUINANTIO</t>
  </si>
  <si>
    <t>DMIN</t>
  </si>
  <si>
    <t xml:space="preserve">Taladro percutor 3/8 (pulg) 20 V de trabajo semi pesado </t>
  </si>
  <si>
    <t xml:space="preserve">KIT Mototool 170w 152 ACCES completo con accesorios </t>
  </si>
  <si>
    <t>Prensas en C 4” (pulg)</t>
  </si>
  <si>
    <t>Pirograbador Industrial en caja de madera 110 v con accesorios (pirógrafo)</t>
  </si>
  <si>
    <t>Mango Segueta manual 12” (pulg)</t>
  </si>
  <si>
    <t>Mango Calador de pelo manual (tipo C)</t>
  </si>
  <si>
    <t>Hojas de segueta manual 12” (set x12)</t>
  </si>
  <si>
    <t>Lija roja grano 40 (set x 25)</t>
  </si>
  <si>
    <t>Lija roja grano 60 (set x 25)</t>
  </si>
  <si>
    <t>Lija roja grano 80 (set x 25)</t>
  </si>
  <si>
    <t>Pegante para ensamble de madera (4 kg)</t>
  </si>
  <si>
    <t>Trementina (disolvente para la cera)</t>
  </si>
  <si>
    <t>Aceite de linaza (protector- impermeabilizante)</t>
  </si>
  <si>
    <t>Cera de abejas (protector – sellador)</t>
  </si>
  <si>
    <t>Set de brocas para madera 8 piezas</t>
  </si>
  <si>
    <t>Juego de brocas para lamina (set x 10) fabricada en acero. En estuche organizador metálico tipo libro.
1 broca de 1/16"., 1 broca de 5/64"., 1 broca de 3/32"., 1 broca de 7/64"., 1 broca de 1/8"., 1 broca de 9/64"., 1 broca de 5/32"., 1 broca de 11/64"., 1 broca de 3/16"., 1 broca de 1/4".</t>
  </si>
  <si>
    <t>Coco seco</t>
  </si>
  <si>
    <t>Totumo seco</t>
  </si>
  <si>
    <t>UN</t>
  </si>
  <si>
    <t>KIT</t>
  </si>
  <si>
    <t>SET</t>
  </si>
  <si>
    <t>JUEGOS</t>
  </si>
  <si>
    <t>LT</t>
  </si>
  <si>
    <t>LB</t>
  </si>
  <si>
    <t>Bisturí de aluminio 18mm, cuerpo metálico, cuchilla retráctil o de seguridad</t>
  </si>
  <si>
    <t>AMI SOLUCIONES INTEGRALES</t>
  </si>
  <si>
    <t>Broca delgada para lamina 1/16"</t>
  </si>
  <si>
    <t>Broca delgada para lamina 1/8"</t>
  </si>
  <si>
    <t>Broca delgada para lamina ¼"</t>
  </si>
  <si>
    <t>MAYBE</t>
  </si>
  <si>
    <t xml:space="preserve"> $- </t>
  </si>
  <si>
    <t xml:space="preserve">$- </t>
  </si>
  <si>
    <t>IMPOCOSER</t>
  </si>
  <si>
    <t xml:space="preserve"> $ -   </t>
  </si>
  <si>
    <t>VARIEDADES Y OTRAS</t>
  </si>
  <si>
    <r>
      <t xml:space="preserve">OBSERVACIONES: En atención a que se identificó que algunos valores obtenidos mediante cotizaciones y consultas de mercado presentaban diferencias sustanciales frente al comportamiento general de los precios, para la determinación del presupuesto oficial </t>
    </r>
    <r>
      <rPr>
        <b/>
        <sz val="12"/>
        <color theme="1"/>
        <rFont val="Calibri"/>
        <family val="2"/>
        <scheme val="minor"/>
      </rPr>
      <t>NO SE CONSIDERARON AQUELLOS VALORES ATÍPICOS QUE</t>
    </r>
    <r>
      <rPr>
        <sz val="12"/>
        <color theme="1"/>
        <rFont val="Calibri"/>
        <family val="2"/>
        <scheme val="minor"/>
      </rPr>
      <t>, por su magnitud o falta de correspondencia con las condiciones normales del mercado, podían distorsionar el resultado del estudio económico, privilegiando aquellos precios que reflejan de manera objetiva el comportamiento real del mercado y garantizan una adecuada estimación del valor del contrato.
Con fundamento en las cotizaciones recibidas, la información obtenida mediante consultas al mercado y el análisis técnico efectuado sobre la representatividad de los precios recopilados, se determinó el valor estimado de cada ítem, tomando como referencia los valores considerados razonables y acordes con las condiciones actuales del mercado</t>
    </r>
  </si>
  <si>
    <t>PROMEDIO PRECIO TECHO</t>
  </si>
  <si>
    <t>Esmeril de banco 8pg 6” 550W 3550 RPM de trabajo semipesado. diámetro de la piedra de 6”.</t>
  </si>
  <si>
    <t>Caladora de 500 W 30000PM de trabajo semi pesado</t>
  </si>
  <si>
    <t>Adhesivo de cianoacrilato de alto rendimiento diseñado para uniones extrafuertes, profesionales y de secado rápido (12Ogr)</t>
  </si>
  <si>
    <t>Regla flexible (set x 12) longitud 30 CM en material plástico</t>
  </si>
  <si>
    <t>Laca acrílica transparente base agua, de acabado brillante, diseñada para proteger y embellecer la madera tanto en interiores como en exteriores (1/4 Galón)</t>
  </si>
  <si>
    <t>El Taladro atornillador Inalámbrico voltaje 24V  (velocidad ajustable de 350 a 1250 rpm y  con  baterías de 2 Ah incluidas)</t>
  </si>
  <si>
    <t>Tornillo de ensamble: 6X1,  1pulgada (caja de 500 tornillos.)</t>
  </si>
  <si>
    <t>Hojas de caladora de pelo manual (set de 12 hojas)</t>
  </si>
  <si>
    <t>RRepuesto de bisturí (set x 10 de 18mm)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</si>
</sst>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\ * #,##0_-;\-&quot;$&quot;\ * #,##0_-;_-&quot;$&quot;\ * &quot;-&quot;??_-;_-@_-"/>
  </numFmts>
  <fonts count="1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</font>
    <font>
      <b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70AD47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</cellStyleXfs>
  <cellXfs count="55">
    <xf numFmtId="0" fontId="0" fillId="0" borderId="0" xfId="0"/>
    <xf numFmtId="0" fontId="5" fillId="0" borderId="0" xfId="0" applyFont="1"/>
    <xf numFmtId="0" fontId="3" fillId="0" borderId="0" xfId="0" applyFont="1" applyAlignment="1">
      <alignment vertical="center"/>
    </xf>
    <xf numFmtId="0" fontId="3" fillId="0" borderId="0" xfId="0" applyFont="1"/>
    <xf numFmtId="0" fontId="6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64" fontId="11" fillId="0" borderId="1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164" fontId="10" fillId="0" borderId="1" xfId="1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12" fillId="0" borderId="0" xfId="0" applyNumberFormat="1" applyFont="1" applyAlignment="1">
      <alignment vertical="center"/>
    </xf>
    <xf numFmtId="164" fontId="10" fillId="0" borderId="0" xfId="0" applyNumberFormat="1" applyFont="1" applyAlignment="1">
      <alignment vertical="center"/>
    </xf>
    <xf numFmtId="0" fontId="10" fillId="0" borderId="0" xfId="0" applyFont="1"/>
    <xf numFmtId="6" fontId="15" fillId="0" borderId="1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6" fontId="9" fillId="6" borderId="1" xfId="0" applyNumberFormat="1" applyFont="1" applyFill="1" applyBorder="1" applyAlignment="1">
      <alignment vertical="center" wrapText="1"/>
    </xf>
    <xf numFmtId="164" fontId="10" fillId="4" borderId="1" xfId="0" applyNumberFormat="1" applyFont="1" applyFill="1" applyBorder="1" applyAlignment="1">
      <alignment vertical="center"/>
    </xf>
    <xf numFmtId="165" fontId="9" fillId="5" borderId="1" xfId="2" applyNumberFormat="1" applyFont="1" applyFill="1" applyBorder="1" applyAlignment="1">
      <alignment vertical="center" wrapText="1"/>
    </xf>
    <xf numFmtId="164" fontId="10" fillId="4" borderId="1" xfId="1" applyFont="1" applyFill="1" applyBorder="1" applyAlignment="1">
      <alignment vertical="center"/>
    </xf>
    <xf numFmtId="164" fontId="9" fillId="5" borderId="1" xfId="0" applyNumberFormat="1" applyFont="1" applyFill="1" applyBorder="1" applyAlignment="1">
      <alignment vertical="center"/>
    </xf>
    <xf numFmtId="6" fontId="15" fillId="6" borderId="1" xfId="0" applyNumberFormat="1" applyFont="1" applyFill="1" applyBorder="1" applyAlignment="1">
      <alignment vertical="center" wrapText="1"/>
    </xf>
    <xf numFmtId="6" fontId="15" fillId="9" borderId="1" xfId="0" applyNumberFormat="1" applyFont="1" applyFill="1" applyBorder="1" applyAlignment="1">
      <alignment vertical="center"/>
    </xf>
    <xf numFmtId="6" fontId="15" fillId="6" borderId="1" xfId="0" applyNumberFormat="1" applyFont="1" applyFill="1" applyBorder="1" applyAlignment="1">
      <alignment vertical="center"/>
    </xf>
    <xf numFmtId="6" fontId="11" fillId="6" borderId="1" xfId="0" applyNumberFormat="1" applyFont="1" applyFill="1" applyBorder="1" applyAlignment="1">
      <alignment vertical="center" wrapText="1"/>
    </xf>
    <xf numFmtId="165" fontId="11" fillId="5" borderId="1" xfId="2" applyNumberFormat="1" applyFont="1" applyFill="1" applyBorder="1" applyAlignment="1">
      <alignment vertical="center" wrapText="1"/>
    </xf>
    <xf numFmtId="6" fontId="13" fillId="6" borderId="1" xfId="0" applyNumberFormat="1" applyFont="1" applyFill="1" applyBorder="1" applyAlignment="1">
      <alignment vertical="center" wrapText="1"/>
    </xf>
    <xf numFmtId="6" fontId="13" fillId="6" borderId="1" xfId="0" applyNumberFormat="1" applyFont="1" applyFill="1" applyBorder="1" applyAlignment="1">
      <alignment vertical="center"/>
    </xf>
    <xf numFmtId="164" fontId="11" fillId="5" borderId="1" xfId="0" applyNumberFormat="1" applyFont="1" applyFill="1" applyBorder="1" applyAlignment="1">
      <alignment vertical="center"/>
    </xf>
    <xf numFmtId="164" fontId="10" fillId="5" borderId="1" xfId="0" applyNumberFormat="1" applyFont="1" applyFill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15" fillId="6" borderId="1" xfId="0" applyFont="1" applyFill="1" applyBorder="1" applyAlignment="1">
      <alignment vertical="center" wrapText="1"/>
    </xf>
    <xf numFmtId="0" fontId="15" fillId="9" borderId="1" xfId="0" applyFont="1" applyFill="1" applyBorder="1" applyAlignment="1">
      <alignment vertical="center"/>
    </xf>
    <xf numFmtId="0" fontId="15" fillId="6" borderId="1" xfId="0" applyFont="1" applyFill="1" applyBorder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164" fontId="10" fillId="10" borderId="1" xfId="0" applyNumberFormat="1" applyFont="1" applyFill="1" applyBorder="1" applyAlignment="1">
      <alignment vertical="center"/>
    </xf>
    <xf numFmtId="164" fontId="16" fillId="10" borderId="1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/>
    </xf>
  </cellXfs>
  <cellStyles count="5">
    <cellStyle name="Moneda" xfId="2" builtinId="4"/>
    <cellStyle name="Moneda [0]" xfId="1" builtinId="7"/>
    <cellStyle name="Normal" xfId="0" builtinId="0"/>
    <cellStyle name="Normal 2" xfId="3" xr:uid="{EED52C94-EC72-4056-887C-63879F943918}"/>
    <cellStyle name="Normal 3" xfId="4" xr:uid="{5DC31CBD-6494-42B6-BA24-5B13603E57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137861</xdr:colOff>
      <xdr:row>0</xdr:row>
      <xdr:rowOff>39686</xdr:rowOff>
    </xdr:from>
    <xdr:to>
      <xdr:col>0</xdr:col>
      <xdr:colOff>691954</xdr:colOff>
      <xdr:row>0</xdr:row>
      <xdr:rowOff>519055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7DE140C-8E8E-B243-A43F-237D9877B6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009" b="6009"/>
        <a:stretch/>
      </xdr:blipFill>
      <xdr:spPr>
        <a:xfrm>
          <a:off x="137861" y="39686"/>
          <a:ext cx="554093" cy="4793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7F0A6-007A-424A-9510-4A12D7AECBE1}">
  <dimension ref="A1:AI48"/>
  <sheetViews>
    <sheetView tabSelected="1" zoomScaleNormal="100" workbookViewId="0">
      <pane xSplit="4" ySplit="5" topLeftCell="E21" activePane="bottomRight" state="frozen"/>
      <selection pane="topRight" activeCell="E1" sqref="E1"/>
      <selection pane="bottomLeft" activeCell="A6" sqref="A6"/>
      <selection pane="bottomRight" activeCell="C22" sqref="C22"/>
    </sheetView>
  </sheetViews>
  <sheetFormatPr baseColWidth="10" defaultColWidth="11" defaultRowHeight="15.5" x14ac:dyDescent="0.35"/>
  <cols>
    <col min="2" max="2" width="29.1640625" customWidth="1"/>
    <col min="3" max="3" width="12.6640625" customWidth="1"/>
    <col min="8" max="8" width="12" bestFit="1" customWidth="1"/>
    <col min="9" max="9" width="12.1640625" bestFit="1" customWidth="1"/>
    <col min="11" max="12" width="12" bestFit="1" customWidth="1"/>
    <col min="13" max="13" width="11.83203125" bestFit="1" customWidth="1"/>
    <col min="14" max="14" width="13" bestFit="1" customWidth="1"/>
    <col min="15" max="15" width="11.83203125" bestFit="1" customWidth="1"/>
    <col min="16" max="28" width="11" customWidth="1"/>
    <col min="29" max="30" width="11.33203125" customWidth="1"/>
    <col min="31" max="31" width="14" customWidth="1"/>
    <col min="32" max="32" width="10.6640625" customWidth="1"/>
    <col min="35" max="35" width="11.83203125" bestFit="1" customWidth="1"/>
  </cols>
  <sheetData>
    <row r="1" spans="1:35" ht="48" customHeight="1" x14ac:dyDescent="0.35">
      <c r="A1" s="45" t="s">
        <v>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2"/>
      <c r="AG1" s="2"/>
      <c r="AH1" s="2"/>
      <c r="AI1" s="2"/>
    </row>
    <row r="2" spans="1:35" x14ac:dyDescent="0.35">
      <c r="A2" s="46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3"/>
      <c r="AG2" s="3"/>
      <c r="AH2" s="3"/>
      <c r="AI2" s="3"/>
    </row>
    <row r="3" spans="1:35" ht="26.25" customHeight="1" x14ac:dyDescent="0.35">
      <c r="A3" s="47" t="s">
        <v>10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"/>
      <c r="AG3" s="4"/>
      <c r="AH3" s="4"/>
      <c r="AI3" s="4"/>
    </row>
    <row r="4" spans="1:35" x14ac:dyDescent="0.35">
      <c r="A4" s="51" t="s">
        <v>1</v>
      </c>
      <c r="B4" s="52" t="s">
        <v>2</v>
      </c>
      <c r="C4" s="52" t="s">
        <v>3</v>
      </c>
      <c r="D4" s="52" t="s">
        <v>11</v>
      </c>
      <c r="E4" s="49" t="s">
        <v>13</v>
      </c>
      <c r="F4" s="49"/>
      <c r="G4" s="49"/>
      <c r="H4" s="49"/>
      <c r="I4" s="49" t="s">
        <v>12</v>
      </c>
      <c r="J4" s="49"/>
      <c r="K4" s="49"/>
      <c r="L4" s="49"/>
      <c r="M4" s="50" t="s">
        <v>39</v>
      </c>
      <c r="N4" s="50"/>
      <c r="O4" s="50"/>
      <c r="P4" s="50"/>
      <c r="Q4" s="53" t="s">
        <v>43</v>
      </c>
      <c r="R4" s="53"/>
      <c r="S4" s="53"/>
      <c r="T4" s="53"/>
      <c r="U4" s="53" t="s">
        <v>46</v>
      </c>
      <c r="V4" s="53"/>
      <c r="W4" s="53"/>
      <c r="X4" s="53"/>
      <c r="Y4" s="54" t="s">
        <v>48</v>
      </c>
      <c r="Z4" s="54"/>
      <c r="AA4" s="54"/>
      <c r="AB4" s="54"/>
      <c r="AC4" s="48" t="s">
        <v>50</v>
      </c>
      <c r="AD4" s="48"/>
      <c r="AE4" s="48"/>
    </row>
    <row r="5" spans="1:35" ht="29" x14ac:dyDescent="0.35">
      <c r="A5" s="51"/>
      <c r="B5" s="52"/>
      <c r="C5" s="52"/>
      <c r="D5" s="52"/>
      <c r="E5" s="19" t="s">
        <v>4</v>
      </c>
      <c r="F5" s="19" t="s">
        <v>5</v>
      </c>
      <c r="G5" s="19" t="s">
        <v>6</v>
      </c>
      <c r="H5" s="19" t="s">
        <v>7</v>
      </c>
      <c r="I5" s="19" t="s">
        <v>4</v>
      </c>
      <c r="J5" s="19" t="s">
        <v>5</v>
      </c>
      <c r="K5" s="19" t="s">
        <v>8</v>
      </c>
      <c r="L5" s="19" t="s">
        <v>7</v>
      </c>
      <c r="M5" s="19" t="s">
        <v>4</v>
      </c>
      <c r="N5" s="19" t="s">
        <v>5</v>
      </c>
      <c r="O5" s="19" t="s">
        <v>8</v>
      </c>
      <c r="P5" s="19" t="s">
        <v>7</v>
      </c>
      <c r="Q5" s="20" t="s">
        <v>4</v>
      </c>
      <c r="R5" s="20" t="s">
        <v>5</v>
      </c>
      <c r="S5" s="20" t="s">
        <v>6</v>
      </c>
      <c r="T5" s="20" t="s">
        <v>7</v>
      </c>
      <c r="U5" s="20" t="s">
        <v>4</v>
      </c>
      <c r="V5" s="20" t="s">
        <v>5</v>
      </c>
      <c r="W5" s="20" t="s">
        <v>8</v>
      </c>
      <c r="X5" s="20" t="s">
        <v>7</v>
      </c>
      <c r="Y5" s="20" t="s">
        <v>4</v>
      </c>
      <c r="Z5" s="20" t="s">
        <v>5</v>
      </c>
      <c r="AA5" s="20" t="s">
        <v>8</v>
      </c>
      <c r="AB5" s="20" t="s">
        <v>7</v>
      </c>
      <c r="AC5" s="19" t="s">
        <v>4</v>
      </c>
      <c r="AD5" s="19" t="s">
        <v>8</v>
      </c>
      <c r="AE5" s="19" t="s">
        <v>7</v>
      </c>
    </row>
    <row r="6" spans="1:35" ht="45" customHeight="1" x14ac:dyDescent="0.35">
      <c r="A6" s="21">
        <v>1</v>
      </c>
      <c r="B6" s="22" t="s">
        <v>51</v>
      </c>
      <c r="C6" s="5">
        <v>1</v>
      </c>
      <c r="D6" s="5" t="s">
        <v>32</v>
      </c>
      <c r="E6" s="23">
        <v>1534500</v>
      </c>
      <c r="F6" s="6">
        <f>E6*0.19</f>
        <v>291555</v>
      </c>
      <c r="G6" s="6">
        <f>E6+F6</f>
        <v>1826055</v>
      </c>
      <c r="H6" s="24">
        <f>G6*C6</f>
        <v>1826055</v>
      </c>
      <c r="I6" s="25">
        <v>493277</v>
      </c>
      <c r="J6" s="11">
        <f>I6*0.19</f>
        <v>93722.63</v>
      </c>
      <c r="K6" s="6">
        <f>I6+J6</f>
        <v>586999.63</v>
      </c>
      <c r="L6" s="26">
        <f>K6*C6</f>
        <v>586999.63</v>
      </c>
      <c r="M6" s="27">
        <v>827545</v>
      </c>
      <c r="N6" s="6">
        <f>M6*0.19</f>
        <v>157233.54999999999</v>
      </c>
      <c r="O6" s="6">
        <f>M6+N6</f>
        <v>984778.55</v>
      </c>
      <c r="P6" s="24">
        <f>O6*C6</f>
        <v>984778.55</v>
      </c>
      <c r="Q6" s="28">
        <v>203497</v>
      </c>
      <c r="R6" s="17">
        <v>38664</v>
      </c>
      <c r="S6" s="17">
        <v>242161</v>
      </c>
      <c r="T6" s="29">
        <v>242161</v>
      </c>
      <c r="U6" s="28">
        <v>155000</v>
      </c>
      <c r="V6" s="17">
        <v>29450</v>
      </c>
      <c r="W6" s="17">
        <v>184450</v>
      </c>
      <c r="X6" s="29">
        <v>184450</v>
      </c>
      <c r="Y6" s="30">
        <v>188962</v>
      </c>
      <c r="Z6" s="17">
        <v>35903</v>
      </c>
      <c r="AA6" s="17">
        <v>224865</v>
      </c>
      <c r="AB6" s="29">
        <v>224865</v>
      </c>
      <c r="AC6" s="6">
        <f>AVERAGE(Q6,U6,Y6)</f>
        <v>182486.33333333334</v>
      </c>
      <c r="AD6" s="6">
        <f>AVERAGE(S6,W6,AA6)</f>
        <v>217158.66666666666</v>
      </c>
      <c r="AE6" s="42">
        <f>AD6*C6</f>
        <v>217158.66666666666</v>
      </c>
      <c r="AF6" s="8"/>
      <c r="AG6" s="8"/>
    </row>
    <row r="7" spans="1:35" s="1" customFormat="1" ht="29.25" customHeight="1" x14ac:dyDescent="0.35">
      <c r="A7" s="21">
        <v>2</v>
      </c>
      <c r="B7" s="22" t="s">
        <v>52</v>
      </c>
      <c r="C7" s="7">
        <v>1</v>
      </c>
      <c r="D7" s="5" t="s">
        <v>32</v>
      </c>
      <c r="E7" s="31">
        <v>440000</v>
      </c>
      <c r="F7" s="6">
        <f t="shared" ref="F7:F36" si="0">E7*0.19</f>
        <v>83600</v>
      </c>
      <c r="G7" s="6">
        <f t="shared" ref="G7:G10" si="1">E7+F7</f>
        <v>523600</v>
      </c>
      <c r="H7" s="24">
        <f t="shared" ref="H7:H36" si="2">G7*C7</f>
        <v>523600</v>
      </c>
      <c r="I7" s="32">
        <v>610084</v>
      </c>
      <c r="J7" s="11">
        <f t="shared" ref="J7:J36" si="3">I7*0.19</f>
        <v>115915.96</v>
      </c>
      <c r="K7" s="6">
        <f t="shared" ref="K7:K28" si="4">I7+J7</f>
        <v>725999.96</v>
      </c>
      <c r="L7" s="26">
        <f t="shared" ref="L7:L36" si="5">K7*C7</f>
        <v>725999.96</v>
      </c>
      <c r="M7" s="27">
        <v>330876</v>
      </c>
      <c r="N7" s="6">
        <f t="shared" ref="N7:N36" si="6">M7*0.19</f>
        <v>62866.44</v>
      </c>
      <c r="O7" s="9">
        <f t="shared" ref="O7:O36" si="7">M7+N7</f>
        <v>393742.44</v>
      </c>
      <c r="P7" s="24">
        <f t="shared" ref="P7:P36" si="8">O7*C7</f>
        <v>393742.44</v>
      </c>
      <c r="Q7" s="33">
        <v>1223365</v>
      </c>
      <c r="R7" s="17">
        <v>232439</v>
      </c>
      <c r="S7" s="17">
        <v>1455804</v>
      </c>
      <c r="T7" s="29">
        <v>1455804</v>
      </c>
      <c r="U7" s="28">
        <v>880000</v>
      </c>
      <c r="V7" s="17">
        <v>167200</v>
      </c>
      <c r="W7" s="17">
        <v>1047200</v>
      </c>
      <c r="X7" s="29">
        <v>1047200</v>
      </c>
      <c r="Y7" s="34">
        <v>1135982</v>
      </c>
      <c r="Z7" s="17">
        <v>215837</v>
      </c>
      <c r="AA7" s="17">
        <v>1351819</v>
      </c>
      <c r="AB7" s="29">
        <v>1351819</v>
      </c>
      <c r="AC7" s="6">
        <f>AVERAGE(E7,I7,U7)</f>
        <v>643361.33333333337</v>
      </c>
      <c r="AD7" s="6">
        <f>AVERAGE(G7,K7,W7)</f>
        <v>765599.98666666669</v>
      </c>
      <c r="AE7" s="42">
        <f t="shared" ref="AE7:AE36" si="9">AD7*C7</f>
        <v>765599.98666666669</v>
      </c>
      <c r="AF7" s="10"/>
      <c r="AG7" s="10"/>
    </row>
    <row r="8" spans="1:35" ht="29.25" customHeight="1" x14ac:dyDescent="0.35">
      <c r="A8" s="21">
        <v>3</v>
      </c>
      <c r="B8" s="22" t="s">
        <v>14</v>
      </c>
      <c r="C8" s="5">
        <v>1</v>
      </c>
      <c r="D8" s="5" t="s">
        <v>32</v>
      </c>
      <c r="E8" s="23">
        <v>308000</v>
      </c>
      <c r="F8" s="6">
        <f t="shared" si="0"/>
        <v>58520</v>
      </c>
      <c r="G8" s="6">
        <f t="shared" si="1"/>
        <v>366520</v>
      </c>
      <c r="H8" s="24">
        <f t="shared" si="2"/>
        <v>366520</v>
      </c>
      <c r="I8" s="25">
        <v>332773</v>
      </c>
      <c r="J8" s="11">
        <f t="shared" si="3"/>
        <v>63226.87</v>
      </c>
      <c r="K8" s="6">
        <f t="shared" si="4"/>
        <v>395999.87</v>
      </c>
      <c r="L8" s="26">
        <f t="shared" si="5"/>
        <v>395999.87</v>
      </c>
      <c r="M8" s="35">
        <v>614687</v>
      </c>
      <c r="N8" s="6">
        <f t="shared" si="6"/>
        <v>116790.53</v>
      </c>
      <c r="O8" s="6">
        <f t="shared" si="7"/>
        <v>731477.53</v>
      </c>
      <c r="P8" s="24">
        <f t="shared" si="8"/>
        <v>731477.53</v>
      </c>
      <c r="Q8" s="28">
        <v>688010</v>
      </c>
      <c r="R8" s="17">
        <v>130722</v>
      </c>
      <c r="S8" s="17">
        <v>818732</v>
      </c>
      <c r="T8" s="29">
        <v>818732</v>
      </c>
      <c r="U8" s="28">
        <v>500000</v>
      </c>
      <c r="V8" s="17">
        <v>95000</v>
      </c>
      <c r="W8" s="17">
        <v>595000</v>
      </c>
      <c r="X8" s="29">
        <v>595000</v>
      </c>
      <c r="Y8" s="30">
        <v>638867</v>
      </c>
      <c r="Z8" s="17">
        <v>121385</v>
      </c>
      <c r="AA8" s="17">
        <v>760252</v>
      </c>
      <c r="AB8" s="29">
        <v>760252</v>
      </c>
      <c r="AC8" s="6">
        <f>AVERAGE(M8,Q8,U8,Y8)</f>
        <v>610391</v>
      </c>
      <c r="AD8" s="6">
        <f>AVERAGE(O8,S8,W8,AA8)</f>
        <v>726365.38250000007</v>
      </c>
      <c r="AE8" s="42">
        <f t="shared" si="9"/>
        <v>726365.38250000007</v>
      </c>
      <c r="AF8" s="8"/>
      <c r="AG8" s="8"/>
    </row>
    <row r="9" spans="1:35" ht="30.75" customHeight="1" x14ac:dyDescent="0.35">
      <c r="A9" s="21">
        <v>4</v>
      </c>
      <c r="B9" s="22" t="s">
        <v>15</v>
      </c>
      <c r="C9" s="5">
        <v>1</v>
      </c>
      <c r="D9" s="5" t="s">
        <v>33</v>
      </c>
      <c r="E9" s="23">
        <v>198000</v>
      </c>
      <c r="F9" s="6">
        <f>E9*0.19</f>
        <v>37620</v>
      </c>
      <c r="G9" s="6">
        <f t="shared" si="1"/>
        <v>235620</v>
      </c>
      <c r="H9" s="24">
        <f t="shared" si="2"/>
        <v>235620</v>
      </c>
      <c r="I9" s="25">
        <v>754622</v>
      </c>
      <c r="J9" s="11">
        <f t="shared" si="3"/>
        <v>143378.18</v>
      </c>
      <c r="K9" s="6">
        <f t="shared" si="4"/>
        <v>898000.17999999993</v>
      </c>
      <c r="L9" s="26">
        <f t="shared" si="5"/>
        <v>898000.17999999993</v>
      </c>
      <c r="M9" s="36">
        <v>425480</v>
      </c>
      <c r="N9" s="6">
        <f t="shared" si="6"/>
        <v>80841.2</v>
      </c>
      <c r="O9" s="6">
        <f t="shared" si="7"/>
        <v>506321.2</v>
      </c>
      <c r="P9" s="24">
        <f t="shared" si="8"/>
        <v>506321.2</v>
      </c>
      <c r="Q9" s="28">
        <v>383205</v>
      </c>
      <c r="R9" s="17">
        <v>72809</v>
      </c>
      <c r="S9" s="17">
        <v>456014</v>
      </c>
      <c r="T9" s="29">
        <v>456014</v>
      </c>
      <c r="U9" s="28">
        <v>285000</v>
      </c>
      <c r="V9" s="17">
        <v>54150</v>
      </c>
      <c r="W9" s="17">
        <v>339150</v>
      </c>
      <c r="X9" s="29">
        <v>339150</v>
      </c>
      <c r="Y9" s="30">
        <v>355833</v>
      </c>
      <c r="Z9" s="17">
        <v>67608</v>
      </c>
      <c r="AA9" s="17">
        <v>423441</v>
      </c>
      <c r="AB9" s="29">
        <v>423441</v>
      </c>
      <c r="AC9" s="6">
        <f>AVERAGE(M9,Q9,U9,Y9)</f>
        <v>362379.5</v>
      </c>
      <c r="AD9" s="6">
        <f>AVERAGE(O9,S9,W9,AA9)</f>
        <v>431231.55</v>
      </c>
      <c r="AE9" s="42">
        <f t="shared" si="9"/>
        <v>431231.55</v>
      </c>
      <c r="AF9" s="8"/>
      <c r="AG9" s="8"/>
    </row>
    <row r="10" spans="1:35" ht="18" customHeight="1" x14ac:dyDescent="0.35">
      <c r="A10" s="21">
        <v>5</v>
      </c>
      <c r="B10" s="22" t="s">
        <v>16</v>
      </c>
      <c r="C10" s="5">
        <v>1</v>
      </c>
      <c r="D10" s="5" t="s">
        <v>32</v>
      </c>
      <c r="E10" s="31">
        <v>91080</v>
      </c>
      <c r="F10" s="6">
        <f t="shared" si="0"/>
        <v>17305.2</v>
      </c>
      <c r="G10" s="6">
        <f t="shared" si="1"/>
        <v>108385.2</v>
      </c>
      <c r="H10" s="24">
        <f t="shared" si="2"/>
        <v>108385.2</v>
      </c>
      <c r="I10" s="32">
        <v>68067</v>
      </c>
      <c r="J10" s="11">
        <f t="shared" si="3"/>
        <v>12932.73</v>
      </c>
      <c r="K10" s="6">
        <f t="shared" si="4"/>
        <v>80999.73</v>
      </c>
      <c r="L10" s="26">
        <f t="shared" si="5"/>
        <v>80999.73</v>
      </c>
      <c r="M10" s="36">
        <v>70716</v>
      </c>
      <c r="N10" s="6">
        <f t="shared" si="6"/>
        <v>13436.04</v>
      </c>
      <c r="O10" s="6">
        <f t="shared" si="7"/>
        <v>84152.040000000008</v>
      </c>
      <c r="P10" s="24">
        <f t="shared" si="8"/>
        <v>84152.040000000008</v>
      </c>
      <c r="Q10" s="28">
        <v>58660</v>
      </c>
      <c r="R10" s="17">
        <v>11145</v>
      </c>
      <c r="S10" s="17">
        <v>69805</v>
      </c>
      <c r="T10" s="29">
        <v>69805</v>
      </c>
      <c r="U10" s="28">
        <v>45000</v>
      </c>
      <c r="V10" s="17">
        <v>8550</v>
      </c>
      <c r="W10" s="17">
        <v>53550</v>
      </c>
      <c r="X10" s="29">
        <v>53550</v>
      </c>
      <c r="Y10" s="30">
        <v>54470</v>
      </c>
      <c r="Z10" s="17">
        <v>10349</v>
      </c>
      <c r="AA10" s="17">
        <v>64819</v>
      </c>
      <c r="AB10" s="29">
        <v>64819</v>
      </c>
      <c r="AC10" s="6">
        <f>AVERAGE(E10,I10,M10,Q10,U10,Y10)</f>
        <v>64665.5</v>
      </c>
      <c r="AD10" s="6">
        <f t="shared" ref="AD10:AD24" si="10">AVERAGE(G10,K10,O10,S10,W10,AA10)</f>
        <v>76951.828333333324</v>
      </c>
      <c r="AE10" s="42">
        <f t="shared" si="9"/>
        <v>76951.828333333324</v>
      </c>
      <c r="AF10" s="8"/>
      <c r="AG10" s="8"/>
    </row>
    <row r="11" spans="1:35" ht="31.5" customHeight="1" x14ac:dyDescent="0.35">
      <c r="A11" s="21">
        <v>6</v>
      </c>
      <c r="B11" s="37" t="s">
        <v>17</v>
      </c>
      <c r="C11" s="5">
        <v>1</v>
      </c>
      <c r="D11" s="5" t="s">
        <v>32</v>
      </c>
      <c r="E11" s="31">
        <v>218900</v>
      </c>
      <c r="F11" s="6">
        <f t="shared" si="0"/>
        <v>41591</v>
      </c>
      <c r="G11" s="6">
        <f t="shared" ref="G11:G36" si="11">E11+F11</f>
        <v>260491</v>
      </c>
      <c r="H11" s="24">
        <f t="shared" si="2"/>
        <v>260491</v>
      </c>
      <c r="I11" s="32">
        <v>246218</v>
      </c>
      <c r="J11" s="11">
        <f t="shared" si="3"/>
        <v>46781.42</v>
      </c>
      <c r="K11" s="6">
        <f t="shared" si="4"/>
        <v>292999.42</v>
      </c>
      <c r="L11" s="26">
        <f t="shared" si="5"/>
        <v>292999.42</v>
      </c>
      <c r="M11" s="36">
        <v>295636</v>
      </c>
      <c r="N11" s="6">
        <f t="shared" si="6"/>
        <v>56170.840000000004</v>
      </c>
      <c r="O11" s="6">
        <f t="shared" si="7"/>
        <v>351806.84</v>
      </c>
      <c r="P11" s="24">
        <f t="shared" si="8"/>
        <v>351806.84</v>
      </c>
      <c r="Q11" s="33">
        <v>707151</v>
      </c>
      <c r="R11" s="17">
        <v>134359</v>
      </c>
      <c r="S11" s="17">
        <v>841510</v>
      </c>
      <c r="T11" s="29">
        <v>841510</v>
      </c>
      <c r="U11" s="33">
        <v>550000</v>
      </c>
      <c r="V11" s="17">
        <v>104500</v>
      </c>
      <c r="W11" s="17">
        <v>654500</v>
      </c>
      <c r="X11" s="29">
        <v>654500</v>
      </c>
      <c r="Y11" s="34">
        <v>656640</v>
      </c>
      <c r="Z11" s="17">
        <v>124762</v>
      </c>
      <c r="AA11" s="17">
        <v>781402</v>
      </c>
      <c r="AB11" s="29">
        <v>781402</v>
      </c>
      <c r="AC11" s="6">
        <f>AVERAGE(E11,I11,M11)</f>
        <v>253584.66666666666</v>
      </c>
      <c r="AD11" s="6">
        <f>AVERAGE(G11,K11,O11)</f>
        <v>301765.75333333336</v>
      </c>
      <c r="AE11" s="42">
        <f t="shared" si="9"/>
        <v>301765.75333333336</v>
      </c>
      <c r="AF11" s="8"/>
      <c r="AG11" s="8"/>
    </row>
    <row r="12" spans="1:35" ht="18.75" customHeight="1" x14ac:dyDescent="0.35">
      <c r="A12" s="21">
        <v>7</v>
      </c>
      <c r="B12" s="22" t="s">
        <v>18</v>
      </c>
      <c r="C12" s="7">
        <v>1</v>
      </c>
      <c r="D12" s="5" t="s">
        <v>32</v>
      </c>
      <c r="E12" s="23">
        <v>23980</v>
      </c>
      <c r="F12" s="6">
        <f t="shared" si="0"/>
        <v>4556.2</v>
      </c>
      <c r="G12" s="6">
        <f t="shared" si="11"/>
        <v>28536.2</v>
      </c>
      <c r="H12" s="24">
        <f t="shared" si="2"/>
        <v>28536.2</v>
      </c>
      <c r="I12" s="32">
        <v>57143</v>
      </c>
      <c r="J12" s="11">
        <f t="shared" si="3"/>
        <v>10857.17</v>
      </c>
      <c r="K12" s="6">
        <f t="shared" si="4"/>
        <v>68000.17</v>
      </c>
      <c r="L12" s="26">
        <f t="shared" si="5"/>
        <v>68000.17</v>
      </c>
      <c r="M12" s="36">
        <v>51559</v>
      </c>
      <c r="N12" s="6">
        <f t="shared" si="6"/>
        <v>9796.2100000000009</v>
      </c>
      <c r="O12" s="6">
        <f t="shared" si="7"/>
        <v>61355.21</v>
      </c>
      <c r="P12" s="24">
        <f t="shared" si="8"/>
        <v>61355.21</v>
      </c>
      <c r="Q12" s="28">
        <v>58660</v>
      </c>
      <c r="R12" s="17">
        <v>11145</v>
      </c>
      <c r="S12" s="17">
        <v>69805</v>
      </c>
      <c r="T12" s="29">
        <v>69805</v>
      </c>
      <c r="U12" s="28">
        <v>55000</v>
      </c>
      <c r="V12" s="17">
        <v>10450</v>
      </c>
      <c r="W12" s="17">
        <v>65450</v>
      </c>
      <c r="X12" s="29">
        <v>65450</v>
      </c>
      <c r="Y12" s="30">
        <v>54470</v>
      </c>
      <c r="Z12" s="17">
        <v>10349</v>
      </c>
      <c r="AA12" s="17">
        <v>64819</v>
      </c>
      <c r="AB12" s="29">
        <v>64819</v>
      </c>
      <c r="AC12" s="6">
        <f>AVERAGE(I12,M12,Q12,U12,Y12)</f>
        <v>55366.400000000001</v>
      </c>
      <c r="AD12" s="6">
        <f>AVERAGE(K12,O12,S12,W12,AA12)</f>
        <v>65885.876000000004</v>
      </c>
      <c r="AE12" s="42">
        <f t="shared" si="9"/>
        <v>65885.876000000004</v>
      </c>
      <c r="AF12" s="8"/>
      <c r="AG12" s="8"/>
    </row>
    <row r="13" spans="1:35" ht="19.5" customHeight="1" x14ac:dyDescent="0.35">
      <c r="A13" s="21">
        <v>8</v>
      </c>
      <c r="B13" s="22" t="s">
        <v>19</v>
      </c>
      <c r="C13" s="5">
        <v>1</v>
      </c>
      <c r="D13" s="5" t="s">
        <v>32</v>
      </c>
      <c r="E13" s="31">
        <v>33000</v>
      </c>
      <c r="F13" s="6">
        <f t="shared" si="0"/>
        <v>6270</v>
      </c>
      <c r="G13" s="6">
        <f t="shared" si="11"/>
        <v>39270</v>
      </c>
      <c r="H13" s="24">
        <f t="shared" si="2"/>
        <v>39270</v>
      </c>
      <c r="I13" s="32">
        <v>66303</v>
      </c>
      <c r="J13" s="11">
        <f t="shared" si="3"/>
        <v>12597.57</v>
      </c>
      <c r="K13" s="6">
        <v>78900</v>
      </c>
      <c r="L13" s="26">
        <f t="shared" si="5"/>
        <v>78900</v>
      </c>
      <c r="M13" s="36">
        <v>28145</v>
      </c>
      <c r="N13" s="6">
        <f t="shared" si="6"/>
        <v>5347.55</v>
      </c>
      <c r="O13" s="6">
        <f t="shared" si="7"/>
        <v>33492.550000000003</v>
      </c>
      <c r="P13" s="24">
        <f t="shared" si="8"/>
        <v>33492.550000000003</v>
      </c>
      <c r="Q13" s="38">
        <v>0</v>
      </c>
      <c r="R13" s="18" t="s">
        <v>44</v>
      </c>
      <c r="S13" s="18" t="s">
        <v>44</v>
      </c>
      <c r="T13" s="39" t="s">
        <v>44</v>
      </c>
      <c r="U13" s="28">
        <v>65000</v>
      </c>
      <c r="V13" s="17">
        <v>12350</v>
      </c>
      <c r="W13" s="17">
        <v>77350</v>
      </c>
      <c r="X13" s="29">
        <v>77350</v>
      </c>
      <c r="Y13" s="40">
        <v>0</v>
      </c>
      <c r="Z13" s="18" t="s">
        <v>44</v>
      </c>
      <c r="AA13" s="18" t="s">
        <v>44</v>
      </c>
      <c r="AB13" s="39" t="s">
        <v>44</v>
      </c>
      <c r="AC13" s="6">
        <f>AVERAGE(E13,I13,M13,U13)</f>
        <v>48112</v>
      </c>
      <c r="AD13" s="6">
        <f>AVERAGE(G13,K13,O13,W13)</f>
        <v>57253.137499999997</v>
      </c>
      <c r="AE13" s="42">
        <f t="shared" si="9"/>
        <v>57253.137499999997</v>
      </c>
      <c r="AF13" s="8"/>
      <c r="AG13" s="8"/>
    </row>
    <row r="14" spans="1:35" ht="18" customHeight="1" x14ac:dyDescent="0.35">
      <c r="A14" s="21">
        <v>9</v>
      </c>
      <c r="B14" s="22" t="s">
        <v>40</v>
      </c>
      <c r="C14" s="5">
        <v>1</v>
      </c>
      <c r="D14" s="5" t="s">
        <v>32</v>
      </c>
      <c r="E14" s="31">
        <v>3300</v>
      </c>
      <c r="F14" s="6">
        <f t="shared" si="0"/>
        <v>627</v>
      </c>
      <c r="G14" s="6">
        <f t="shared" si="11"/>
        <v>3927</v>
      </c>
      <c r="H14" s="24">
        <f t="shared" si="2"/>
        <v>3927</v>
      </c>
      <c r="I14" s="32">
        <v>6303</v>
      </c>
      <c r="J14" s="11">
        <f t="shared" si="3"/>
        <v>1197.57</v>
      </c>
      <c r="K14" s="6">
        <v>4500</v>
      </c>
      <c r="L14" s="26">
        <f t="shared" si="5"/>
        <v>4500</v>
      </c>
      <c r="M14" s="36">
        <v>8514</v>
      </c>
      <c r="N14" s="6">
        <f t="shared" si="6"/>
        <v>1617.66</v>
      </c>
      <c r="O14" s="6">
        <f t="shared" si="7"/>
        <v>10131.66</v>
      </c>
      <c r="P14" s="24">
        <f t="shared" si="8"/>
        <v>10131.66</v>
      </c>
      <c r="Q14" s="33">
        <v>114839</v>
      </c>
      <c r="R14" s="17">
        <v>21819</v>
      </c>
      <c r="S14" s="17">
        <v>136658</v>
      </c>
      <c r="T14" s="29">
        <v>136658</v>
      </c>
      <c r="U14" s="33">
        <v>85000</v>
      </c>
      <c r="V14" s="17">
        <v>16150</v>
      </c>
      <c r="W14" s="17">
        <v>101150</v>
      </c>
      <c r="X14" s="29">
        <v>101150</v>
      </c>
      <c r="Y14" s="34">
        <v>106636</v>
      </c>
      <c r="Z14" s="17">
        <v>20261</v>
      </c>
      <c r="AA14" s="17">
        <v>126897</v>
      </c>
      <c r="AB14" s="29">
        <v>126897</v>
      </c>
      <c r="AC14" s="6">
        <f>AVERAGE(E14,I14,M14)</f>
        <v>6039</v>
      </c>
      <c r="AD14" s="6">
        <f>AVERAGE(G14,K14,O14)</f>
        <v>6186.22</v>
      </c>
      <c r="AE14" s="42">
        <f t="shared" si="9"/>
        <v>6186.22</v>
      </c>
      <c r="AF14" s="8"/>
      <c r="AG14" s="8"/>
    </row>
    <row r="15" spans="1:35" ht="18" customHeight="1" x14ac:dyDescent="0.35">
      <c r="A15" s="21">
        <v>10</v>
      </c>
      <c r="B15" s="22" t="s">
        <v>41</v>
      </c>
      <c r="C15" s="5">
        <v>1</v>
      </c>
      <c r="D15" s="5" t="s">
        <v>32</v>
      </c>
      <c r="E15" s="31">
        <v>3300</v>
      </c>
      <c r="F15" s="6">
        <f t="shared" si="0"/>
        <v>627</v>
      </c>
      <c r="G15" s="6">
        <f t="shared" si="11"/>
        <v>3927</v>
      </c>
      <c r="H15" s="24">
        <f t="shared" si="2"/>
        <v>3927</v>
      </c>
      <c r="I15" s="32">
        <v>7143</v>
      </c>
      <c r="J15" s="11">
        <f t="shared" si="3"/>
        <v>1357.17</v>
      </c>
      <c r="K15" s="6">
        <f t="shared" si="4"/>
        <v>8500.17</v>
      </c>
      <c r="L15" s="26">
        <f t="shared" si="5"/>
        <v>8500.17</v>
      </c>
      <c r="M15" s="36">
        <v>9697</v>
      </c>
      <c r="N15" s="6">
        <f t="shared" si="6"/>
        <v>1842.43</v>
      </c>
      <c r="O15" s="6">
        <f t="shared" si="7"/>
        <v>11539.43</v>
      </c>
      <c r="P15" s="24">
        <f t="shared" si="8"/>
        <v>11539.43</v>
      </c>
      <c r="Q15" s="33">
        <v>114845</v>
      </c>
      <c r="R15" s="17">
        <v>21821</v>
      </c>
      <c r="S15" s="17">
        <v>136666</v>
      </c>
      <c r="T15" s="29">
        <v>136666</v>
      </c>
      <c r="U15" s="33">
        <v>85000</v>
      </c>
      <c r="V15" s="17">
        <v>16150</v>
      </c>
      <c r="W15" s="17">
        <v>101150</v>
      </c>
      <c r="X15" s="29">
        <v>101150</v>
      </c>
      <c r="Y15" s="34">
        <v>106642</v>
      </c>
      <c r="Z15" s="17">
        <v>20262</v>
      </c>
      <c r="AA15" s="17">
        <v>126904</v>
      </c>
      <c r="AB15" s="29">
        <v>126904</v>
      </c>
      <c r="AC15" s="6">
        <f>AVERAGE(E15,I15,M15)</f>
        <v>6713.333333333333</v>
      </c>
      <c r="AD15" s="6">
        <f>AVERAGE(G15,K15,O15)</f>
        <v>7988.8666666666659</v>
      </c>
      <c r="AE15" s="42">
        <f t="shared" si="9"/>
        <v>7988.8666666666659</v>
      </c>
      <c r="AF15" s="8"/>
      <c r="AG15" s="8"/>
    </row>
    <row r="16" spans="1:35" ht="18" customHeight="1" x14ac:dyDescent="0.35">
      <c r="A16" s="21">
        <v>11</v>
      </c>
      <c r="B16" s="22" t="s">
        <v>42</v>
      </c>
      <c r="C16" s="5">
        <v>1</v>
      </c>
      <c r="D16" s="5" t="s">
        <v>32</v>
      </c>
      <c r="E16" s="31">
        <v>3300</v>
      </c>
      <c r="F16" s="6">
        <f t="shared" si="0"/>
        <v>627</v>
      </c>
      <c r="G16" s="6">
        <f t="shared" si="11"/>
        <v>3927</v>
      </c>
      <c r="H16" s="24">
        <f t="shared" si="2"/>
        <v>3927</v>
      </c>
      <c r="I16" s="32">
        <v>10084</v>
      </c>
      <c r="J16" s="11">
        <f t="shared" si="3"/>
        <v>1915.96</v>
      </c>
      <c r="K16" s="6">
        <f t="shared" si="4"/>
        <v>11999.96</v>
      </c>
      <c r="L16" s="26">
        <f t="shared" si="5"/>
        <v>11999.96</v>
      </c>
      <c r="M16" s="36">
        <v>24831</v>
      </c>
      <c r="N16" s="6">
        <f t="shared" si="6"/>
        <v>4717.8900000000003</v>
      </c>
      <c r="O16" s="6">
        <f t="shared" si="7"/>
        <v>29548.89</v>
      </c>
      <c r="P16" s="24">
        <f t="shared" si="8"/>
        <v>29548.89</v>
      </c>
      <c r="Q16" s="33">
        <v>114856</v>
      </c>
      <c r="R16" s="17">
        <v>21823</v>
      </c>
      <c r="S16" s="17">
        <v>136679</v>
      </c>
      <c r="T16" s="29">
        <v>136679</v>
      </c>
      <c r="U16" s="33">
        <v>85500</v>
      </c>
      <c r="V16" s="17">
        <v>16245</v>
      </c>
      <c r="W16" s="17">
        <v>101745</v>
      </c>
      <c r="X16" s="29">
        <v>101745</v>
      </c>
      <c r="Y16" s="34">
        <v>106652</v>
      </c>
      <c r="Z16" s="17">
        <v>20264</v>
      </c>
      <c r="AA16" s="17">
        <v>126916</v>
      </c>
      <c r="AB16" s="29">
        <v>126916</v>
      </c>
      <c r="AC16" s="6">
        <f>AVERAGE(E16,I16,M16)</f>
        <v>12738.333333333334</v>
      </c>
      <c r="AD16" s="6">
        <f>AVERAGE(G16,K16,O16)</f>
        <v>15158.616666666667</v>
      </c>
      <c r="AE16" s="42">
        <f t="shared" si="9"/>
        <v>15158.616666666667</v>
      </c>
      <c r="AF16" s="8"/>
      <c r="AG16" s="8"/>
    </row>
    <row r="17" spans="1:33" ht="18" customHeight="1" x14ac:dyDescent="0.35">
      <c r="A17" s="21">
        <v>12</v>
      </c>
      <c r="B17" s="22" t="s">
        <v>20</v>
      </c>
      <c r="C17" s="7">
        <v>1</v>
      </c>
      <c r="D17" s="5" t="s">
        <v>34</v>
      </c>
      <c r="E17" s="23">
        <v>22000</v>
      </c>
      <c r="F17" s="6">
        <f t="shared" si="0"/>
        <v>4180</v>
      </c>
      <c r="G17" s="6">
        <f t="shared" si="11"/>
        <v>26180</v>
      </c>
      <c r="H17" s="24">
        <f t="shared" si="2"/>
        <v>26180</v>
      </c>
      <c r="I17" s="32">
        <v>60504</v>
      </c>
      <c r="J17" s="11">
        <f t="shared" si="3"/>
        <v>11495.76</v>
      </c>
      <c r="K17" s="6">
        <f t="shared" si="4"/>
        <v>71999.759999999995</v>
      </c>
      <c r="L17" s="26">
        <f t="shared" si="5"/>
        <v>71999.759999999995</v>
      </c>
      <c r="M17" s="27">
        <v>28812</v>
      </c>
      <c r="N17" s="6">
        <f t="shared" si="6"/>
        <v>5474.28</v>
      </c>
      <c r="O17" s="6">
        <f t="shared" si="7"/>
        <v>34286.28</v>
      </c>
      <c r="P17" s="24">
        <f t="shared" si="8"/>
        <v>34286.28</v>
      </c>
      <c r="Q17" s="28">
        <v>89011</v>
      </c>
      <c r="R17" s="17">
        <v>16912</v>
      </c>
      <c r="S17" s="17">
        <v>105923</v>
      </c>
      <c r="T17" s="29">
        <v>105923</v>
      </c>
      <c r="U17" s="28">
        <v>85000</v>
      </c>
      <c r="V17" s="17">
        <v>16150</v>
      </c>
      <c r="W17" s="17">
        <v>101150</v>
      </c>
      <c r="X17" s="29">
        <v>101150</v>
      </c>
      <c r="Y17" s="30">
        <v>82653</v>
      </c>
      <c r="Z17" s="17">
        <v>15704</v>
      </c>
      <c r="AA17" s="17">
        <v>98357</v>
      </c>
      <c r="AB17" s="29">
        <v>98357</v>
      </c>
      <c r="AC17" s="6">
        <f>AVERAGE(I17,Q17,U17,Y17)</f>
        <v>79292</v>
      </c>
      <c r="AD17" s="6">
        <f>AVERAGE(K17,S17,W17,AA17)</f>
        <v>94357.440000000002</v>
      </c>
      <c r="AE17" s="42">
        <f t="shared" si="9"/>
        <v>94357.440000000002</v>
      </c>
      <c r="AF17" s="8"/>
      <c r="AG17" s="8"/>
    </row>
    <row r="18" spans="1:33" ht="27.75" customHeight="1" x14ac:dyDescent="0.35">
      <c r="A18" s="21">
        <v>13</v>
      </c>
      <c r="B18" s="22" t="s">
        <v>58</v>
      </c>
      <c r="C18" s="5">
        <v>1</v>
      </c>
      <c r="D18" s="5" t="s">
        <v>34</v>
      </c>
      <c r="E18" s="31">
        <v>27500</v>
      </c>
      <c r="F18" s="6">
        <f t="shared" si="0"/>
        <v>5225</v>
      </c>
      <c r="G18" s="6">
        <f t="shared" si="11"/>
        <v>32725</v>
      </c>
      <c r="H18" s="24">
        <f t="shared" si="2"/>
        <v>32725</v>
      </c>
      <c r="I18" s="32">
        <v>84034</v>
      </c>
      <c r="J18" s="11">
        <f t="shared" si="3"/>
        <v>15966.460000000001</v>
      </c>
      <c r="K18" s="6">
        <f t="shared" si="4"/>
        <v>100000.46</v>
      </c>
      <c r="L18" s="26">
        <f t="shared" si="5"/>
        <v>100000.46</v>
      </c>
      <c r="M18" s="35">
        <v>15373</v>
      </c>
      <c r="N18" s="6">
        <f t="shared" si="6"/>
        <v>2920.87</v>
      </c>
      <c r="O18" s="6">
        <f t="shared" si="7"/>
        <v>18293.87</v>
      </c>
      <c r="P18" s="24">
        <f t="shared" si="8"/>
        <v>18293.87</v>
      </c>
      <c r="Q18" s="33">
        <v>1262884</v>
      </c>
      <c r="R18" s="17">
        <v>239948</v>
      </c>
      <c r="S18" s="17">
        <v>1502832</v>
      </c>
      <c r="T18" s="29">
        <v>1502832</v>
      </c>
      <c r="U18" s="33">
        <v>950000</v>
      </c>
      <c r="V18" s="17">
        <v>180500</v>
      </c>
      <c r="W18" s="17">
        <v>1130500</v>
      </c>
      <c r="X18" s="29">
        <v>1130500</v>
      </c>
      <c r="Y18" s="34">
        <v>1172678</v>
      </c>
      <c r="Z18" s="17">
        <v>222809</v>
      </c>
      <c r="AA18" s="17">
        <v>1395487</v>
      </c>
      <c r="AB18" s="29">
        <v>1395487</v>
      </c>
      <c r="AC18" s="6">
        <f>AVERAGE(E18,I18,M18)</f>
        <v>42302.333333333336</v>
      </c>
      <c r="AD18" s="6">
        <f>AVERAGE(G18,K18,O18)</f>
        <v>50339.776666666672</v>
      </c>
      <c r="AE18" s="42">
        <f t="shared" si="9"/>
        <v>50339.776666666672</v>
      </c>
      <c r="AF18" s="8"/>
      <c r="AG18" s="8"/>
    </row>
    <row r="19" spans="1:33" ht="18" customHeight="1" x14ac:dyDescent="0.35">
      <c r="A19" s="21">
        <v>14</v>
      </c>
      <c r="B19" s="22" t="s">
        <v>21</v>
      </c>
      <c r="C19" s="5">
        <v>1</v>
      </c>
      <c r="D19" s="5" t="s">
        <v>32</v>
      </c>
      <c r="E19" s="23">
        <v>16500</v>
      </c>
      <c r="F19" s="6">
        <f t="shared" si="0"/>
        <v>3135</v>
      </c>
      <c r="G19" s="6">
        <f t="shared" si="11"/>
        <v>19635</v>
      </c>
      <c r="H19" s="24">
        <f t="shared" si="2"/>
        <v>19635</v>
      </c>
      <c r="I19" s="32">
        <v>69328</v>
      </c>
      <c r="J19" s="11">
        <f t="shared" si="3"/>
        <v>13172.32</v>
      </c>
      <c r="K19" s="6">
        <f t="shared" si="4"/>
        <v>82500.320000000007</v>
      </c>
      <c r="L19" s="26">
        <f t="shared" si="5"/>
        <v>82500.320000000007</v>
      </c>
      <c r="M19" s="36">
        <v>76861</v>
      </c>
      <c r="N19" s="6">
        <f t="shared" si="6"/>
        <v>14603.59</v>
      </c>
      <c r="O19" s="6">
        <f t="shared" si="7"/>
        <v>91464.59</v>
      </c>
      <c r="P19" s="24">
        <f t="shared" si="8"/>
        <v>91464.59</v>
      </c>
      <c r="Q19" s="28">
        <v>81060</v>
      </c>
      <c r="R19" s="17">
        <v>15401</v>
      </c>
      <c r="S19" s="17">
        <v>96461</v>
      </c>
      <c r="T19" s="29">
        <v>96461</v>
      </c>
      <c r="U19" s="28">
        <v>65000</v>
      </c>
      <c r="V19" s="17">
        <v>12350</v>
      </c>
      <c r="W19" s="17">
        <v>77350</v>
      </c>
      <c r="X19" s="29">
        <v>77350</v>
      </c>
      <c r="Y19" s="30">
        <v>75270</v>
      </c>
      <c r="Z19" s="17">
        <v>14301</v>
      </c>
      <c r="AA19" s="17">
        <v>89571</v>
      </c>
      <c r="AB19" s="29">
        <v>89571</v>
      </c>
      <c r="AC19" s="6">
        <f>AVERAGE(I19,M19,Q19,U19,Y19)</f>
        <v>73503.8</v>
      </c>
      <c r="AD19" s="6">
        <f>AVERAGE(K19,O19,S19,W19,AA19)</f>
        <v>87469.382000000012</v>
      </c>
      <c r="AE19" s="42">
        <f t="shared" si="9"/>
        <v>87469.382000000012</v>
      </c>
      <c r="AF19" s="8"/>
      <c r="AG19" s="8"/>
    </row>
    <row r="20" spans="1:33" ht="20.25" customHeight="1" x14ac:dyDescent="0.35">
      <c r="A20" s="21">
        <v>15</v>
      </c>
      <c r="B20" s="22" t="s">
        <v>22</v>
      </c>
      <c r="C20" s="5">
        <v>1</v>
      </c>
      <c r="D20" s="5" t="s">
        <v>32</v>
      </c>
      <c r="E20" s="23">
        <v>17600</v>
      </c>
      <c r="F20" s="6">
        <f t="shared" si="0"/>
        <v>3344</v>
      </c>
      <c r="G20" s="6">
        <f t="shared" si="11"/>
        <v>20944</v>
      </c>
      <c r="H20" s="24">
        <f t="shared" si="2"/>
        <v>20944</v>
      </c>
      <c r="I20" s="32">
        <v>69328</v>
      </c>
      <c r="J20" s="11">
        <f t="shared" si="3"/>
        <v>13172.32</v>
      </c>
      <c r="K20" s="6">
        <f t="shared" si="4"/>
        <v>82500.320000000007</v>
      </c>
      <c r="L20" s="26">
        <f t="shared" si="5"/>
        <v>82500.320000000007</v>
      </c>
      <c r="M20" s="36">
        <v>61303</v>
      </c>
      <c r="N20" s="6">
        <f t="shared" si="6"/>
        <v>11647.57</v>
      </c>
      <c r="O20" s="6">
        <f t="shared" si="7"/>
        <v>72950.570000000007</v>
      </c>
      <c r="P20" s="24">
        <f t="shared" si="8"/>
        <v>72950.570000000007</v>
      </c>
      <c r="Q20" s="28">
        <v>63000</v>
      </c>
      <c r="R20" s="17">
        <v>11970</v>
      </c>
      <c r="S20" s="17">
        <v>74970</v>
      </c>
      <c r="T20" s="29">
        <v>74970</v>
      </c>
      <c r="U20" s="28">
        <v>65000</v>
      </c>
      <c r="V20" s="17">
        <v>12350</v>
      </c>
      <c r="W20" s="17">
        <v>77350</v>
      </c>
      <c r="X20" s="29">
        <v>77350</v>
      </c>
      <c r="Y20" s="30">
        <v>58500</v>
      </c>
      <c r="Z20" s="17">
        <v>11115</v>
      </c>
      <c r="AA20" s="17">
        <v>69615</v>
      </c>
      <c r="AB20" s="29">
        <v>69615</v>
      </c>
      <c r="AC20" s="6">
        <f>AVERAGE(I20,M20,Q20,U20,Y20)</f>
        <v>63426.2</v>
      </c>
      <c r="AD20" s="6">
        <f>AVERAGE(K20,O20,S20,W20,AA20)</f>
        <v>75477.178</v>
      </c>
      <c r="AE20" s="42">
        <f t="shared" si="9"/>
        <v>75477.178</v>
      </c>
      <c r="AF20" s="8"/>
      <c r="AG20" s="8"/>
    </row>
    <row r="21" spans="1:33" ht="18.75" customHeight="1" x14ac:dyDescent="0.35">
      <c r="A21" s="21">
        <v>16</v>
      </c>
      <c r="B21" s="22" t="s">
        <v>23</v>
      </c>
      <c r="C21" s="5">
        <v>1</v>
      </c>
      <c r="D21" s="5" t="s">
        <v>32</v>
      </c>
      <c r="E21" s="23">
        <v>17600</v>
      </c>
      <c r="F21" s="6">
        <f t="shared" si="0"/>
        <v>3344</v>
      </c>
      <c r="G21" s="6">
        <f t="shared" si="11"/>
        <v>20944</v>
      </c>
      <c r="H21" s="24">
        <f t="shared" si="2"/>
        <v>20944</v>
      </c>
      <c r="I21" s="32">
        <v>69328</v>
      </c>
      <c r="J21" s="11">
        <f t="shared" si="3"/>
        <v>13172.32</v>
      </c>
      <c r="K21" s="6">
        <f t="shared" si="4"/>
        <v>82500.320000000007</v>
      </c>
      <c r="L21" s="26">
        <f t="shared" si="5"/>
        <v>82500.320000000007</v>
      </c>
      <c r="M21" s="35">
        <v>117663</v>
      </c>
      <c r="N21" s="6">
        <f t="shared" si="6"/>
        <v>22355.97</v>
      </c>
      <c r="O21" s="6">
        <f t="shared" si="7"/>
        <v>140018.97</v>
      </c>
      <c r="P21" s="24">
        <f t="shared" si="8"/>
        <v>140018.97</v>
      </c>
      <c r="Q21" s="33">
        <v>324849</v>
      </c>
      <c r="R21" s="17">
        <v>61721</v>
      </c>
      <c r="S21" s="17">
        <v>386570</v>
      </c>
      <c r="T21" s="29">
        <v>386570</v>
      </c>
      <c r="U21" s="28">
        <v>250000</v>
      </c>
      <c r="V21" s="17">
        <v>47500</v>
      </c>
      <c r="W21" s="17">
        <v>297500</v>
      </c>
      <c r="X21" s="29">
        <v>297500</v>
      </c>
      <c r="Y21" s="34">
        <v>301646</v>
      </c>
      <c r="Z21" s="17">
        <v>57313</v>
      </c>
      <c r="AA21" s="17">
        <v>358959</v>
      </c>
      <c r="AB21" s="29">
        <v>358959</v>
      </c>
      <c r="AC21" s="6">
        <f>AVERAGE(I21,M21,U21)</f>
        <v>145663.66666666666</v>
      </c>
      <c r="AD21" s="6">
        <f>AVERAGE(K21,O21,W21)</f>
        <v>173339.76333333334</v>
      </c>
      <c r="AE21" s="42">
        <f t="shared" si="9"/>
        <v>173339.76333333334</v>
      </c>
      <c r="AF21" s="8"/>
      <c r="AG21" s="8"/>
    </row>
    <row r="22" spans="1:33" ht="108" customHeight="1" x14ac:dyDescent="0.35">
      <c r="A22" s="21">
        <v>17</v>
      </c>
      <c r="B22" s="22" t="s">
        <v>29</v>
      </c>
      <c r="C22" s="7">
        <v>1</v>
      </c>
      <c r="D22" s="5" t="s">
        <v>35</v>
      </c>
      <c r="E22" s="23">
        <v>16500</v>
      </c>
      <c r="F22" s="6">
        <f t="shared" si="0"/>
        <v>3135</v>
      </c>
      <c r="G22" s="6">
        <f t="shared" si="11"/>
        <v>19635</v>
      </c>
      <c r="H22" s="24">
        <f t="shared" si="2"/>
        <v>19635</v>
      </c>
      <c r="I22" s="32">
        <v>72269</v>
      </c>
      <c r="J22" s="11">
        <f t="shared" si="3"/>
        <v>13731.11</v>
      </c>
      <c r="K22" s="6">
        <f t="shared" si="4"/>
        <v>86000.11</v>
      </c>
      <c r="L22" s="26">
        <f t="shared" si="5"/>
        <v>86000.11</v>
      </c>
      <c r="M22" s="35">
        <v>96969</v>
      </c>
      <c r="N22" s="6">
        <f t="shared" si="6"/>
        <v>18424.11</v>
      </c>
      <c r="O22" s="6">
        <f t="shared" si="7"/>
        <v>115393.11</v>
      </c>
      <c r="P22" s="24">
        <f t="shared" si="8"/>
        <v>115393.11</v>
      </c>
      <c r="Q22" s="28">
        <v>154000</v>
      </c>
      <c r="R22" s="17">
        <v>29260</v>
      </c>
      <c r="S22" s="17">
        <v>183260</v>
      </c>
      <c r="T22" s="29">
        <v>183260</v>
      </c>
      <c r="U22" s="28">
        <v>125000</v>
      </c>
      <c r="V22" s="17">
        <v>23750</v>
      </c>
      <c r="W22" s="17">
        <v>148750</v>
      </c>
      <c r="X22" s="29">
        <v>148750</v>
      </c>
      <c r="Y22" s="30">
        <v>143000</v>
      </c>
      <c r="Z22" s="17">
        <v>27170</v>
      </c>
      <c r="AA22" s="17">
        <v>170170</v>
      </c>
      <c r="AB22" s="29">
        <v>170170</v>
      </c>
      <c r="AC22" s="6">
        <f>AVERAGE(I22,M22,Q22,U22,Y22)</f>
        <v>118247.6</v>
      </c>
      <c r="AD22" s="6">
        <f>AVERAGE(K22,O22,S22,W22,AA22)</f>
        <v>140714.644</v>
      </c>
      <c r="AE22" s="42">
        <f t="shared" si="9"/>
        <v>140714.644</v>
      </c>
      <c r="AF22" s="8"/>
      <c r="AG22" s="8"/>
    </row>
    <row r="23" spans="1:33" ht="18.75" customHeight="1" x14ac:dyDescent="0.35">
      <c r="A23" s="21">
        <v>18</v>
      </c>
      <c r="B23" s="22" t="s">
        <v>24</v>
      </c>
      <c r="C23" s="5">
        <v>1</v>
      </c>
      <c r="D23" s="5" t="s">
        <v>32</v>
      </c>
      <c r="E23" s="23">
        <v>49500</v>
      </c>
      <c r="F23" s="6">
        <f t="shared" si="0"/>
        <v>9405</v>
      </c>
      <c r="G23" s="6">
        <f t="shared" si="11"/>
        <v>58905</v>
      </c>
      <c r="H23" s="24">
        <f t="shared" si="2"/>
        <v>58905</v>
      </c>
      <c r="I23" s="32">
        <v>91597</v>
      </c>
      <c r="J23" s="11">
        <f t="shared" si="3"/>
        <v>17403.43</v>
      </c>
      <c r="K23" s="6">
        <f t="shared" si="4"/>
        <v>109000.43</v>
      </c>
      <c r="L23" s="26">
        <f t="shared" si="5"/>
        <v>109000.43</v>
      </c>
      <c r="M23" s="36">
        <v>122393</v>
      </c>
      <c r="N23" s="6">
        <f t="shared" si="6"/>
        <v>23254.670000000002</v>
      </c>
      <c r="O23" s="6">
        <f t="shared" si="7"/>
        <v>145647.67000000001</v>
      </c>
      <c r="P23" s="24">
        <f t="shared" si="8"/>
        <v>145647.67000000001</v>
      </c>
      <c r="Q23" s="28">
        <v>112000</v>
      </c>
      <c r="R23" s="17">
        <v>21280</v>
      </c>
      <c r="S23" s="17">
        <v>133280</v>
      </c>
      <c r="T23" s="29">
        <v>133280</v>
      </c>
      <c r="U23" s="28">
        <v>95000</v>
      </c>
      <c r="V23" s="17">
        <v>18050</v>
      </c>
      <c r="W23" s="17">
        <v>113050</v>
      </c>
      <c r="X23" s="29">
        <v>113050</v>
      </c>
      <c r="Y23" s="30">
        <v>104000</v>
      </c>
      <c r="Z23" s="17">
        <v>19760</v>
      </c>
      <c r="AA23" s="17">
        <v>123760</v>
      </c>
      <c r="AB23" s="29">
        <v>123760</v>
      </c>
      <c r="AC23" s="6">
        <f>AVERAGE(I23,M23,Q23,U23,Y23)</f>
        <v>104998</v>
      </c>
      <c r="AD23" s="6">
        <f>AVERAGE(K23,O23,S23,W23,AA23)</f>
        <v>124947.62</v>
      </c>
      <c r="AE23" s="42">
        <f t="shared" si="9"/>
        <v>124947.62</v>
      </c>
      <c r="AF23" s="8"/>
      <c r="AG23" s="8"/>
    </row>
    <row r="24" spans="1:33" ht="58" customHeight="1" x14ac:dyDescent="0.35">
      <c r="A24" s="21">
        <v>19</v>
      </c>
      <c r="B24" s="22" t="s">
        <v>53</v>
      </c>
      <c r="C24" s="5">
        <v>1</v>
      </c>
      <c r="D24" s="5" t="s">
        <v>32</v>
      </c>
      <c r="E24" s="31">
        <v>20790</v>
      </c>
      <c r="F24" s="6">
        <f t="shared" si="0"/>
        <v>3950.1</v>
      </c>
      <c r="G24" s="6">
        <f t="shared" si="11"/>
        <v>24740.1</v>
      </c>
      <c r="H24" s="24">
        <f t="shared" si="2"/>
        <v>24740.1</v>
      </c>
      <c r="I24" s="32">
        <v>82353</v>
      </c>
      <c r="J24" s="11">
        <f t="shared" si="3"/>
        <v>15647.07</v>
      </c>
      <c r="K24" s="6">
        <f t="shared" si="4"/>
        <v>98000.07</v>
      </c>
      <c r="L24" s="26">
        <f t="shared" si="5"/>
        <v>98000.07</v>
      </c>
      <c r="M24" s="36">
        <v>44937</v>
      </c>
      <c r="N24" s="6">
        <f t="shared" si="6"/>
        <v>8538.0300000000007</v>
      </c>
      <c r="O24" s="6">
        <f t="shared" si="7"/>
        <v>53475.03</v>
      </c>
      <c r="P24" s="24">
        <f t="shared" si="8"/>
        <v>53475.03</v>
      </c>
      <c r="Q24" s="28">
        <v>18060</v>
      </c>
      <c r="R24" s="17">
        <v>3431</v>
      </c>
      <c r="S24" s="17">
        <v>21491</v>
      </c>
      <c r="T24" s="29">
        <v>21491</v>
      </c>
      <c r="U24" s="28">
        <v>16000</v>
      </c>
      <c r="V24" s="17">
        <v>3040</v>
      </c>
      <c r="W24" s="17">
        <v>19040</v>
      </c>
      <c r="X24" s="29">
        <v>19040</v>
      </c>
      <c r="Y24" s="30">
        <v>16770</v>
      </c>
      <c r="Z24" s="17">
        <v>3186</v>
      </c>
      <c r="AA24" s="17">
        <v>19956</v>
      </c>
      <c r="AB24" s="29">
        <v>19956</v>
      </c>
      <c r="AC24" s="6">
        <f>AVERAGE(E24,I24,M24,Q24,U24,Y24)</f>
        <v>33151.666666666664</v>
      </c>
      <c r="AD24" s="6">
        <f t="shared" si="10"/>
        <v>39450.366666666669</v>
      </c>
      <c r="AE24" s="42">
        <f t="shared" si="9"/>
        <v>39450.366666666669</v>
      </c>
      <c r="AF24" s="8"/>
      <c r="AG24" s="8"/>
    </row>
    <row r="25" spans="1:33" ht="18" customHeight="1" x14ac:dyDescent="0.35">
      <c r="A25" s="21">
        <v>20</v>
      </c>
      <c r="B25" s="22" t="s">
        <v>30</v>
      </c>
      <c r="C25" s="5">
        <v>1</v>
      </c>
      <c r="D25" s="5" t="s">
        <v>32</v>
      </c>
      <c r="E25" s="31">
        <v>7920</v>
      </c>
      <c r="F25" s="6">
        <f t="shared" si="0"/>
        <v>1504.8</v>
      </c>
      <c r="G25" s="6">
        <f t="shared" si="11"/>
        <v>9424.7999999999993</v>
      </c>
      <c r="H25" s="24">
        <f t="shared" si="2"/>
        <v>9424.7999999999993</v>
      </c>
      <c r="I25" s="32">
        <v>12017</v>
      </c>
      <c r="J25" s="11">
        <f t="shared" si="3"/>
        <v>2283.23</v>
      </c>
      <c r="K25" s="6">
        <f t="shared" si="4"/>
        <v>14300.23</v>
      </c>
      <c r="L25" s="26">
        <f t="shared" si="5"/>
        <v>14300.23</v>
      </c>
      <c r="M25" s="36">
        <v>10643</v>
      </c>
      <c r="N25" s="6">
        <f t="shared" si="6"/>
        <v>2022.17</v>
      </c>
      <c r="O25" s="6">
        <f t="shared" si="7"/>
        <v>12665.17</v>
      </c>
      <c r="P25" s="24">
        <f t="shared" si="8"/>
        <v>12665.17</v>
      </c>
      <c r="Q25" s="28">
        <v>6000</v>
      </c>
      <c r="R25" s="17">
        <v>1140</v>
      </c>
      <c r="S25" s="17">
        <v>7140</v>
      </c>
      <c r="T25" s="29">
        <v>7140</v>
      </c>
      <c r="U25" s="33">
        <v>135000</v>
      </c>
      <c r="V25" s="17">
        <v>25650</v>
      </c>
      <c r="W25" s="17">
        <v>160650</v>
      </c>
      <c r="X25" s="29">
        <v>160650</v>
      </c>
      <c r="Y25" s="30">
        <v>5200</v>
      </c>
      <c r="Z25" s="17">
        <v>988</v>
      </c>
      <c r="AA25" s="17">
        <v>6188</v>
      </c>
      <c r="AB25" s="29">
        <v>6188</v>
      </c>
      <c r="AC25" s="6">
        <f>AVERAGE(E25,I25,M25,Q25,Y25)</f>
        <v>8356</v>
      </c>
      <c r="AD25" s="6">
        <f>AVERAGE(G25,K25,O25,S25,AA25)</f>
        <v>9943.64</v>
      </c>
      <c r="AE25" s="42">
        <f t="shared" si="9"/>
        <v>9943.64</v>
      </c>
      <c r="AF25" s="8"/>
      <c r="AG25" s="8"/>
    </row>
    <row r="26" spans="1:33" ht="18.75" customHeight="1" x14ac:dyDescent="0.35">
      <c r="A26" s="21">
        <v>21</v>
      </c>
      <c r="B26" s="22" t="s">
        <v>31</v>
      </c>
      <c r="C26" s="7">
        <v>1</v>
      </c>
      <c r="D26" s="5" t="s">
        <v>32</v>
      </c>
      <c r="E26" s="31">
        <v>3630</v>
      </c>
      <c r="F26" s="6">
        <f t="shared" si="0"/>
        <v>689.7</v>
      </c>
      <c r="G26" s="6">
        <f t="shared" si="11"/>
        <v>4319.7</v>
      </c>
      <c r="H26" s="24">
        <f t="shared" si="2"/>
        <v>4319.7</v>
      </c>
      <c r="I26" s="25">
        <v>24370</v>
      </c>
      <c r="J26" s="11">
        <f t="shared" si="3"/>
        <v>4630.3</v>
      </c>
      <c r="K26" s="6">
        <f t="shared" si="4"/>
        <v>29000.3</v>
      </c>
      <c r="L26" s="26">
        <f t="shared" si="5"/>
        <v>29000.3</v>
      </c>
      <c r="M26" s="36">
        <v>17738</v>
      </c>
      <c r="N26" s="6">
        <f t="shared" si="6"/>
        <v>3370.2200000000003</v>
      </c>
      <c r="O26" s="6">
        <f t="shared" si="7"/>
        <v>21108.22</v>
      </c>
      <c r="P26" s="24">
        <f t="shared" si="8"/>
        <v>21108.22</v>
      </c>
      <c r="Q26" s="28">
        <v>10000</v>
      </c>
      <c r="R26" s="17">
        <v>1900</v>
      </c>
      <c r="S26" s="17">
        <v>11900</v>
      </c>
      <c r="T26" s="29">
        <v>11900</v>
      </c>
      <c r="U26" s="33">
        <v>125000</v>
      </c>
      <c r="V26" s="17">
        <v>23750</v>
      </c>
      <c r="W26" s="17">
        <v>148750</v>
      </c>
      <c r="X26" s="29">
        <v>148750</v>
      </c>
      <c r="Y26" s="30">
        <v>9750</v>
      </c>
      <c r="Z26" s="17">
        <v>1853</v>
      </c>
      <c r="AA26" s="17">
        <v>11603</v>
      </c>
      <c r="AB26" s="29">
        <v>11603</v>
      </c>
      <c r="AC26" s="6">
        <f>AVERAGE(E26,M26,Q26,Y26)</f>
        <v>10279.5</v>
      </c>
      <c r="AD26" s="6">
        <f>AVERAGE(G26,O26,S26,AA26)</f>
        <v>12232.73</v>
      </c>
      <c r="AE26" s="42">
        <f t="shared" si="9"/>
        <v>12232.73</v>
      </c>
      <c r="AF26" s="8"/>
      <c r="AG26" s="8"/>
    </row>
    <row r="27" spans="1:33" ht="29.25" customHeight="1" x14ac:dyDescent="0.35">
      <c r="A27" s="21">
        <v>22</v>
      </c>
      <c r="B27" s="22" t="s">
        <v>54</v>
      </c>
      <c r="C27" s="5">
        <v>1</v>
      </c>
      <c r="D27" s="5" t="s">
        <v>32</v>
      </c>
      <c r="E27" s="31">
        <v>22000</v>
      </c>
      <c r="F27" s="6">
        <f t="shared" si="0"/>
        <v>4180</v>
      </c>
      <c r="G27" s="6">
        <f t="shared" si="11"/>
        <v>26180</v>
      </c>
      <c r="H27" s="24">
        <f t="shared" si="2"/>
        <v>26180</v>
      </c>
      <c r="I27" s="32">
        <v>36303</v>
      </c>
      <c r="J27" s="11">
        <f t="shared" si="3"/>
        <v>6897.57</v>
      </c>
      <c r="K27" s="6">
        <v>43200</v>
      </c>
      <c r="L27" s="26">
        <f t="shared" si="5"/>
        <v>43200</v>
      </c>
      <c r="M27" s="36">
        <v>21286</v>
      </c>
      <c r="N27" s="6">
        <f t="shared" si="6"/>
        <v>4044.34</v>
      </c>
      <c r="O27" s="6">
        <f t="shared" si="7"/>
        <v>25330.34</v>
      </c>
      <c r="P27" s="24">
        <f t="shared" si="8"/>
        <v>25330.34</v>
      </c>
      <c r="Q27" s="28">
        <v>0</v>
      </c>
      <c r="R27" s="18" t="s">
        <v>45</v>
      </c>
      <c r="S27" s="18" t="s">
        <v>44</v>
      </c>
      <c r="T27" s="39" t="s">
        <v>44</v>
      </c>
      <c r="U27" s="38" t="s">
        <v>47</v>
      </c>
      <c r="V27" s="18" t="s">
        <v>44</v>
      </c>
      <c r="W27" s="18" t="s">
        <v>44</v>
      </c>
      <c r="X27" s="39" t="s">
        <v>44</v>
      </c>
      <c r="Y27" s="40"/>
      <c r="Z27" s="18" t="s">
        <v>44</v>
      </c>
      <c r="AA27" s="18" t="s">
        <v>44</v>
      </c>
      <c r="AB27" s="39" t="s">
        <v>44</v>
      </c>
      <c r="AC27" s="6">
        <f>AVERAGE(E27,I27,M27)</f>
        <v>26529.666666666668</v>
      </c>
      <c r="AD27" s="6">
        <f>AVERAGE(G27,K27,O27)</f>
        <v>31570.113333333331</v>
      </c>
      <c r="AE27" s="42">
        <f t="shared" si="9"/>
        <v>31570.113333333331</v>
      </c>
      <c r="AF27" s="8"/>
      <c r="AG27" s="8"/>
    </row>
    <row r="28" spans="1:33" ht="43.5" customHeight="1" x14ac:dyDescent="0.35">
      <c r="A28" s="21">
        <v>23</v>
      </c>
      <c r="B28" s="22" t="s">
        <v>38</v>
      </c>
      <c r="C28" s="5">
        <v>1</v>
      </c>
      <c r="D28" s="5" t="s">
        <v>32</v>
      </c>
      <c r="E28" s="23">
        <v>11000</v>
      </c>
      <c r="F28" s="6">
        <f t="shared" si="0"/>
        <v>2090</v>
      </c>
      <c r="G28" s="6">
        <f t="shared" si="11"/>
        <v>13090</v>
      </c>
      <c r="H28" s="24">
        <f t="shared" si="2"/>
        <v>13090</v>
      </c>
      <c r="I28" s="32">
        <v>41849</v>
      </c>
      <c r="J28" s="11">
        <f t="shared" si="3"/>
        <v>7951.31</v>
      </c>
      <c r="K28" s="6">
        <f t="shared" si="4"/>
        <v>49800.31</v>
      </c>
      <c r="L28" s="26">
        <f t="shared" si="5"/>
        <v>49800.31</v>
      </c>
      <c r="M28" s="27">
        <v>7072</v>
      </c>
      <c r="N28" s="6">
        <f t="shared" si="6"/>
        <v>1343.68</v>
      </c>
      <c r="O28" s="6">
        <f t="shared" si="7"/>
        <v>8415.68</v>
      </c>
      <c r="P28" s="24">
        <f t="shared" si="8"/>
        <v>8415.68</v>
      </c>
      <c r="Q28" s="28">
        <v>46200</v>
      </c>
      <c r="R28" s="17">
        <v>8778</v>
      </c>
      <c r="S28" s="17">
        <v>54978</v>
      </c>
      <c r="T28" s="29">
        <v>54978</v>
      </c>
      <c r="U28" s="28">
        <v>35000</v>
      </c>
      <c r="V28" s="17">
        <v>6650</v>
      </c>
      <c r="W28" s="17">
        <v>41650</v>
      </c>
      <c r="X28" s="29">
        <v>41650</v>
      </c>
      <c r="Y28" s="30">
        <v>42900</v>
      </c>
      <c r="Z28" s="17">
        <v>8151</v>
      </c>
      <c r="AA28" s="17">
        <v>51051</v>
      </c>
      <c r="AB28" s="29">
        <v>51051</v>
      </c>
      <c r="AC28" s="6">
        <f>AVERAGE(I28,Q28,U28,Y28)</f>
        <v>41487.25</v>
      </c>
      <c r="AD28" s="6">
        <f>AVERAGE(K28,S28,W28,AA28)</f>
        <v>49369.827499999999</v>
      </c>
      <c r="AE28" s="42">
        <f t="shared" si="9"/>
        <v>49369.827499999999</v>
      </c>
      <c r="AF28" s="8"/>
      <c r="AG28" s="8"/>
    </row>
    <row r="29" spans="1:33" ht="30.75" customHeight="1" x14ac:dyDescent="0.35">
      <c r="A29" s="21">
        <v>24</v>
      </c>
      <c r="B29" s="22" t="s">
        <v>59</v>
      </c>
      <c r="C29" s="5">
        <v>1</v>
      </c>
      <c r="D29" s="5" t="s">
        <v>32</v>
      </c>
      <c r="E29" s="23">
        <v>16500</v>
      </c>
      <c r="F29" s="6">
        <f t="shared" si="0"/>
        <v>3135</v>
      </c>
      <c r="G29" s="6">
        <f t="shared" si="11"/>
        <v>19635</v>
      </c>
      <c r="H29" s="24">
        <f t="shared" si="2"/>
        <v>19635</v>
      </c>
      <c r="I29" s="32">
        <v>50336</v>
      </c>
      <c r="J29" s="11">
        <f t="shared" si="3"/>
        <v>9563.84</v>
      </c>
      <c r="K29" s="6">
        <f t="shared" ref="K29:K35" si="12">I29+J29</f>
        <v>59899.839999999997</v>
      </c>
      <c r="L29" s="26">
        <f t="shared" si="5"/>
        <v>59899.839999999997</v>
      </c>
      <c r="M29" s="27">
        <v>2838</v>
      </c>
      <c r="N29" s="6">
        <f t="shared" si="6"/>
        <v>539.22</v>
      </c>
      <c r="O29" s="6">
        <f t="shared" si="7"/>
        <v>3377.2200000000003</v>
      </c>
      <c r="P29" s="24">
        <f t="shared" si="8"/>
        <v>3377.2200000000003</v>
      </c>
      <c r="Q29" s="28">
        <v>60060</v>
      </c>
      <c r="R29" s="17">
        <v>11411</v>
      </c>
      <c r="S29" s="17">
        <v>71471</v>
      </c>
      <c r="T29" s="29">
        <v>71471</v>
      </c>
      <c r="U29" s="28">
        <v>45000</v>
      </c>
      <c r="V29" s="17">
        <v>8550</v>
      </c>
      <c r="W29" s="17">
        <v>53550</v>
      </c>
      <c r="X29" s="29">
        <v>53550</v>
      </c>
      <c r="Y29" s="30">
        <v>55770</v>
      </c>
      <c r="Z29" s="17">
        <v>10596</v>
      </c>
      <c r="AA29" s="17">
        <v>66366</v>
      </c>
      <c r="AB29" s="29">
        <v>66366</v>
      </c>
      <c r="AC29" s="6">
        <f>AVERAGE(I29,Q29,U29,Y29)</f>
        <v>52791.5</v>
      </c>
      <c r="AD29" s="6">
        <f>AVERAGE(K29,S29,W29,AA29)</f>
        <v>62821.71</v>
      </c>
      <c r="AE29" s="42">
        <f t="shared" si="9"/>
        <v>62821.71</v>
      </c>
      <c r="AF29" s="8"/>
      <c r="AG29" s="8"/>
    </row>
    <row r="30" spans="1:33" ht="18" customHeight="1" x14ac:dyDescent="0.35">
      <c r="A30" s="21">
        <v>25</v>
      </c>
      <c r="B30" s="22" t="s">
        <v>25</v>
      </c>
      <c r="C30" s="5">
        <v>1</v>
      </c>
      <c r="D30" s="5" t="s">
        <v>36</v>
      </c>
      <c r="E30" s="23">
        <v>27500</v>
      </c>
      <c r="F30" s="6">
        <f t="shared" si="0"/>
        <v>5225</v>
      </c>
      <c r="G30" s="6">
        <f t="shared" si="11"/>
        <v>32725</v>
      </c>
      <c r="H30" s="24">
        <f t="shared" si="2"/>
        <v>32725</v>
      </c>
      <c r="I30" s="32">
        <v>69748</v>
      </c>
      <c r="J30" s="11">
        <f t="shared" si="3"/>
        <v>13252.12</v>
      </c>
      <c r="K30" s="6">
        <f t="shared" si="12"/>
        <v>83000.12</v>
      </c>
      <c r="L30" s="26">
        <f t="shared" si="5"/>
        <v>83000.12</v>
      </c>
      <c r="M30" s="36">
        <v>48082</v>
      </c>
      <c r="N30" s="6">
        <f t="shared" si="6"/>
        <v>9135.58</v>
      </c>
      <c r="O30" s="6">
        <f t="shared" si="7"/>
        <v>57217.58</v>
      </c>
      <c r="P30" s="24">
        <f t="shared" si="8"/>
        <v>57217.58</v>
      </c>
      <c r="Q30" s="28">
        <v>70000</v>
      </c>
      <c r="R30" s="17">
        <v>13300</v>
      </c>
      <c r="S30" s="17">
        <v>83300</v>
      </c>
      <c r="T30" s="29">
        <v>83300</v>
      </c>
      <c r="U30" s="28">
        <v>55000</v>
      </c>
      <c r="V30" s="17">
        <v>10450</v>
      </c>
      <c r="W30" s="17">
        <v>65450</v>
      </c>
      <c r="X30" s="29">
        <v>65450</v>
      </c>
      <c r="Y30" s="30">
        <v>65000</v>
      </c>
      <c r="Z30" s="17">
        <v>12350</v>
      </c>
      <c r="AA30" s="17">
        <v>77350</v>
      </c>
      <c r="AB30" s="29">
        <v>77350</v>
      </c>
      <c r="AC30" s="6">
        <f>AVERAGE(I30,M30,Q30,U30,Y30)</f>
        <v>61566</v>
      </c>
      <c r="AD30" s="6">
        <f>AVERAGE(K30,O30,S30,W30,AA30)</f>
        <v>73263.540000000008</v>
      </c>
      <c r="AE30" s="42">
        <f t="shared" si="9"/>
        <v>73263.540000000008</v>
      </c>
      <c r="AF30" s="8"/>
      <c r="AG30" s="8"/>
    </row>
    <row r="31" spans="1:33" ht="28.5" customHeight="1" x14ac:dyDescent="0.35">
      <c r="A31" s="21">
        <v>26</v>
      </c>
      <c r="B31" s="22" t="s">
        <v>26</v>
      </c>
      <c r="C31" s="5">
        <v>1</v>
      </c>
      <c r="D31" s="5" t="s">
        <v>36</v>
      </c>
      <c r="E31" s="23">
        <v>66000</v>
      </c>
      <c r="F31" s="6">
        <f t="shared" si="0"/>
        <v>12540</v>
      </c>
      <c r="G31" s="6">
        <f t="shared" si="11"/>
        <v>78540</v>
      </c>
      <c r="H31" s="24">
        <f t="shared" si="2"/>
        <v>78540</v>
      </c>
      <c r="I31" s="25">
        <v>72269</v>
      </c>
      <c r="J31" s="11">
        <f t="shared" si="3"/>
        <v>13731.11</v>
      </c>
      <c r="K31" s="6">
        <f t="shared" si="12"/>
        <v>86000.11</v>
      </c>
      <c r="L31" s="26">
        <f t="shared" si="5"/>
        <v>86000.11</v>
      </c>
      <c r="M31" s="27">
        <v>108558</v>
      </c>
      <c r="N31" s="6">
        <f t="shared" si="6"/>
        <v>20626.02</v>
      </c>
      <c r="O31" s="6">
        <f t="shared" si="7"/>
        <v>129184.02</v>
      </c>
      <c r="P31" s="24">
        <f t="shared" si="8"/>
        <v>129184.02</v>
      </c>
      <c r="Q31" s="28">
        <v>25200</v>
      </c>
      <c r="R31" s="17">
        <v>4788</v>
      </c>
      <c r="S31" s="17">
        <v>29988</v>
      </c>
      <c r="T31" s="29">
        <v>29988</v>
      </c>
      <c r="U31" s="28">
        <v>25000</v>
      </c>
      <c r="V31" s="17">
        <v>4750</v>
      </c>
      <c r="W31" s="17">
        <v>29750</v>
      </c>
      <c r="X31" s="29">
        <v>29750</v>
      </c>
      <c r="Y31" s="30">
        <v>23400</v>
      </c>
      <c r="Z31" s="17">
        <v>4446</v>
      </c>
      <c r="AA31" s="17">
        <v>27846</v>
      </c>
      <c r="AB31" s="29">
        <v>27846</v>
      </c>
      <c r="AC31" s="6">
        <f>AVERAGE(Q31,U31,Y31)</f>
        <v>24533.333333333332</v>
      </c>
      <c r="AD31" s="6">
        <f>AVERAGE(S31,W31,AA31)</f>
        <v>29194.666666666668</v>
      </c>
      <c r="AE31" s="42">
        <f t="shared" si="9"/>
        <v>29194.666666666668</v>
      </c>
      <c r="AF31" s="8"/>
      <c r="AG31" s="8"/>
    </row>
    <row r="32" spans="1:33" x14ac:dyDescent="0.35">
      <c r="A32" s="21">
        <v>27</v>
      </c>
      <c r="B32" s="22" t="s">
        <v>27</v>
      </c>
      <c r="C32" s="7">
        <v>1</v>
      </c>
      <c r="D32" s="5" t="s">
        <v>37</v>
      </c>
      <c r="E32" s="31">
        <v>89100</v>
      </c>
      <c r="F32" s="6">
        <f t="shared" si="0"/>
        <v>16929</v>
      </c>
      <c r="G32" s="6">
        <f t="shared" si="11"/>
        <v>106029</v>
      </c>
      <c r="H32" s="24">
        <f t="shared" si="2"/>
        <v>106029</v>
      </c>
      <c r="I32" s="32">
        <v>54202</v>
      </c>
      <c r="J32" s="11">
        <f t="shared" si="3"/>
        <v>10298.380000000001</v>
      </c>
      <c r="K32" s="6">
        <f t="shared" si="12"/>
        <v>64500.380000000005</v>
      </c>
      <c r="L32" s="26">
        <f t="shared" si="5"/>
        <v>64500.380000000005</v>
      </c>
      <c r="M32" s="36">
        <v>44842</v>
      </c>
      <c r="N32" s="6">
        <f t="shared" si="6"/>
        <v>8519.98</v>
      </c>
      <c r="O32" s="6">
        <f t="shared" si="7"/>
        <v>53361.979999999996</v>
      </c>
      <c r="P32" s="24">
        <f t="shared" si="8"/>
        <v>53361.979999999996</v>
      </c>
      <c r="Q32" s="28">
        <v>50400</v>
      </c>
      <c r="R32" s="17">
        <v>9576</v>
      </c>
      <c r="S32" s="17">
        <v>59976</v>
      </c>
      <c r="T32" s="29">
        <v>59976</v>
      </c>
      <c r="U32" s="33">
        <v>38000</v>
      </c>
      <c r="V32" s="17">
        <v>7220</v>
      </c>
      <c r="W32" s="17">
        <v>45220</v>
      </c>
      <c r="X32" s="29">
        <v>45220</v>
      </c>
      <c r="Y32" s="30">
        <v>46800</v>
      </c>
      <c r="Z32" s="17">
        <v>8892</v>
      </c>
      <c r="AA32" s="17">
        <v>55692</v>
      </c>
      <c r="AB32" s="29">
        <v>55692</v>
      </c>
      <c r="AC32" s="6">
        <f>AVERAGE(E32,I32,M32,Q32,Y32)</f>
        <v>57068.800000000003</v>
      </c>
      <c r="AD32" s="6">
        <f>AVERAGE(G32,K32,O32,S32,AA32)</f>
        <v>67911.872000000003</v>
      </c>
      <c r="AE32" s="42">
        <f t="shared" si="9"/>
        <v>67911.872000000003</v>
      </c>
      <c r="AF32" s="8"/>
      <c r="AG32" s="8"/>
    </row>
    <row r="33" spans="1:33" ht="58" customHeight="1" x14ac:dyDescent="0.35">
      <c r="A33" s="21">
        <v>28</v>
      </c>
      <c r="B33" s="22" t="s">
        <v>55</v>
      </c>
      <c r="C33" s="5">
        <v>1</v>
      </c>
      <c r="D33" s="5" t="s">
        <v>36</v>
      </c>
      <c r="E33" s="23">
        <v>8030</v>
      </c>
      <c r="F33" s="6">
        <f t="shared" si="0"/>
        <v>1525.7</v>
      </c>
      <c r="G33" s="6">
        <f t="shared" si="11"/>
        <v>9555.7000000000007</v>
      </c>
      <c r="H33" s="24">
        <f t="shared" si="2"/>
        <v>9555.7000000000007</v>
      </c>
      <c r="I33" s="32">
        <v>41597</v>
      </c>
      <c r="J33" s="11">
        <f t="shared" si="3"/>
        <v>7903.43</v>
      </c>
      <c r="K33" s="6">
        <f t="shared" si="12"/>
        <v>49500.43</v>
      </c>
      <c r="L33" s="26">
        <f t="shared" si="5"/>
        <v>49500.43</v>
      </c>
      <c r="M33" s="36">
        <v>70716</v>
      </c>
      <c r="N33" s="6">
        <f t="shared" si="6"/>
        <v>13436.04</v>
      </c>
      <c r="O33" s="6">
        <f t="shared" si="7"/>
        <v>84152.040000000008</v>
      </c>
      <c r="P33" s="24">
        <f t="shared" si="8"/>
        <v>84152.040000000008</v>
      </c>
      <c r="Q33" s="28">
        <v>63000</v>
      </c>
      <c r="R33" s="17">
        <v>11970</v>
      </c>
      <c r="S33" s="17">
        <v>74970</v>
      </c>
      <c r="T33" s="29">
        <v>74970</v>
      </c>
      <c r="U33" s="28">
        <v>55000</v>
      </c>
      <c r="V33" s="17">
        <v>10450</v>
      </c>
      <c r="W33" s="17">
        <v>65450</v>
      </c>
      <c r="X33" s="29">
        <v>65450</v>
      </c>
      <c r="Y33" s="30">
        <v>58500</v>
      </c>
      <c r="Z33" s="17">
        <v>11115</v>
      </c>
      <c r="AA33" s="17">
        <v>69615</v>
      </c>
      <c r="AB33" s="29">
        <v>69615</v>
      </c>
      <c r="AC33" s="6">
        <f>AVERAGE(I33,M33,Q33,U33,Y33)</f>
        <v>57762.6</v>
      </c>
      <c r="AD33" s="6">
        <f>AVERAGE(K33,O33,S33,W33,AA33)</f>
        <v>68737.493999999992</v>
      </c>
      <c r="AE33" s="42">
        <f t="shared" si="9"/>
        <v>68737.493999999992</v>
      </c>
      <c r="AF33" s="8"/>
      <c r="AG33" s="8"/>
    </row>
    <row r="34" spans="1:33" ht="46" customHeight="1" x14ac:dyDescent="0.35">
      <c r="A34" s="21">
        <v>29</v>
      </c>
      <c r="B34" s="22" t="s">
        <v>56</v>
      </c>
      <c r="C34" s="5">
        <v>1</v>
      </c>
      <c r="D34" s="5" t="s">
        <v>32</v>
      </c>
      <c r="E34" s="31">
        <v>159390</v>
      </c>
      <c r="F34" s="6">
        <f t="shared" si="0"/>
        <v>30284.1</v>
      </c>
      <c r="G34" s="6">
        <f t="shared" si="11"/>
        <v>189674.1</v>
      </c>
      <c r="H34" s="24">
        <f t="shared" si="2"/>
        <v>189674.1</v>
      </c>
      <c r="I34" s="25">
        <v>754622</v>
      </c>
      <c r="J34" s="11">
        <f t="shared" si="3"/>
        <v>143378.18</v>
      </c>
      <c r="K34" s="6">
        <f t="shared" si="12"/>
        <v>898000.17999999993</v>
      </c>
      <c r="L34" s="26">
        <f t="shared" si="5"/>
        <v>898000.17999999993</v>
      </c>
      <c r="M34" s="36">
        <v>330876</v>
      </c>
      <c r="N34" s="6">
        <f t="shared" si="6"/>
        <v>62866.44</v>
      </c>
      <c r="O34" s="6">
        <f t="shared" si="7"/>
        <v>393742.44</v>
      </c>
      <c r="P34" s="24">
        <f t="shared" si="8"/>
        <v>393742.44</v>
      </c>
      <c r="Q34" s="33">
        <v>559986</v>
      </c>
      <c r="R34" s="17">
        <v>106397</v>
      </c>
      <c r="S34" s="17">
        <v>666383</v>
      </c>
      <c r="T34" s="29">
        <v>666383</v>
      </c>
      <c r="U34" s="28">
        <v>450000</v>
      </c>
      <c r="V34" s="17">
        <v>85500</v>
      </c>
      <c r="W34" s="17">
        <v>535500</v>
      </c>
      <c r="X34" s="29">
        <v>535500</v>
      </c>
      <c r="Y34" s="30">
        <v>519987</v>
      </c>
      <c r="Z34" s="17">
        <v>98798</v>
      </c>
      <c r="AA34" s="17">
        <v>618785</v>
      </c>
      <c r="AB34" s="29">
        <v>618785</v>
      </c>
      <c r="AC34" s="6">
        <f>AVERAGE(E34,M34,U34,Y34)</f>
        <v>365063.25</v>
      </c>
      <c r="AD34" s="6">
        <f>AVERAGE(G34,O34,W34,AA34)</f>
        <v>434425.38500000001</v>
      </c>
      <c r="AE34" s="42">
        <f t="shared" si="9"/>
        <v>434425.38500000001</v>
      </c>
      <c r="AF34" s="8"/>
      <c r="AG34" s="8"/>
    </row>
    <row r="35" spans="1:33" ht="29.25" customHeight="1" x14ac:dyDescent="0.35">
      <c r="A35" s="21">
        <v>30</v>
      </c>
      <c r="B35" s="22" t="s">
        <v>57</v>
      </c>
      <c r="C35" s="5">
        <v>1</v>
      </c>
      <c r="D35" s="5" t="s">
        <v>32</v>
      </c>
      <c r="E35" s="31">
        <v>38500</v>
      </c>
      <c r="F35" s="6">
        <f t="shared" si="0"/>
        <v>7315</v>
      </c>
      <c r="G35" s="6">
        <f t="shared" si="11"/>
        <v>45815</v>
      </c>
      <c r="H35" s="24">
        <f t="shared" si="2"/>
        <v>45815</v>
      </c>
      <c r="I35" s="32">
        <v>50420</v>
      </c>
      <c r="J35" s="11">
        <f t="shared" si="3"/>
        <v>9579.7999999999993</v>
      </c>
      <c r="K35" s="6">
        <f t="shared" si="12"/>
        <v>59999.8</v>
      </c>
      <c r="L35" s="26">
        <f t="shared" si="5"/>
        <v>59999.8</v>
      </c>
      <c r="M35" s="36">
        <v>0</v>
      </c>
      <c r="N35" s="6">
        <f t="shared" si="6"/>
        <v>0</v>
      </c>
      <c r="O35" s="6">
        <f t="shared" si="7"/>
        <v>0</v>
      </c>
      <c r="P35" s="24">
        <f t="shared" si="8"/>
        <v>0</v>
      </c>
      <c r="Q35" s="28">
        <v>58800</v>
      </c>
      <c r="R35" s="17">
        <v>11172</v>
      </c>
      <c r="S35" s="17">
        <v>69972</v>
      </c>
      <c r="T35" s="29">
        <v>69972</v>
      </c>
      <c r="U35" s="28">
        <v>45000</v>
      </c>
      <c r="V35" s="17">
        <v>8550</v>
      </c>
      <c r="W35" s="17">
        <v>53550</v>
      </c>
      <c r="X35" s="29">
        <v>53550</v>
      </c>
      <c r="Y35" s="30">
        <v>54600</v>
      </c>
      <c r="Z35" s="17">
        <v>10374</v>
      </c>
      <c r="AA35" s="17">
        <v>64974</v>
      </c>
      <c r="AB35" s="29">
        <v>64974</v>
      </c>
      <c r="AC35" s="6">
        <f>AVERAGE(E35,I35,Q35,U35,Y35)</f>
        <v>49464</v>
      </c>
      <c r="AD35" s="6">
        <f>AVERAGE(G35,K35,S35,W35,AA35)</f>
        <v>58862.159999999996</v>
      </c>
      <c r="AE35" s="42">
        <f t="shared" si="9"/>
        <v>58862.159999999996</v>
      </c>
      <c r="AF35" s="8"/>
      <c r="AG35" s="8"/>
    </row>
    <row r="36" spans="1:33" ht="18.75" customHeight="1" x14ac:dyDescent="0.35">
      <c r="A36" s="21">
        <v>31</v>
      </c>
      <c r="B36" s="41" t="s">
        <v>28</v>
      </c>
      <c r="C36" s="5">
        <v>1</v>
      </c>
      <c r="D36" s="5" t="s">
        <v>32</v>
      </c>
      <c r="E36" s="31">
        <v>44000</v>
      </c>
      <c r="F36" s="6">
        <f t="shared" si="0"/>
        <v>8360</v>
      </c>
      <c r="G36" s="6">
        <f t="shared" si="11"/>
        <v>52360</v>
      </c>
      <c r="H36" s="24">
        <f t="shared" si="2"/>
        <v>52360</v>
      </c>
      <c r="I36" s="32">
        <v>51261</v>
      </c>
      <c r="J36" s="11">
        <f t="shared" si="3"/>
        <v>9739.59</v>
      </c>
      <c r="K36" s="6">
        <v>61000</v>
      </c>
      <c r="L36" s="26">
        <f t="shared" si="5"/>
        <v>61000</v>
      </c>
      <c r="M36" s="36">
        <v>0</v>
      </c>
      <c r="N36" s="6">
        <f t="shared" si="6"/>
        <v>0</v>
      </c>
      <c r="O36" s="6">
        <f t="shared" si="7"/>
        <v>0</v>
      </c>
      <c r="P36" s="24">
        <f t="shared" si="8"/>
        <v>0</v>
      </c>
      <c r="Q36" s="28">
        <v>56000</v>
      </c>
      <c r="R36" s="17">
        <v>10640</v>
      </c>
      <c r="S36" s="17">
        <v>66640</v>
      </c>
      <c r="T36" s="29">
        <v>66640</v>
      </c>
      <c r="U36" s="28">
        <v>45000</v>
      </c>
      <c r="V36" s="17">
        <v>8550</v>
      </c>
      <c r="W36" s="17">
        <v>53550</v>
      </c>
      <c r="X36" s="29">
        <v>53550</v>
      </c>
      <c r="Y36" s="30">
        <v>52000</v>
      </c>
      <c r="Z36" s="17">
        <v>9880</v>
      </c>
      <c r="AA36" s="17">
        <v>61880</v>
      </c>
      <c r="AB36" s="29">
        <v>61880</v>
      </c>
      <c r="AC36" s="6">
        <f>AVERAGE(E36,I36,Q36,U36,Y36)</f>
        <v>49652.2</v>
      </c>
      <c r="AD36" s="6">
        <f>AVERAGE(G36,K36,S36,W36,AA36)</f>
        <v>59086</v>
      </c>
      <c r="AE36" s="42">
        <f t="shared" si="9"/>
        <v>59086</v>
      </c>
      <c r="AF36" s="8"/>
      <c r="AG36" s="8"/>
    </row>
    <row r="37" spans="1:33" x14ac:dyDescent="0.35">
      <c r="C37" s="12"/>
      <c r="D37" s="12"/>
      <c r="E37" s="13"/>
      <c r="F37" s="13"/>
      <c r="G37" s="13"/>
      <c r="H37" s="14"/>
      <c r="I37" s="13"/>
      <c r="J37" s="13"/>
      <c r="K37" s="15"/>
      <c r="L37" s="14"/>
      <c r="M37" s="13"/>
      <c r="N37" s="13"/>
      <c r="O37" s="13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3"/>
      <c r="AD37" s="13"/>
      <c r="AE37" s="43">
        <f>SUM(AE6:AE36)</f>
        <v>4415061.193500001</v>
      </c>
      <c r="AF37" s="8"/>
      <c r="AG37" s="8"/>
    </row>
    <row r="38" spans="1:33" ht="179" customHeight="1" x14ac:dyDescent="0.35">
      <c r="A38" s="44" t="s">
        <v>49</v>
      </c>
      <c r="B38" s="44"/>
      <c r="C38" s="44"/>
      <c r="D38" s="44"/>
      <c r="E38" s="44"/>
      <c r="F38" s="44"/>
      <c r="G38" s="44"/>
      <c r="H38" s="44"/>
      <c r="I38" s="44"/>
      <c r="J38" s="44"/>
      <c r="K38" s="13"/>
      <c r="L38" s="13"/>
      <c r="M38" s="13"/>
      <c r="N38" s="13"/>
      <c r="O38" s="13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3"/>
      <c r="AD38" s="13"/>
      <c r="AE38" s="13"/>
      <c r="AF38" s="8"/>
      <c r="AG38" s="8"/>
    </row>
    <row r="39" spans="1:33" x14ac:dyDescent="0.35">
      <c r="C39" s="16"/>
      <c r="D39" s="16"/>
      <c r="E39" s="13"/>
      <c r="F39" s="13"/>
      <c r="G39" s="13"/>
      <c r="H39" s="13"/>
      <c r="I39" s="13"/>
      <c r="J39" s="13"/>
      <c r="K39" s="13"/>
      <c r="L39" s="15"/>
      <c r="M39" s="13"/>
      <c r="N39" s="13"/>
      <c r="O39" s="13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3"/>
      <c r="AD39" s="13"/>
      <c r="AE39" s="13"/>
      <c r="AF39" s="8"/>
      <c r="AG39" s="8"/>
    </row>
    <row r="40" spans="1:33" x14ac:dyDescent="0.35">
      <c r="C40" s="16"/>
      <c r="D40" s="16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8"/>
      <c r="AG40" s="8"/>
    </row>
    <row r="41" spans="1:33" x14ac:dyDescent="0.35">
      <c r="C41" s="16"/>
      <c r="D41" s="16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8"/>
      <c r="AG41" s="8"/>
    </row>
    <row r="42" spans="1:33" x14ac:dyDescent="0.35"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</row>
    <row r="43" spans="1:33" x14ac:dyDescent="0.35"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</row>
    <row r="44" spans="1:33" x14ac:dyDescent="0.35"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</row>
    <row r="45" spans="1:33" x14ac:dyDescent="0.35"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</row>
    <row r="46" spans="1:33" x14ac:dyDescent="0.35"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</row>
    <row r="47" spans="1:33" x14ac:dyDescent="0.35"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</row>
    <row r="48" spans="1:33" x14ac:dyDescent="0.35"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</row>
  </sheetData>
  <mergeCells count="15">
    <mergeCell ref="A38:J38"/>
    <mergeCell ref="A1:AE1"/>
    <mergeCell ref="A2:AE2"/>
    <mergeCell ref="A3:AE3"/>
    <mergeCell ref="AC4:AE4"/>
    <mergeCell ref="I4:L4"/>
    <mergeCell ref="M4:P4"/>
    <mergeCell ref="A4:A5"/>
    <mergeCell ref="B4:B5"/>
    <mergeCell ref="C4:C5"/>
    <mergeCell ref="D4:D5"/>
    <mergeCell ref="E4:H4"/>
    <mergeCell ref="Q4:T4"/>
    <mergeCell ref="U4:X4"/>
    <mergeCell ref="Y4:AB4"/>
  </mergeCells>
  <pageMargins left="0.70866141732283472" right="0.70866141732283472" top="0.74803149606299213" bottom="0.74803149606299213" header="0.31496062992125984" footer="0.31496062992125984"/>
  <pageSetup scale="3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Melissa</dc:creator>
  <cp:keywords/>
  <dc:description/>
  <cp:lastModifiedBy>Jennifer</cp:lastModifiedBy>
  <cp:revision/>
  <cp:lastPrinted>2026-09-22T14:59:35Z</cp:lastPrinted>
  <dcterms:created xsi:type="dcterms:W3CDTF">2025-04-22T13:40:25Z</dcterms:created>
  <dcterms:modified xsi:type="dcterms:W3CDTF">2026-10-13T11:11:15Z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2025-04-23T18:51:07Z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ea50ea4f-6b5c-4602-9cc1-5f71351b99b8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