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\1.FGN\2026\1.ESTUDIO DEL SECTOR\17.Vigilancia\Estudio Sector\1A Anexos\"/>
    </mc:Choice>
  </mc:AlternateContent>
  <bookViews>
    <workbookView xWindow="0" yWindow="0" windowWidth="23040" windowHeight="9072" tabRatio="834" activeTab="2"/>
  </bookViews>
  <sheets>
    <sheet name="Precios Techo Item 2026" sheetId="6" r:id="rId1"/>
    <sheet name="Precios Techo Item (2026-2028)" sheetId="9" r:id="rId2"/>
    <sheet name="Precios Techo 2026-2028" sheetId="10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0" l="1"/>
  <c r="G20" i="10"/>
  <c r="D20" i="10"/>
  <c r="L6" i="10"/>
  <c r="L8" i="10"/>
  <c r="L9" i="10"/>
  <c r="L10" i="10"/>
  <c r="L11" i="10"/>
  <c r="L12" i="10"/>
  <c r="L16" i="10"/>
  <c r="L17" i="10"/>
  <c r="L18" i="10"/>
  <c r="K5" i="10"/>
  <c r="L5" i="10" s="1"/>
  <c r="K6" i="10"/>
  <c r="K7" i="10"/>
  <c r="L7" i="10" s="1"/>
  <c r="K8" i="10"/>
  <c r="K9" i="10"/>
  <c r="K10" i="10"/>
  <c r="K11" i="10"/>
  <c r="K12" i="10"/>
  <c r="K13" i="10"/>
  <c r="L13" i="10" s="1"/>
  <c r="K14" i="10"/>
  <c r="L14" i="10" s="1"/>
  <c r="K15" i="10"/>
  <c r="L15" i="10" s="1"/>
  <c r="K16" i="10"/>
  <c r="K17" i="10"/>
  <c r="K18" i="10"/>
  <c r="K19" i="10"/>
  <c r="L19" i="10" s="1"/>
  <c r="K4" i="10"/>
  <c r="L4" i="10" s="1"/>
  <c r="I6" i="10"/>
  <c r="I7" i="10"/>
  <c r="I8" i="10"/>
  <c r="I9" i="10"/>
  <c r="I10" i="10"/>
  <c r="I11" i="10"/>
  <c r="I12" i="10"/>
  <c r="I14" i="10"/>
  <c r="I15" i="10"/>
  <c r="I16" i="10"/>
  <c r="I17" i="10"/>
  <c r="I18" i="10"/>
  <c r="H5" i="10"/>
  <c r="I5" i="10" s="1"/>
  <c r="H6" i="10"/>
  <c r="H7" i="10"/>
  <c r="H8" i="10"/>
  <c r="H9" i="10"/>
  <c r="H10" i="10"/>
  <c r="H11" i="10"/>
  <c r="H12" i="10"/>
  <c r="H13" i="10"/>
  <c r="I13" i="10" s="1"/>
  <c r="H14" i="10"/>
  <c r="H15" i="10"/>
  <c r="H16" i="10"/>
  <c r="H17" i="10"/>
  <c r="H18" i="10"/>
  <c r="H19" i="10"/>
  <c r="I19" i="10" s="1"/>
  <c r="H4" i="10"/>
  <c r="I4" i="10" s="1"/>
  <c r="F6" i="10"/>
  <c r="F8" i="10"/>
  <c r="F9" i="10"/>
  <c r="F10" i="10"/>
  <c r="F11" i="10"/>
  <c r="F12" i="10"/>
  <c r="F16" i="10"/>
  <c r="F18" i="10"/>
  <c r="E18" i="10"/>
  <c r="E19" i="10"/>
  <c r="F19" i="10" s="1"/>
  <c r="E5" i="10"/>
  <c r="F5" i="10" s="1"/>
  <c r="E6" i="10"/>
  <c r="E7" i="10"/>
  <c r="F7" i="10" s="1"/>
  <c r="E8" i="10"/>
  <c r="E9" i="10"/>
  <c r="E10" i="10"/>
  <c r="E11" i="10"/>
  <c r="E12" i="10"/>
  <c r="E13" i="10"/>
  <c r="F13" i="10" s="1"/>
  <c r="E14" i="10"/>
  <c r="F14" i="10" s="1"/>
  <c r="E15" i="10"/>
  <c r="F15" i="10" s="1"/>
  <c r="E16" i="10"/>
  <c r="E17" i="10"/>
  <c r="F17" i="10" s="1"/>
  <c r="E4" i="10"/>
  <c r="F4" i="10" s="1"/>
  <c r="F20" i="10" l="1"/>
  <c r="L20" i="10"/>
  <c r="I20" i="10"/>
  <c r="C22" i="10"/>
  <c r="E20" i="10"/>
  <c r="H20" i="10"/>
  <c r="K20" i="10"/>
  <c r="G19" i="10"/>
  <c r="J19" i="10" s="1"/>
  <c r="G18" i="10"/>
  <c r="J18" i="10" s="1"/>
  <c r="G17" i="10"/>
  <c r="J17" i="10" s="1"/>
  <c r="G16" i="10"/>
  <c r="J16" i="10" s="1"/>
  <c r="G15" i="10"/>
  <c r="J15" i="10" s="1"/>
  <c r="G14" i="10"/>
  <c r="J14" i="10" s="1"/>
  <c r="G13" i="10"/>
  <c r="J13" i="10" s="1"/>
  <c r="G12" i="10"/>
  <c r="J12" i="10" s="1"/>
  <c r="G11" i="10"/>
  <c r="J11" i="10" s="1"/>
  <c r="G10" i="10"/>
  <c r="J10" i="10" s="1"/>
  <c r="G9" i="10"/>
  <c r="J9" i="10" s="1"/>
  <c r="G8" i="10"/>
  <c r="J8" i="10" s="1"/>
  <c r="G7" i="10"/>
  <c r="J7" i="10" s="1"/>
  <c r="G6" i="10"/>
  <c r="J6" i="10" s="1"/>
  <c r="G5" i="10"/>
  <c r="J5" i="10" s="1"/>
  <c r="G4" i="10"/>
  <c r="J4" i="10" s="1"/>
  <c r="E18" i="9"/>
  <c r="F18" i="9" s="1"/>
  <c r="E17" i="9"/>
  <c r="F17" i="9" s="1"/>
  <c r="E16" i="9"/>
  <c r="F16" i="9" s="1"/>
  <c r="E15" i="9"/>
  <c r="F15" i="9" s="1"/>
  <c r="E14" i="9"/>
  <c r="F14" i="9" s="1"/>
  <c r="E13" i="9"/>
  <c r="F13" i="9" s="1"/>
  <c r="E12" i="9"/>
  <c r="F12" i="9" s="1"/>
  <c r="E11" i="9"/>
  <c r="F11" i="9" s="1"/>
  <c r="E10" i="9"/>
  <c r="F10" i="9" s="1"/>
  <c r="E9" i="9"/>
  <c r="F9" i="9" s="1"/>
  <c r="E8" i="9"/>
  <c r="F8" i="9" s="1"/>
  <c r="E7" i="9"/>
  <c r="F7" i="9" s="1"/>
  <c r="E6" i="9"/>
  <c r="F6" i="9" s="1"/>
  <c r="E5" i="9"/>
  <c r="F5" i="9" s="1"/>
  <c r="E4" i="9"/>
  <c r="F4" i="9" s="1"/>
  <c r="E3" i="9"/>
  <c r="F3" i="9" s="1"/>
  <c r="F19" i="6" l="1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</calcChain>
</file>

<file path=xl/sharedStrings.xml><?xml version="1.0" encoding="utf-8"?>
<sst xmlns="http://schemas.openxmlformats.org/spreadsheetml/2006/main" count="85" uniqueCount="42">
  <si>
    <t>Item</t>
  </si>
  <si>
    <r>
      <rPr>
        <b/>
        <sz val="9"/>
        <color theme="1"/>
        <rFont val="Arial Narrow"/>
        <family val="2"/>
      </rPr>
      <t>MONITOR DE 43" LED FULL HD</t>
    </r>
    <r>
      <rPr>
        <sz val="9"/>
        <color theme="1"/>
        <rFont val="Arial Narrow"/>
        <family val="2"/>
      </rPr>
      <t xml:space="preserve"> 
Descripción en la Ficha Técnica</t>
    </r>
  </si>
  <si>
    <r>
      <rPr>
        <b/>
        <sz val="9"/>
        <color theme="1"/>
        <rFont val="Arial Narrow"/>
        <family val="2"/>
      </rPr>
      <t>MONITOR DE 32" LED FULL HD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</si>
  <si>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CAMARAS IP TIPO BALA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</si>
  <si>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CIBERDOMO IP PTZ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</si>
  <si>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GRABADOR DE 8/16/32 CANALES PENTAHIBRIDO 8/16/32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</si>
  <si>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 xml:space="preserve">CONTROL JOYSTICK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</si>
  <si>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>SISTEMA DE IDENTIFICACIÓN BIOMÉTRICA PARA INGRESO DE FUNCIONARIOS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</si>
  <si>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 xml:space="preserve">SISTEMA DE REGISTRO Y CONTROL DE ACCESO DE VISITANTES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</si>
  <si>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 xml:space="preserve">ARCO DETECTOR DE METALES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</si>
  <si>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>SWITCH DE 8/16/32 PUERTOS POE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</si>
  <si>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>UPS RESPALDO DE ENERGIA DE 3KVA PARA SOPORTAR SISTEMA DE CCTV</t>
    </r>
    <r>
      <rPr>
        <sz val="9"/>
        <color theme="1"/>
        <rFont val="Arial Narrow"/>
        <family val="2"/>
      </rPr>
      <t xml:space="preserve"> 
Descripción en la Ficha Técnica</t>
    </r>
  </si>
  <si>
    <r>
      <rPr>
        <b/>
        <sz val="9"/>
        <color theme="1"/>
        <rFont val="Arial Narrow"/>
        <family val="2"/>
      </rPr>
      <t xml:space="preserve">RACK DE PISO O EMPOTRABLE DE 20 UNIDADES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</si>
  <si>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 xml:space="preserve">DISCO DURO
</t>
    </r>
    <r>
      <rPr>
        <sz val="9"/>
        <color theme="1"/>
        <rFont val="Arial Narrow"/>
        <family val="2"/>
      </rPr>
      <t>Descripción en la Ficha Técnica</t>
    </r>
  </si>
  <si>
    <r>
      <rPr>
        <b/>
        <sz val="9"/>
        <color theme="1"/>
        <rFont val="Arial Narrow"/>
        <family val="2"/>
      </rPr>
      <t>SCANER DE RAYOS X</t>
    </r>
    <r>
      <rPr>
        <sz val="9"/>
        <color theme="1"/>
        <rFont val="Arial Narrow"/>
        <family val="2"/>
      </rPr>
      <t xml:space="preserve">
Descripción en la Ficha Técnica</t>
    </r>
  </si>
  <si>
    <r>
      <rPr>
        <b/>
        <sz val="9"/>
        <color theme="1"/>
        <rFont val="Arial Narrow"/>
        <family val="2"/>
      </rPr>
      <t xml:space="preserve">KIT DE ALARMA BASICO
</t>
    </r>
    <r>
      <rPr>
        <sz val="9"/>
        <color theme="1"/>
        <rFont val="Arial Narrow"/>
        <family val="2"/>
      </rPr>
      <t>Descripción en la Ficha Técnica</t>
    </r>
  </si>
  <si>
    <t>EMAIL 
Valor Cotización 1</t>
  </si>
  <si>
    <t>EMAIL 
Valor Cotización 2</t>
  </si>
  <si>
    <r>
      <rPr>
        <b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Todos los precios incluyen el IVA, así como los costos directos e indirectos</t>
    </r>
  </si>
  <si>
    <r>
      <rPr>
        <b/>
        <sz val="9"/>
        <color theme="1"/>
        <rFont val="Arial Narrow"/>
        <family val="2"/>
      </rPr>
      <t xml:space="preserve">CAMARAS FIJA TIPO MINI DOMO IP
</t>
    </r>
    <r>
      <rPr>
        <sz val="9"/>
        <color theme="1"/>
        <rFont val="Arial Narrow"/>
        <family val="2"/>
      </rPr>
      <t>Descripción en la Ficha Técnica</t>
    </r>
  </si>
  <si>
    <r>
      <t xml:space="preserve">Dispositivo Tecnológico
</t>
    </r>
    <r>
      <rPr>
        <b/>
        <sz val="10"/>
        <color theme="1"/>
        <rFont val="Arial Narrow"/>
        <family val="2"/>
      </rPr>
      <t>NOTA:</t>
    </r>
    <r>
      <rPr>
        <b/>
        <sz val="12"/>
        <color theme="1"/>
        <rFont val="Calibri"/>
        <family val="2"/>
        <scheme val="minor"/>
      </rPr>
      <t xml:space="preserve"> </t>
    </r>
    <r>
      <rPr>
        <sz val="10"/>
        <color theme="1"/>
        <rFont val="Arial Narrow"/>
        <family val="2"/>
      </rPr>
      <t>Se distribuiran en las seciionales de la Subidrección Pacífico,  conforme a lo establecido en la ficha técnica</t>
    </r>
  </si>
  <si>
    <r>
      <t xml:space="preserve">VALOR UNITARIO DE ALQUILER MENSUAL POR DISPOSITIVO 
</t>
    </r>
    <r>
      <rPr>
        <sz val="9"/>
        <color theme="1"/>
        <rFont val="Calibri"/>
        <family val="2"/>
        <scheme val="minor"/>
      </rPr>
      <t>(Incl. IVA, Costos Directos e Indirectos)</t>
    </r>
  </si>
  <si>
    <t>Precios Techo
2026</t>
  </si>
  <si>
    <r>
      <t>Dispositivo Tecnológico</t>
    </r>
    <r>
      <rPr>
        <b/>
        <sz val="10"/>
        <color theme="1"/>
        <rFont val="Arial Narrow"/>
        <family val="2"/>
      </rPr>
      <t/>
    </r>
  </si>
  <si>
    <r>
      <t xml:space="preserve">Precios Techo
2027
</t>
    </r>
    <r>
      <rPr>
        <sz val="9"/>
        <color theme="1"/>
        <rFont val="Calibri"/>
        <family val="2"/>
        <scheme val="minor"/>
      </rPr>
      <t>(Circular FGN No. 30000-00023 de 2026)
donde IPC 2027 (4,4%) :</t>
    </r>
    <r>
      <rPr>
        <b/>
        <sz val="10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(Precio Techo 2026 + IPC 2027 FGN)</t>
    </r>
  </si>
  <si>
    <r>
      <t xml:space="preserve">Precios Techo
2028
</t>
    </r>
    <r>
      <rPr>
        <sz val="9"/>
        <color theme="1"/>
        <rFont val="Calibri"/>
        <family val="2"/>
        <scheme val="minor"/>
      </rPr>
      <t>(Circular FGN No. 30000-00023 de 2026)
donde IPC 2028 (3,0%) :</t>
    </r>
    <r>
      <rPr>
        <b/>
        <sz val="10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(Precio Techo 2027 + IPC 2028 FGN)</t>
    </r>
  </si>
  <si>
    <r>
      <rPr>
        <b/>
        <sz val="10"/>
        <color theme="1"/>
        <rFont val="Calibri"/>
        <family val="2"/>
        <scheme val="minor"/>
      </rPr>
      <t>Cantidades que requiere la Subdirección Regional Pacífico
(2026-2028)</t>
    </r>
    <r>
      <rPr>
        <sz val="10"/>
        <color theme="1"/>
        <rFont val="Calibri"/>
        <family val="2"/>
        <scheme val="minor"/>
      </rPr>
      <t xml:space="preserve">
</t>
    </r>
    <r>
      <rPr>
        <sz val="9"/>
        <color theme="1"/>
        <rFont val="Calibri"/>
        <family val="2"/>
        <scheme val="minor"/>
      </rPr>
      <t>Serán distribuidas conforme a lo estipulado en la Ficha Técnica</t>
    </r>
  </si>
  <si>
    <r>
      <rPr>
        <b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Todos los precios incluyen el IVA, así como los costos directos e indirectos.</t>
    </r>
  </si>
  <si>
    <t>Precios Techo
Unitario 2026</t>
  </si>
  <si>
    <t>Subtotal Alquiler Mensual por la cantidad de cada dispositivo</t>
  </si>
  <si>
    <t>Total Alquiler de 1 mes de 2026 (1 al 31 dic), por cada dispositivo</t>
  </si>
  <si>
    <t>Total Alquiler de 12 meses de 2027, por cada dispositivo</t>
  </si>
  <si>
    <r>
      <t>Precios Techo
Unitario 2027</t>
    </r>
    <r>
      <rPr>
        <sz val="9"/>
        <color theme="1"/>
        <rFont val="Calibri"/>
        <family val="2"/>
        <scheme val="minor"/>
      </rPr>
      <t/>
    </r>
  </si>
  <si>
    <r>
      <t>Precios Techo
Unitario 2028</t>
    </r>
    <r>
      <rPr>
        <sz val="9"/>
        <color theme="1"/>
        <rFont val="Calibri"/>
        <family val="2"/>
        <scheme val="minor"/>
      </rPr>
      <t/>
    </r>
  </si>
  <si>
    <t>Total Alquiler de 11 meses de 2028 
(1-ene al 30-nov), 
por cada dispositivo</t>
  </si>
  <si>
    <t>Subtotales Techo de alquiler disponibilidad tecnológica por cada Vigencia</t>
  </si>
  <si>
    <t>TOTAL TECHO DE ALQUILER DEL FACTOR TECNOLÓGICO DURANTE 24 MESES (1-DIC-2026 AL 30-NOV-2028)</t>
  </si>
  <si>
    <t>SUBDIRECCIÓN REGIONAL DE APOYO DEL PACÍFICO</t>
  </si>
  <si>
    <t>PRESTAR LOS SERVICIOS DE VIGILANCIA Y SEGURIDAD PRIVADA, FIJA Y MÓVIL, MEDIANTE EL USO DE MEDIOS TECNOLÓGICOS Y PERSONAL UNIFORMADO, CON Y SIN ARMAS, CON EL FIN DE GARANTIZAR LA PROTECCIÓN, CUSTODIA, AMPARO Y SALVAGUARDA DE LAS PERSONAS QUE LABORAN E INGRESAN A LAS INSTALACIONES, AL IGUAL QUE  DE LOS BIENES MUEBLES E INMUEBLES DE LA FISCALÍA GENERAL DE LA NACIÓN Y DEL FONDO ESPECIAL PARA LA ADMINISTRACIÓN DE BIENES (FEAB), EN LA REGIONAL PACIFICO, CONFORMADA POR:  I) CAUCA, II) NARIÑO Y III) CALI – VALLE DEL CAUCA.</t>
  </si>
  <si>
    <r>
      <rPr>
        <b/>
        <sz val="11"/>
        <color theme="1"/>
        <rFont val="Calibri"/>
        <family val="2"/>
        <scheme val="minor"/>
      </rPr>
      <t>PRECIOS TECHO VIGENCIA 2027</t>
    </r>
    <r>
      <rPr>
        <b/>
        <sz val="13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Precios Techo de alquiler de los dispositivos durante el año 2027.
Todos los precios están expresados en pesos colombiano, incluyen IVA, costos directos e indirectos</t>
    </r>
  </si>
  <si>
    <r>
      <rPr>
        <b/>
        <sz val="11"/>
        <color theme="1"/>
        <rFont val="Calibri"/>
        <family val="2"/>
        <scheme val="minor"/>
      </rPr>
      <t>PRECIOS TECHO VIGENCIA 2028</t>
    </r>
    <r>
      <rPr>
        <sz val="11"/>
        <color theme="1"/>
        <rFont val="Calibri"/>
        <family val="2"/>
        <scheme val="minor"/>
      </rPr>
      <t xml:space="preserve">
Precios Techo de alquiler de los dispositivos durante 11 meses de 2028.
Todos los precios están expresados en pesos colombiano, incluyen IVA, costos directos e indirectos</t>
    </r>
  </si>
  <si>
    <r>
      <t xml:space="preserve">PRECIOS TECHO VIGENCIA 2026
</t>
    </r>
    <r>
      <rPr>
        <sz val="11"/>
        <color theme="1"/>
        <rFont val="Calibri"/>
        <family val="2"/>
        <scheme val="minor"/>
      </rPr>
      <t>Precios Techo de alquiler de los dispositivos para diciembre de 2026.
Todos los precios están expresados en pesos colombiano, incluyen IVA, costos directos e indirectos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</si>
</sst>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4" fillId="0" borderId="0"/>
    <xf numFmtId="0" fontId="15" fillId="0" borderId="0"/>
  </cellStyleXfs>
  <cellXfs count="62">
    <xf numFmtId="0" fontId="0" fillId="0" borderId="0" xfId="0"/>
    <xf numFmtId="0" fontId="2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4" fontId="10" fillId="0" borderId="1" xfId="0" applyNumberFormat="1" applyFont="1" applyFill="1" applyBorder="1" applyAlignment="1">
      <alignment horizontal="center" vertical="center" wrapText="1"/>
    </xf>
    <xf numFmtId="44" fontId="0" fillId="2" borderId="1" xfId="0" applyNumberForma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4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4" fontId="12" fillId="3" borderId="1" xfId="1" applyFont="1" applyFill="1" applyBorder="1" applyAlignment="1">
      <alignment horizontal="center" vertical="center"/>
    </xf>
    <xf numFmtId="44" fontId="12" fillId="4" borderId="1" xfId="1" applyFont="1" applyFill="1" applyBorder="1" applyAlignment="1">
      <alignment horizontal="center" vertical="center"/>
    </xf>
    <xf numFmtId="44" fontId="2" fillId="2" borderId="1" xfId="0" applyNumberFormat="1" applyFont="1" applyFill="1" applyBorder="1" applyAlignment="1">
      <alignment vertical="center" wrapText="1"/>
    </xf>
    <xf numFmtId="44" fontId="0" fillId="2" borderId="1" xfId="0" applyNumberFormat="1" applyFont="1" applyFill="1" applyBorder="1" applyAlignment="1">
      <alignment vertical="center" wrapText="1"/>
    </xf>
    <xf numFmtId="44" fontId="0" fillId="3" borderId="1" xfId="0" applyNumberFormat="1" applyFont="1" applyFill="1" applyBorder="1" applyAlignment="1">
      <alignment vertical="center" wrapText="1"/>
    </xf>
    <xf numFmtId="44" fontId="2" fillId="3" borderId="1" xfId="0" applyNumberFormat="1" applyFont="1" applyFill="1" applyBorder="1" applyAlignment="1">
      <alignment vertical="center" wrapText="1"/>
    </xf>
    <xf numFmtId="44" fontId="0" fillId="4" borderId="1" xfId="0" applyNumberFormat="1" applyFont="1" applyFill="1" applyBorder="1" applyAlignment="1">
      <alignment vertical="center" wrapText="1"/>
    </xf>
    <xf numFmtId="44" fontId="2" fillId="4" borderId="1" xfId="0" applyNumberFormat="1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4" fontId="0" fillId="0" borderId="0" xfId="0" applyNumberFormat="1" applyFont="1" applyFill="1" applyBorder="1" applyAlignment="1">
      <alignment vertical="center" wrapText="1"/>
    </xf>
    <xf numFmtId="44" fontId="2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44" fontId="0" fillId="0" borderId="0" xfId="1" applyFont="1"/>
    <xf numFmtId="44" fontId="0" fillId="0" borderId="0" xfId="0" applyNumberFormat="1"/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Moneda 2" xfId="2"/>
    <cellStyle name="Normal" xfId="0" builtinId="0"/>
    <cellStyle name="Normal 2" xfId="4"/>
    <cellStyle name="Normal 5 1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91440</xdr:colOff>
      <xdr:row>0</xdr:row>
      <xdr:rowOff>228600</xdr:rowOff>
    </xdr:from>
    <xdr:ext cx="2110757" cy="563880"/>
    <xdr:pic>
      <xdr:nvPicPr>
        <xdr:cNvPr id="2" name="image1.jpeg">
          <a:extLst>
            <a:ext uri="{FF2B5EF4-FFF2-40B4-BE49-F238E27FC236}">
              <a16:creationId xmlns:a16="http://schemas.microsoft.com/office/drawing/2014/main" id="{96852882-DCC1-49E6-B855-1A6FD7F4E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228600"/>
          <a:ext cx="2110757" cy="56388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144780</xdr:colOff>
      <xdr:row>0</xdr:row>
      <xdr:rowOff>182880</xdr:rowOff>
    </xdr:from>
    <xdr:ext cx="2110757" cy="563880"/>
    <xdr:pic>
      <xdr:nvPicPr>
        <xdr:cNvPr id="2" name="image1.jpeg">
          <a:extLst>
            <a:ext uri="{FF2B5EF4-FFF2-40B4-BE49-F238E27FC236}">
              <a16:creationId xmlns:a16="http://schemas.microsoft.com/office/drawing/2014/main" id="{96852882-DCC1-49E6-B855-1A6FD7F4E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82880"/>
          <a:ext cx="2110757" cy="5638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122125</xdr:colOff>
      <xdr:row>0</xdr:row>
      <xdr:rowOff>312420</xdr:rowOff>
    </xdr:from>
    <xdr:ext cx="3280231" cy="876300"/>
    <xdr:pic>
      <xdr:nvPicPr>
        <xdr:cNvPr id="2" name="image1.jpeg">
          <a:extLst>
            <a:ext uri="{FF2B5EF4-FFF2-40B4-BE49-F238E27FC236}">
              <a16:creationId xmlns:a16="http://schemas.microsoft.com/office/drawing/2014/main" id="{96852882-DCC1-49E6-B855-1A6FD7F4E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25" y="312420"/>
          <a:ext cx="3280231" cy="8763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zoomScaleNormal="100" workbookViewId="0">
      <selection activeCell="I18" sqref="I18"/>
    </sheetView>
  </sheetViews>
  <sheetFormatPr baseColWidth="10" defaultRowHeight="14.4" x14ac:dyDescent="0.3"/>
  <cols>
    <col min="1" max="1" width="7.33203125" customWidth="1"/>
    <col min="2" max="2" width="24.77734375" customWidth="1"/>
    <col min="3" max="3" width="30.44140625" customWidth="1"/>
    <col min="4" max="4" width="13.109375" customWidth="1"/>
    <col min="5" max="5" width="13" customWidth="1"/>
  </cols>
  <sheetData>
    <row r="1" spans="1:6" ht="130.80000000000001" customHeight="1" x14ac:dyDescent="0.35">
      <c r="A1" s="30" t="s">
        <v>37</v>
      </c>
      <c r="B1" s="30"/>
      <c r="C1" s="31" t="s">
        <v>38</v>
      </c>
      <c r="D1" s="32"/>
      <c r="E1" s="32"/>
      <c r="F1" s="33"/>
    </row>
    <row r="2" spans="1:6" ht="45.6" customHeight="1" x14ac:dyDescent="0.3">
      <c r="A2" s="36" t="s">
        <v>0</v>
      </c>
      <c r="B2" s="40" t="s">
        <v>23</v>
      </c>
      <c r="C2" s="41"/>
      <c r="D2" s="37" t="s">
        <v>21</v>
      </c>
      <c r="E2" s="37"/>
      <c r="F2" s="37"/>
    </row>
    <row r="3" spans="1:6" ht="49.8" customHeight="1" x14ac:dyDescent="0.3">
      <c r="A3" s="36"/>
      <c r="B3" s="42"/>
      <c r="C3" s="43"/>
      <c r="D3" s="11" t="s">
        <v>16</v>
      </c>
      <c r="E3" s="11" t="s">
        <v>17</v>
      </c>
      <c r="F3" s="2" t="s">
        <v>22</v>
      </c>
    </row>
    <row r="4" spans="1:6" ht="28.2" customHeight="1" x14ac:dyDescent="0.3">
      <c r="A4" s="3">
        <v>1</v>
      </c>
      <c r="B4" s="34" t="s">
        <v>1</v>
      </c>
      <c r="C4" s="35"/>
      <c r="D4" s="5">
        <v>9473.6842199999992</v>
      </c>
      <c r="E4" s="5">
        <v>10291.666666666666</v>
      </c>
      <c r="F4" s="6">
        <f>ROUND((AVERAGE(D4:E4)),0)</f>
        <v>9883</v>
      </c>
    </row>
    <row r="5" spans="1:6" ht="29.4" customHeight="1" x14ac:dyDescent="0.3">
      <c r="A5" s="3">
        <v>2</v>
      </c>
      <c r="B5" s="34" t="s">
        <v>2</v>
      </c>
      <c r="C5" s="35"/>
      <c r="D5" s="5">
        <v>6315.7894799999995</v>
      </c>
      <c r="E5" s="5">
        <v>6500</v>
      </c>
      <c r="F5" s="6">
        <f t="shared" ref="F5:F19" si="0">ROUND((AVERAGE(D5:E5)),0)</f>
        <v>6408</v>
      </c>
    </row>
    <row r="6" spans="1:6" ht="30.6" customHeight="1" x14ac:dyDescent="0.3">
      <c r="A6" s="3">
        <v>3</v>
      </c>
      <c r="B6" s="34" t="s">
        <v>3</v>
      </c>
      <c r="C6" s="35"/>
      <c r="D6" s="5">
        <v>2210.5263179999984</v>
      </c>
      <c r="E6" s="5">
        <v>2275</v>
      </c>
      <c r="F6" s="6">
        <f t="shared" si="0"/>
        <v>2243</v>
      </c>
    </row>
    <row r="7" spans="1:6" ht="28.8" customHeight="1" x14ac:dyDescent="0.3">
      <c r="A7" s="3">
        <v>4</v>
      </c>
      <c r="B7" s="34" t="s">
        <v>4</v>
      </c>
      <c r="C7" s="35"/>
      <c r="D7" s="5">
        <v>8684.2105350000056</v>
      </c>
      <c r="E7" s="5">
        <v>8937.5</v>
      </c>
      <c r="F7" s="6">
        <f t="shared" si="0"/>
        <v>8811</v>
      </c>
    </row>
    <row r="8" spans="1:6" ht="27" customHeight="1" x14ac:dyDescent="0.3">
      <c r="A8" s="3">
        <v>5</v>
      </c>
      <c r="B8" s="34" t="s">
        <v>5</v>
      </c>
      <c r="C8" s="35"/>
      <c r="D8" s="5">
        <v>7368.4210599999951</v>
      </c>
      <c r="E8" s="5">
        <v>7583.333333333333</v>
      </c>
      <c r="F8" s="6">
        <f t="shared" si="0"/>
        <v>7476</v>
      </c>
    </row>
    <row r="9" spans="1:6" ht="29.4" customHeight="1" x14ac:dyDescent="0.3">
      <c r="A9" s="3">
        <v>6</v>
      </c>
      <c r="B9" s="34" t="s">
        <v>6</v>
      </c>
      <c r="C9" s="35"/>
      <c r="D9" s="5">
        <v>3947.3684249999992</v>
      </c>
      <c r="E9" s="5">
        <v>4143.75</v>
      </c>
      <c r="F9" s="6">
        <f t="shared" si="0"/>
        <v>4046</v>
      </c>
    </row>
    <row r="10" spans="1:6" ht="38.4" customHeight="1" x14ac:dyDescent="0.3">
      <c r="A10" s="3">
        <v>7</v>
      </c>
      <c r="B10" s="34" t="s">
        <v>7</v>
      </c>
      <c r="C10" s="35"/>
      <c r="D10" s="5">
        <v>8421.0526400000035</v>
      </c>
      <c r="E10" s="5">
        <v>8666.6666666666661</v>
      </c>
      <c r="F10" s="6">
        <f t="shared" si="0"/>
        <v>8544</v>
      </c>
    </row>
    <row r="11" spans="1:6" ht="34.200000000000003" customHeight="1" x14ac:dyDescent="0.3">
      <c r="A11" s="3">
        <v>8</v>
      </c>
      <c r="B11" s="34" t="s">
        <v>8</v>
      </c>
      <c r="C11" s="35"/>
      <c r="D11" s="5">
        <v>11578.947380000003</v>
      </c>
      <c r="E11" s="5">
        <v>12350</v>
      </c>
      <c r="F11" s="6">
        <f t="shared" si="0"/>
        <v>11964</v>
      </c>
    </row>
    <row r="12" spans="1:6" ht="28.2" customHeight="1" x14ac:dyDescent="0.3">
      <c r="A12" s="3">
        <v>9</v>
      </c>
      <c r="B12" s="34" t="s">
        <v>9</v>
      </c>
      <c r="C12" s="35"/>
      <c r="D12" s="5">
        <v>34210.526349999993</v>
      </c>
      <c r="E12" s="5">
        <v>31958.333333333332</v>
      </c>
      <c r="F12" s="6">
        <f t="shared" si="0"/>
        <v>33084</v>
      </c>
    </row>
    <row r="13" spans="1:6" ht="33.6" customHeight="1" x14ac:dyDescent="0.3">
      <c r="A13" s="3">
        <v>10</v>
      </c>
      <c r="B13" s="34" t="s">
        <v>10</v>
      </c>
      <c r="C13" s="35"/>
      <c r="D13" s="5">
        <v>9473.6842199999992</v>
      </c>
      <c r="E13" s="5">
        <v>8666.6666666666661</v>
      </c>
      <c r="F13" s="6">
        <f t="shared" si="0"/>
        <v>9070</v>
      </c>
    </row>
    <row r="14" spans="1:6" ht="42" customHeight="1" x14ac:dyDescent="0.3">
      <c r="A14" s="3">
        <v>11</v>
      </c>
      <c r="B14" s="34" t="s">
        <v>11</v>
      </c>
      <c r="C14" s="35"/>
      <c r="D14" s="5">
        <v>25263.157919999998</v>
      </c>
      <c r="E14" s="5">
        <v>24375</v>
      </c>
      <c r="F14" s="6">
        <f t="shared" si="0"/>
        <v>24819</v>
      </c>
    </row>
    <row r="15" spans="1:6" ht="37.200000000000003" customHeight="1" x14ac:dyDescent="0.3">
      <c r="A15" s="3">
        <v>12</v>
      </c>
      <c r="B15" s="34" t="s">
        <v>12</v>
      </c>
      <c r="C15" s="35"/>
      <c r="D15" s="5">
        <v>5000.0000050000017</v>
      </c>
      <c r="E15" s="5">
        <v>5145.833333333333</v>
      </c>
      <c r="F15" s="6">
        <f t="shared" si="0"/>
        <v>5073</v>
      </c>
    </row>
    <row r="16" spans="1:6" ht="30" customHeight="1" x14ac:dyDescent="0.3">
      <c r="A16" s="3">
        <v>13</v>
      </c>
      <c r="B16" s="34" t="s">
        <v>13</v>
      </c>
      <c r="C16" s="35"/>
      <c r="D16" s="5">
        <v>6842.1052700000027</v>
      </c>
      <c r="E16" s="5">
        <v>6500</v>
      </c>
      <c r="F16" s="6">
        <f t="shared" si="0"/>
        <v>6671</v>
      </c>
    </row>
    <row r="17" spans="1:6" ht="33.6" customHeight="1" x14ac:dyDescent="0.3">
      <c r="A17" s="3">
        <v>14</v>
      </c>
      <c r="B17" s="34" t="s">
        <v>14</v>
      </c>
      <c r="C17" s="35"/>
      <c r="D17" s="5">
        <v>578.94736899999987</v>
      </c>
      <c r="E17" s="5">
        <v>595.83333333333337</v>
      </c>
      <c r="F17" s="6">
        <f t="shared" si="0"/>
        <v>587</v>
      </c>
    </row>
    <row r="18" spans="1:6" ht="32.4" customHeight="1" x14ac:dyDescent="0.3">
      <c r="A18" s="3">
        <v>15</v>
      </c>
      <c r="B18" s="34" t="s">
        <v>15</v>
      </c>
      <c r="C18" s="35"/>
      <c r="D18" s="5">
        <v>5351.5789527199968</v>
      </c>
      <c r="E18" s="5">
        <v>5308.333333333333</v>
      </c>
      <c r="F18" s="6">
        <f t="shared" si="0"/>
        <v>5330</v>
      </c>
    </row>
    <row r="19" spans="1:6" ht="30.6" customHeight="1" x14ac:dyDescent="0.3">
      <c r="A19" s="3">
        <v>16</v>
      </c>
      <c r="B19" s="34" t="s">
        <v>19</v>
      </c>
      <c r="C19" s="35"/>
      <c r="D19" s="5">
        <v>21685.789495370009</v>
      </c>
      <c r="E19" s="5">
        <v>22641.666666666668</v>
      </c>
      <c r="F19" s="6">
        <f t="shared" si="0"/>
        <v>22164</v>
      </c>
    </row>
    <row r="21" spans="1:6" x14ac:dyDescent="0.3">
      <c r="A21" s="38" t="s">
        <v>18</v>
      </c>
      <c r="B21" s="39"/>
      <c r="C21" s="39"/>
      <c r="D21" s="39"/>
      <c r="E21" s="39"/>
    </row>
  </sheetData>
  <mergeCells count="22">
    <mergeCell ref="A21:E21"/>
    <mergeCell ref="B2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9:C19"/>
    <mergeCell ref="B17:C17"/>
    <mergeCell ref="B18:C18"/>
    <mergeCell ref="A1:B1"/>
    <mergeCell ref="C1:F1"/>
    <mergeCell ref="B14:C14"/>
    <mergeCell ref="B15:C15"/>
    <mergeCell ref="B16:C16"/>
    <mergeCell ref="A2:A3"/>
    <mergeCell ref="D2:F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10" zoomScaleNormal="100" workbookViewId="0">
      <selection activeCell="C1" sqref="C1:F1"/>
    </sheetView>
  </sheetViews>
  <sheetFormatPr baseColWidth="10" defaultRowHeight="14.4" x14ac:dyDescent="0.3"/>
  <cols>
    <col min="1" max="1" width="7.33203125" customWidth="1"/>
    <col min="2" max="2" width="30.21875" customWidth="1"/>
    <col min="3" max="3" width="30.88671875" customWidth="1"/>
    <col min="5" max="5" width="16.88671875" customWidth="1"/>
    <col min="6" max="6" width="17.109375" customWidth="1"/>
  </cols>
  <sheetData>
    <row r="1" spans="1:6" ht="112.2" customHeight="1" x14ac:dyDescent="0.35">
      <c r="A1" s="30" t="s">
        <v>37</v>
      </c>
      <c r="B1" s="30"/>
      <c r="C1" s="37" t="s">
        <v>38</v>
      </c>
      <c r="D1" s="37"/>
      <c r="E1" s="37"/>
      <c r="F1" s="37"/>
    </row>
    <row r="2" spans="1:6" ht="101.4" x14ac:dyDescent="0.3">
      <c r="A2" s="1" t="s">
        <v>0</v>
      </c>
      <c r="B2" s="44" t="s">
        <v>20</v>
      </c>
      <c r="C2" s="45"/>
      <c r="D2" s="2" t="s">
        <v>22</v>
      </c>
      <c r="E2" s="7" t="s">
        <v>24</v>
      </c>
      <c r="F2" s="8" t="s">
        <v>25</v>
      </c>
    </row>
    <row r="3" spans="1:6" ht="26.4" customHeight="1" x14ac:dyDescent="0.3">
      <c r="A3" s="3">
        <v>1</v>
      </c>
      <c r="B3" s="34" t="s">
        <v>1</v>
      </c>
      <c r="C3" s="35"/>
      <c r="D3" s="6">
        <v>9883</v>
      </c>
      <c r="E3" s="9">
        <f>ROUND(D3*(1+4.4%),0)</f>
        <v>10318</v>
      </c>
      <c r="F3" s="10">
        <f>ROUND(E3*(1+3%),0)</f>
        <v>10628</v>
      </c>
    </row>
    <row r="4" spans="1:6" ht="26.4" customHeight="1" x14ac:dyDescent="0.3">
      <c r="A4" s="3">
        <v>2</v>
      </c>
      <c r="B4" s="34" t="s">
        <v>2</v>
      </c>
      <c r="C4" s="35"/>
      <c r="D4" s="6">
        <v>6408</v>
      </c>
      <c r="E4" s="9">
        <f t="shared" ref="E4:E18" si="0">ROUND(D4*(1+4.4%),0)</f>
        <v>6690</v>
      </c>
      <c r="F4" s="10">
        <f t="shared" ref="F4:F18" si="1">ROUND(E4*(1+3%),0)</f>
        <v>6891</v>
      </c>
    </row>
    <row r="5" spans="1:6" ht="26.4" customHeight="1" x14ac:dyDescent="0.3">
      <c r="A5" s="3">
        <v>3</v>
      </c>
      <c r="B5" s="34" t="s">
        <v>3</v>
      </c>
      <c r="C5" s="35"/>
      <c r="D5" s="6">
        <v>2243</v>
      </c>
      <c r="E5" s="9">
        <f t="shared" si="0"/>
        <v>2342</v>
      </c>
      <c r="F5" s="10">
        <f t="shared" si="1"/>
        <v>2412</v>
      </c>
    </row>
    <row r="6" spans="1:6" ht="26.4" customHeight="1" x14ac:dyDescent="0.3">
      <c r="A6" s="3">
        <v>4</v>
      </c>
      <c r="B6" s="34" t="s">
        <v>4</v>
      </c>
      <c r="C6" s="35"/>
      <c r="D6" s="6">
        <v>8811</v>
      </c>
      <c r="E6" s="9">
        <f t="shared" si="0"/>
        <v>9199</v>
      </c>
      <c r="F6" s="10">
        <f t="shared" si="1"/>
        <v>9475</v>
      </c>
    </row>
    <row r="7" spans="1:6" ht="26.4" customHeight="1" x14ac:dyDescent="0.3">
      <c r="A7" s="3">
        <v>5</v>
      </c>
      <c r="B7" s="34" t="s">
        <v>5</v>
      </c>
      <c r="C7" s="35"/>
      <c r="D7" s="6">
        <v>7476</v>
      </c>
      <c r="E7" s="9">
        <f t="shared" si="0"/>
        <v>7805</v>
      </c>
      <c r="F7" s="10">
        <f t="shared" si="1"/>
        <v>8039</v>
      </c>
    </row>
    <row r="8" spans="1:6" ht="26.4" customHeight="1" x14ac:dyDescent="0.3">
      <c r="A8" s="3">
        <v>6</v>
      </c>
      <c r="B8" s="34" t="s">
        <v>6</v>
      </c>
      <c r="C8" s="35"/>
      <c r="D8" s="6">
        <v>4046</v>
      </c>
      <c r="E8" s="9">
        <f t="shared" si="0"/>
        <v>4224</v>
      </c>
      <c r="F8" s="10">
        <f t="shared" si="1"/>
        <v>4351</v>
      </c>
    </row>
    <row r="9" spans="1:6" ht="39.6" customHeight="1" x14ac:dyDescent="0.3">
      <c r="A9" s="3">
        <v>7</v>
      </c>
      <c r="B9" s="34" t="s">
        <v>7</v>
      </c>
      <c r="C9" s="35"/>
      <c r="D9" s="6">
        <v>8544</v>
      </c>
      <c r="E9" s="9">
        <f t="shared" si="0"/>
        <v>8920</v>
      </c>
      <c r="F9" s="10">
        <f t="shared" si="1"/>
        <v>9188</v>
      </c>
    </row>
    <row r="10" spans="1:6" ht="39.6" customHeight="1" x14ac:dyDescent="0.3">
      <c r="A10" s="3">
        <v>8</v>
      </c>
      <c r="B10" s="34" t="s">
        <v>8</v>
      </c>
      <c r="C10" s="35"/>
      <c r="D10" s="6">
        <v>11964</v>
      </c>
      <c r="E10" s="9">
        <f t="shared" si="0"/>
        <v>12490</v>
      </c>
      <c r="F10" s="10">
        <f t="shared" si="1"/>
        <v>12865</v>
      </c>
    </row>
    <row r="11" spans="1:6" ht="26.4" customHeight="1" x14ac:dyDescent="0.3">
      <c r="A11" s="3">
        <v>9</v>
      </c>
      <c r="B11" s="34" t="s">
        <v>9</v>
      </c>
      <c r="C11" s="35"/>
      <c r="D11" s="6">
        <v>33084</v>
      </c>
      <c r="E11" s="9">
        <f t="shared" si="0"/>
        <v>34540</v>
      </c>
      <c r="F11" s="10">
        <f t="shared" si="1"/>
        <v>35576</v>
      </c>
    </row>
    <row r="12" spans="1:6" ht="26.4" customHeight="1" x14ac:dyDescent="0.3">
      <c r="A12" s="3">
        <v>10</v>
      </c>
      <c r="B12" s="34" t="s">
        <v>10</v>
      </c>
      <c r="C12" s="35"/>
      <c r="D12" s="6">
        <v>9070</v>
      </c>
      <c r="E12" s="9">
        <f t="shared" si="0"/>
        <v>9469</v>
      </c>
      <c r="F12" s="10">
        <f t="shared" si="1"/>
        <v>9753</v>
      </c>
    </row>
    <row r="13" spans="1:6" ht="39.6" customHeight="1" x14ac:dyDescent="0.3">
      <c r="A13" s="3">
        <v>11</v>
      </c>
      <c r="B13" s="34" t="s">
        <v>11</v>
      </c>
      <c r="C13" s="35"/>
      <c r="D13" s="6">
        <v>24819</v>
      </c>
      <c r="E13" s="9">
        <f t="shared" si="0"/>
        <v>25911</v>
      </c>
      <c r="F13" s="10">
        <f t="shared" si="1"/>
        <v>26688</v>
      </c>
    </row>
    <row r="14" spans="1:6" ht="26.4" customHeight="1" x14ac:dyDescent="0.3">
      <c r="A14" s="3">
        <v>12</v>
      </c>
      <c r="B14" s="34" t="s">
        <v>12</v>
      </c>
      <c r="C14" s="35"/>
      <c r="D14" s="6">
        <v>5073</v>
      </c>
      <c r="E14" s="9">
        <f t="shared" si="0"/>
        <v>5296</v>
      </c>
      <c r="F14" s="10">
        <f t="shared" si="1"/>
        <v>5455</v>
      </c>
    </row>
    <row r="15" spans="1:6" ht="26.4" customHeight="1" x14ac:dyDescent="0.3">
      <c r="A15" s="3">
        <v>13</v>
      </c>
      <c r="B15" s="34" t="s">
        <v>13</v>
      </c>
      <c r="C15" s="35"/>
      <c r="D15" s="6">
        <v>6671</v>
      </c>
      <c r="E15" s="9">
        <f t="shared" si="0"/>
        <v>6965</v>
      </c>
      <c r="F15" s="10">
        <f t="shared" si="1"/>
        <v>7174</v>
      </c>
    </row>
    <row r="16" spans="1:6" ht="26.4" customHeight="1" x14ac:dyDescent="0.3">
      <c r="A16" s="3">
        <v>14</v>
      </c>
      <c r="B16" s="34" t="s">
        <v>14</v>
      </c>
      <c r="C16" s="35"/>
      <c r="D16" s="6">
        <v>587</v>
      </c>
      <c r="E16" s="9">
        <f t="shared" si="0"/>
        <v>613</v>
      </c>
      <c r="F16" s="10">
        <f t="shared" si="1"/>
        <v>631</v>
      </c>
    </row>
    <row r="17" spans="1:6" ht="26.4" customHeight="1" x14ac:dyDescent="0.3">
      <c r="A17" s="3">
        <v>15</v>
      </c>
      <c r="B17" s="34" t="s">
        <v>15</v>
      </c>
      <c r="C17" s="35"/>
      <c r="D17" s="6">
        <v>5330</v>
      </c>
      <c r="E17" s="9">
        <f t="shared" si="0"/>
        <v>5565</v>
      </c>
      <c r="F17" s="10">
        <f t="shared" si="1"/>
        <v>5732</v>
      </c>
    </row>
    <row r="18" spans="1:6" ht="26.4" customHeight="1" x14ac:dyDescent="0.3">
      <c r="A18" s="3">
        <v>16</v>
      </c>
      <c r="B18" s="34" t="s">
        <v>19</v>
      </c>
      <c r="C18" s="35"/>
      <c r="D18" s="6">
        <v>22164</v>
      </c>
      <c r="E18" s="9">
        <f t="shared" si="0"/>
        <v>23139</v>
      </c>
      <c r="F18" s="10">
        <f t="shared" si="1"/>
        <v>23833</v>
      </c>
    </row>
    <row r="20" spans="1:6" x14ac:dyDescent="0.3">
      <c r="A20" s="38" t="s">
        <v>18</v>
      </c>
      <c r="B20" s="39"/>
      <c r="C20" s="27"/>
    </row>
  </sheetData>
  <mergeCells count="20">
    <mergeCell ref="B13:C13"/>
    <mergeCell ref="B14:C14"/>
    <mergeCell ref="B15:C15"/>
    <mergeCell ref="B16:C16"/>
    <mergeCell ref="B17:C17"/>
    <mergeCell ref="B18:C18"/>
    <mergeCell ref="A1:B1"/>
    <mergeCell ref="C1:F1"/>
    <mergeCell ref="A20:B20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B8" zoomScaleNormal="100" workbookViewId="0">
      <selection activeCell="H23" sqref="H23"/>
    </sheetView>
  </sheetViews>
  <sheetFormatPr baseColWidth="10" defaultRowHeight="14.4" x14ac:dyDescent="0.3"/>
  <cols>
    <col min="1" max="1" width="7.33203125" customWidth="1"/>
    <col min="2" max="2" width="46" customWidth="1"/>
    <col min="3" max="3" width="15.109375" customWidth="1"/>
    <col min="4" max="4" width="17.44140625" customWidth="1"/>
    <col min="5" max="5" width="18.77734375" customWidth="1"/>
    <col min="6" max="6" width="21.21875" customWidth="1"/>
    <col min="7" max="7" width="15.5546875" customWidth="1"/>
    <col min="8" max="8" width="18.88671875" customWidth="1"/>
    <col min="9" max="9" width="19.109375" customWidth="1"/>
    <col min="10" max="10" width="16.88671875" customWidth="1"/>
    <col min="11" max="11" width="19.77734375" customWidth="1"/>
    <col min="12" max="12" width="22.44140625" customWidth="1"/>
  </cols>
  <sheetData>
    <row r="1" spans="1:12" ht="51.6" customHeight="1" x14ac:dyDescent="0.3">
      <c r="A1" s="57" t="s">
        <v>37</v>
      </c>
      <c r="B1" s="58"/>
      <c r="C1" s="37" t="s">
        <v>38</v>
      </c>
      <c r="D1" s="37"/>
      <c r="E1" s="37"/>
      <c r="F1" s="37"/>
      <c r="G1" s="37"/>
      <c r="H1" s="37"/>
      <c r="I1" s="37"/>
      <c r="J1" s="37"/>
      <c r="K1" s="37"/>
      <c r="L1" s="37"/>
    </row>
    <row r="2" spans="1:12" ht="66" customHeight="1" x14ac:dyDescent="0.3">
      <c r="A2" s="59"/>
      <c r="B2" s="60"/>
      <c r="C2" s="61" t="s">
        <v>26</v>
      </c>
      <c r="D2" s="48" t="s">
        <v>41</v>
      </c>
      <c r="E2" s="49"/>
      <c r="F2" s="50"/>
      <c r="G2" s="51" t="s">
        <v>39</v>
      </c>
      <c r="H2" s="51"/>
      <c r="I2" s="51"/>
      <c r="J2" s="52" t="s">
        <v>40</v>
      </c>
      <c r="K2" s="53"/>
      <c r="L2" s="53"/>
    </row>
    <row r="3" spans="1:12" ht="55.2" x14ac:dyDescent="0.3">
      <c r="A3" s="1" t="s">
        <v>0</v>
      </c>
      <c r="B3" s="12" t="s">
        <v>23</v>
      </c>
      <c r="C3" s="61"/>
      <c r="D3" s="2" t="s">
        <v>28</v>
      </c>
      <c r="E3" s="2" t="s">
        <v>29</v>
      </c>
      <c r="F3" s="2" t="s">
        <v>30</v>
      </c>
      <c r="G3" s="7" t="s">
        <v>32</v>
      </c>
      <c r="H3" s="7" t="s">
        <v>29</v>
      </c>
      <c r="I3" s="7" t="s">
        <v>31</v>
      </c>
      <c r="J3" s="8" t="s">
        <v>33</v>
      </c>
      <c r="K3" s="8" t="s">
        <v>29</v>
      </c>
      <c r="L3" s="8" t="s">
        <v>34</v>
      </c>
    </row>
    <row r="4" spans="1:12" ht="26.4" x14ac:dyDescent="0.3">
      <c r="A4" s="3">
        <v>1</v>
      </c>
      <c r="B4" s="4" t="s">
        <v>1</v>
      </c>
      <c r="C4" s="14">
        <v>40</v>
      </c>
      <c r="D4" s="13">
        <v>9883</v>
      </c>
      <c r="E4" s="13">
        <f>ROUND((C4*D4),0)</f>
        <v>395320</v>
      </c>
      <c r="F4" s="13">
        <f>ROUND((1*E4),0)</f>
        <v>395320</v>
      </c>
      <c r="G4" s="15">
        <f>ROUND(D4*(1+4.4%),0)</f>
        <v>10318</v>
      </c>
      <c r="H4" s="15">
        <f>ROUND((C4*G4),0)</f>
        <v>412720</v>
      </c>
      <c r="I4" s="15">
        <f>ROUND((12*H4),0)</f>
        <v>4952640</v>
      </c>
      <c r="J4" s="16">
        <f>ROUND(G4*(1+3%),0)</f>
        <v>10628</v>
      </c>
      <c r="K4" s="16">
        <f>ROUND((C4*J4),0)</f>
        <v>425120</v>
      </c>
      <c r="L4" s="16">
        <f>ROUND((11*K4),0)</f>
        <v>4676320</v>
      </c>
    </row>
    <row r="5" spans="1:12" ht="26.4" x14ac:dyDescent="0.3">
      <c r="A5" s="3">
        <v>2</v>
      </c>
      <c r="B5" s="4" t="s">
        <v>2</v>
      </c>
      <c r="C5" s="14">
        <v>34</v>
      </c>
      <c r="D5" s="13">
        <v>6408</v>
      </c>
      <c r="E5" s="13">
        <f t="shared" ref="E5:E19" si="0">ROUND((C5*D5),0)</f>
        <v>217872</v>
      </c>
      <c r="F5" s="13">
        <f t="shared" ref="F5:F19" si="1">ROUND((1*E5),0)</f>
        <v>217872</v>
      </c>
      <c r="G5" s="15">
        <f t="shared" ref="G5:G19" si="2">ROUND(D5*(1+4.4%),0)</f>
        <v>6690</v>
      </c>
      <c r="H5" s="15">
        <f t="shared" ref="H5:H19" si="3">ROUND((C5*G5),0)</f>
        <v>227460</v>
      </c>
      <c r="I5" s="15">
        <f t="shared" ref="I5:I19" si="4">ROUND((12*H5),0)</f>
        <v>2729520</v>
      </c>
      <c r="J5" s="16">
        <f t="shared" ref="J5:J19" si="5">ROUND(G5*(1+3%),0)</f>
        <v>6891</v>
      </c>
      <c r="K5" s="16">
        <f t="shared" ref="K5:K19" si="6">ROUND((C5*J5),0)</f>
        <v>234294</v>
      </c>
      <c r="L5" s="16">
        <f t="shared" ref="L5:L19" si="7">ROUND((11*K5),0)</f>
        <v>2577234</v>
      </c>
    </row>
    <row r="6" spans="1:12" ht="26.4" x14ac:dyDescent="0.3">
      <c r="A6" s="3">
        <v>3</v>
      </c>
      <c r="B6" s="4" t="s">
        <v>3</v>
      </c>
      <c r="C6" s="14">
        <v>517</v>
      </c>
      <c r="D6" s="13">
        <v>2243</v>
      </c>
      <c r="E6" s="13">
        <f t="shared" si="0"/>
        <v>1159631</v>
      </c>
      <c r="F6" s="13">
        <f t="shared" si="1"/>
        <v>1159631</v>
      </c>
      <c r="G6" s="15">
        <f t="shared" si="2"/>
        <v>2342</v>
      </c>
      <c r="H6" s="15">
        <f t="shared" si="3"/>
        <v>1210814</v>
      </c>
      <c r="I6" s="15">
        <f t="shared" si="4"/>
        <v>14529768</v>
      </c>
      <c r="J6" s="16">
        <f t="shared" si="5"/>
        <v>2412</v>
      </c>
      <c r="K6" s="16">
        <f t="shared" si="6"/>
        <v>1247004</v>
      </c>
      <c r="L6" s="16">
        <f t="shared" si="7"/>
        <v>13717044</v>
      </c>
    </row>
    <row r="7" spans="1:12" ht="26.4" x14ac:dyDescent="0.3">
      <c r="A7" s="3">
        <v>4</v>
      </c>
      <c r="B7" s="4" t="s">
        <v>4</v>
      </c>
      <c r="C7" s="14">
        <v>34</v>
      </c>
      <c r="D7" s="13">
        <v>8811</v>
      </c>
      <c r="E7" s="13">
        <f t="shared" si="0"/>
        <v>299574</v>
      </c>
      <c r="F7" s="13">
        <f t="shared" si="1"/>
        <v>299574</v>
      </c>
      <c r="G7" s="15">
        <f t="shared" si="2"/>
        <v>9199</v>
      </c>
      <c r="H7" s="15">
        <f t="shared" si="3"/>
        <v>312766</v>
      </c>
      <c r="I7" s="15">
        <f t="shared" si="4"/>
        <v>3753192</v>
      </c>
      <c r="J7" s="16">
        <f t="shared" si="5"/>
        <v>9475</v>
      </c>
      <c r="K7" s="16">
        <f t="shared" si="6"/>
        <v>322150</v>
      </c>
      <c r="L7" s="16">
        <f t="shared" si="7"/>
        <v>3543650</v>
      </c>
    </row>
    <row r="8" spans="1:12" ht="26.4" x14ac:dyDescent="0.3">
      <c r="A8" s="3">
        <v>5</v>
      </c>
      <c r="B8" s="4" t="s">
        <v>5</v>
      </c>
      <c r="C8" s="14">
        <v>68</v>
      </c>
      <c r="D8" s="13">
        <v>7476</v>
      </c>
      <c r="E8" s="13">
        <f t="shared" si="0"/>
        <v>508368</v>
      </c>
      <c r="F8" s="13">
        <f t="shared" si="1"/>
        <v>508368</v>
      </c>
      <c r="G8" s="15">
        <f t="shared" si="2"/>
        <v>7805</v>
      </c>
      <c r="H8" s="15">
        <f t="shared" si="3"/>
        <v>530740</v>
      </c>
      <c r="I8" s="15">
        <f t="shared" si="4"/>
        <v>6368880</v>
      </c>
      <c r="J8" s="16">
        <f t="shared" si="5"/>
        <v>8039</v>
      </c>
      <c r="K8" s="16">
        <f t="shared" si="6"/>
        <v>546652</v>
      </c>
      <c r="L8" s="16">
        <f t="shared" si="7"/>
        <v>6013172</v>
      </c>
    </row>
    <row r="9" spans="1:12" ht="26.4" x14ac:dyDescent="0.3">
      <c r="A9" s="3">
        <v>6</v>
      </c>
      <c r="B9" s="4" t="s">
        <v>6</v>
      </c>
      <c r="C9" s="14">
        <v>21</v>
      </c>
      <c r="D9" s="13">
        <v>4046</v>
      </c>
      <c r="E9" s="13">
        <f t="shared" si="0"/>
        <v>84966</v>
      </c>
      <c r="F9" s="13">
        <f t="shared" si="1"/>
        <v>84966</v>
      </c>
      <c r="G9" s="15">
        <f t="shared" si="2"/>
        <v>4224</v>
      </c>
      <c r="H9" s="15">
        <f t="shared" si="3"/>
        <v>88704</v>
      </c>
      <c r="I9" s="15">
        <f t="shared" si="4"/>
        <v>1064448</v>
      </c>
      <c r="J9" s="16">
        <f t="shared" si="5"/>
        <v>4351</v>
      </c>
      <c r="K9" s="16">
        <f t="shared" si="6"/>
        <v>91371</v>
      </c>
      <c r="L9" s="16">
        <f t="shared" si="7"/>
        <v>1005081</v>
      </c>
    </row>
    <row r="10" spans="1:12" ht="39.6" x14ac:dyDescent="0.3">
      <c r="A10" s="3">
        <v>7</v>
      </c>
      <c r="B10" s="4" t="s">
        <v>7</v>
      </c>
      <c r="C10" s="14">
        <v>63</v>
      </c>
      <c r="D10" s="13">
        <v>8544</v>
      </c>
      <c r="E10" s="13">
        <f t="shared" si="0"/>
        <v>538272</v>
      </c>
      <c r="F10" s="13">
        <f t="shared" si="1"/>
        <v>538272</v>
      </c>
      <c r="G10" s="15">
        <f t="shared" si="2"/>
        <v>8920</v>
      </c>
      <c r="H10" s="15">
        <f t="shared" si="3"/>
        <v>561960</v>
      </c>
      <c r="I10" s="15">
        <f t="shared" si="4"/>
        <v>6743520</v>
      </c>
      <c r="J10" s="16">
        <f t="shared" si="5"/>
        <v>9188</v>
      </c>
      <c r="K10" s="16">
        <f t="shared" si="6"/>
        <v>578844</v>
      </c>
      <c r="L10" s="16">
        <f t="shared" si="7"/>
        <v>6367284</v>
      </c>
    </row>
    <row r="11" spans="1:12" ht="26.4" x14ac:dyDescent="0.3">
      <c r="A11" s="3">
        <v>8</v>
      </c>
      <c r="B11" s="4" t="s">
        <v>8</v>
      </c>
      <c r="C11" s="14">
        <v>57</v>
      </c>
      <c r="D11" s="13">
        <v>11964</v>
      </c>
      <c r="E11" s="13">
        <f t="shared" si="0"/>
        <v>681948</v>
      </c>
      <c r="F11" s="13">
        <f t="shared" si="1"/>
        <v>681948</v>
      </c>
      <c r="G11" s="15">
        <f t="shared" si="2"/>
        <v>12490</v>
      </c>
      <c r="H11" s="15">
        <f t="shared" si="3"/>
        <v>711930</v>
      </c>
      <c r="I11" s="15">
        <f t="shared" si="4"/>
        <v>8543160</v>
      </c>
      <c r="J11" s="16">
        <f t="shared" si="5"/>
        <v>12865</v>
      </c>
      <c r="K11" s="16">
        <f t="shared" si="6"/>
        <v>733305</v>
      </c>
      <c r="L11" s="16">
        <f t="shared" si="7"/>
        <v>8066355</v>
      </c>
    </row>
    <row r="12" spans="1:12" ht="26.4" x14ac:dyDescent="0.3">
      <c r="A12" s="3">
        <v>9</v>
      </c>
      <c r="B12" s="4" t="s">
        <v>9</v>
      </c>
      <c r="C12" s="14">
        <v>33</v>
      </c>
      <c r="D12" s="13">
        <v>33084</v>
      </c>
      <c r="E12" s="13">
        <f t="shared" si="0"/>
        <v>1091772</v>
      </c>
      <c r="F12" s="13">
        <f t="shared" si="1"/>
        <v>1091772</v>
      </c>
      <c r="G12" s="15">
        <f t="shared" si="2"/>
        <v>34540</v>
      </c>
      <c r="H12" s="15">
        <f t="shared" si="3"/>
        <v>1139820</v>
      </c>
      <c r="I12" s="15">
        <f t="shared" si="4"/>
        <v>13677840</v>
      </c>
      <c r="J12" s="16">
        <f t="shared" si="5"/>
        <v>35576</v>
      </c>
      <c r="K12" s="16">
        <f t="shared" si="6"/>
        <v>1174008</v>
      </c>
      <c r="L12" s="16">
        <f t="shared" si="7"/>
        <v>12914088</v>
      </c>
    </row>
    <row r="13" spans="1:12" ht="26.4" x14ac:dyDescent="0.3">
      <c r="A13" s="3">
        <v>10</v>
      </c>
      <c r="B13" s="4" t="s">
        <v>10</v>
      </c>
      <c r="C13" s="14">
        <v>62</v>
      </c>
      <c r="D13" s="13">
        <v>9070</v>
      </c>
      <c r="E13" s="13">
        <f t="shared" si="0"/>
        <v>562340</v>
      </c>
      <c r="F13" s="13">
        <f t="shared" si="1"/>
        <v>562340</v>
      </c>
      <c r="G13" s="15">
        <f t="shared" si="2"/>
        <v>9469</v>
      </c>
      <c r="H13" s="15">
        <f t="shared" si="3"/>
        <v>587078</v>
      </c>
      <c r="I13" s="15">
        <f t="shared" si="4"/>
        <v>7044936</v>
      </c>
      <c r="J13" s="16">
        <f t="shared" si="5"/>
        <v>9753</v>
      </c>
      <c r="K13" s="16">
        <f t="shared" si="6"/>
        <v>604686</v>
      </c>
      <c r="L13" s="16">
        <f t="shared" si="7"/>
        <v>6651546</v>
      </c>
    </row>
    <row r="14" spans="1:12" ht="39.6" x14ac:dyDescent="0.3">
      <c r="A14" s="3">
        <v>11</v>
      </c>
      <c r="B14" s="4" t="s">
        <v>11</v>
      </c>
      <c r="C14" s="14">
        <v>60</v>
      </c>
      <c r="D14" s="13">
        <v>24819</v>
      </c>
      <c r="E14" s="13">
        <f t="shared" si="0"/>
        <v>1489140</v>
      </c>
      <c r="F14" s="13">
        <f t="shared" si="1"/>
        <v>1489140</v>
      </c>
      <c r="G14" s="15">
        <f t="shared" si="2"/>
        <v>25911</v>
      </c>
      <c r="H14" s="15">
        <f t="shared" si="3"/>
        <v>1554660</v>
      </c>
      <c r="I14" s="15">
        <f t="shared" si="4"/>
        <v>18655920</v>
      </c>
      <c r="J14" s="16">
        <f t="shared" si="5"/>
        <v>26688</v>
      </c>
      <c r="K14" s="16">
        <f t="shared" si="6"/>
        <v>1601280</v>
      </c>
      <c r="L14" s="16">
        <f t="shared" si="7"/>
        <v>17614080</v>
      </c>
    </row>
    <row r="15" spans="1:12" ht="26.4" x14ac:dyDescent="0.3">
      <c r="A15" s="3">
        <v>12</v>
      </c>
      <c r="B15" s="4" t="s">
        <v>12</v>
      </c>
      <c r="C15" s="14">
        <v>60</v>
      </c>
      <c r="D15" s="13">
        <v>5073</v>
      </c>
      <c r="E15" s="13">
        <f t="shared" si="0"/>
        <v>304380</v>
      </c>
      <c r="F15" s="13">
        <f t="shared" si="1"/>
        <v>304380</v>
      </c>
      <c r="G15" s="15">
        <f t="shared" si="2"/>
        <v>5296</v>
      </c>
      <c r="H15" s="15">
        <f t="shared" si="3"/>
        <v>317760</v>
      </c>
      <c r="I15" s="15">
        <f t="shared" si="4"/>
        <v>3813120</v>
      </c>
      <c r="J15" s="16">
        <f t="shared" si="5"/>
        <v>5455</v>
      </c>
      <c r="K15" s="16">
        <f t="shared" si="6"/>
        <v>327300</v>
      </c>
      <c r="L15" s="16">
        <f t="shared" si="7"/>
        <v>3600300</v>
      </c>
    </row>
    <row r="16" spans="1:12" ht="26.4" x14ac:dyDescent="0.3">
      <c r="A16" s="3">
        <v>13</v>
      </c>
      <c r="B16" s="4" t="s">
        <v>13</v>
      </c>
      <c r="C16" s="14">
        <v>221</v>
      </c>
      <c r="D16" s="13">
        <v>6671</v>
      </c>
      <c r="E16" s="13">
        <f t="shared" si="0"/>
        <v>1474291</v>
      </c>
      <c r="F16" s="13">
        <f t="shared" si="1"/>
        <v>1474291</v>
      </c>
      <c r="G16" s="15">
        <f t="shared" si="2"/>
        <v>6965</v>
      </c>
      <c r="H16" s="15">
        <f t="shared" si="3"/>
        <v>1539265</v>
      </c>
      <c r="I16" s="15">
        <f t="shared" si="4"/>
        <v>18471180</v>
      </c>
      <c r="J16" s="16">
        <f t="shared" si="5"/>
        <v>7174</v>
      </c>
      <c r="K16" s="16">
        <f t="shared" si="6"/>
        <v>1585454</v>
      </c>
      <c r="L16" s="16">
        <f t="shared" si="7"/>
        <v>17439994</v>
      </c>
    </row>
    <row r="17" spans="1:12" ht="26.4" x14ac:dyDescent="0.3">
      <c r="A17" s="3">
        <v>14</v>
      </c>
      <c r="B17" s="4" t="s">
        <v>14</v>
      </c>
      <c r="C17" s="14">
        <v>3</v>
      </c>
      <c r="D17" s="13">
        <v>587</v>
      </c>
      <c r="E17" s="13">
        <f t="shared" si="0"/>
        <v>1761</v>
      </c>
      <c r="F17" s="13">
        <f t="shared" si="1"/>
        <v>1761</v>
      </c>
      <c r="G17" s="15">
        <f t="shared" si="2"/>
        <v>613</v>
      </c>
      <c r="H17" s="15">
        <f t="shared" si="3"/>
        <v>1839</v>
      </c>
      <c r="I17" s="15">
        <f t="shared" si="4"/>
        <v>22068</v>
      </c>
      <c r="J17" s="16">
        <f t="shared" si="5"/>
        <v>631</v>
      </c>
      <c r="K17" s="16">
        <f t="shared" si="6"/>
        <v>1893</v>
      </c>
      <c r="L17" s="16">
        <f t="shared" si="7"/>
        <v>20823</v>
      </c>
    </row>
    <row r="18" spans="1:12" ht="26.4" x14ac:dyDescent="0.3">
      <c r="A18" s="3">
        <v>15</v>
      </c>
      <c r="B18" s="4" t="s">
        <v>15</v>
      </c>
      <c r="C18" s="14">
        <v>62</v>
      </c>
      <c r="D18" s="13">
        <v>5330</v>
      </c>
      <c r="E18" s="13">
        <f>ROUND((C18*D18),0)</f>
        <v>330460</v>
      </c>
      <c r="F18" s="13">
        <f t="shared" si="1"/>
        <v>330460</v>
      </c>
      <c r="G18" s="15">
        <f t="shared" si="2"/>
        <v>5565</v>
      </c>
      <c r="H18" s="15">
        <f t="shared" si="3"/>
        <v>345030</v>
      </c>
      <c r="I18" s="15">
        <f t="shared" si="4"/>
        <v>4140360</v>
      </c>
      <c r="J18" s="16">
        <f t="shared" si="5"/>
        <v>5732</v>
      </c>
      <c r="K18" s="16">
        <f t="shared" si="6"/>
        <v>355384</v>
      </c>
      <c r="L18" s="16">
        <f t="shared" si="7"/>
        <v>3909224</v>
      </c>
    </row>
    <row r="19" spans="1:12" ht="26.4" x14ac:dyDescent="0.3">
      <c r="A19" s="3">
        <v>16</v>
      </c>
      <c r="B19" s="4" t="s">
        <v>19</v>
      </c>
      <c r="C19" s="14">
        <v>92</v>
      </c>
      <c r="D19" s="13">
        <v>22164</v>
      </c>
      <c r="E19" s="13">
        <f t="shared" si="0"/>
        <v>2039088</v>
      </c>
      <c r="F19" s="13">
        <f t="shared" si="1"/>
        <v>2039088</v>
      </c>
      <c r="G19" s="15">
        <f t="shared" si="2"/>
        <v>23139</v>
      </c>
      <c r="H19" s="15">
        <f t="shared" si="3"/>
        <v>2128788</v>
      </c>
      <c r="I19" s="15">
        <f t="shared" si="4"/>
        <v>25545456</v>
      </c>
      <c r="J19" s="16">
        <f t="shared" si="5"/>
        <v>23833</v>
      </c>
      <c r="K19" s="16">
        <f t="shared" si="6"/>
        <v>2192636</v>
      </c>
      <c r="L19" s="16">
        <f t="shared" si="7"/>
        <v>24118996</v>
      </c>
    </row>
    <row r="20" spans="1:12" ht="14.4" customHeight="1" x14ac:dyDescent="0.3">
      <c r="A20" s="36" t="s">
        <v>35</v>
      </c>
      <c r="B20" s="36"/>
      <c r="C20" s="36"/>
      <c r="D20" s="18">
        <f t="shared" ref="D20:L20" si="8">ROUND(SUM(D4:D19),0)</f>
        <v>166173</v>
      </c>
      <c r="E20" s="18">
        <f t="shared" si="8"/>
        <v>11179183</v>
      </c>
      <c r="F20" s="17">
        <f t="shared" si="8"/>
        <v>11179183</v>
      </c>
      <c r="G20" s="19">
        <f t="shared" si="8"/>
        <v>173486</v>
      </c>
      <c r="H20" s="19">
        <f t="shared" si="8"/>
        <v>11671334</v>
      </c>
      <c r="I20" s="20">
        <f t="shared" si="8"/>
        <v>140056008</v>
      </c>
      <c r="J20" s="21">
        <f t="shared" si="8"/>
        <v>178691</v>
      </c>
      <c r="K20" s="21">
        <f t="shared" si="8"/>
        <v>12021381</v>
      </c>
      <c r="L20" s="22">
        <f t="shared" si="8"/>
        <v>132235191</v>
      </c>
    </row>
    <row r="21" spans="1:12" ht="7.8" customHeight="1" x14ac:dyDescent="0.3">
      <c r="A21" s="23"/>
      <c r="B21" s="24"/>
      <c r="C21" s="24"/>
      <c r="D21" s="25"/>
      <c r="E21" s="25"/>
      <c r="F21" s="26"/>
      <c r="G21" s="25"/>
      <c r="H21" s="25"/>
      <c r="I21" s="26"/>
      <c r="J21" s="25"/>
      <c r="K21" s="25"/>
      <c r="L21" s="26"/>
    </row>
    <row r="22" spans="1:12" ht="30.6" customHeight="1" x14ac:dyDescent="0.3">
      <c r="A22" s="54" t="s">
        <v>36</v>
      </c>
      <c r="B22" s="54"/>
      <c r="C22" s="55">
        <f>ROUND(SUM(F20,I20,L20),0)</f>
        <v>283470382</v>
      </c>
      <c r="D22" s="56"/>
      <c r="E22" s="25"/>
      <c r="F22" s="26"/>
      <c r="G22" s="25"/>
      <c r="H22" s="25"/>
      <c r="I22" s="26"/>
      <c r="J22" s="25"/>
      <c r="K22" s="25"/>
      <c r="L22" s="26"/>
    </row>
    <row r="23" spans="1:12" ht="19.2" customHeight="1" x14ac:dyDescent="0.3">
      <c r="A23" s="46" t="s">
        <v>27</v>
      </c>
      <c r="B23" s="47"/>
      <c r="C23" s="47"/>
      <c r="F23" s="28"/>
    </row>
    <row r="25" spans="1:12" x14ac:dyDescent="0.3">
      <c r="F25" s="29"/>
    </row>
  </sheetData>
  <mergeCells count="10">
    <mergeCell ref="A23:C23"/>
    <mergeCell ref="D2:F2"/>
    <mergeCell ref="G2:I2"/>
    <mergeCell ref="J2:L2"/>
    <mergeCell ref="A20:C20"/>
    <mergeCell ref="A22:B22"/>
    <mergeCell ref="C22:D22"/>
    <mergeCell ref="A1:B2"/>
    <mergeCell ref="C2:C3"/>
    <mergeCell ref="C1:L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Precios Techo Item 2026</vt:lpstr>
      <vt:lpstr>Precios Techo Item (2026-2028)</vt:lpstr>
      <vt:lpstr>Precios Techo 2026-2028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PC</dc:creator>
  <cp:lastModifiedBy>MI PC</cp:lastModifiedBy>
  <dcterms:created xsi:type="dcterms:W3CDTF">2026-10-11T20:27:23Z</dcterms:created>
  <dcterms:modified xsi:type="dcterms:W3CDTF">2026-10-13T22:02:59Z</dcterms:modified>
</cp:coreProperties>
</file>