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4"/>
  <workbookPr/>
  <mc:AlternateContent xmlns:mc="http://schemas.openxmlformats.org/markup-compatibility/2006">
    <mc:Choice Requires="x15">
      <x15ac:absPath xmlns:x15ac="http://schemas.microsoft.com/office/spreadsheetml/2010/11/ac" url="/Users/anavillota/Downloads/"/>
    </mc:Choice>
  </mc:AlternateContent>
  <xr:revisionPtr revIDLastSave="0" documentId="13_ncr:1_{58317049-13ED-9649-A563-73F70D9575F8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Oferta Económica 2026-2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" i="1" l="1"/>
  <c r="L20" i="1"/>
  <c r="G20" i="1"/>
  <c r="F20" i="1"/>
  <c r="R19" i="1"/>
  <c r="S19" i="1" s="1"/>
  <c r="M19" i="1"/>
  <c r="N19" i="1" s="1"/>
  <c r="K19" i="1"/>
  <c r="P19" i="1" s="1"/>
  <c r="H19" i="1"/>
  <c r="I19" i="1" s="1"/>
  <c r="R18" i="1"/>
  <c r="S18" i="1" s="1"/>
  <c r="M18" i="1"/>
  <c r="N18" i="1" s="1"/>
  <c r="K18" i="1"/>
  <c r="P18" i="1" s="1"/>
  <c r="H18" i="1"/>
  <c r="I18" i="1" s="1"/>
  <c r="R17" i="1"/>
  <c r="S17" i="1" s="1"/>
  <c r="M17" i="1"/>
  <c r="N17" i="1" s="1"/>
  <c r="K17" i="1"/>
  <c r="P17" i="1" s="1"/>
  <c r="H17" i="1"/>
  <c r="I17" i="1" s="1"/>
  <c r="R16" i="1"/>
  <c r="S16" i="1" s="1"/>
  <c r="M16" i="1"/>
  <c r="N16" i="1" s="1"/>
  <c r="K16" i="1"/>
  <c r="P16" i="1" s="1"/>
  <c r="H16" i="1"/>
  <c r="I16" i="1" s="1"/>
  <c r="R15" i="1"/>
  <c r="S15" i="1" s="1"/>
  <c r="M15" i="1"/>
  <c r="N15" i="1" s="1"/>
  <c r="K15" i="1"/>
  <c r="P15" i="1" s="1"/>
  <c r="H15" i="1"/>
  <c r="I15" i="1" s="1"/>
  <c r="R14" i="1"/>
  <c r="S14" i="1" s="1"/>
  <c r="M14" i="1"/>
  <c r="N14" i="1" s="1"/>
  <c r="K14" i="1"/>
  <c r="P14" i="1" s="1"/>
  <c r="H14" i="1"/>
  <c r="I14" i="1" s="1"/>
  <c r="R13" i="1"/>
  <c r="S13" i="1" s="1"/>
  <c r="M13" i="1"/>
  <c r="N13" i="1" s="1"/>
  <c r="K13" i="1"/>
  <c r="P13" i="1" s="1"/>
  <c r="H13" i="1"/>
  <c r="I13" i="1" s="1"/>
  <c r="R12" i="1"/>
  <c r="S12" i="1" s="1"/>
  <c r="M12" i="1"/>
  <c r="N12" i="1" s="1"/>
  <c r="K12" i="1"/>
  <c r="P12" i="1" s="1"/>
  <c r="H12" i="1"/>
  <c r="I12" i="1" s="1"/>
  <c r="R11" i="1"/>
  <c r="S11" i="1" s="1"/>
  <c r="M11" i="1"/>
  <c r="N11" i="1" s="1"/>
  <c r="K11" i="1"/>
  <c r="P11" i="1" s="1"/>
  <c r="H11" i="1"/>
  <c r="I11" i="1" s="1"/>
  <c r="R10" i="1"/>
  <c r="S10" i="1" s="1"/>
  <c r="M10" i="1"/>
  <c r="N10" i="1" s="1"/>
  <c r="K10" i="1"/>
  <c r="P10" i="1" s="1"/>
  <c r="H10" i="1"/>
  <c r="I10" i="1" s="1"/>
  <c r="R9" i="1"/>
  <c r="S9" i="1" s="1"/>
  <c r="M9" i="1"/>
  <c r="N9" i="1" s="1"/>
  <c r="K9" i="1"/>
  <c r="P9" i="1" s="1"/>
  <c r="H9" i="1"/>
  <c r="I9" i="1" s="1"/>
  <c r="R8" i="1"/>
  <c r="S8" i="1" s="1"/>
  <c r="M8" i="1"/>
  <c r="N8" i="1" s="1"/>
  <c r="K8" i="1"/>
  <c r="P8" i="1" s="1"/>
  <c r="H8" i="1"/>
  <c r="I8" i="1" s="1"/>
  <c r="R7" i="1"/>
  <c r="S7" i="1" s="1"/>
  <c r="M7" i="1"/>
  <c r="N7" i="1" s="1"/>
  <c r="K7" i="1"/>
  <c r="P7" i="1" s="1"/>
  <c r="H7" i="1"/>
  <c r="I7" i="1" s="1"/>
  <c r="R6" i="1"/>
  <c r="S6" i="1" s="1"/>
  <c r="M6" i="1"/>
  <c r="N6" i="1" s="1"/>
  <c r="K6" i="1"/>
  <c r="P6" i="1" s="1"/>
  <c r="H6" i="1"/>
  <c r="I6" i="1" s="1"/>
  <c r="R5" i="1"/>
  <c r="S5" i="1" s="1"/>
  <c r="M5" i="1"/>
  <c r="N5" i="1" s="1"/>
  <c r="K5" i="1"/>
  <c r="P5" i="1" s="1"/>
  <c r="H5" i="1"/>
  <c r="I5" i="1" s="1"/>
  <c r="R4" i="1"/>
  <c r="M4" i="1"/>
  <c r="N4" i="1" s="1"/>
  <c r="K4" i="1"/>
  <c r="P4" i="1" s="1"/>
  <c r="H4" i="1"/>
  <c r="H20" i="1" l="1"/>
  <c r="P20" i="1"/>
  <c r="M20" i="1"/>
  <c r="K20" i="1"/>
  <c r="N20" i="1"/>
  <c r="R20" i="1"/>
  <c r="I4" i="1"/>
  <c r="I20" i="1" s="1"/>
  <c r="S4" i="1"/>
  <c r="S20" i="1" s="1"/>
  <c r="C22" i="1" l="1"/>
</calcChain>
</file>

<file path=xl/sharedStrings.xml><?xml version="1.0" encoding="utf-8"?>
<sst xmlns="http://schemas.openxmlformats.org/spreadsheetml/2006/main" count="68" uniqueCount="51">
  <si>
    <t>Item</t>
  </si>
  <si>
    <r>
      <t>Dispositivo Tecnológico</t>
    </r>
    <r>
      <rPr>
        <b/>
        <sz val="10"/>
        <color theme="1"/>
        <rFont val="Arial Narrow"/>
        <family val="2"/>
      </rPr>
      <t/>
    </r>
  </si>
  <si>
    <t>Distribución por Seccional</t>
  </si>
  <si>
    <t>Precios Techo
Unitario 2026</t>
  </si>
  <si>
    <t>Precios Ofertados
Unitario 2026</t>
  </si>
  <si>
    <t>Subtotal Ofertado de Alquiler Mensual por la cantidad de cada dispositivo</t>
  </si>
  <si>
    <t>Total Ofertado de Alquiler de 1 mes de 2026 (1 al 31 dic), por cada dispositivo</t>
  </si>
  <si>
    <r>
      <t>Precios Techo
Unitario 2027</t>
    </r>
    <r>
      <rPr>
        <sz val="9"/>
        <color theme="1"/>
        <rFont val="Calibri"/>
        <family val="2"/>
        <scheme val="minor"/>
      </rPr>
      <t/>
    </r>
  </si>
  <si>
    <r>
      <t>Precios Ofertados
Unitario 2027</t>
    </r>
    <r>
      <rPr>
        <sz val="9"/>
        <color theme="1"/>
        <rFont val="Calibri"/>
        <family val="2"/>
        <scheme val="minor"/>
      </rPr>
      <t/>
    </r>
  </si>
  <si>
    <t>Total Ofertado de Alquiler de 12 meses de 2027, por cada dispositivo</t>
  </si>
  <si>
    <r>
      <t>Precios Techo
Unitario 2028</t>
    </r>
    <r>
      <rPr>
        <sz val="9"/>
        <color theme="1"/>
        <rFont val="Calibri"/>
        <family val="2"/>
        <scheme val="minor"/>
      </rPr>
      <t/>
    </r>
  </si>
  <si>
    <r>
      <t>Precios Ofertados
Unitario 2028</t>
    </r>
    <r>
      <rPr>
        <sz val="9"/>
        <color theme="1"/>
        <rFont val="Calibri"/>
        <family val="2"/>
        <scheme val="minor"/>
      </rPr>
      <t/>
    </r>
  </si>
  <si>
    <t>Total Ofertado de Alquiler de 11 meses de 2028 (1-ene al 30-nov), por cada dispositivo</t>
  </si>
  <si>
    <r>
      <rPr>
        <b/>
        <sz val="9"/>
        <color theme="1"/>
        <rFont val="Arial Narrow"/>
        <family val="2"/>
      </rPr>
      <t>MONITOR DE 43" LED FULL HD</t>
    </r>
    <r>
      <rPr>
        <sz val="9"/>
        <color theme="1"/>
        <rFont val="Arial Narrow"/>
        <family val="2"/>
      </rPr>
      <t xml:space="preserve"> 
Descripción en la Ficha Técnica</t>
    </r>
  </si>
  <si>
    <t>Conforme a lo especificado en la Ficha Técnica</t>
  </si>
  <si>
    <r>
      <rPr>
        <b/>
        <sz val="9"/>
        <color theme="1"/>
        <rFont val="Arial Narrow"/>
        <family val="2"/>
      </rPr>
      <t>MONITOR DE 32" LED FULL HD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</si>
  <si>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CAMARAS IP TIPO BALA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</si>
  <si>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CIBERDOMO IP PTZ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</si>
  <si>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GRABADOR DE 8/16/32 CANALES PENTAHIBRIDO 8/16/32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</si>
  <si>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CONTROL JOYSTICK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</si>
  <si>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SISTEMA DE IDENTIFICACIÓN BIOMÉTRICA PARA INGRESO DE FUNCIONARIOS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</si>
  <si>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SISTEMA DE REGISTRO Y CONTROL DE ACCESO DE VISITANTES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</si>
  <si>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 xml:space="preserve">ARCO DETECTOR DE METALES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</si>
  <si>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SWITCH DE 8/16/32 PUERTOS POE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</si>
  <si>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UPS RESPALDO DE ENERGIA DE 3KVA PARA SOPORTAR SISTEMA DE CCTV</t>
    </r>
    <r>
      <rPr>
        <sz val="9"/>
        <color theme="1"/>
        <rFont val="Arial Narrow"/>
        <family val="2"/>
      </rPr>
      <t xml:space="preserve"> 
Descripción en la Ficha Técnica</t>
    </r>
  </si>
  <si>
    <r>
      <rPr>
        <b/>
        <sz val="9"/>
        <color theme="1"/>
        <rFont val="Arial Narrow"/>
        <family val="2"/>
      </rPr>
      <t xml:space="preserve">RACK DE PISO O EMPOTRABLE DE 20 UNIDADES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</si>
  <si>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 xml:space="preserve">DISCO DURO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</si>
  <si>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SCANER DE RAYOS X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</si>
  <si>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KIT DE ALARMA BASICO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</si>
  <si>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 xml:space="preserve">CAMARAS FIJA TIPO MINI DOMO IP
</t>
    </r>
    <r>
      <rPr>
        <sz val="9"/>
        <color theme="1"/>
        <rFont val="Arial Narrow"/>
        <family val="2"/>
      </rPr>
      <t>Descripción en la Ficha Técnica</t>
    </r>
  </si>
  <si>
    <t>Subtotales Oferta de alquiler disponibilidad tecnológica por cada Vigencia</t>
  </si>
  <si>
    <t>Empresa:</t>
  </si>
  <si>
    <t>Responsable de la cotización:</t>
  </si>
  <si>
    <t>NIT:</t>
  </si>
  <si>
    <t>Teléfono o Celular:</t>
  </si>
  <si>
    <t xml:space="preserve">E-mail: </t>
  </si>
  <si>
    <t>Fecha de Oferta:</t>
  </si>
  <si>
    <t>Validez de la cotización 90 días:</t>
  </si>
  <si>
    <t>¿Cumple con lo solicitado en le Ficha Técnica?</t>
  </si>
  <si>
    <t>FIRMA DIGITAL</t>
  </si>
  <si>
    <t>TOTAL OFERTA ECONÓMICA DE ALQUILER DEL 
FACTOR TECNOLÓGICO DURANTE 24 MESES 
(1-DIC-2026 AL 30-NOV-2028)</t>
  </si>
  <si>
    <t>SUBDIRECCIÓN REGIONAL DE APOYO DEL PACÍFICO</t>
  </si>
  <si>
    <t>FACTOR TECNOLÓGICO PARA EL SERVICIO DE VIGILANCIA INTEGRAL</t>
  </si>
  <si>
    <r>
      <t xml:space="preserve">PRECIOS OFERTADOS VIGENCIA 2026
</t>
    </r>
    <r>
      <rPr>
        <sz val="11"/>
        <color theme="1"/>
        <rFont val="Calibri"/>
        <family val="2"/>
        <scheme val="minor"/>
      </rPr>
      <t>Precios de oferta para el alquiler de los dispositivos durante diciembre de 2026. 
Todos los precios incluyen IVA, costos directos e indirectos.</t>
    </r>
  </si>
  <si>
    <r>
      <rPr>
        <b/>
        <sz val="11"/>
        <color theme="1"/>
        <rFont val="Calibri"/>
        <family val="2"/>
        <scheme val="minor"/>
      </rPr>
      <t>PRECIOS OFERTADOS VIGENCIA 2028</t>
    </r>
    <r>
      <rPr>
        <sz val="11"/>
        <color theme="1"/>
        <rFont val="Calibri"/>
        <family val="2"/>
        <scheme val="minor"/>
      </rPr>
      <t xml:space="preserve">
Precios de oferta para el alquiler de los dispositivos durante 11 meses de 2028. 
Todos los precios incluyen IVA, costos directos e indirectos.</t>
    </r>
  </si>
  <si>
    <r>
      <rPr>
        <b/>
        <sz val="11"/>
        <color theme="1"/>
        <rFont val="Calibri"/>
        <family val="2"/>
        <scheme val="minor"/>
      </rPr>
      <t>PRECIOS OFERTADOS VIGENCIA 2027</t>
    </r>
    <r>
      <rPr>
        <b/>
        <sz val="13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Precios de oferta para el alquiler de los dispositivos durante el año 2027.
Todos los precios incluyen IVA, costos directos e indirectos.</t>
    </r>
  </si>
  <si>
    <t>Cantidades que requiere la Subdirección Regional Pacífico
(2026-2028)</t>
  </si>
  <si>
    <t>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 DE LOS BIENES MUEBLES E INMUEBLES DE LA FISCALÍA GENERAL DE LA NACIÓN Y DEL FONDO ESPECIAL PARA LA ADMINISTRACIÓN DE BIENES (FEAB), EN LA REGIONAL PACIFICO, CONFORMADA POR:  I) CAUCA, II) NARIÑO Y III) CALI – VALLE DEL CAUCA.</t>
  </si>
  <si>
    <r>
      <t xml:space="preserve">Notas:
</t>
    </r>
    <r>
      <rPr>
        <sz val="11"/>
        <color theme="1"/>
        <rFont val="Arial Narrow"/>
        <family val="2"/>
      </rPr>
      <t xml:space="preserve">1) No modificar ninguna especificación descrita en la necesidad.
2) Debe ajustarse exactamente a lo solicitado en las Especificaciones Técnicas.
3) Debe presentar la oferta económica en formato </t>
    </r>
    <r>
      <rPr>
        <b/>
        <sz val="11"/>
        <color theme="1"/>
        <rFont val="Arial Narrow"/>
        <family val="2"/>
      </rPr>
      <t>EXCEL EDITABLE</t>
    </r>
    <r>
      <rPr>
        <sz val="11"/>
        <color theme="1"/>
        <rFont val="Arial Narrow"/>
        <family val="2"/>
      </rPr>
      <t xml:space="preserve"> y en </t>
    </r>
    <r>
      <rPr>
        <b/>
        <sz val="11"/>
        <color theme="1"/>
        <rFont val="Arial Narrow"/>
        <family val="2"/>
      </rPr>
      <t xml:space="preserve">PDF, </t>
    </r>
    <r>
      <rPr>
        <sz val="11"/>
        <color theme="1"/>
        <rFont val="Arial Narrow"/>
        <family val="2"/>
      </rPr>
      <t xml:space="preserve">ambios archivos </t>
    </r>
    <r>
      <rPr>
        <b/>
        <sz val="11"/>
        <color theme="1"/>
        <rFont val="Arial Narrow"/>
        <family val="2"/>
      </rPr>
      <t>diligenciados en su totailidad con su respectiva firma.</t>
    </r>
  </si>
  <si>
    <r>
      <t xml:space="preserve">CONSIDERACIONES PARA EL DILIGENCIAMIENTO DEL FORMATO DE OFERTA ECONÓMICA:
1: </t>
    </r>
    <r>
      <rPr>
        <sz val="11"/>
        <rFont val="Arial Narrow"/>
        <family val="2"/>
      </rPr>
      <t xml:space="preserve">El proponente podrá presentar valores unitarios por item con hasta dos (2) cifras decimales, sin superar el precio techo definidio para cada dispositivo. </t>
    </r>
    <r>
      <rPr>
        <b/>
        <sz val="11"/>
        <rFont val="Arial Narrow"/>
        <family val="2"/>
      </rPr>
      <t xml:space="preserve">
2: </t>
    </r>
    <r>
      <rPr>
        <sz val="11"/>
        <rFont val="Arial Narrow"/>
        <family val="2"/>
      </rPr>
      <t xml:space="preserve">La oferta económica será rechazada si en cualquiera de sus vigencias el proponente supera el precio techo individual de cualquier dispositivo del Factor Tecnológico. 
</t>
    </r>
    <r>
      <rPr>
        <b/>
        <sz val="11"/>
        <rFont val="Arial Narrow"/>
        <family val="2"/>
      </rPr>
      <t>3:</t>
    </r>
    <r>
      <rPr>
        <sz val="11"/>
        <rFont val="Arial Narrow"/>
        <family val="2"/>
      </rPr>
      <t xml:space="preserve"> El proponente NO debe modificar NINGUNA de las fórmulas definidas en este formato.
</t>
    </r>
    <r>
      <rPr>
        <b/>
        <sz val="11"/>
        <rFont val="Arial Narrow"/>
        <family val="2"/>
      </rPr>
      <t>4:</t>
    </r>
    <r>
      <rPr>
        <sz val="11"/>
        <rFont val="Arial Narrow"/>
        <family val="2"/>
      </rPr>
      <t xml:space="preserve"> Todos los precios están expresados en pesos colombianos (COP), incluyen IVA, costos directos e indirectos.</t>
    </r>
  </si>
  <si>
    <t>FORMATO OFERTA ECONÓMICA - FACTOR TECNOLÓGICO 
PROCESO CONTRACTUAL No. FGN-RP-IPSE-0048-2026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</si>
</sst>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4" fillId="0" borderId="0"/>
    <xf numFmtId="0" fontId="17" fillId="0" borderId="0"/>
  </cellStyleXfs>
  <cellXfs count="9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4" fontId="11" fillId="5" borderId="4" xfId="0" applyNumberFormat="1" applyFont="1" applyFill="1" applyBorder="1" applyAlignment="1">
      <alignment horizontal="center" vertical="center"/>
    </xf>
    <xf numFmtId="44" fontId="11" fillId="2" borderId="1" xfId="0" applyNumberFormat="1" applyFont="1" applyFill="1" applyBorder="1" applyAlignment="1">
      <alignment horizontal="center" vertical="center"/>
    </xf>
    <xf numFmtId="44" fontId="11" fillId="5" borderId="4" xfId="1" applyFont="1" applyFill="1" applyBorder="1" applyAlignment="1">
      <alignment horizontal="center" vertical="center"/>
    </xf>
    <xf numFmtId="44" fontId="11" fillId="3" borderId="1" xfId="1" applyFont="1" applyFill="1" applyBorder="1" applyAlignment="1">
      <alignment horizontal="center" vertical="center"/>
    </xf>
    <xf numFmtId="44" fontId="11" fillId="2" borderId="1" xfId="1" applyFont="1" applyFill="1" applyBorder="1" applyAlignment="1">
      <alignment horizontal="center" vertical="center"/>
    </xf>
    <xf numFmtId="44" fontId="11" fillId="5" borderId="1" xfId="1" applyFont="1" applyFill="1" applyBorder="1" applyAlignment="1">
      <alignment horizontal="center" vertical="center"/>
    </xf>
    <xf numFmtId="44" fontId="11" fillId="4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0" fillId="5" borderId="6" xfId="0" applyNumberFormat="1" applyFill="1" applyBorder="1" applyAlignment="1">
      <alignment vertical="center" wrapText="1"/>
    </xf>
    <xf numFmtId="44" fontId="2" fillId="2" borderId="1" xfId="0" applyNumberFormat="1" applyFont="1" applyFill="1" applyBorder="1" applyAlignment="1">
      <alignment vertical="center" wrapText="1"/>
    </xf>
    <xf numFmtId="44" fontId="0" fillId="5" borderId="4" xfId="0" applyNumberFormat="1" applyFill="1" applyBorder="1" applyAlignment="1">
      <alignment vertical="center" wrapText="1"/>
    </xf>
    <xf numFmtId="44" fontId="0" fillId="3" borderId="1" xfId="0" applyNumberFormat="1" applyFill="1" applyBorder="1" applyAlignment="1">
      <alignment vertical="center" wrapText="1"/>
    </xf>
    <xf numFmtId="44" fontId="2" fillId="3" borderId="1" xfId="0" applyNumberFormat="1" applyFont="1" applyFill="1" applyBorder="1" applyAlignment="1">
      <alignment vertical="center" wrapText="1"/>
    </xf>
    <xf numFmtId="44" fontId="0" fillId="5" borderId="1" xfId="0" applyNumberFormat="1" applyFill="1" applyBorder="1" applyAlignment="1">
      <alignment vertical="center" wrapText="1"/>
    </xf>
    <xf numFmtId="44" fontId="0" fillId="4" borderId="1" xfId="0" applyNumberFormat="1" applyFill="1" applyBorder="1" applyAlignment="1">
      <alignment vertical="center" wrapText="1"/>
    </xf>
    <xf numFmtId="44" fontId="2" fillId="4" borderId="1" xfId="0" applyNumberFormat="1" applyFont="1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0" fillId="0" borderId="0" xfId="0" applyNumberFormat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5" fillId="0" borderId="0" xfId="2" applyFont="1" applyAlignment="1" applyProtection="1">
      <alignment horizontal="left" vertical="center" wrapText="1"/>
      <protection locked="0"/>
    </xf>
    <xf numFmtId="0" fontId="16" fillId="0" borderId="0" xfId="2" applyFont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44" fontId="11" fillId="7" borderId="1" xfId="0" applyNumberFormat="1" applyFont="1" applyFill="1" applyBorder="1" applyAlignment="1">
      <alignment horizontal="center" vertical="center"/>
    </xf>
    <xf numFmtId="44" fontId="11" fillId="7" borderId="5" xfId="0" applyNumberFormat="1" applyFont="1" applyFill="1" applyBorder="1" applyAlignment="1">
      <alignment horizontal="center" vertical="center"/>
    </xf>
    <xf numFmtId="44" fontId="0" fillId="7" borderId="7" xfId="0" applyNumberFormat="1" applyFill="1" applyBorder="1" applyAlignment="1">
      <alignment vertical="center" wrapText="1"/>
    </xf>
    <xf numFmtId="44" fontId="2" fillId="7" borderId="8" xfId="0" applyNumberFormat="1" applyFont="1" applyFill="1" applyBorder="1" applyAlignment="1">
      <alignment vertical="center" wrapText="1"/>
    </xf>
    <xf numFmtId="3" fontId="15" fillId="0" borderId="1" xfId="2" applyNumberFormat="1" applyFont="1" applyBorder="1" applyAlignment="1" applyProtection="1">
      <alignment horizontal="center" vertical="center" wrapText="1"/>
      <protection locked="0"/>
    </xf>
    <xf numFmtId="3" fontId="15" fillId="0" borderId="20" xfId="2" applyNumberFormat="1" applyFont="1" applyBorder="1" applyAlignment="1" applyProtection="1">
      <alignment horizontal="center" vertical="center" wrapText="1"/>
      <protection locked="0"/>
    </xf>
    <xf numFmtId="0" fontId="15" fillId="0" borderId="7" xfId="3" applyFont="1" applyBorder="1" applyAlignment="1">
      <alignment horizontal="center" vertical="center"/>
    </xf>
    <xf numFmtId="0" fontId="15" fillId="0" borderId="22" xfId="3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5" fillId="0" borderId="5" xfId="2" applyFont="1" applyBorder="1" applyAlignment="1" applyProtection="1">
      <alignment horizontal="left" vertical="center" wrapText="1"/>
      <protection locked="0"/>
    </xf>
    <xf numFmtId="0" fontId="15" fillId="0" borderId="10" xfId="2" applyFont="1" applyBorder="1" applyAlignment="1" applyProtection="1">
      <alignment horizontal="left" vertical="center" wrapText="1"/>
      <protection locked="0"/>
    </xf>
    <xf numFmtId="0" fontId="15" fillId="0" borderId="4" xfId="2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3" fontId="20" fillId="6" borderId="19" xfId="2" applyNumberFormat="1" applyFont="1" applyFill="1" applyBorder="1" applyAlignment="1" applyProtection="1">
      <alignment horizontal="right" vertical="center" wrapText="1"/>
      <protection locked="0"/>
    </xf>
    <xf numFmtId="3" fontId="20" fillId="6" borderId="4" xfId="2" applyNumberFormat="1" applyFont="1" applyFill="1" applyBorder="1" applyAlignment="1" applyProtection="1">
      <alignment horizontal="right" vertical="center" wrapText="1"/>
      <protection locked="0"/>
    </xf>
    <xf numFmtId="3" fontId="20" fillId="6" borderId="21" xfId="2" applyNumberFormat="1" applyFont="1" applyFill="1" applyBorder="1" applyAlignment="1" applyProtection="1">
      <alignment horizontal="right" vertical="center" wrapText="1"/>
      <protection locked="0"/>
    </xf>
    <xf numFmtId="3" fontId="20" fillId="6" borderId="6" xfId="2" applyNumberFormat="1" applyFont="1" applyFill="1" applyBorder="1" applyAlignment="1" applyProtection="1">
      <alignment horizontal="right" vertical="center" wrapText="1"/>
      <protection locked="0"/>
    </xf>
    <xf numFmtId="3" fontId="15" fillId="0" borderId="17" xfId="2" applyNumberFormat="1" applyFont="1" applyBorder="1" applyAlignment="1" applyProtection="1">
      <alignment horizontal="center" vertical="center" wrapText="1"/>
      <protection locked="0"/>
    </xf>
    <xf numFmtId="3" fontId="15" fillId="0" borderId="18" xfId="2" applyNumberFormat="1" applyFont="1" applyBorder="1" applyAlignment="1" applyProtection="1">
      <alignment horizontal="center" vertical="center" wrapText="1"/>
      <protection locked="0"/>
    </xf>
    <xf numFmtId="3" fontId="20" fillId="6" borderId="15" xfId="2" applyNumberFormat="1" applyFont="1" applyFill="1" applyBorder="1" applyAlignment="1" applyProtection="1">
      <alignment horizontal="right" vertical="center" wrapText="1"/>
      <protection locked="0"/>
    </xf>
    <xf numFmtId="3" fontId="20" fillId="6" borderId="16" xfId="2" applyNumberFormat="1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4" fontId="12" fillId="0" borderId="24" xfId="0" applyNumberFormat="1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3" fillId="0" borderId="26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00000000-0005-0000-0000-000002000000}"/>
    <cellStyle name="Normal 5 1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146505</xdr:colOff>
      <xdr:row>0</xdr:row>
      <xdr:rowOff>83820</xdr:rowOff>
    </xdr:from>
    <xdr:ext cx="3130096" cy="836192"/>
    <xdr:pic>
      <xdr:nvPicPr>
        <xdr:cNvPr id="2" name="image1.jpeg">
          <a:extLst>
            <a:ext uri="{FF2B5EF4-FFF2-40B4-BE49-F238E27FC236}">
              <a16:creationId xmlns:a16="http://schemas.microsoft.com/office/drawing/2014/main" id="{96852882-DCC1-49E6-B855-1A6FD7F4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05" y="83820"/>
          <a:ext cx="3130096" cy="83619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topLeftCell="A24" zoomScaleNormal="100" workbookViewId="0">
      <selection activeCell="K2" sqref="K2:N2"/>
    </sheetView>
  </sheetViews>
  <sheetFormatPr baseColWidth="10" defaultRowHeight="15" x14ac:dyDescent="0.2"/>
  <cols>
    <col min="1" max="1" width="7.33203125" customWidth="1"/>
    <col min="2" max="2" width="46" customWidth="1"/>
    <col min="3" max="4" width="15.1640625" customWidth="1"/>
    <col min="5" max="5" width="0.5" customWidth="1"/>
    <col min="6" max="7" width="13.33203125" customWidth="1"/>
    <col min="8" max="8" width="19" customWidth="1"/>
    <col min="9" max="9" width="20" customWidth="1"/>
    <col min="10" max="10" width="0.6640625" customWidth="1"/>
    <col min="11" max="12" width="12.5" customWidth="1"/>
    <col min="13" max="13" width="16.6640625" customWidth="1"/>
    <col min="14" max="14" width="18.1640625" customWidth="1"/>
    <col min="15" max="15" width="0.6640625" customWidth="1"/>
    <col min="16" max="17" width="12.83203125" customWidth="1"/>
    <col min="18" max="18" width="17.6640625" customWidth="1"/>
    <col min="19" max="19" width="21.33203125" customWidth="1"/>
  </cols>
  <sheetData>
    <row r="1" spans="1:19" ht="86.5" customHeight="1" thickBot="1" x14ac:dyDescent="0.25">
      <c r="A1" s="78" t="s">
        <v>41</v>
      </c>
      <c r="B1" s="79"/>
      <c r="C1" s="57" t="s">
        <v>47</v>
      </c>
      <c r="D1" s="58"/>
      <c r="E1" s="58"/>
      <c r="F1" s="58"/>
      <c r="G1" s="58"/>
      <c r="H1" s="58"/>
      <c r="I1" s="58"/>
      <c r="J1" s="58"/>
      <c r="K1" s="58"/>
      <c r="L1" s="58"/>
      <c r="M1" s="59"/>
      <c r="N1" s="83" t="s">
        <v>50</v>
      </c>
      <c r="O1" s="84"/>
      <c r="P1" s="84"/>
      <c r="Q1" s="84"/>
      <c r="R1" s="84"/>
      <c r="S1" s="85"/>
    </row>
    <row r="2" spans="1:19" ht="53.5" customHeight="1" x14ac:dyDescent="0.2">
      <c r="A2" s="80" t="s">
        <v>42</v>
      </c>
      <c r="B2" s="81"/>
      <c r="C2" s="81"/>
      <c r="D2" s="82"/>
      <c r="E2" s="39"/>
      <c r="F2" s="90" t="s">
        <v>43</v>
      </c>
      <c r="G2" s="90"/>
      <c r="H2" s="90"/>
      <c r="I2" s="90"/>
      <c r="J2" s="40"/>
      <c r="K2" s="86" t="s">
        <v>45</v>
      </c>
      <c r="L2" s="87"/>
      <c r="M2" s="87"/>
      <c r="N2" s="87"/>
      <c r="O2" s="39"/>
      <c r="P2" s="88" t="s">
        <v>44</v>
      </c>
      <c r="Q2" s="88"/>
      <c r="R2" s="89"/>
      <c r="S2" s="89"/>
    </row>
    <row r="3" spans="1:19" ht="72.5" customHeight="1" x14ac:dyDescent="0.2">
      <c r="A3" s="38" t="s">
        <v>0</v>
      </c>
      <c r="B3" s="1" t="s">
        <v>1</v>
      </c>
      <c r="C3" s="37" t="s">
        <v>46</v>
      </c>
      <c r="D3" s="2" t="s">
        <v>2</v>
      </c>
      <c r="E3" s="3"/>
      <c r="F3" s="4" t="s">
        <v>3</v>
      </c>
      <c r="G3" s="41" t="s">
        <v>4</v>
      </c>
      <c r="H3" s="41" t="s">
        <v>5</v>
      </c>
      <c r="I3" s="42" t="s">
        <v>6</v>
      </c>
      <c r="J3" s="3"/>
      <c r="K3" s="4" t="s">
        <v>7</v>
      </c>
      <c r="L3" s="5" t="s">
        <v>8</v>
      </c>
      <c r="M3" s="5" t="s">
        <v>5</v>
      </c>
      <c r="N3" s="5" t="s">
        <v>9</v>
      </c>
      <c r="O3" s="3"/>
      <c r="P3" s="6" t="s">
        <v>10</v>
      </c>
      <c r="Q3" s="7" t="s">
        <v>11</v>
      </c>
      <c r="R3" s="7" t="s">
        <v>5</v>
      </c>
      <c r="S3" s="7" t="s">
        <v>12</v>
      </c>
    </row>
    <row r="4" spans="1:19" ht="39" x14ac:dyDescent="0.2">
      <c r="A4" s="8">
        <v>1</v>
      </c>
      <c r="B4" s="9" t="s">
        <v>13</v>
      </c>
      <c r="C4" s="10">
        <v>40</v>
      </c>
      <c r="D4" s="11" t="s">
        <v>14</v>
      </c>
      <c r="E4" s="12"/>
      <c r="F4" s="13">
        <v>9883</v>
      </c>
      <c r="G4" s="43"/>
      <c r="H4" s="43">
        <f t="shared" ref="H4:H18" si="0">ROUND((C4*G4),0)</f>
        <v>0</v>
      </c>
      <c r="I4" s="44">
        <f>ROUND((1*H4),0)</f>
        <v>0</v>
      </c>
      <c r="J4" s="14"/>
      <c r="K4" s="15">
        <f t="shared" ref="K4:K19" si="1">ROUND(F4*(1+4.4%),0)</f>
        <v>10318</v>
      </c>
      <c r="L4" s="16"/>
      <c r="M4" s="16">
        <f>ROUND((C4*L4),0)</f>
        <v>0</v>
      </c>
      <c r="N4" s="16">
        <f>ROUND((12*M4),0)</f>
        <v>0</v>
      </c>
      <c r="O4" s="17"/>
      <c r="P4" s="18">
        <f t="shared" ref="P4:P19" si="2">ROUND(K4*(1+3%),0)</f>
        <v>10628</v>
      </c>
      <c r="Q4" s="19"/>
      <c r="R4" s="19">
        <f>ROUND((C4*Q4),0)</f>
        <v>0</v>
      </c>
      <c r="S4" s="19">
        <f>ROUND((11*R4),0)</f>
        <v>0</v>
      </c>
    </row>
    <row r="5" spans="1:19" ht="39" x14ac:dyDescent="0.2">
      <c r="A5" s="8">
        <v>2</v>
      </c>
      <c r="B5" s="9" t="s">
        <v>15</v>
      </c>
      <c r="C5" s="10">
        <v>34</v>
      </c>
      <c r="D5" s="11" t="s">
        <v>14</v>
      </c>
      <c r="E5" s="12"/>
      <c r="F5" s="13">
        <v>6408</v>
      </c>
      <c r="G5" s="43"/>
      <c r="H5" s="43">
        <f t="shared" si="0"/>
        <v>0</v>
      </c>
      <c r="I5" s="44">
        <f t="shared" ref="I5:I19" si="3">ROUND((1*H5),0)</f>
        <v>0</v>
      </c>
      <c r="J5" s="14"/>
      <c r="K5" s="15">
        <f t="shared" si="1"/>
        <v>6690</v>
      </c>
      <c r="L5" s="16"/>
      <c r="M5" s="16">
        <f t="shared" ref="M5:M19" si="4">ROUND((C5*L5),0)</f>
        <v>0</v>
      </c>
      <c r="N5" s="16">
        <f t="shared" ref="N5:N19" si="5">ROUND((12*M5),0)</f>
        <v>0</v>
      </c>
      <c r="O5" s="17"/>
      <c r="P5" s="18">
        <f t="shared" si="2"/>
        <v>6891</v>
      </c>
      <c r="Q5" s="19"/>
      <c r="R5" s="19">
        <f t="shared" ref="R5:R19" si="6">ROUND((C5*Q5),0)</f>
        <v>0</v>
      </c>
      <c r="S5" s="19">
        <f t="shared" ref="S5:S19" si="7">ROUND((11*R5),0)</f>
        <v>0</v>
      </c>
    </row>
    <row r="6" spans="1:19" ht="39" x14ac:dyDescent="0.2">
      <c r="A6" s="8">
        <v>3</v>
      </c>
      <c r="B6" s="9" t="s">
        <v>16</v>
      </c>
      <c r="C6" s="10">
        <v>517</v>
      </c>
      <c r="D6" s="11" t="s">
        <v>14</v>
      </c>
      <c r="E6" s="12"/>
      <c r="F6" s="13">
        <v>2243</v>
      </c>
      <c r="G6" s="43"/>
      <c r="H6" s="43">
        <f t="shared" si="0"/>
        <v>0</v>
      </c>
      <c r="I6" s="44">
        <f t="shared" si="3"/>
        <v>0</v>
      </c>
      <c r="J6" s="14"/>
      <c r="K6" s="15">
        <f t="shared" si="1"/>
        <v>2342</v>
      </c>
      <c r="L6" s="16"/>
      <c r="M6" s="16">
        <f t="shared" si="4"/>
        <v>0</v>
      </c>
      <c r="N6" s="16">
        <f t="shared" si="5"/>
        <v>0</v>
      </c>
      <c r="O6" s="17"/>
      <c r="P6" s="18">
        <f t="shared" si="2"/>
        <v>2412</v>
      </c>
      <c r="Q6" s="19"/>
      <c r="R6" s="19">
        <f t="shared" si="6"/>
        <v>0</v>
      </c>
      <c r="S6" s="19">
        <f t="shared" si="7"/>
        <v>0</v>
      </c>
    </row>
    <row r="7" spans="1:19" ht="39" x14ac:dyDescent="0.2">
      <c r="A7" s="8">
        <v>4</v>
      </c>
      <c r="B7" s="9" t="s">
        <v>17</v>
      </c>
      <c r="C7" s="10">
        <v>34</v>
      </c>
      <c r="D7" s="11" t="s">
        <v>14</v>
      </c>
      <c r="E7" s="12"/>
      <c r="F7" s="13">
        <v>8811</v>
      </c>
      <c r="G7" s="43"/>
      <c r="H7" s="43">
        <f t="shared" si="0"/>
        <v>0</v>
      </c>
      <c r="I7" s="44">
        <f t="shared" si="3"/>
        <v>0</v>
      </c>
      <c r="J7" s="14"/>
      <c r="K7" s="15">
        <f t="shared" si="1"/>
        <v>9199</v>
      </c>
      <c r="L7" s="16"/>
      <c r="M7" s="16">
        <f t="shared" si="4"/>
        <v>0</v>
      </c>
      <c r="N7" s="16">
        <f t="shared" si="5"/>
        <v>0</v>
      </c>
      <c r="O7" s="17"/>
      <c r="P7" s="18">
        <f t="shared" si="2"/>
        <v>9475</v>
      </c>
      <c r="Q7" s="19"/>
      <c r="R7" s="19">
        <f t="shared" si="6"/>
        <v>0</v>
      </c>
      <c r="S7" s="19">
        <f t="shared" si="7"/>
        <v>0</v>
      </c>
    </row>
    <row r="8" spans="1:19" ht="39" x14ac:dyDescent="0.2">
      <c r="A8" s="8">
        <v>5</v>
      </c>
      <c r="B8" s="9" t="s">
        <v>18</v>
      </c>
      <c r="C8" s="10">
        <v>68</v>
      </c>
      <c r="D8" s="11" t="s">
        <v>14</v>
      </c>
      <c r="E8" s="12"/>
      <c r="F8" s="13">
        <v>7476</v>
      </c>
      <c r="G8" s="43"/>
      <c r="H8" s="43">
        <f t="shared" si="0"/>
        <v>0</v>
      </c>
      <c r="I8" s="44">
        <f t="shared" si="3"/>
        <v>0</v>
      </c>
      <c r="J8" s="14"/>
      <c r="K8" s="15">
        <f t="shared" si="1"/>
        <v>7805</v>
      </c>
      <c r="L8" s="16"/>
      <c r="M8" s="16">
        <f t="shared" si="4"/>
        <v>0</v>
      </c>
      <c r="N8" s="16">
        <f t="shared" si="5"/>
        <v>0</v>
      </c>
      <c r="O8" s="17"/>
      <c r="P8" s="18">
        <f t="shared" si="2"/>
        <v>8039</v>
      </c>
      <c r="Q8" s="19"/>
      <c r="R8" s="19">
        <f t="shared" si="6"/>
        <v>0</v>
      </c>
      <c r="S8" s="19">
        <f t="shared" si="7"/>
        <v>0</v>
      </c>
    </row>
    <row r="9" spans="1:19" ht="39" x14ac:dyDescent="0.2">
      <c r="A9" s="8">
        <v>6</v>
      </c>
      <c r="B9" s="9" t="s">
        <v>19</v>
      </c>
      <c r="C9" s="10">
        <v>21</v>
      </c>
      <c r="D9" s="11" t="s">
        <v>14</v>
      </c>
      <c r="E9" s="12"/>
      <c r="F9" s="13">
        <v>4046</v>
      </c>
      <c r="G9" s="43"/>
      <c r="H9" s="43">
        <f t="shared" si="0"/>
        <v>0</v>
      </c>
      <c r="I9" s="44">
        <f t="shared" si="3"/>
        <v>0</v>
      </c>
      <c r="J9" s="14"/>
      <c r="K9" s="15">
        <f t="shared" si="1"/>
        <v>4224</v>
      </c>
      <c r="L9" s="16"/>
      <c r="M9" s="16">
        <f t="shared" si="4"/>
        <v>0</v>
      </c>
      <c r="N9" s="16">
        <f t="shared" si="5"/>
        <v>0</v>
      </c>
      <c r="O9" s="17"/>
      <c r="P9" s="18">
        <f t="shared" si="2"/>
        <v>4351</v>
      </c>
      <c r="Q9" s="19"/>
      <c r="R9" s="19">
        <f t="shared" si="6"/>
        <v>0</v>
      </c>
      <c r="S9" s="19">
        <f t="shared" si="7"/>
        <v>0</v>
      </c>
    </row>
    <row r="10" spans="1:19" ht="39" x14ac:dyDescent="0.2">
      <c r="A10" s="8">
        <v>7</v>
      </c>
      <c r="B10" s="9" t="s">
        <v>20</v>
      </c>
      <c r="C10" s="10">
        <v>63</v>
      </c>
      <c r="D10" s="11" t="s">
        <v>14</v>
      </c>
      <c r="E10" s="12"/>
      <c r="F10" s="13">
        <v>8544</v>
      </c>
      <c r="G10" s="43"/>
      <c r="H10" s="43">
        <f t="shared" si="0"/>
        <v>0</v>
      </c>
      <c r="I10" s="44">
        <f t="shared" si="3"/>
        <v>0</v>
      </c>
      <c r="J10" s="14"/>
      <c r="K10" s="15">
        <f t="shared" si="1"/>
        <v>8920</v>
      </c>
      <c r="L10" s="16"/>
      <c r="M10" s="16">
        <f t="shared" si="4"/>
        <v>0</v>
      </c>
      <c r="N10" s="16">
        <f t="shared" si="5"/>
        <v>0</v>
      </c>
      <c r="O10" s="17"/>
      <c r="P10" s="18">
        <f t="shared" si="2"/>
        <v>9188</v>
      </c>
      <c r="Q10" s="19"/>
      <c r="R10" s="19">
        <f t="shared" si="6"/>
        <v>0</v>
      </c>
      <c r="S10" s="19">
        <f t="shared" si="7"/>
        <v>0</v>
      </c>
    </row>
    <row r="11" spans="1:19" ht="39" x14ac:dyDescent="0.2">
      <c r="A11" s="8">
        <v>8</v>
      </c>
      <c r="B11" s="9" t="s">
        <v>21</v>
      </c>
      <c r="C11" s="10">
        <v>57</v>
      </c>
      <c r="D11" s="11" t="s">
        <v>14</v>
      </c>
      <c r="E11" s="12"/>
      <c r="F11" s="13">
        <v>11964</v>
      </c>
      <c r="G11" s="43"/>
      <c r="H11" s="43">
        <f t="shared" si="0"/>
        <v>0</v>
      </c>
      <c r="I11" s="44">
        <f t="shared" si="3"/>
        <v>0</v>
      </c>
      <c r="J11" s="14"/>
      <c r="K11" s="15">
        <f t="shared" si="1"/>
        <v>12490</v>
      </c>
      <c r="L11" s="16"/>
      <c r="M11" s="16">
        <f t="shared" si="4"/>
        <v>0</v>
      </c>
      <c r="N11" s="16">
        <f t="shared" si="5"/>
        <v>0</v>
      </c>
      <c r="O11" s="17"/>
      <c r="P11" s="18">
        <f t="shared" si="2"/>
        <v>12865</v>
      </c>
      <c r="Q11" s="19"/>
      <c r="R11" s="19">
        <f t="shared" si="6"/>
        <v>0</v>
      </c>
      <c r="S11" s="19">
        <f t="shared" si="7"/>
        <v>0</v>
      </c>
    </row>
    <row r="12" spans="1:19" ht="39" x14ac:dyDescent="0.2">
      <c r="A12" s="8">
        <v>9</v>
      </c>
      <c r="B12" s="9" t="s">
        <v>22</v>
      </c>
      <c r="C12" s="10">
        <v>33</v>
      </c>
      <c r="D12" s="11" t="s">
        <v>14</v>
      </c>
      <c r="E12" s="12"/>
      <c r="F12" s="13">
        <v>33084</v>
      </c>
      <c r="G12" s="43"/>
      <c r="H12" s="43">
        <f t="shared" si="0"/>
        <v>0</v>
      </c>
      <c r="I12" s="44">
        <f t="shared" si="3"/>
        <v>0</v>
      </c>
      <c r="J12" s="14"/>
      <c r="K12" s="15">
        <f t="shared" si="1"/>
        <v>34540</v>
      </c>
      <c r="L12" s="16"/>
      <c r="M12" s="16">
        <f t="shared" si="4"/>
        <v>0</v>
      </c>
      <c r="N12" s="16">
        <f t="shared" si="5"/>
        <v>0</v>
      </c>
      <c r="O12" s="17"/>
      <c r="P12" s="18">
        <f t="shared" si="2"/>
        <v>35576</v>
      </c>
      <c r="Q12" s="19"/>
      <c r="R12" s="19">
        <f t="shared" si="6"/>
        <v>0</v>
      </c>
      <c r="S12" s="19">
        <f t="shared" si="7"/>
        <v>0</v>
      </c>
    </row>
    <row r="13" spans="1:19" ht="39" x14ac:dyDescent="0.2">
      <c r="A13" s="8">
        <v>10</v>
      </c>
      <c r="B13" s="9" t="s">
        <v>23</v>
      </c>
      <c r="C13" s="10">
        <v>62</v>
      </c>
      <c r="D13" s="11" t="s">
        <v>14</v>
      </c>
      <c r="E13" s="12"/>
      <c r="F13" s="13">
        <v>9070</v>
      </c>
      <c r="G13" s="43"/>
      <c r="H13" s="43">
        <f t="shared" si="0"/>
        <v>0</v>
      </c>
      <c r="I13" s="44">
        <f t="shared" si="3"/>
        <v>0</v>
      </c>
      <c r="J13" s="14"/>
      <c r="K13" s="15">
        <f t="shared" si="1"/>
        <v>9469</v>
      </c>
      <c r="L13" s="16"/>
      <c r="M13" s="16">
        <f t="shared" si="4"/>
        <v>0</v>
      </c>
      <c r="N13" s="16">
        <f t="shared" si="5"/>
        <v>0</v>
      </c>
      <c r="O13" s="17"/>
      <c r="P13" s="18">
        <f t="shared" si="2"/>
        <v>9753</v>
      </c>
      <c r="Q13" s="19"/>
      <c r="R13" s="19">
        <f t="shared" si="6"/>
        <v>0</v>
      </c>
      <c r="S13" s="19">
        <f t="shared" si="7"/>
        <v>0</v>
      </c>
    </row>
    <row r="14" spans="1:19" ht="39" x14ac:dyDescent="0.2">
      <c r="A14" s="8">
        <v>11</v>
      </c>
      <c r="B14" s="9" t="s">
        <v>24</v>
      </c>
      <c r="C14" s="10">
        <v>60</v>
      </c>
      <c r="D14" s="11" t="s">
        <v>14</v>
      </c>
      <c r="E14" s="12"/>
      <c r="F14" s="13">
        <v>24819</v>
      </c>
      <c r="G14" s="43"/>
      <c r="H14" s="43">
        <f t="shared" si="0"/>
        <v>0</v>
      </c>
      <c r="I14" s="44">
        <f t="shared" si="3"/>
        <v>0</v>
      </c>
      <c r="J14" s="14"/>
      <c r="K14" s="15">
        <f t="shared" si="1"/>
        <v>25911</v>
      </c>
      <c r="L14" s="16"/>
      <c r="M14" s="16">
        <f t="shared" si="4"/>
        <v>0</v>
      </c>
      <c r="N14" s="16">
        <f t="shared" si="5"/>
        <v>0</v>
      </c>
      <c r="O14" s="17"/>
      <c r="P14" s="18">
        <f t="shared" si="2"/>
        <v>26688</v>
      </c>
      <c r="Q14" s="19"/>
      <c r="R14" s="19">
        <f t="shared" si="6"/>
        <v>0</v>
      </c>
      <c r="S14" s="19">
        <f t="shared" si="7"/>
        <v>0</v>
      </c>
    </row>
    <row r="15" spans="1:19" ht="39" x14ac:dyDescent="0.2">
      <c r="A15" s="8">
        <v>12</v>
      </c>
      <c r="B15" s="9" t="s">
        <v>25</v>
      </c>
      <c r="C15" s="10">
        <v>60</v>
      </c>
      <c r="D15" s="11" t="s">
        <v>14</v>
      </c>
      <c r="E15" s="12"/>
      <c r="F15" s="13">
        <v>5073</v>
      </c>
      <c r="G15" s="43"/>
      <c r="H15" s="43">
        <f t="shared" si="0"/>
        <v>0</v>
      </c>
      <c r="I15" s="44">
        <f t="shared" si="3"/>
        <v>0</v>
      </c>
      <c r="J15" s="14"/>
      <c r="K15" s="15">
        <f t="shared" si="1"/>
        <v>5296</v>
      </c>
      <c r="L15" s="16"/>
      <c r="M15" s="16">
        <f t="shared" si="4"/>
        <v>0</v>
      </c>
      <c r="N15" s="16">
        <f t="shared" si="5"/>
        <v>0</v>
      </c>
      <c r="O15" s="17"/>
      <c r="P15" s="18">
        <f t="shared" si="2"/>
        <v>5455</v>
      </c>
      <c r="Q15" s="19"/>
      <c r="R15" s="19">
        <f t="shared" si="6"/>
        <v>0</v>
      </c>
      <c r="S15" s="19">
        <f t="shared" si="7"/>
        <v>0</v>
      </c>
    </row>
    <row r="16" spans="1:19" ht="39" x14ac:dyDescent="0.2">
      <c r="A16" s="8">
        <v>13</v>
      </c>
      <c r="B16" s="9" t="s">
        <v>26</v>
      </c>
      <c r="C16" s="10">
        <v>221</v>
      </c>
      <c r="D16" s="11" t="s">
        <v>14</v>
      </c>
      <c r="E16" s="12"/>
      <c r="F16" s="13">
        <v>6671</v>
      </c>
      <c r="G16" s="43"/>
      <c r="H16" s="43">
        <f t="shared" si="0"/>
        <v>0</v>
      </c>
      <c r="I16" s="44">
        <f t="shared" si="3"/>
        <v>0</v>
      </c>
      <c r="J16" s="14"/>
      <c r="K16" s="15">
        <f t="shared" si="1"/>
        <v>6965</v>
      </c>
      <c r="L16" s="16"/>
      <c r="M16" s="16">
        <f t="shared" si="4"/>
        <v>0</v>
      </c>
      <c r="N16" s="16">
        <f t="shared" si="5"/>
        <v>0</v>
      </c>
      <c r="O16" s="17"/>
      <c r="P16" s="18">
        <f t="shared" si="2"/>
        <v>7174</v>
      </c>
      <c r="Q16" s="19"/>
      <c r="R16" s="19">
        <f t="shared" si="6"/>
        <v>0</v>
      </c>
      <c r="S16" s="19">
        <f t="shared" si="7"/>
        <v>0</v>
      </c>
    </row>
    <row r="17" spans="1:19" ht="39" x14ac:dyDescent="0.2">
      <c r="A17" s="8">
        <v>14</v>
      </c>
      <c r="B17" s="9" t="s">
        <v>27</v>
      </c>
      <c r="C17" s="10">
        <v>3</v>
      </c>
      <c r="D17" s="11" t="s">
        <v>14</v>
      </c>
      <c r="E17" s="12"/>
      <c r="F17" s="13">
        <v>587</v>
      </c>
      <c r="G17" s="43"/>
      <c r="H17" s="43">
        <f>ROUND((C17*G17),0)</f>
        <v>0</v>
      </c>
      <c r="I17" s="44">
        <f t="shared" si="3"/>
        <v>0</v>
      </c>
      <c r="J17" s="14"/>
      <c r="K17" s="15">
        <f t="shared" si="1"/>
        <v>613</v>
      </c>
      <c r="L17" s="16"/>
      <c r="M17" s="16">
        <f t="shared" si="4"/>
        <v>0</v>
      </c>
      <c r="N17" s="16">
        <f t="shared" si="5"/>
        <v>0</v>
      </c>
      <c r="O17" s="17"/>
      <c r="P17" s="18">
        <f t="shared" si="2"/>
        <v>631</v>
      </c>
      <c r="Q17" s="19"/>
      <c r="R17" s="19">
        <f t="shared" si="6"/>
        <v>0</v>
      </c>
      <c r="S17" s="19">
        <f t="shared" si="7"/>
        <v>0</v>
      </c>
    </row>
    <row r="18" spans="1:19" ht="39" x14ac:dyDescent="0.2">
      <c r="A18" s="8">
        <v>15</v>
      </c>
      <c r="B18" s="9" t="s">
        <v>28</v>
      </c>
      <c r="C18" s="10">
        <v>62</v>
      </c>
      <c r="D18" s="11" t="s">
        <v>14</v>
      </c>
      <c r="E18" s="12"/>
      <c r="F18" s="13">
        <v>5330</v>
      </c>
      <c r="G18" s="43"/>
      <c r="H18" s="43">
        <f t="shared" si="0"/>
        <v>0</v>
      </c>
      <c r="I18" s="44">
        <f t="shared" si="3"/>
        <v>0</v>
      </c>
      <c r="J18" s="14"/>
      <c r="K18" s="15">
        <f t="shared" si="1"/>
        <v>5565</v>
      </c>
      <c r="L18" s="16"/>
      <c r="M18" s="16">
        <f t="shared" si="4"/>
        <v>0</v>
      </c>
      <c r="N18" s="16">
        <f t="shared" si="5"/>
        <v>0</v>
      </c>
      <c r="O18" s="17"/>
      <c r="P18" s="18">
        <f t="shared" si="2"/>
        <v>5732</v>
      </c>
      <c r="Q18" s="19"/>
      <c r="R18" s="19">
        <f t="shared" si="6"/>
        <v>0</v>
      </c>
      <c r="S18" s="19">
        <f t="shared" si="7"/>
        <v>0</v>
      </c>
    </row>
    <row r="19" spans="1:19" ht="39" x14ac:dyDescent="0.2">
      <c r="A19" s="8">
        <v>16</v>
      </c>
      <c r="B19" s="9" t="s">
        <v>29</v>
      </c>
      <c r="C19" s="10">
        <v>92</v>
      </c>
      <c r="D19" s="11" t="s">
        <v>14</v>
      </c>
      <c r="E19" s="12"/>
      <c r="F19" s="13">
        <v>22164</v>
      </c>
      <c r="G19" s="43"/>
      <c r="H19" s="43">
        <f>ROUND((C19*G19),0)</f>
        <v>0</v>
      </c>
      <c r="I19" s="44">
        <f t="shared" si="3"/>
        <v>0</v>
      </c>
      <c r="J19" s="14"/>
      <c r="K19" s="15">
        <f t="shared" si="1"/>
        <v>23139</v>
      </c>
      <c r="L19" s="16"/>
      <c r="M19" s="16">
        <f t="shared" si="4"/>
        <v>0</v>
      </c>
      <c r="N19" s="16">
        <f t="shared" si="5"/>
        <v>0</v>
      </c>
      <c r="O19" s="17"/>
      <c r="P19" s="18">
        <f t="shared" si="2"/>
        <v>23833</v>
      </c>
      <c r="Q19" s="19"/>
      <c r="R19" s="19">
        <f t="shared" si="6"/>
        <v>0</v>
      </c>
      <c r="S19" s="19">
        <f t="shared" si="7"/>
        <v>0</v>
      </c>
    </row>
    <row r="20" spans="1:19" ht="14.5" customHeight="1" thickBot="1" x14ac:dyDescent="0.25">
      <c r="A20" s="68" t="s">
        <v>30</v>
      </c>
      <c r="B20" s="68"/>
      <c r="C20" s="68"/>
      <c r="D20" s="69"/>
      <c r="E20" s="20"/>
      <c r="F20" s="21">
        <f>ROUND(SUM(F4:F19),0)</f>
        <v>166173</v>
      </c>
      <c r="G20" s="45">
        <f>ROUND(SUM(G4:G19),0)</f>
        <v>0</v>
      </c>
      <c r="H20" s="45">
        <f>ROUND(SUM(H4:H19),0)</f>
        <v>0</v>
      </c>
      <c r="I20" s="46">
        <f>ROUND(SUM(I4:I19),0)</f>
        <v>0</v>
      </c>
      <c r="J20" s="22"/>
      <c r="K20" s="23">
        <f>ROUND(SUM(K4:K19),0)</f>
        <v>173486</v>
      </c>
      <c r="L20" s="24">
        <f>ROUND(SUM(L4:L19),0)</f>
        <v>0</v>
      </c>
      <c r="M20" s="24">
        <f>ROUND(SUM(M4:M19),0)</f>
        <v>0</v>
      </c>
      <c r="N20" s="25">
        <f>ROUND(SUM(N4:N19),0)</f>
        <v>0</v>
      </c>
      <c r="O20" s="22"/>
      <c r="P20" s="26">
        <f>ROUND(SUM(P4:P19),0)</f>
        <v>178691</v>
      </c>
      <c r="Q20" s="27">
        <f>ROUND(SUM(Q4:Q19),0)</f>
        <v>0</v>
      </c>
      <c r="R20" s="27">
        <f>ROUND(SUM(R4:R19),0)</f>
        <v>0</v>
      </c>
      <c r="S20" s="28">
        <f>ROUND(SUM(S4:S19),0)</f>
        <v>0</v>
      </c>
    </row>
    <row r="21" spans="1:19" ht="7.75" customHeight="1" thickBot="1" x14ac:dyDescent="0.25">
      <c r="A21" s="29"/>
      <c r="B21" s="30"/>
      <c r="C21" s="30"/>
      <c r="D21" s="30"/>
      <c r="E21" s="30"/>
      <c r="F21" s="31"/>
      <c r="G21" s="31"/>
      <c r="H21" s="31"/>
      <c r="I21" s="32"/>
      <c r="J21" s="32"/>
      <c r="K21" s="31"/>
      <c r="L21" s="31"/>
      <c r="M21" s="31"/>
      <c r="N21" s="32"/>
      <c r="O21" s="32"/>
      <c r="P21" s="31"/>
      <c r="Q21" s="31"/>
      <c r="R21" s="31"/>
      <c r="S21" s="32"/>
    </row>
    <row r="22" spans="1:19" ht="47.5" customHeight="1" thickBot="1" x14ac:dyDescent="0.25">
      <c r="A22" s="70" t="s">
        <v>40</v>
      </c>
      <c r="B22" s="71"/>
      <c r="C22" s="72">
        <f>ROUND(SUM(I20,N20,S20),0)</f>
        <v>0</v>
      </c>
      <c r="D22" s="72"/>
      <c r="E22" s="72"/>
      <c r="F22" s="73"/>
      <c r="G22" s="33"/>
      <c r="H22" s="31"/>
      <c r="I22" s="32"/>
      <c r="J22" s="32"/>
      <c r="K22" s="31"/>
      <c r="L22" s="31"/>
      <c r="M22" s="31"/>
      <c r="N22" s="32"/>
      <c r="O22" s="32"/>
      <c r="P22" s="31"/>
      <c r="Q22" s="31"/>
      <c r="R22" s="31"/>
      <c r="S22" s="32"/>
    </row>
    <row r="23" spans="1:19" ht="19.25" customHeight="1" x14ac:dyDescent="0.2">
      <c r="A23" s="74"/>
      <c r="B23" s="75"/>
      <c r="C23" s="75"/>
      <c r="D23" s="34"/>
      <c r="E23" s="34"/>
    </row>
    <row r="24" spans="1:19" ht="148.75" customHeight="1" x14ac:dyDescent="0.2">
      <c r="B24" s="51" t="s">
        <v>49</v>
      </c>
      <c r="C24" s="52"/>
      <c r="D24" s="52"/>
      <c r="E24" s="52"/>
      <c r="F24" s="52"/>
      <c r="G24" s="52"/>
      <c r="H24" s="52"/>
      <c r="I24" s="53"/>
    </row>
    <row r="25" spans="1:19" ht="9.5" customHeight="1" x14ac:dyDescent="0.2">
      <c r="B25" s="76"/>
      <c r="C25" s="77"/>
      <c r="D25" s="77"/>
      <c r="E25" s="77"/>
      <c r="F25" s="77"/>
      <c r="G25" s="77"/>
    </row>
    <row r="26" spans="1:19" ht="65.5" customHeight="1" x14ac:dyDescent="0.2">
      <c r="B26" s="54" t="s">
        <v>48</v>
      </c>
      <c r="C26" s="55"/>
      <c r="D26" s="55"/>
      <c r="E26" s="55"/>
      <c r="F26" s="55"/>
      <c r="G26" s="55"/>
      <c r="H26" s="55"/>
      <c r="I26" s="56"/>
    </row>
    <row r="27" spans="1:19" ht="16" thickBot="1" x14ac:dyDescent="0.25">
      <c r="B27" s="35"/>
      <c r="C27" s="36"/>
      <c r="D27" s="36"/>
      <c r="E27" s="36"/>
      <c r="F27" s="36"/>
      <c r="G27" s="36"/>
    </row>
    <row r="28" spans="1:19" ht="16" x14ac:dyDescent="0.2">
      <c r="B28" s="66" t="s">
        <v>31</v>
      </c>
      <c r="C28" s="67"/>
      <c r="D28" s="64"/>
      <c r="E28" s="64"/>
      <c r="F28" s="64"/>
      <c r="G28" s="64"/>
      <c r="H28" s="64"/>
      <c r="I28" s="65"/>
    </row>
    <row r="29" spans="1:19" ht="16" x14ac:dyDescent="0.2">
      <c r="B29" s="60" t="s">
        <v>32</v>
      </c>
      <c r="C29" s="61"/>
      <c r="D29" s="47"/>
      <c r="E29" s="47"/>
      <c r="F29" s="47"/>
      <c r="G29" s="47"/>
      <c r="H29" s="47"/>
      <c r="I29" s="48"/>
    </row>
    <row r="30" spans="1:19" ht="16" x14ac:dyDescent="0.2">
      <c r="B30" s="60" t="s">
        <v>33</v>
      </c>
      <c r="C30" s="61"/>
      <c r="D30" s="47"/>
      <c r="E30" s="47"/>
      <c r="F30" s="47"/>
      <c r="G30" s="47"/>
      <c r="H30" s="47"/>
      <c r="I30" s="48"/>
    </row>
    <row r="31" spans="1:19" ht="16" x14ac:dyDescent="0.2">
      <c r="B31" s="60" t="s">
        <v>34</v>
      </c>
      <c r="C31" s="61"/>
      <c r="D31" s="47"/>
      <c r="E31" s="47"/>
      <c r="F31" s="47"/>
      <c r="G31" s="47"/>
      <c r="H31" s="47"/>
      <c r="I31" s="48"/>
    </row>
    <row r="32" spans="1:19" ht="16" x14ac:dyDescent="0.2">
      <c r="B32" s="60" t="s">
        <v>35</v>
      </c>
      <c r="C32" s="61"/>
      <c r="D32" s="47"/>
      <c r="E32" s="47"/>
      <c r="F32" s="47"/>
      <c r="G32" s="47"/>
      <c r="H32" s="47"/>
      <c r="I32" s="48"/>
    </row>
    <row r="33" spans="2:9" ht="16" x14ac:dyDescent="0.2">
      <c r="B33" s="60" t="s">
        <v>36</v>
      </c>
      <c r="C33" s="61"/>
      <c r="D33" s="47"/>
      <c r="E33" s="47"/>
      <c r="F33" s="47"/>
      <c r="G33" s="47"/>
      <c r="H33" s="47"/>
      <c r="I33" s="48"/>
    </row>
    <row r="34" spans="2:9" ht="16" x14ac:dyDescent="0.2">
      <c r="B34" s="60" t="s">
        <v>37</v>
      </c>
      <c r="C34" s="61"/>
      <c r="D34" s="47"/>
      <c r="E34" s="47"/>
      <c r="F34" s="47"/>
      <c r="G34" s="47"/>
      <c r="H34" s="47"/>
      <c r="I34" s="48"/>
    </row>
    <row r="35" spans="2:9" ht="16" x14ac:dyDescent="0.2">
      <c r="B35" s="60" t="s">
        <v>38</v>
      </c>
      <c r="C35" s="61"/>
      <c r="D35" s="47"/>
      <c r="E35" s="47"/>
      <c r="F35" s="47"/>
      <c r="G35" s="47"/>
      <c r="H35" s="47"/>
      <c r="I35" s="48"/>
    </row>
    <row r="36" spans="2:9" ht="34.75" customHeight="1" thickBot="1" x14ac:dyDescent="0.25">
      <c r="B36" s="62" t="s">
        <v>39</v>
      </c>
      <c r="C36" s="63"/>
      <c r="D36" s="49"/>
      <c r="E36" s="49"/>
      <c r="F36" s="49"/>
      <c r="G36" s="49"/>
      <c r="H36" s="49"/>
      <c r="I36" s="50"/>
    </row>
  </sheetData>
  <mergeCells count="32">
    <mergeCell ref="A1:B1"/>
    <mergeCell ref="A2:D2"/>
    <mergeCell ref="N1:S1"/>
    <mergeCell ref="K2:N2"/>
    <mergeCell ref="P2:S2"/>
    <mergeCell ref="F2:I2"/>
    <mergeCell ref="A20:D20"/>
    <mergeCell ref="A22:B22"/>
    <mergeCell ref="C22:F22"/>
    <mergeCell ref="A23:C23"/>
    <mergeCell ref="B25:G25"/>
    <mergeCell ref="D34:I34"/>
    <mergeCell ref="B31:C31"/>
    <mergeCell ref="B32:C32"/>
    <mergeCell ref="B33:C33"/>
    <mergeCell ref="B34:C34"/>
    <mergeCell ref="D35:I35"/>
    <mergeCell ref="D36:I36"/>
    <mergeCell ref="B24:I24"/>
    <mergeCell ref="B26:I26"/>
    <mergeCell ref="C1:M1"/>
    <mergeCell ref="B35:C35"/>
    <mergeCell ref="B36:C36"/>
    <mergeCell ref="D28:I28"/>
    <mergeCell ref="D29:I29"/>
    <mergeCell ref="D30:I30"/>
    <mergeCell ref="D31:I31"/>
    <mergeCell ref="D32:I32"/>
    <mergeCell ref="D33:I33"/>
    <mergeCell ref="B28:C28"/>
    <mergeCell ref="B29:C29"/>
    <mergeCell ref="B30:C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2026-2028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PC</dc:creator>
  <cp:lastModifiedBy>Microsoft Office User</cp:lastModifiedBy>
  <dcterms:created xsi:type="dcterms:W3CDTF">2026-10-12T17:12:00Z</dcterms:created>
  <dcterms:modified xsi:type="dcterms:W3CDTF">2026-10-15T14:12:32Z</dcterms:modified>
</cp:coreProperties>
</file>