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D:\Descargas\"/>
    </mc:Choice>
  </mc:AlternateContent>
  <xr:revisionPtr revIDLastSave="343" documentId="13_ncr:1_{5BC0470F-B9E6-4DDA-A5F5-1CEDABC5F112}" xr6:coauthVersionLast="47" xr6:coauthVersionMax="47" xr10:uidLastSave="{8264E79D-F9A7-4C6E-9E83-C92E347BE9EF}"/>
  <bookViews>
    <workbookView xWindow="-120" yWindow="-120" windowWidth="29040" windowHeight="15720" xr2:uid="{00000000-000D-0000-FFFF-FFFF00000000}"/>
  </bookViews>
  <sheets>
    <sheet name="Material" sheetId="1" r:id="rId1"/>
    <sheet name="Hoja1" sheetId="4" r:id="rId2"/>
    <sheet name="Observaciones y Ajustes" sheetId="3" state="hidden" r:id="rId3"/>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39" i="1" l="1"/>
  <c r="H16" i="1"/>
  <c r="K59" i="1"/>
  <c r="H11" i="1"/>
  <c r="K11" i="1"/>
  <c r="H8" i="1"/>
  <c r="H9" i="1"/>
  <c r="H10" i="1"/>
  <c r="H12" i="1"/>
  <c r="H13" i="1"/>
  <c r="H14" i="1"/>
  <c r="H15" i="1"/>
  <c r="H17" i="1"/>
  <c r="H18" i="1"/>
  <c r="H19" i="1"/>
  <c r="H20" i="1"/>
  <c r="H21" i="1"/>
  <c r="H22" i="1"/>
  <c r="H23" i="1"/>
  <c r="H24" i="1"/>
  <c r="H25" i="1"/>
  <c r="H26" i="1"/>
  <c r="H27" i="1"/>
  <c r="H28" i="1"/>
  <c r="H29" i="1"/>
  <c r="H30" i="1"/>
  <c r="H31" i="1"/>
  <c r="L31" i="1" s="1"/>
  <c r="H32" i="1"/>
  <c r="H33" i="1"/>
  <c r="L33" i="1" s="1"/>
  <c r="H34" i="1"/>
  <c r="H35" i="1"/>
  <c r="H36" i="1"/>
  <c r="L36" i="1" s="1"/>
  <c r="H37" i="1"/>
  <c r="H38" i="1"/>
  <c r="H40" i="1"/>
  <c r="H41" i="1"/>
  <c r="H42" i="1"/>
  <c r="H43" i="1"/>
  <c r="H44" i="1"/>
  <c r="H45" i="1"/>
  <c r="L45" i="1" s="1"/>
  <c r="H46" i="1"/>
  <c r="H47" i="1"/>
  <c r="L47" i="1" s="1"/>
  <c r="H48" i="1"/>
  <c r="L48" i="1" s="1"/>
  <c r="H49" i="1"/>
  <c r="L49" i="1" s="1"/>
  <c r="H50" i="1"/>
  <c r="H51" i="1"/>
  <c r="H52" i="1"/>
  <c r="H53" i="1"/>
  <c r="H54" i="1"/>
  <c r="H55" i="1"/>
  <c r="L55" i="1" s="1"/>
  <c r="H56" i="1"/>
  <c r="L56" i="1" s="1"/>
  <c r="H57" i="1"/>
  <c r="H58" i="1"/>
  <c r="H59" i="1"/>
  <c r="L59" i="1" s="1"/>
  <c r="H60" i="1"/>
  <c r="H61" i="1"/>
  <c r="H62" i="1"/>
  <c r="L62" i="1" s="1"/>
  <c r="H63" i="1"/>
  <c r="L63" i="1" s="1"/>
  <c r="H64" i="1"/>
  <c r="L64" i="1" s="1"/>
  <c r="H65" i="1"/>
  <c r="H7" i="1"/>
  <c r="K8" i="1"/>
  <c r="K9" i="1"/>
  <c r="K10" i="1"/>
  <c r="K12" i="1"/>
  <c r="K13" i="1"/>
  <c r="K14" i="1"/>
  <c r="K15" i="1"/>
  <c r="K16" i="1"/>
  <c r="L16" i="1" s="1"/>
  <c r="K17" i="1"/>
  <c r="K18" i="1"/>
  <c r="K19" i="1"/>
  <c r="K20" i="1"/>
  <c r="K21" i="1"/>
  <c r="K22" i="1"/>
  <c r="K23" i="1"/>
  <c r="K24" i="1"/>
  <c r="K25" i="1"/>
  <c r="K26" i="1"/>
  <c r="K27" i="1"/>
  <c r="K28" i="1"/>
  <c r="K29" i="1"/>
  <c r="K30" i="1"/>
  <c r="K31" i="1"/>
  <c r="K32" i="1"/>
  <c r="K33" i="1"/>
  <c r="K34" i="1"/>
  <c r="L34" i="1" s="1"/>
  <c r="K35" i="1"/>
  <c r="L35" i="1" s="1"/>
  <c r="K36" i="1"/>
  <c r="K37" i="1"/>
  <c r="K38" i="1"/>
  <c r="K39" i="1"/>
  <c r="L39" i="1" s="1"/>
  <c r="K40" i="1"/>
  <c r="K41" i="1"/>
  <c r="K42" i="1"/>
  <c r="K43" i="1"/>
  <c r="K44" i="1"/>
  <c r="K45" i="1"/>
  <c r="K46" i="1"/>
  <c r="K47" i="1"/>
  <c r="K48" i="1"/>
  <c r="K49" i="1"/>
  <c r="K50" i="1"/>
  <c r="K51" i="1"/>
  <c r="L51" i="1" s="1"/>
  <c r="K52" i="1"/>
  <c r="L52" i="1" s="1"/>
  <c r="K53" i="1"/>
  <c r="K54" i="1"/>
  <c r="K55" i="1"/>
  <c r="K56" i="1"/>
  <c r="K57" i="1"/>
  <c r="K58" i="1"/>
  <c r="K60" i="1"/>
  <c r="K61" i="1"/>
  <c r="L61" i="1" s="1"/>
  <c r="K62" i="1"/>
  <c r="K63" i="1"/>
  <c r="K64" i="1"/>
  <c r="K65" i="1"/>
  <c r="K7" i="1"/>
  <c r="K69" i="1" s="1"/>
  <c r="L7" i="1" l="1"/>
  <c r="L65" i="1"/>
  <c r="L41" i="1"/>
  <c r="L40" i="1"/>
  <c r="L38" i="1"/>
  <c r="L37" i="1"/>
  <c r="L32" i="1"/>
  <c r="L21" i="1"/>
  <c r="L17" i="1"/>
  <c r="L15" i="1"/>
  <c r="L14" i="1"/>
  <c r="L13" i="1"/>
  <c r="L12" i="1"/>
  <c r="L10" i="1"/>
  <c r="L9" i="1"/>
  <c r="L8" i="1"/>
  <c r="H69" i="1"/>
  <c r="L60" i="1"/>
  <c r="L58" i="1"/>
  <c r="L57" i="1"/>
  <c r="L54" i="1"/>
  <c r="L53" i="1"/>
  <c r="L50" i="1"/>
  <c r="L46" i="1"/>
  <c r="L44" i="1"/>
  <c r="L43" i="1"/>
  <c r="L42" i="1"/>
  <c r="L30" i="1"/>
  <c r="L29" i="1"/>
  <c r="L28" i="1"/>
  <c r="L27" i="1"/>
  <c r="L26" i="1"/>
  <c r="L25" i="1"/>
  <c r="L24" i="1"/>
  <c r="L23" i="1"/>
  <c r="L22" i="1"/>
  <c r="L20" i="1"/>
  <c r="L19" i="1"/>
  <c r="L18" i="1"/>
  <c r="L11" i="1"/>
  <c r="L66" i="1" l="1"/>
  <c r="L71" i="1"/>
  <c r="L69" i="1"/>
  <c r="L70" i="1" s="1"/>
  <c r="L67" i="1" l="1"/>
  <c r="L68" i="1"/>
</calcChain>
</file>

<file path=xl/sharedStrings.xml><?xml version="1.0" encoding="utf-8"?>
<sst xmlns="http://schemas.openxmlformats.org/spreadsheetml/2006/main" count="477" uniqueCount="215">
  <si>
    <t>ESCUELA TECNOLÓGICA
INSTITUTO TÉCNICO CENTRAL</t>
  </si>
  <si>
    <t>LABORATORIOS CIENCIAS BASICAS
2026
MATERIAL DE LABORATORIO</t>
  </si>
  <si>
    <t>Ítem</t>
  </si>
  <si>
    <t>Descripción</t>
  </si>
  <si>
    <t>Especificación / Capacidad</t>
  </si>
  <si>
    <t>Cantidad solicitada</t>
  </si>
  <si>
    <t>Clase A</t>
  </si>
  <si>
    <t>QUIMICOMPANY
Vr. Unit. sin IVA</t>
  </si>
  <si>
    <t>QUIMICOMPANY
Cantidad cotizada
(propia del proveedor)</t>
  </si>
  <si>
    <t>Total QUIMICOMPANY</t>
  </si>
  <si>
    <t>NORQUIMICOS
Vr. Unit. sin IVA</t>
  </si>
  <si>
    <t>NORQUIMICOS
Cantidad cotizada
(propia del proveedor)</t>
  </si>
  <si>
    <t>Total NORQUIMICOS</t>
  </si>
  <si>
    <t>Promedio por elemento</t>
  </si>
  <si>
    <t>Vaso precipitado forma baja, vidrio borosilicato 3.3</t>
  </si>
  <si>
    <t>50 ml</t>
  </si>
  <si>
    <t>Sí</t>
  </si>
  <si>
    <t>100 ml</t>
  </si>
  <si>
    <t>400 ml</t>
  </si>
  <si>
    <t>600 ml</t>
  </si>
  <si>
    <t>1000 ml</t>
  </si>
  <si>
    <t>2000 ml</t>
  </si>
  <si>
    <t>Probeta graduada, vidrio borosilicato 3.3, base hexagonal</t>
  </si>
  <si>
    <t>10 ml</t>
  </si>
  <si>
    <t>25 ml</t>
  </si>
  <si>
    <t>250 ml</t>
  </si>
  <si>
    <t>500 ml</t>
  </si>
  <si>
    <t>Matraz Erlenmeyer, vidrio borosilicato 3.3, cuello angosto</t>
  </si>
  <si>
    <t>No aplica</t>
  </si>
  <si>
    <t>Embudo de decantación/separación, vidrio borosilicato 3.3, llave PTFE</t>
  </si>
  <si>
    <t>Balón aforado / volumétrico, vidrio borosilicato 3.3, tapón esmerilado</t>
  </si>
  <si>
    <t>Bureta, vidrio borosilicato 3.3, llave PTFE</t>
  </si>
  <si>
    <t>Embudo analítico / vástago corto, vidrio borosilicato 3.3</t>
  </si>
  <si>
    <t>75mm</t>
  </si>
  <si>
    <t>Varilla de agitación, vidrio borosilicato</t>
  </si>
  <si>
    <t>~20 cm / 6x300mm</t>
  </si>
  <si>
    <t>Adaptador de destilación en ángulo, vidrio borosilicato 3.3, NS 24/29</t>
  </si>
  <si>
    <t>unidad</t>
  </si>
  <si>
    <t>Refrigerante de bolas (condensador), vidrio borosilicato 3.3, NS 24/29</t>
  </si>
  <si>
    <t>300 mm</t>
  </si>
  <si>
    <t>Refrigerante de serpentín (condensador), vidrio borosilicato 3.3, NS 24/29</t>
  </si>
  <si>
    <t>Termómetro de vidrio, mercurio, rango 0/-10 a 360/400°C</t>
  </si>
  <si>
    <t>~300mm</t>
  </si>
  <si>
    <t>Tubo de ensayo, vidrio borosilicato 3.3, apto flama directa</t>
  </si>
  <si>
    <t>16x150 mm (15 ml)</t>
  </si>
  <si>
    <t>Tubo de ensayo, vidrio borosilicato 3.3</t>
  </si>
  <si>
    <t>13x100 mm (7 ml)</t>
  </si>
  <si>
    <t>Pipeta graduada (serológica), vidrio borosilicato 3.3, con certificado</t>
  </si>
  <si>
    <t>1 ml</t>
  </si>
  <si>
    <t>5 ml</t>
  </si>
  <si>
    <t>Pipeteador (propipeta) de pera/cremallera, hasta 25 ml</t>
  </si>
  <si>
    <t>Pipeta volumétrica (aforada), vidrio borosilicato 3.3, un aforo, con certificado</t>
  </si>
  <si>
    <t>Cápsula de porcelana, semiesférica, resistente a ácidos</t>
  </si>
  <si>
    <t>Picnómetro, vidrio borosilicato 3.3, tapón esmerilado con capilar</t>
  </si>
  <si>
    <t>Termohigrómetro digital, con sonda de temperatura/humedad</t>
  </si>
  <si>
    <t>Barómetro digital, rango presión atmosférica</t>
  </si>
  <si>
    <t>Láminas portaobjetos, vidrio, bordes esmerilados, cj x 50</t>
  </si>
  <si>
    <t>76x26 mm (3x1 in)</t>
  </si>
  <si>
    <t>Láminas cubreobjetos, vidrio, cj x 100</t>
  </si>
  <si>
    <t>22x22 mm</t>
  </si>
  <si>
    <t>Crisol con tapa, porcelana de alta temperatura, resistente a choque térmico y ácidos. 100 ml</t>
  </si>
  <si>
    <t>Placa / caja de Petri, vidrio borosilicato 3.3, con tapa</t>
  </si>
  <si>
    <t>100x15 mm</t>
  </si>
  <si>
    <t>Pipetas Pasteur desechables, plástico, cj x 500</t>
  </si>
  <si>
    <t>3 ml, 150 mm</t>
  </si>
  <si>
    <t>Estuche de disección, acero inoxidable, 9-14 piezas</t>
  </si>
  <si>
    <t>estuche</t>
  </si>
  <si>
    <t>Nuez con gancho (nuez simple), hierro/acero</t>
  </si>
  <si>
    <t>Asa bacteriológica curva, acero inoxidable AISI 304</t>
  </si>
  <si>
    <t>unidad (Avila: convertido de $40.000/paquete x12u)</t>
  </si>
  <si>
    <t>Asa bacteriológica recta, acero inoxidable AISI 304</t>
  </si>
  <si>
    <t>Pinza doble para bureta, hierro/acero</t>
  </si>
  <si>
    <t>Calibrador pie de rey (vernier), acero inoxidable, con estuche</t>
  </si>
  <si>
    <t>0-150 mm</t>
  </si>
  <si>
    <t>Micrómetro digital, exterior, resolución 0.001-0.01mm</t>
  </si>
  <si>
    <t>0-25 mm</t>
  </si>
  <si>
    <t>Alcoholímetro (areómetro Gay-Lussac), con termómetro incorporado</t>
  </si>
  <si>
    <t>0-100° GL</t>
  </si>
  <si>
    <t>Subtotal</t>
  </si>
  <si>
    <t>IVA</t>
  </si>
  <si>
    <t xml:space="preserve">TOTAL  </t>
  </si>
  <si>
    <t xml:space="preserve">TOTAL = Cantidad cotizada × Precio unitario </t>
  </si>
  <si>
    <t>N.º de ítems NO cotizados por el proveedor (de los incluidos en esta hoja)</t>
  </si>
  <si>
    <t>55 de 60</t>
  </si>
  <si>
    <t>48 de 60</t>
  </si>
  <si>
    <t>TOTAL CON IVA = (promedio del lote)</t>
  </si>
  <si>
    <t>800 ml</t>
  </si>
  <si>
    <t>30 unidades</t>
  </si>
  <si>
    <t>Cabeza de destilación (alargadera), vidrio borosilicato 3.3, NS 24/29</t>
  </si>
  <si>
    <t xml:space="preserve">No aplica </t>
  </si>
  <si>
    <t>6 unidades</t>
  </si>
  <si>
    <t>Balón de fondo redondo, vidrio borosilicato 3.3, NS 24/29</t>
  </si>
  <si>
    <t>Columna cromatográfica, vidrio borosilicato 3.3, llave PTFE, placa porosa</t>
  </si>
  <si>
    <t>~2cm x 30cm</t>
  </si>
  <si>
    <t>Tubo en U, vidrio borosilicato 3.3, ~10mm diámetro</t>
  </si>
  <si>
    <t>24 Unidades</t>
  </si>
  <si>
    <t>Pinza araña (soporte condensadores), hierro/acero, con nuez giratoria</t>
  </si>
  <si>
    <t>12 unidades</t>
  </si>
  <si>
    <t>LABORATORIOS CIENCIAS BASICAS
2026
OBSERVACIONES Y AJUSTES</t>
  </si>
  <si>
    <t>Área: TALLERES Y LABORATORIOS
Laboratorios: Química, Física, Biología
Laboratoristas: Gilderzon Garzon / Sergio Román</t>
  </si>
  <si>
    <t>#</t>
  </si>
  <si>
    <t>Hoja</t>
  </si>
  <si>
    <t>Proveedor</t>
  </si>
  <si>
    <t>Observación</t>
  </si>
  <si>
    <t>Valor original</t>
  </si>
  <si>
    <t>Ajuste aplicado / Recomendación</t>
  </si>
  <si>
    <t>Reactivos</t>
  </si>
  <si>
    <t>Tiras/papel indicador de pH 0-14</t>
  </si>
  <si>
    <t>AVILA INSTRUMENTAL</t>
  </si>
  <si>
    <t>Se verificó línea por línea contra el PDF de Avila: su columna 'cantidad' (30) SÍ actúa como multiplicador real (30 × $75.000 = $2.250.000), consistente con el mismo patrón que usan TODOS sus demás reactivos cotizados en litros/kilogramos/galones/unidades (siempre precio por unidad base, multiplicado por la cantidad). No es un error de digitación — es su forma consistente de cotizar esta categoría de ítems, aunque el precio por tira sea alto frente a los demás proveedores.</t>
  </si>
  <si>
    <t>Cantidad=30 × $75.000 = $2.250.000</t>
  </si>
  <si>
    <t>SIN AJUSTE (se restauró tal como estaba: cantidad=30, coincide exactamente con el total oficial de Avila). Se recomienda igual verificar con Avila si $75.000/tira es realmente su precio, dado que es 20-100 veces más caro que los demás proveedores.</t>
  </si>
  <si>
    <t>Varios reactivos cotizados por Avila en litros/kilos/galones</t>
  </si>
  <si>
    <t>Se encontraron 8 reactivos donde Avila entrega MENOS cantidad de la solicitada: Hidróxido de sodio (pide 2kg, entrega 1kg), Hidróxido de potasio (pide 2kg, entrega 1kg), Vaselina industrial (pide 2kg, entrega 1kg), Alcohol etílico absoluto (pide 4L, entrega 1L), Glicerina (pide 2L, entrega 1L), Hipoclorito de sodio (pide 4L, entrega 1L), Lauril éter sulfato de sodio -SLES- (pide 2L, entrega 1L), Aceite de coco refinado (pide 2L, entrega 1L). Y 2 reactivos donde entrega MÁS de lo pedido: Yodo metálico (pide 200g, entrega 400g) y Negro de Eriocromo T (pide 500g, entrega 2.500g).</t>
  </si>
  <si>
    <t>Ver detalle arriba, cada ítem con su cantidad propia verificada contra el PDF</t>
  </si>
  <si>
    <t>SIN AJUSTE AUTOMÁTICO (se dejó la cantidad real que Avila cotizó en cada caso, ya verificada contra su PDF, para que el total de Avila siga coincidiendo con su cotización oficial). Se recomienda que el Instituto pida a Avila cotizar de nuevo estos 10 ítems con la cantidad exacta solicitada antes de adjudicar, especialmente los 8 donde entrega menos de lo necesario.</t>
  </si>
  <si>
    <t>Material de Laboratorio</t>
  </si>
  <si>
    <t>Pipeta volumétrica (aforada) 10 ml</t>
  </si>
  <si>
    <t>QUIMICOMPANY</t>
  </si>
  <si>
    <t>Precio cotizado: $230.600/unidad. Rompe el patrón de precios de la misma línea de producto del mismo proveedor (1 ml=$24.952, 5 ml=$27.216, 10 ml debería rondar ~$28.000-30.000 siguiendo la tendencia). Es 8 veces más caro que el salto esperado, y muy por encima de los demás proveedores para el mismo ítem (Avila $32.300, QualityQuim $24.571, Auros $21.300, Norquimicos $21.500). Todo indica un error de digitación (un cero de más / decimal corrido).</t>
  </si>
  <si>
    <t>$230.600 (total de línea $6.918.000 para 30 u)</t>
  </si>
  <si>
    <t>AJUSTADO: se corrigió a $23.060/unidad (quitando el cero de más), consistente con el patrón de precios de Quimicompany y con los demás proveedores. El TOTAL calculado de Quimicompany en Material ya NO coincide con su total oficial ($87.195.472) — la diferencia (~$6.226.200) es exactamente este ajuste. Se recomienda confirmar el precio real con Quimicompany antes de adjudicar este ítem.</t>
  </si>
  <si>
    <t>Asa bacteriológica curva / recta</t>
  </si>
  <si>
    <t>Avila cotiza estas asas por PAQUETE de 12 unidades a $40.000/paquete, mientras que Norquimicos y Quimicompany cotizan por UNIDAD individual (~$4.800-$5.492/unidad). Comparar $40.000 contra ~$5.000 directamente habría sido engañoso (pareciendo 8 veces más caro cuando en realidad es más barato por unidad).</t>
  </si>
  <si>
    <t>$40.000 por paquete de 12u</t>
  </si>
  <si>
    <t>AJUSTADO: se convirtió el precio de Avila a valor por unidad individual ($40.000 ÷ 12 = $3.333/u) para que la comparación con los demás proveedores sea justa. Ya reflejado en la tabla de Material, fila correspondiente marcada con la nota 'convertido de $40.000/paquete x12u'.</t>
  </si>
  <si>
    <t>Vaso precipitado forma baja 2000 ml</t>
  </si>
  <si>
    <t>AUROS QUIMICOS</t>
  </si>
  <si>
    <t>La solicitud pide 6 unidades, pero el documento de Auros muestra explícitamente cantidad=30 al mismo precio unitario ($54.600). Puede ser que Auros ofrezca ese volumen igual, o un error de digitación en su cotización (copiando la cantidad de otras filas, que sí piden 30).</t>
  </si>
  <si>
    <t>Cantidad cotizada = 30 (solicitud pide 6)</t>
  </si>
  <si>
    <t>AJUSTADO: se mantiene el precio unitario de Auros ($54.600) sin cambios, pero se multiplica por la cantidad SOLICITADA (6) en vez de la cantidad que ellos cotizaron (30). Nuevo aporte al total: $327.600 (antes $1.638.000). El TOTAL calculado de Auros ya no incluye ese exceso de 24 unidades no solicitadas.</t>
  </si>
  <si>
    <t>Pipeteador para pipetas hasta 25 ml</t>
  </si>
  <si>
    <t>Avila / Auros / QualityQuim</t>
  </si>
  <si>
    <t>La solicitud original tenía DOS ítems casi idénticos: 'Pipeteador de cremallera... hasta 25 ml' (ítem solicitado #49) y 'Pipeteador volumétrico (propipeta de cremallera)... hasta 25 ml' (ítem solicitado #53), con descripciones prácticamente iguales — muy probablemente una duplicación involuntaria al armar el pliego de solicitud, ya que no hay ninguna diferencia técnica real entre ambas descripciones.</t>
  </si>
  <si>
    <t>2 líneas de solicitud casi duplicadas (#49 y #53)</t>
  </si>
  <si>
    <t>QUITADO: se eliminó la fila duplicada (ítem #53) del comparativo, dejando solo una fila para este producto. Se recomienda que el Instituto confirme en futuras solicitudes que no se repita esta descripción por error.</t>
  </si>
  <si>
    <t>Tiocianato de cobalto, solución acuosa al 5%</t>
  </si>
  <si>
    <t>ABC LABORATORIOS</t>
  </si>
  <si>
    <t>Se solicitó como solución líquida (100 ml). ABC solo ofrece la forma SÓLIDA (5 g, $420.000) — son presentaciones físicamente distintas.</t>
  </si>
  <si>
    <t>5 g sólido, $420.000</t>
  </si>
  <si>
    <t>Se deja la presentación de ABC tal como la cotizaron (5 g sólido), sin forzar una conversión a la presentación líquida solicitada. Se recomienda verificar con el laboratorio si esta presentación sólida es utilizable, o pedir a ABC una cotización de la solución líquida.</t>
  </si>
  <si>
    <t>ÍTEMS RETIRADOS DEL COMPARATIVO — SOLO UN PROVEEDOR COTIZÓ</t>
  </si>
  <si>
    <t>Los siguientes ítems se quitaron de las hojas 'Material de Laboratorio' y 'Reactivos' porque solo un proveedor los cotizó (no hay nada que comparar). Aquí se dejan documentados con su precio, cantidad y proveedor, para que no se pierda la información. Estos valores SÍ siguen incluidos en el 'Total oficial de la cotización del proveedor' de cada hoja, pero YA NO en el TOTAL calculado (cantidad × precio) de las hojas comparativas — por eso ese TOTAL ahora es menor que el oficial, en la parte que corresponde a estos ítems de único oferente.</t>
  </si>
  <si>
    <t>Especificación</t>
  </si>
  <si>
    <t>Precio unitario</t>
  </si>
  <si>
    <t>Presentación</t>
  </si>
  <si>
    <t>125 ml</t>
  </si>
  <si>
    <t>—</t>
  </si>
  <si>
    <t>50 mm</t>
  </si>
  <si>
    <t>Pipeteador volumétrico (propipeta de cremallera), hasta 50 ml, válvulas de tres vías (solo Auros)</t>
  </si>
  <si>
    <t>Caja de Petri plástica desechable, con certificado de esterilidad (solo Norquimicos)</t>
  </si>
  <si>
    <t>100x15 mm (90x15mm), pqt x10</t>
  </si>
  <si>
    <t>NORQUIMICOS</t>
  </si>
  <si>
    <t>Tubo Thiele, vidrio borosilicato 3.3, para determinación de punto de fusión (solo Avila)</t>
  </si>
  <si>
    <t>~20 ml, con brazo lateral</t>
  </si>
  <si>
    <t>Dinamómetro (medidor de fuerza de resorte)</t>
  </si>
  <si>
    <t>Crisol en sílica con tapa, resistente a alta temperatura (hasta 1000°C)</t>
  </si>
  <si>
    <t>Flexómetro (cinta métrica), cuerpo ABS</t>
  </si>
  <si>
    <t>5 m</t>
  </si>
  <si>
    <t>Regla metálica rígida</t>
  </si>
  <si>
    <t>1 m (100cm)</t>
  </si>
  <si>
    <t>Embudo de filtración en vidrio, vástago corto</t>
  </si>
  <si>
    <t>40 mm</t>
  </si>
  <si>
    <t>QUALITYQUIM</t>
  </si>
  <si>
    <t>Tubo de ensayo, vidrio borosilicato 3.3 (tamaño distinto a los demás proveedores)</t>
  </si>
  <si>
    <t>16x100 mm (10 ml)</t>
  </si>
  <si>
    <t>Voltámetro de Hoffmann, para electrólisis del agua, con electrodos</t>
  </si>
  <si>
    <t>107 ml (tamaño distinto a los demás proveedores)</t>
  </si>
  <si>
    <t>Pinza con nuez, extensión 4 dedos (distinta a la nuez simple con gancho)</t>
  </si>
  <si>
    <t>Cloruro de zinc (ZnCl2), grado analítico (p.a.) - presentación adicional de ABC</t>
  </si>
  <si>
    <t>≥98%</t>
  </si>
  <si>
    <t>50 g</t>
  </si>
  <si>
    <t>Zinc metálico (Zn), láminas, pureza mínima 99.5%</t>
  </si>
  <si>
    <t>≥99.5%</t>
  </si>
  <si>
    <t>100 g</t>
  </si>
  <si>
    <t>Cobre metálico (Cu), láminas, pureza mínima 99.5%</t>
  </si>
  <si>
    <t>Almidón soluble, grado analítico (p.a.)</t>
  </si>
  <si>
    <t>500 g, LOBA</t>
  </si>
  <si>
    <t>Acetona, grado analítico (p.a.)</t>
  </si>
  <si>
    <t>1 L, LOBA</t>
  </si>
  <si>
    <t>Glutaraldehído, solución 25-2% p/v, grado técnico/desinfectante</t>
  </si>
  <si>
    <t>3 galones</t>
  </si>
  <si>
    <t>1 galón</t>
  </si>
  <si>
    <t>Alcohol isopropílico (2-propanol), grado técnico</t>
  </si>
  <si>
    <t>4 L</t>
  </si>
  <si>
    <t>Amarillo de metilo, solución 0.05% en etanol, indicador de pH</t>
  </si>
  <si>
    <t>Tiocianato de cobalto, solución acuosa al 5%, grado reactivo</t>
  </si>
  <si>
    <t>5 g (sólido)</t>
  </si>
  <si>
    <t>Kit para análisis de suelo (pH, N, P, K)</t>
  </si>
  <si>
    <t>1 unidad</t>
  </si>
  <si>
    <t>Kit para determinación de cloro libre y total (método DPD)</t>
  </si>
  <si>
    <t>Kit para determinación de hierro total (1,10-fenantrolina)</t>
  </si>
  <si>
    <t>Kit para determinación de cloruros (titulación AgNO3)</t>
  </si>
  <si>
    <t>Solución limpiadora ácida para electrodo de pH (HCl 0.1 mol/L)</t>
  </si>
  <si>
    <t>Éter de petróleo (mezcla de alcanos C5-C7), grado analítico (p.a.)</t>
  </si>
  <si>
    <t>1 litro</t>
  </si>
  <si>
    <t>Glicerina (glicerol), grado USP/reactivo</t>
  </si>
  <si>
    <t>2 litros</t>
  </si>
  <si>
    <t>Nitrato de potasio (KNO3), grado analítico (p.a.)</t>
  </si>
  <si>
    <t>250 gramos</t>
  </si>
  <si>
    <t>250 g</t>
  </si>
  <si>
    <t>Hipoclorito de sodio (NaOCl), solución al 5% p/v, grado técnico</t>
  </si>
  <si>
    <t>4 litros</t>
  </si>
  <si>
    <t>Benzoato de sodio, grado analítico (p.a.)</t>
  </si>
  <si>
    <t>500 gramos</t>
  </si>
  <si>
    <t>500 g</t>
  </si>
  <si>
    <t>Carbopol 940 (poliacrilato reticulado), grado cosmético/farmacéutico</t>
  </si>
  <si>
    <t>Lauril éter sulfato de sodio (SLES), grado técnico cosmético</t>
  </si>
  <si>
    <t>Aceite de coco refinado (RBD) o de palma refinado, grado técnico</t>
  </si>
  <si>
    <t>Cloruro de benzalconio (BAC), grado técnico desinfectante</t>
  </si>
  <si>
    <t>Alcohol cetílico (1-hexadecanol), grado cosmético/farmacéutico</t>
  </si>
  <si>
    <t>Cloruro de potasio (KCl), solución 3M</t>
  </si>
  <si>
    <t>3M, 250 ml</t>
  </si>
  <si>
    <t>250 ml, PANREAC</t>
  </si>
  <si>
    <t>Nota general: los ajustes marcados en verde ya están aplicados en las hojas 'Material de Laboratorio' y 'Reactivos', y por eso el TOTAL calculado en esas hojas puede diferir del 'Total oficial en la cotización del proveedor' que se muestra como referencia — esa diferencia es intencional y corresponde exactamente a los ajustes documentados aquí. Los ítems en amarillo son observaciones sin ajuste automático, pendientes de verificación manual con el proveedor.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</si>
</sst>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
  </numFmts>
  <fonts count="19">
    <font>
      <sz val="11"/>
      <color theme="1"/>
      <name val="Calibri"/>
      <family val="2"/>
      <scheme val="minor"/>
    </font>
    <font>
      <b/>
      <sz val="11"/>
      <color rgb="FF1F6FB2"/>
      <name val="Arial"/>
    </font>
    <font>
      <b/>
      <sz val="12"/>
      <color rgb="FF2D7F4A"/>
      <name val="Arial"/>
    </font>
    <font>
      <sz val="9"/>
      <name val="Arial"/>
    </font>
    <font>
      <b/>
      <sz val="10"/>
      <color rgb="FFFFFFFF"/>
      <name val="Arial"/>
    </font>
    <font>
      <b/>
      <sz val="9"/>
      <color rgb="FF1B5E36"/>
      <name val="Arial"/>
    </font>
    <font>
      <b/>
      <sz val="10"/>
      <color rgb="FF1B5E36"/>
      <name val="Arial"/>
    </font>
    <font>
      <b/>
      <sz val="9"/>
      <color rgb="FF8A5A00"/>
      <name val="Arial"/>
    </font>
    <font>
      <sz val="9"/>
      <color rgb="FF8A5A00"/>
      <name val="Arial"/>
    </font>
    <font>
      <b/>
      <sz val="12"/>
      <color rgb="FFFFFFFF"/>
      <name val="Arial"/>
    </font>
    <font>
      <i/>
      <sz val="9"/>
      <color rgb="FF595959"/>
      <name val="Arial"/>
    </font>
    <font>
      <b/>
      <sz val="9"/>
      <name val="Arial"/>
      <family val="2"/>
    </font>
    <font>
      <b/>
      <sz val="10"/>
      <color rgb="FFFFFFFF"/>
      <name val="Arial"/>
      <family val="2"/>
    </font>
    <font>
      <sz val="9"/>
      <name val="Arial"/>
      <family val="2"/>
    </font>
    <font>
      <b/>
      <sz val="11"/>
      <color theme="1"/>
      <name val="Calibri"/>
      <family val="2"/>
      <scheme val="minor"/>
    </font>
    <font>
      <b/>
      <sz val="9"/>
      <color rgb="FF8A5A00"/>
      <name val="Arial"/>
      <family val="2"/>
    </font>
    <font>
      <sz val="11"/>
      <color rgb="FF242424"/>
      <name val="Aptos Narrow"/>
      <charset val="1"/>
    </font>
    <font>
      <b/>
      <sz val="9"/>
      <color rgb="FFFF0000"/>
      <name val="Arial"/>
    </font>
    <font>
      <b/>
      <sz val="9"/>
      <name val="Arial"/>
    </font>
  </fonts>
  <fills count="10">
    <fill>
      <patternFill patternType="none"/>
    </fill>
    <fill>
      <patternFill patternType="gray125"/>
    </fill>
    <fill>
      <patternFill patternType="solid">
        <fgColor rgb="FF2D7F4A"/>
      </patternFill>
    </fill>
    <fill>
      <patternFill patternType="solid">
        <fgColor rgb="FFEAF3EC"/>
      </patternFill>
    </fill>
    <fill>
      <patternFill patternType="solid">
        <fgColor rgb="FFD9EAD3"/>
      </patternFill>
    </fill>
    <fill>
      <patternFill patternType="solid">
        <fgColor rgb="FFFFF2CC"/>
      </patternFill>
    </fill>
    <fill>
      <patternFill patternType="solid">
        <fgColor theme="6" tint="0.79998168889431442"/>
        <bgColor indexed="64"/>
      </patternFill>
    </fill>
    <fill>
      <patternFill patternType="solid">
        <fgColor theme="6" tint="0.39997558519241921"/>
        <bgColor indexed="64"/>
      </patternFill>
    </fill>
    <fill>
      <patternFill patternType="solid">
        <fgColor rgb="FFFFFF00"/>
        <bgColor indexed="64"/>
      </patternFill>
    </fill>
    <fill>
      <patternFill patternType="solid">
        <fgColor theme="0"/>
        <bgColor indexed="64"/>
      </patternFill>
    </fill>
  </fills>
  <borders count="14">
    <border>
      <left/>
      <right/>
      <top/>
      <bottom/>
      <diagonal/>
    </border>
    <border>
      <left style="medium">
        <color rgb="FF2D7F4A"/>
      </left>
      <right style="medium">
        <color rgb="FF2D7F4A"/>
      </right>
      <top style="medium">
        <color rgb="FF2D7F4A"/>
      </top>
      <bottom style="medium">
        <color rgb="FF2D7F4A"/>
      </bottom>
      <diagonal/>
    </border>
    <border>
      <left style="thin">
        <color rgb="FFD9D9D9"/>
      </left>
      <right style="thin">
        <color rgb="FFD9D9D9"/>
      </right>
      <top style="thin">
        <color rgb="FFD9D9D9"/>
      </top>
      <bottom style="thin">
        <color rgb="FFD9D9D9"/>
      </bottom>
      <diagonal/>
    </border>
    <border>
      <left style="thin">
        <color rgb="FFD9D9D9"/>
      </left>
      <right/>
      <top style="thin">
        <color rgb="FFD9D9D9"/>
      </top>
      <bottom style="thin">
        <color rgb="FFD9D9D9"/>
      </bottom>
      <diagonal/>
    </border>
    <border>
      <left/>
      <right/>
      <top style="thin">
        <color rgb="FFD9D9D9"/>
      </top>
      <bottom style="thin">
        <color rgb="FFD9D9D9"/>
      </bottom>
      <diagonal/>
    </border>
    <border>
      <left/>
      <right style="thin">
        <color rgb="FFD9D9D9"/>
      </right>
      <top style="thin">
        <color rgb="FFD9D9D9"/>
      </top>
      <bottom style="thin">
        <color rgb="FFD9D9D9"/>
      </bottom>
      <diagonal/>
    </border>
    <border>
      <left style="medium">
        <color rgb="FF2D7F4A"/>
      </left>
      <right/>
      <top style="medium">
        <color rgb="FF2D7F4A"/>
      </top>
      <bottom/>
      <diagonal/>
    </border>
    <border>
      <left/>
      <right/>
      <top style="medium">
        <color rgb="FF2D7F4A"/>
      </top>
      <bottom/>
      <diagonal/>
    </border>
    <border>
      <left/>
      <right style="medium">
        <color rgb="FF2D7F4A"/>
      </right>
      <top style="medium">
        <color rgb="FF2D7F4A"/>
      </top>
      <bottom/>
      <diagonal/>
    </border>
    <border>
      <left style="medium">
        <color rgb="FF2D7F4A"/>
      </left>
      <right/>
      <top/>
      <bottom/>
      <diagonal/>
    </border>
    <border>
      <left/>
      <right style="medium">
        <color rgb="FF2D7F4A"/>
      </right>
      <top/>
      <bottom/>
      <diagonal/>
    </border>
    <border>
      <left style="medium">
        <color rgb="FF2D7F4A"/>
      </left>
      <right/>
      <top/>
      <bottom style="medium">
        <color rgb="FF2D7F4A"/>
      </bottom>
      <diagonal/>
    </border>
    <border>
      <left/>
      <right/>
      <top/>
      <bottom style="medium">
        <color rgb="FF2D7F4A"/>
      </bottom>
      <diagonal/>
    </border>
    <border>
      <left/>
      <right style="medium">
        <color rgb="FF2D7F4A"/>
      </right>
      <top/>
      <bottom style="medium">
        <color rgb="FF2D7F4A"/>
      </bottom>
      <diagonal/>
    </border>
  </borders>
  <cellStyleXfs count="1">
    <xf numFmtId="0" fontId="0" fillId="0" borderId="0"/>
  </cellStyleXfs>
  <cellXfs count="59">
    <xf numFmtId="0" fontId="0" fillId="0" borderId="0" xfId="0"/>
    <xf numFmtId="0" fontId="4" fillId="2" borderId="2" xfId="0" applyFont="1" applyFill="1" applyBorder="1" applyAlignment="1">
      <alignment horizontal="center" vertical="center" wrapText="1"/>
    </xf>
    <xf numFmtId="0" fontId="0" fillId="0" borderId="2" xfId="0" applyBorder="1" applyAlignment="1">
      <alignment horizontal="center"/>
    </xf>
    <xf numFmtId="0" fontId="0" fillId="0" borderId="2" xfId="0" applyBorder="1" applyAlignment="1">
      <alignment horizontal="center" vertical="center"/>
    </xf>
    <xf numFmtId="0" fontId="3" fillId="0" borderId="2" xfId="0" applyFont="1" applyBorder="1" applyAlignment="1">
      <alignment horizontal="center" vertical="center"/>
    </xf>
    <xf numFmtId="164" fontId="3" fillId="0" borderId="2" xfId="0" applyNumberFormat="1" applyFont="1" applyBorder="1" applyAlignment="1">
      <alignment horizontal="center"/>
    </xf>
    <xf numFmtId="0" fontId="3" fillId="0" borderId="2" xfId="0" applyFont="1" applyBorder="1" applyAlignment="1">
      <alignment horizontal="center"/>
    </xf>
    <xf numFmtId="0" fontId="0" fillId="2" borderId="2" xfId="0" applyFill="1" applyBorder="1"/>
    <xf numFmtId="0" fontId="0" fillId="3" borderId="2" xfId="0" applyFill="1" applyBorder="1"/>
    <xf numFmtId="164" fontId="6" fillId="4" borderId="2" xfId="0" applyNumberFormat="1" applyFont="1" applyFill="1" applyBorder="1" applyAlignment="1">
      <alignment horizontal="center"/>
    </xf>
    <xf numFmtId="0" fontId="0" fillId="5" borderId="2" xfId="0" applyFill="1" applyBorder="1"/>
    <xf numFmtId="0" fontId="7" fillId="5" borderId="2" xfId="0" applyFont="1" applyFill="1" applyBorder="1"/>
    <xf numFmtId="0" fontId="3" fillId="0" borderId="2" xfId="0" applyFont="1" applyBorder="1" applyAlignment="1">
      <alignment horizontal="center" vertical="top"/>
    </xf>
    <xf numFmtId="0" fontId="3" fillId="0" borderId="2" xfId="0" applyFont="1" applyBorder="1" applyAlignment="1">
      <alignment vertical="top" wrapText="1"/>
    </xf>
    <xf numFmtId="0" fontId="8" fillId="5" borderId="2" xfId="0" applyFont="1" applyFill="1" applyBorder="1" applyAlignment="1">
      <alignment vertical="top" wrapText="1"/>
    </xf>
    <xf numFmtId="0" fontId="5" fillId="4" borderId="2" xfId="0" applyFont="1" applyFill="1" applyBorder="1" applyAlignment="1">
      <alignment vertical="top" wrapText="1"/>
    </xf>
    <xf numFmtId="0" fontId="9" fillId="2" borderId="2" xfId="0" applyFont="1" applyFill="1" applyBorder="1"/>
    <xf numFmtId="0" fontId="3" fillId="0" borderId="2" xfId="0" applyFont="1" applyBorder="1" applyAlignment="1">
      <alignment vertical="center" wrapText="1"/>
    </xf>
    <xf numFmtId="164" fontId="3" fillId="0" borderId="2" xfId="0" applyNumberFormat="1" applyFont="1" applyBorder="1" applyAlignment="1">
      <alignment horizontal="center" vertical="center"/>
    </xf>
    <xf numFmtId="0" fontId="3" fillId="0" borderId="2" xfId="0" applyFont="1" applyBorder="1" applyAlignment="1">
      <alignment horizontal="center" vertical="center" wrapText="1"/>
    </xf>
    <xf numFmtId="0" fontId="11" fillId="2" borderId="2" xfId="0" applyFont="1" applyFill="1" applyBorder="1"/>
    <xf numFmtId="0" fontId="12" fillId="2" borderId="2" xfId="0" applyFont="1" applyFill="1" applyBorder="1" applyAlignment="1">
      <alignment horizontal="center" vertical="center" wrapText="1"/>
    </xf>
    <xf numFmtId="164" fontId="13" fillId="0" borderId="2" xfId="0" applyNumberFormat="1" applyFont="1" applyBorder="1" applyAlignment="1">
      <alignment horizontal="center"/>
    </xf>
    <xf numFmtId="164" fontId="3" fillId="6" borderId="2" xfId="0" applyNumberFormat="1" applyFont="1" applyFill="1" applyBorder="1" applyAlignment="1">
      <alignment horizontal="center"/>
    </xf>
    <xf numFmtId="0" fontId="15" fillId="5" borderId="2" xfId="0" applyFont="1" applyFill="1" applyBorder="1" applyAlignment="1">
      <alignment horizontal="center"/>
    </xf>
    <xf numFmtId="164" fontId="0" fillId="5" borderId="2" xfId="0" applyNumberFormat="1" applyFill="1" applyBorder="1"/>
    <xf numFmtId="0" fontId="0" fillId="0" borderId="2" xfId="0" applyBorder="1" applyAlignment="1">
      <alignment horizontal="center" vertical="center" wrapText="1"/>
    </xf>
    <xf numFmtId="164" fontId="3" fillId="7" borderId="2" xfId="0" applyNumberFormat="1" applyFont="1" applyFill="1" applyBorder="1" applyAlignment="1">
      <alignment horizontal="center"/>
    </xf>
    <xf numFmtId="0" fontId="0" fillId="8" borderId="2" xfId="0" applyFill="1" applyBorder="1" applyAlignment="1">
      <alignment horizontal="center" vertical="center" wrapText="1"/>
    </xf>
    <xf numFmtId="0" fontId="16" fillId="0" borderId="0" xfId="0" applyFont="1"/>
    <xf numFmtId="164" fontId="0" fillId="0" borderId="0" xfId="0" applyNumberFormat="1"/>
    <xf numFmtId="164" fontId="17" fillId="6" borderId="2" xfId="0" applyNumberFormat="1" applyFont="1" applyFill="1" applyBorder="1" applyAlignment="1">
      <alignment horizontal="center"/>
    </xf>
    <xf numFmtId="0" fontId="0" fillId="9" borderId="2" xfId="0" applyFill="1" applyBorder="1" applyAlignment="1">
      <alignment horizontal="center"/>
    </xf>
    <xf numFmtId="0" fontId="0" fillId="9" borderId="2" xfId="0" applyFill="1" applyBorder="1" applyAlignment="1">
      <alignment horizontal="center" vertical="center" wrapText="1"/>
    </xf>
    <xf numFmtId="0" fontId="0" fillId="9" borderId="2" xfId="0" applyFill="1" applyBorder="1" applyAlignment="1">
      <alignment horizontal="center" vertical="center"/>
    </xf>
    <xf numFmtId="164" fontId="3" fillId="9" borderId="2" xfId="0" applyNumberFormat="1" applyFont="1" applyFill="1" applyBorder="1" applyAlignment="1">
      <alignment horizontal="center"/>
    </xf>
    <xf numFmtId="0" fontId="3" fillId="9" borderId="2" xfId="0" applyFont="1" applyFill="1" applyBorder="1" applyAlignment="1">
      <alignment horizontal="center"/>
    </xf>
    <xf numFmtId="0" fontId="0" fillId="9" borderId="0" xfId="0" applyFill="1"/>
    <xf numFmtId="164" fontId="13" fillId="9" borderId="2" xfId="0" applyNumberFormat="1" applyFont="1" applyFill="1" applyBorder="1" applyAlignment="1">
      <alignment horizontal="center"/>
    </xf>
    <xf numFmtId="0" fontId="14" fillId="0" borderId="0" xfId="0" applyFont="1" applyAlignment="1">
      <alignment horizontal="center"/>
    </xf>
    <xf numFmtId="164" fontId="18" fillId="7" borderId="2" xfId="0" applyNumberFormat="1" applyFont="1" applyFill="1" applyBorder="1" applyAlignment="1">
      <alignment horizontal="center"/>
    </xf>
    <xf numFmtId="0" fontId="11" fillId="2" borderId="3" xfId="0" applyFont="1" applyFill="1" applyBorder="1" applyAlignment="1">
      <alignment horizontal="center"/>
    </xf>
    <xf numFmtId="0" fontId="11" fillId="2" borderId="4" xfId="0" applyFont="1" applyFill="1" applyBorder="1" applyAlignment="1">
      <alignment horizontal="center"/>
    </xf>
    <xf numFmtId="0" fontId="11" fillId="2" borderId="5" xfId="0" applyFont="1" applyFill="1" applyBorder="1" applyAlignment="1">
      <alignment horizontal="center"/>
    </xf>
    <xf numFmtId="0" fontId="1" fillId="0" borderId="1" xfId="0" applyFont="1" applyBorder="1" applyAlignment="1">
      <alignment horizontal="center" vertical="center" wrapText="1"/>
    </xf>
    <xf numFmtId="0" fontId="2" fillId="0" borderId="6"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0" xfId="0" applyFont="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10" fillId="0" borderId="0" xfId="0" applyFont="1" applyAlignment="1">
      <alignment vertical="top" wrapText="1"/>
    </xf>
    <xf numFmtId="0" fontId="0" fillId="0" borderId="1" xfId="0" applyBorder="1" applyAlignment="1"/>
    <xf numFmtId="0" fontId="0" fillId="0" borderId="0" xfId="0" applyAlignment="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71"/>
  <sheetViews>
    <sheetView showGridLines="0" tabSelected="1" workbookViewId="0">
      <pane ySplit="6" topLeftCell="A7" activePane="bottomLeft" state="frozen"/>
      <selection pane="bottomLeft" activeCell="J1" sqref="J1"/>
    </sheetView>
  </sheetViews>
  <sheetFormatPr defaultColWidth="9.140625" defaultRowHeight="15"/>
  <cols>
    <col min="1" max="1" width="6" customWidth="1"/>
    <col min="2" max="2" width="40" customWidth="1"/>
    <col min="3" max="3" width="17.5703125" bestFit="1" customWidth="1"/>
    <col min="4" max="4" width="9.7109375" bestFit="1" customWidth="1"/>
    <col min="5" max="5" width="9.140625" bestFit="1" customWidth="1"/>
    <col min="6" max="6" width="15.7109375" bestFit="1" customWidth="1"/>
    <col min="7" max="7" width="17.5703125" hidden="1" customWidth="1"/>
    <col min="8" max="8" width="15.7109375" bestFit="1" customWidth="1"/>
    <col min="9" max="9" width="14.42578125" bestFit="1" customWidth="1"/>
    <col min="10" max="10" width="20.42578125" hidden="1" customWidth="1"/>
    <col min="11" max="11" width="15.85546875" customWidth="1"/>
    <col min="12" max="12" width="14.28515625" customWidth="1"/>
  </cols>
  <sheetData>
    <row r="1" spans="1:12" ht="8.1" customHeight="1" thickBot="1">
      <c r="A1" s="44" t="s">
        <v>0</v>
      </c>
      <c r="B1" s="57"/>
      <c r="C1" s="57"/>
      <c r="D1" s="45" t="s">
        <v>1</v>
      </c>
      <c r="E1" s="48"/>
      <c r="F1" s="48"/>
      <c r="G1" s="48"/>
      <c r="H1" s="48"/>
      <c r="I1" s="49"/>
      <c r="J1" s="45"/>
      <c r="K1" s="45"/>
    </row>
    <row r="2" spans="1:12" ht="20.100000000000001" customHeight="1" thickBot="1">
      <c r="A2" s="57"/>
      <c r="B2" s="57"/>
      <c r="C2" s="57"/>
      <c r="D2" s="46"/>
      <c r="E2" s="50"/>
      <c r="F2" s="50"/>
      <c r="G2" s="50"/>
      <c r="H2" s="50"/>
      <c r="I2" s="51"/>
      <c r="J2" s="46"/>
      <c r="K2" s="46"/>
    </row>
    <row r="3" spans="1:12" ht="20.100000000000001" customHeight="1" thickBot="1">
      <c r="A3" s="57"/>
      <c r="B3" s="57"/>
      <c r="C3" s="57"/>
      <c r="D3" s="46"/>
      <c r="E3" s="50"/>
      <c r="F3" s="50"/>
      <c r="G3" s="50"/>
      <c r="H3" s="50"/>
      <c r="I3" s="51"/>
      <c r="J3" s="46"/>
      <c r="K3" s="46"/>
    </row>
    <row r="4" spans="1:12" ht="20.100000000000001" customHeight="1" thickBot="1">
      <c r="A4" s="57"/>
      <c r="B4" s="57"/>
      <c r="C4" s="57"/>
      <c r="D4" s="47"/>
      <c r="E4" s="52"/>
      <c r="F4" s="52"/>
      <c r="G4" s="52"/>
      <c r="H4" s="52"/>
      <c r="I4" s="53"/>
      <c r="J4" s="47"/>
      <c r="K4" s="47"/>
    </row>
    <row r="6" spans="1:12" ht="65.25" customHeight="1">
      <c r="A6" s="1" t="s">
        <v>2</v>
      </c>
      <c r="B6" s="1" t="s">
        <v>3</v>
      </c>
      <c r="C6" s="1" t="s">
        <v>4</v>
      </c>
      <c r="D6" s="21" t="s">
        <v>5</v>
      </c>
      <c r="E6" s="1" t="s">
        <v>6</v>
      </c>
      <c r="F6" s="21" t="s">
        <v>7</v>
      </c>
      <c r="G6" s="21" t="s">
        <v>8</v>
      </c>
      <c r="H6" s="21" t="s">
        <v>9</v>
      </c>
      <c r="I6" s="1" t="s">
        <v>10</v>
      </c>
      <c r="J6" s="1" t="s">
        <v>11</v>
      </c>
      <c r="K6" s="1" t="s">
        <v>12</v>
      </c>
      <c r="L6" s="1" t="s">
        <v>13</v>
      </c>
    </row>
    <row r="7" spans="1:12" ht="30.75">
      <c r="A7" s="2">
        <v>1</v>
      </c>
      <c r="B7" s="26" t="s">
        <v>14</v>
      </c>
      <c r="C7" s="26" t="s">
        <v>15</v>
      </c>
      <c r="D7" s="26">
        <v>30</v>
      </c>
      <c r="E7" s="3" t="s">
        <v>16</v>
      </c>
      <c r="F7" s="5">
        <v>9196</v>
      </c>
      <c r="G7" s="6">
        <v>30</v>
      </c>
      <c r="H7" s="23">
        <f>SUM(F7)*G7</f>
        <v>275880</v>
      </c>
      <c r="I7" s="5">
        <v>7400</v>
      </c>
      <c r="J7" s="6">
        <v>30</v>
      </c>
      <c r="K7" s="23">
        <f>SUM(I7)*J7</f>
        <v>222000</v>
      </c>
      <c r="L7" s="27">
        <f>SUM(H7+K7)/2</f>
        <v>248940</v>
      </c>
    </row>
    <row r="8" spans="1:12" ht="30.75">
      <c r="A8" s="2">
        <v>2</v>
      </c>
      <c r="B8" s="26" t="s">
        <v>14</v>
      </c>
      <c r="C8" s="26" t="s">
        <v>17</v>
      </c>
      <c r="D8" s="26">
        <v>30</v>
      </c>
      <c r="E8" s="3" t="s">
        <v>16</v>
      </c>
      <c r="F8" s="5">
        <v>10132</v>
      </c>
      <c r="G8" s="6">
        <v>30</v>
      </c>
      <c r="H8" s="23">
        <f t="shared" ref="H8:H65" si="0">SUM(F8)*G8</f>
        <v>303960</v>
      </c>
      <c r="I8" s="5">
        <v>8300</v>
      </c>
      <c r="J8" s="6">
        <v>30</v>
      </c>
      <c r="K8" s="23">
        <f t="shared" ref="K8:K65" si="1">SUM(I8)*J8</f>
        <v>249000</v>
      </c>
      <c r="L8" s="27">
        <f>SUM(H8+K8)/2</f>
        <v>276480</v>
      </c>
    </row>
    <row r="9" spans="1:12" ht="30.75">
      <c r="A9" s="2">
        <v>3</v>
      </c>
      <c r="B9" s="26" t="s">
        <v>14</v>
      </c>
      <c r="C9" s="26" t="s">
        <v>18</v>
      </c>
      <c r="D9" s="26">
        <v>30</v>
      </c>
      <c r="E9" s="3" t="s">
        <v>16</v>
      </c>
      <c r="F9" s="5">
        <v>16778</v>
      </c>
      <c r="G9" s="6">
        <v>30</v>
      </c>
      <c r="H9" s="23">
        <f t="shared" si="0"/>
        <v>503340</v>
      </c>
      <c r="I9" s="5">
        <v>14200</v>
      </c>
      <c r="J9" s="6">
        <v>30</v>
      </c>
      <c r="K9" s="23">
        <f t="shared" si="1"/>
        <v>426000</v>
      </c>
      <c r="L9" s="27">
        <f>SUM(H9+K9)/2</f>
        <v>464670</v>
      </c>
    </row>
    <row r="10" spans="1:12" ht="30.75">
      <c r="A10" s="2">
        <v>4</v>
      </c>
      <c r="B10" s="26" t="s">
        <v>14</v>
      </c>
      <c r="C10" s="26" t="s">
        <v>19</v>
      </c>
      <c r="D10" s="26">
        <v>30</v>
      </c>
      <c r="E10" s="3" t="s">
        <v>16</v>
      </c>
      <c r="F10" s="5">
        <v>19120</v>
      </c>
      <c r="G10" s="6">
        <v>30</v>
      </c>
      <c r="H10" s="23">
        <f t="shared" si="0"/>
        <v>573600</v>
      </c>
      <c r="I10" s="5">
        <v>15500</v>
      </c>
      <c r="J10" s="6">
        <v>30</v>
      </c>
      <c r="K10" s="23">
        <f t="shared" si="1"/>
        <v>465000</v>
      </c>
      <c r="L10" s="27">
        <f>SUM(H10+K10)/2</f>
        <v>519300</v>
      </c>
    </row>
    <row r="11" spans="1:12" ht="30.75">
      <c r="A11" s="2">
        <v>5</v>
      </c>
      <c r="B11" s="26" t="s">
        <v>14</v>
      </c>
      <c r="C11" s="26" t="s">
        <v>20</v>
      </c>
      <c r="D11" s="26">
        <v>30</v>
      </c>
      <c r="E11" s="3" t="s">
        <v>16</v>
      </c>
      <c r="F11" s="5">
        <v>34040</v>
      </c>
      <c r="G11" s="6">
        <v>30</v>
      </c>
      <c r="H11" s="23">
        <f>SUM(F11)*G11</f>
        <v>1021200</v>
      </c>
      <c r="I11" s="5">
        <v>26000</v>
      </c>
      <c r="J11" s="6">
        <v>30</v>
      </c>
      <c r="K11" s="23">
        <f>SUM(I11)*J11</f>
        <v>780000</v>
      </c>
      <c r="L11" s="27">
        <f>SUM(H11+K11)/2</f>
        <v>900600</v>
      </c>
    </row>
    <row r="12" spans="1:12" ht="30.75">
      <c r="A12" s="2">
        <v>6</v>
      </c>
      <c r="B12" s="26" t="s">
        <v>14</v>
      </c>
      <c r="C12" s="26" t="s">
        <v>21</v>
      </c>
      <c r="D12" s="26">
        <v>6</v>
      </c>
      <c r="E12" s="3" t="s">
        <v>16</v>
      </c>
      <c r="F12" s="5">
        <v>71200</v>
      </c>
      <c r="G12" s="6">
        <v>6</v>
      </c>
      <c r="H12" s="23">
        <f t="shared" si="0"/>
        <v>427200</v>
      </c>
      <c r="I12" s="5">
        <v>55000</v>
      </c>
      <c r="J12" s="6">
        <v>6</v>
      </c>
      <c r="K12" s="23">
        <f t="shared" si="1"/>
        <v>330000</v>
      </c>
      <c r="L12" s="27">
        <f>SUM(H12+K12)/2</f>
        <v>378600</v>
      </c>
    </row>
    <row r="13" spans="1:12" ht="30.75">
      <c r="A13" s="2">
        <v>7</v>
      </c>
      <c r="B13" s="26" t="s">
        <v>22</v>
      </c>
      <c r="C13" s="26" t="s">
        <v>23</v>
      </c>
      <c r="D13" s="26">
        <v>30</v>
      </c>
      <c r="E13" s="3" t="s">
        <v>16</v>
      </c>
      <c r="F13" s="5">
        <v>41436</v>
      </c>
      <c r="G13" s="6">
        <v>30</v>
      </c>
      <c r="H13" s="23">
        <f t="shared" si="0"/>
        <v>1243080</v>
      </c>
      <c r="I13" s="5">
        <v>38400</v>
      </c>
      <c r="J13" s="6">
        <v>30</v>
      </c>
      <c r="K13" s="23">
        <f t="shared" si="1"/>
        <v>1152000</v>
      </c>
      <c r="L13" s="27">
        <f>SUM(H13+K13)/2</f>
        <v>1197540</v>
      </c>
    </row>
    <row r="14" spans="1:12" ht="30.75">
      <c r="A14" s="2">
        <v>8</v>
      </c>
      <c r="B14" s="26" t="s">
        <v>22</v>
      </c>
      <c r="C14" s="26" t="s">
        <v>24</v>
      </c>
      <c r="D14" s="26">
        <v>30</v>
      </c>
      <c r="E14" s="3" t="s">
        <v>16</v>
      </c>
      <c r="F14" s="5">
        <v>42684</v>
      </c>
      <c r="G14" s="6">
        <v>30</v>
      </c>
      <c r="H14" s="23">
        <f t="shared" si="0"/>
        <v>1280520</v>
      </c>
      <c r="I14" s="5">
        <v>39600</v>
      </c>
      <c r="J14" s="6">
        <v>30</v>
      </c>
      <c r="K14" s="23">
        <f t="shared" si="1"/>
        <v>1188000</v>
      </c>
      <c r="L14" s="27">
        <f>SUM(H14+K14)/2</f>
        <v>1234260</v>
      </c>
    </row>
    <row r="15" spans="1:12" ht="30.75">
      <c r="A15" s="2">
        <v>9</v>
      </c>
      <c r="B15" s="26" t="s">
        <v>22</v>
      </c>
      <c r="C15" s="26" t="s">
        <v>15</v>
      </c>
      <c r="D15" s="26">
        <v>30</v>
      </c>
      <c r="E15" s="3" t="s">
        <v>16</v>
      </c>
      <c r="F15" s="5">
        <v>42684</v>
      </c>
      <c r="G15" s="6">
        <v>30</v>
      </c>
      <c r="H15" s="23">
        <f t="shared" si="0"/>
        <v>1280520</v>
      </c>
      <c r="I15" s="5">
        <v>39600</v>
      </c>
      <c r="J15" s="6">
        <v>30</v>
      </c>
      <c r="K15" s="23">
        <f t="shared" si="1"/>
        <v>1188000</v>
      </c>
      <c r="L15" s="27">
        <f>SUM(H15+K15)/2</f>
        <v>1234260</v>
      </c>
    </row>
    <row r="16" spans="1:12" ht="30.75">
      <c r="A16" s="2">
        <v>10</v>
      </c>
      <c r="B16" s="26" t="s">
        <v>22</v>
      </c>
      <c r="C16" s="26" t="s">
        <v>17</v>
      </c>
      <c r="D16" s="26">
        <v>30</v>
      </c>
      <c r="E16" s="3" t="s">
        <v>16</v>
      </c>
      <c r="F16" s="5">
        <v>46116</v>
      </c>
      <c r="G16" s="6">
        <v>40</v>
      </c>
      <c r="H16" s="23">
        <f>SUM(F16)*G16</f>
        <v>1844640</v>
      </c>
      <c r="I16" s="5">
        <v>42900</v>
      </c>
      <c r="J16" s="6">
        <v>40</v>
      </c>
      <c r="K16" s="23">
        <f t="shared" si="1"/>
        <v>1716000</v>
      </c>
      <c r="L16" s="27">
        <f>SUM(H16+K16)/2</f>
        <v>1780320</v>
      </c>
    </row>
    <row r="17" spans="1:12" ht="30.75">
      <c r="A17" s="2">
        <v>11</v>
      </c>
      <c r="B17" s="26" t="s">
        <v>22</v>
      </c>
      <c r="C17" s="26" t="s">
        <v>25</v>
      </c>
      <c r="D17" s="26">
        <v>12</v>
      </c>
      <c r="E17" s="3" t="s">
        <v>16</v>
      </c>
      <c r="F17" s="5">
        <v>72726</v>
      </c>
      <c r="G17" s="6">
        <v>30</v>
      </c>
      <c r="H17" s="23">
        <f t="shared" si="0"/>
        <v>2181780</v>
      </c>
      <c r="I17" s="5">
        <v>62200</v>
      </c>
      <c r="J17" s="6">
        <v>30</v>
      </c>
      <c r="K17" s="23">
        <f t="shared" si="1"/>
        <v>1866000</v>
      </c>
      <c r="L17" s="27">
        <f>SUM(H17+K17)/2</f>
        <v>2023890</v>
      </c>
    </row>
    <row r="18" spans="1:12" ht="30.75">
      <c r="A18" s="2">
        <v>12</v>
      </c>
      <c r="B18" s="26" t="s">
        <v>22</v>
      </c>
      <c r="C18" s="26" t="s">
        <v>26</v>
      </c>
      <c r="D18" s="26">
        <v>12</v>
      </c>
      <c r="E18" s="3" t="s">
        <v>16</v>
      </c>
      <c r="F18" s="5">
        <v>93257</v>
      </c>
      <c r="G18" s="6">
        <v>12</v>
      </c>
      <c r="H18" s="23">
        <f t="shared" si="0"/>
        <v>1119084</v>
      </c>
      <c r="I18" s="5">
        <v>95500</v>
      </c>
      <c r="J18" s="6">
        <v>12</v>
      </c>
      <c r="K18" s="23">
        <f t="shared" si="1"/>
        <v>1146000</v>
      </c>
      <c r="L18" s="27">
        <f>SUM(H18+K18)/2</f>
        <v>1132542</v>
      </c>
    </row>
    <row r="19" spans="1:12" ht="30.75">
      <c r="A19" s="2">
        <v>13</v>
      </c>
      <c r="B19" s="26" t="s">
        <v>27</v>
      </c>
      <c r="C19" s="26" t="s">
        <v>17</v>
      </c>
      <c r="D19" s="26">
        <v>30</v>
      </c>
      <c r="E19" s="3" t="s">
        <v>28</v>
      </c>
      <c r="F19" s="5">
        <v>14629</v>
      </c>
      <c r="G19" s="6">
        <v>30</v>
      </c>
      <c r="H19" s="23">
        <f t="shared" si="0"/>
        <v>438870</v>
      </c>
      <c r="I19" s="5">
        <v>12800</v>
      </c>
      <c r="J19" s="6">
        <v>30</v>
      </c>
      <c r="K19" s="23">
        <f t="shared" si="1"/>
        <v>384000</v>
      </c>
      <c r="L19" s="27">
        <f>SUM(H19+K19)/2</f>
        <v>411435</v>
      </c>
    </row>
    <row r="20" spans="1:12" ht="30.75">
      <c r="A20" s="2">
        <v>14</v>
      </c>
      <c r="B20" s="26" t="s">
        <v>27</v>
      </c>
      <c r="C20" s="26" t="s">
        <v>25</v>
      </c>
      <c r="D20" s="26">
        <v>30</v>
      </c>
      <c r="E20" s="3" t="s">
        <v>28</v>
      </c>
      <c r="F20" s="5">
        <v>16571</v>
      </c>
      <c r="G20" s="6">
        <v>30</v>
      </c>
      <c r="H20" s="23">
        <f t="shared" si="0"/>
        <v>497130</v>
      </c>
      <c r="I20" s="5">
        <v>14530</v>
      </c>
      <c r="J20" s="6">
        <v>30</v>
      </c>
      <c r="K20" s="23">
        <f t="shared" si="1"/>
        <v>435900</v>
      </c>
      <c r="L20" s="27">
        <f>SUM(H20+K20)/2</f>
        <v>466515</v>
      </c>
    </row>
    <row r="21" spans="1:12" ht="30.75">
      <c r="A21" s="2">
        <v>15</v>
      </c>
      <c r="B21" s="26" t="s">
        <v>27</v>
      </c>
      <c r="C21" s="26" t="s">
        <v>26</v>
      </c>
      <c r="D21" s="26">
        <v>20</v>
      </c>
      <c r="E21" s="3" t="s">
        <v>28</v>
      </c>
      <c r="F21" s="5">
        <v>22057</v>
      </c>
      <c r="G21" s="6">
        <v>20</v>
      </c>
      <c r="H21" s="23">
        <f t="shared" si="0"/>
        <v>441140</v>
      </c>
      <c r="I21" s="5">
        <v>14500</v>
      </c>
      <c r="J21" s="6">
        <v>20</v>
      </c>
      <c r="K21" s="23">
        <f t="shared" si="1"/>
        <v>290000</v>
      </c>
      <c r="L21" s="27">
        <f>SUM(H21+K21)/2</f>
        <v>365570</v>
      </c>
    </row>
    <row r="22" spans="1:12" ht="30.75">
      <c r="A22" s="2">
        <v>16</v>
      </c>
      <c r="B22" s="26" t="s">
        <v>27</v>
      </c>
      <c r="C22" s="26" t="s">
        <v>20</v>
      </c>
      <c r="D22" s="26">
        <v>30</v>
      </c>
      <c r="E22" s="3" t="s">
        <v>28</v>
      </c>
      <c r="F22" s="5">
        <v>37486</v>
      </c>
      <c r="G22" s="6">
        <v>6</v>
      </c>
      <c r="H22" s="23">
        <f t="shared" si="0"/>
        <v>224916</v>
      </c>
      <c r="I22" s="5">
        <v>32800</v>
      </c>
      <c r="J22" s="6">
        <v>6</v>
      </c>
      <c r="K22" s="23">
        <f t="shared" si="1"/>
        <v>196800</v>
      </c>
      <c r="L22" s="27">
        <f>SUM(H22+K22)/2</f>
        <v>210858</v>
      </c>
    </row>
    <row r="23" spans="1:12" ht="30.75">
      <c r="A23" s="2">
        <v>17</v>
      </c>
      <c r="B23" s="26" t="s">
        <v>29</v>
      </c>
      <c r="C23" s="26" t="s">
        <v>25</v>
      </c>
      <c r="D23" s="26">
        <v>10</v>
      </c>
      <c r="E23" s="3" t="s">
        <v>28</v>
      </c>
      <c r="F23" s="5">
        <v>228571</v>
      </c>
      <c r="G23" s="6">
        <v>10</v>
      </c>
      <c r="H23" s="23">
        <f t="shared" si="0"/>
        <v>2285710</v>
      </c>
      <c r="I23" s="5">
        <v>200000</v>
      </c>
      <c r="J23" s="6">
        <v>10</v>
      </c>
      <c r="K23" s="23">
        <f t="shared" si="1"/>
        <v>2000000</v>
      </c>
      <c r="L23" s="27">
        <f>SUM(H23+K23)/2</f>
        <v>2142855</v>
      </c>
    </row>
    <row r="24" spans="1:12" ht="30.75">
      <c r="A24" s="2">
        <v>18</v>
      </c>
      <c r="B24" s="26" t="s">
        <v>29</v>
      </c>
      <c r="C24" s="26" t="s">
        <v>26</v>
      </c>
      <c r="D24" s="26">
        <v>6</v>
      </c>
      <c r="E24" s="3" t="s">
        <v>28</v>
      </c>
      <c r="F24" s="5">
        <v>256000</v>
      </c>
      <c r="G24" s="6">
        <v>6</v>
      </c>
      <c r="H24" s="23">
        <f t="shared" si="0"/>
        <v>1536000</v>
      </c>
      <c r="I24" s="5">
        <v>224000</v>
      </c>
      <c r="J24" s="6">
        <v>6</v>
      </c>
      <c r="K24" s="23">
        <f t="shared" si="1"/>
        <v>1344000</v>
      </c>
      <c r="L24" s="27">
        <f>SUM(H24+K24)/2</f>
        <v>1440000</v>
      </c>
    </row>
    <row r="25" spans="1:12" ht="30.75">
      <c r="A25" s="2">
        <v>19</v>
      </c>
      <c r="B25" s="26" t="s">
        <v>30</v>
      </c>
      <c r="C25" s="26" t="s">
        <v>17</v>
      </c>
      <c r="D25" s="26">
        <v>15</v>
      </c>
      <c r="E25" s="3" t="s">
        <v>16</v>
      </c>
      <c r="F25" s="5">
        <v>61714</v>
      </c>
      <c r="G25" s="6">
        <v>15</v>
      </c>
      <c r="H25" s="23">
        <f t="shared" si="0"/>
        <v>925710</v>
      </c>
      <c r="I25" s="5">
        <v>51000</v>
      </c>
      <c r="J25" s="6">
        <v>15</v>
      </c>
      <c r="K25" s="23">
        <f t="shared" si="1"/>
        <v>765000</v>
      </c>
      <c r="L25" s="27">
        <f>SUM(H25+K25)/2</f>
        <v>845355</v>
      </c>
    </row>
    <row r="26" spans="1:12" ht="30.75">
      <c r="A26" s="2">
        <v>20</v>
      </c>
      <c r="B26" s="26" t="s">
        <v>30</v>
      </c>
      <c r="C26" s="26" t="s">
        <v>25</v>
      </c>
      <c r="D26" s="26">
        <v>15</v>
      </c>
      <c r="E26" s="3" t="s">
        <v>16</v>
      </c>
      <c r="F26" s="5">
        <v>78857</v>
      </c>
      <c r="G26" s="6">
        <v>15</v>
      </c>
      <c r="H26" s="23">
        <f t="shared" si="0"/>
        <v>1182855</v>
      </c>
      <c r="I26" s="5">
        <v>69000</v>
      </c>
      <c r="J26" s="6">
        <v>15</v>
      </c>
      <c r="K26" s="23">
        <f t="shared" si="1"/>
        <v>1035000</v>
      </c>
      <c r="L26" s="27">
        <f>SUM(H26+K26)/2</f>
        <v>1108927.5</v>
      </c>
    </row>
    <row r="27" spans="1:12" ht="30.75">
      <c r="A27" s="2">
        <v>21</v>
      </c>
      <c r="B27" s="26" t="s">
        <v>30</v>
      </c>
      <c r="C27" s="26" t="s">
        <v>26</v>
      </c>
      <c r="D27" s="26">
        <v>10</v>
      </c>
      <c r="E27" s="3" t="s">
        <v>16</v>
      </c>
      <c r="F27" s="5">
        <v>108571</v>
      </c>
      <c r="G27" s="6">
        <v>10</v>
      </c>
      <c r="H27" s="23">
        <f t="shared" si="0"/>
        <v>1085710</v>
      </c>
      <c r="I27" s="5">
        <v>95000</v>
      </c>
      <c r="J27" s="6">
        <v>10</v>
      </c>
      <c r="K27" s="23">
        <f t="shared" si="1"/>
        <v>950000</v>
      </c>
      <c r="L27" s="27">
        <f>SUM(H27+K27)/2</f>
        <v>1017855</v>
      </c>
    </row>
    <row r="28" spans="1:12" ht="30.75">
      <c r="A28" s="2">
        <v>22</v>
      </c>
      <c r="B28" s="26" t="s">
        <v>30</v>
      </c>
      <c r="C28" s="26" t="s">
        <v>20</v>
      </c>
      <c r="D28" s="26">
        <v>6</v>
      </c>
      <c r="E28" s="3" t="s">
        <v>16</v>
      </c>
      <c r="F28" s="5">
        <v>146286</v>
      </c>
      <c r="G28" s="6">
        <v>6</v>
      </c>
      <c r="H28" s="23">
        <f t="shared" si="0"/>
        <v>877716</v>
      </c>
      <c r="I28" s="5">
        <v>120000</v>
      </c>
      <c r="J28" s="6">
        <v>6</v>
      </c>
      <c r="K28" s="23">
        <f t="shared" si="1"/>
        <v>720000</v>
      </c>
      <c r="L28" s="27">
        <f>SUM(H28+K28)/2</f>
        <v>798858</v>
      </c>
    </row>
    <row r="29" spans="1:12">
      <c r="A29" s="2">
        <v>23</v>
      </c>
      <c r="B29" s="26" t="s">
        <v>31</v>
      </c>
      <c r="C29" s="26" t="s">
        <v>24</v>
      </c>
      <c r="D29" s="26">
        <v>12</v>
      </c>
      <c r="E29" s="3" t="s">
        <v>16</v>
      </c>
      <c r="F29" s="5">
        <v>228571</v>
      </c>
      <c r="G29" s="6">
        <v>12</v>
      </c>
      <c r="H29" s="23">
        <f t="shared" si="0"/>
        <v>2742852</v>
      </c>
      <c r="I29" s="5">
        <v>200000</v>
      </c>
      <c r="J29" s="6">
        <v>12</v>
      </c>
      <c r="K29" s="23">
        <f t="shared" si="1"/>
        <v>2400000</v>
      </c>
      <c r="L29" s="27">
        <f>SUM(H29+K29)/2</f>
        <v>2571426</v>
      </c>
    </row>
    <row r="30" spans="1:12">
      <c r="A30" s="2">
        <v>24</v>
      </c>
      <c r="B30" s="26" t="s">
        <v>31</v>
      </c>
      <c r="C30" s="26" t="s">
        <v>15</v>
      </c>
      <c r="D30" s="26">
        <v>12</v>
      </c>
      <c r="E30" s="3" t="s">
        <v>16</v>
      </c>
      <c r="F30" s="5">
        <v>228571</v>
      </c>
      <c r="G30" s="6">
        <v>12</v>
      </c>
      <c r="H30" s="23">
        <f t="shared" si="0"/>
        <v>2742852</v>
      </c>
      <c r="I30" s="5">
        <v>200000</v>
      </c>
      <c r="J30" s="6">
        <v>12</v>
      </c>
      <c r="K30" s="23">
        <f t="shared" si="1"/>
        <v>2400000</v>
      </c>
      <c r="L30" s="27">
        <f>SUM(H30+K30)/2</f>
        <v>2571426</v>
      </c>
    </row>
    <row r="31" spans="1:12" ht="30.75">
      <c r="A31" s="2">
        <v>25</v>
      </c>
      <c r="B31" s="26" t="s">
        <v>32</v>
      </c>
      <c r="C31" s="26" t="s">
        <v>33</v>
      </c>
      <c r="D31" s="26">
        <v>30</v>
      </c>
      <c r="E31" s="3" t="s">
        <v>28</v>
      </c>
      <c r="F31" s="5">
        <v>23528</v>
      </c>
      <c r="G31" s="6">
        <v>20</v>
      </c>
      <c r="H31" s="23">
        <f t="shared" si="0"/>
        <v>470560</v>
      </c>
      <c r="I31" s="5">
        <v>0</v>
      </c>
      <c r="J31" s="22">
        <v>0</v>
      </c>
      <c r="K31" s="23">
        <f t="shared" si="1"/>
        <v>0</v>
      </c>
      <c r="L31" s="27">
        <f>H31</f>
        <v>470560</v>
      </c>
    </row>
    <row r="32" spans="1:12" ht="30.75">
      <c r="A32" s="2">
        <v>26</v>
      </c>
      <c r="B32" s="26" t="s">
        <v>34</v>
      </c>
      <c r="C32" s="26" t="s">
        <v>35</v>
      </c>
      <c r="D32" s="26">
        <v>30</v>
      </c>
      <c r="E32" s="3" t="s">
        <v>28</v>
      </c>
      <c r="F32" s="5">
        <v>4020</v>
      </c>
      <c r="G32" s="6">
        <v>30</v>
      </c>
      <c r="H32" s="23">
        <f t="shared" si="0"/>
        <v>120600</v>
      </c>
      <c r="I32" s="5">
        <v>3000</v>
      </c>
      <c r="J32" s="6">
        <v>20</v>
      </c>
      <c r="K32" s="23">
        <f t="shared" si="1"/>
        <v>60000</v>
      </c>
      <c r="L32" s="27">
        <f>SUM(H32+K32)/2</f>
        <v>90300</v>
      </c>
    </row>
    <row r="33" spans="1:12" ht="30.75">
      <c r="A33" s="2">
        <v>27</v>
      </c>
      <c r="B33" s="26" t="s">
        <v>36</v>
      </c>
      <c r="C33" s="26" t="s">
        <v>37</v>
      </c>
      <c r="D33" s="26">
        <v>6</v>
      </c>
      <c r="E33" s="3" t="s">
        <v>28</v>
      </c>
      <c r="F33" s="5">
        <v>87416</v>
      </c>
      <c r="G33" s="6">
        <v>6</v>
      </c>
      <c r="H33" s="23">
        <f t="shared" si="0"/>
        <v>524496</v>
      </c>
      <c r="I33" s="5">
        <v>0</v>
      </c>
      <c r="J33" s="22">
        <v>0</v>
      </c>
      <c r="K33" s="23">
        <f t="shared" si="1"/>
        <v>0</v>
      </c>
      <c r="L33" s="27">
        <f>H33</f>
        <v>524496</v>
      </c>
    </row>
    <row r="34" spans="1:12" ht="30.75">
      <c r="A34" s="2">
        <v>28</v>
      </c>
      <c r="B34" s="26" t="s">
        <v>38</v>
      </c>
      <c r="C34" s="26" t="s">
        <v>39</v>
      </c>
      <c r="D34" s="26">
        <v>6</v>
      </c>
      <c r="E34" s="3" t="s">
        <v>28</v>
      </c>
      <c r="F34" s="5">
        <v>0</v>
      </c>
      <c r="G34" s="22">
        <v>0</v>
      </c>
      <c r="H34" s="23">
        <f t="shared" si="0"/>
        <v>0</v>
      </c>
      <c r="I34" s="5">
        <v>109000</v>
      </c>
      <c r="J34" s="6">
        <v>6</v>
      </c>
      <c r="K34" s="23">
        <f t="shared" si="1"/>
        <v>654000</v>
      </c>
      <c r="L34" s="27">
        <f>K34</f>
        <v>654000</v>
      </c>
    </row>
    <row r="35" spans="1:12" ht="30.75">
      <c r="A35" s="2">
        <v>29</v>
      </c>
      <c r="B35" s="26" t="s">
        <v>40</v>
      </c>
      <c r="C35" s="26" t="s">
        <v>39</v>
      </c>
      <c r="D35" s="26">
        <v>6</v>
      </c>
      <c r="E35" s="3" t="s">
        <v>28</v>
      </c>
      <c r="F35" s="5">
        <v>0</v>
      </c>
      <c r="G35" s="22">
        <v>0</v>
      </c>
      <c r="H35" s="23">
        <f t="shared" si="0"/>
        <v>0</v>
      </c>
      <c r="I35" s="5">
        <v>109000</v>
      </c>
      <c r="J35" s="6">
        <v>6</v>
      </c>
      <c r="K35" s="23">
        <f t="shared" si="1"/>
        <v>654000</v>
      </c>
      <c r="L35" s="27">
        <f>K35</f>
        <v>654000</v>
      </c>
    </row>
    <row r="36" spans="1:12" s="37" customFormat="1" ht="30.75">
      <c r="A36" s="2">
        <v>30</v>
      </c>
      <c r="B36" s="33" t="s">
        <v>41</v>
      </c>
      <c r="C36" s="33" t="s">
        <v>42</v>
      </c>
      <c r="D36" s="33">
        <v>30</v>
      </c>
      <c r="E36" s="34" t="s">
        <v>28</v>
      </c>
      <c r="F36" s="35">
        <v>44576</v>
      </c>
      <c r="G36" s="36">
        <v>30</v>
      </c>
      <c r="H36" s="23">
        <f t="shared" si="0"/>
        <v>1337280</v>
      </c>
      <c r="I36" s="35">
        <v>0</v>
      </c>
      <c r="J36" s="38">
        <v>0</v>
      </c>
      <c r="K36" s="23">
        <f t="shared" si="1"/>
        <v>0</v>
      </c>
      <c r="L36" s="27">
        <f>H36</f>
        <v>1337280</v>
      </c>
    </row>
    <row r="37" spans="1:12" s="37" customFormat="1" ht="30.75">
      <c r="A37" s="32">
        <v>31</v>
      </c>
      <c r="B37" s="33" t="s">
        <v>43</v>
      </c>
      <c r="C37" s="33" t="s">
        <v>44</v>
      </c>
      <c r="D37" s="33">
        <v>500</v>
      </c>
      <c r="E37" s="34" t="s">
        <v>28</v>
      </c>
      <c r="F37" s="35">
        <v>1660</v>
      </c>
      <c r="G37" s="36">
        <v>500</v>
      </c>
      <c r="H37" s="23">
        <f t="shared" si="0"/>
        <v>830000</v>
      </c>
      <c r="I37" s="35">
        <v>1500</v>
      </c>
      <c r="J37" s="36">
        <v>500</v>
      </c>
      <c r="K37" s="23">
        <f t="shared" si="1"/>
        <v>750000</v>
      </c>
      <c r="L37" s="27">
        <f>SUM(H37+K37)/2</f>
        <v>790000</v>
      </c>
    </row>
    <row r="38" spans="1:12" ht="36.75" customHeight="1">
      <c r="A38" s="2">
        <v>32</v>
      </c>
      <c r="B38" s="26" t="s">
        <v>45</v>
      </c>
      <c r="C38" s="26" t="s">
        <v>46</v>
      </c>
      <c r="D38" s="26">
        <v>100</v>
      </c>
      <c r="E38" s="3" t="s">
        <v>28</v>
      </c>
      <c r="F38" s="5">
        <v>1290</v>
      </c>
      <c r="G38" s="6">
        <v>100</v>
      </c>
      <c r="H38" s="23">
        <f t="shared" si="0"/>
        <v>129000</v>
      </c>
      <c r="I38" s="5">
        <v>1000</v>
      </c>
      <c r="J38" s="6">
        <v>100</v>
      </c>
      <c r="K38" s="23">
        <f t="shared" si="1"/>
        <v>100000</v>
      </c>
      <c r="L38" s="27">
        <f>SUM(H38+K38)/2</f>
        <v>114500</v>
      </c>
    </row>
    <row r="39" spans="1:12" s="37" customFormat="1" ht="30.75">
      <c r="A39" s="2">
        <v>33</v>
      </c>
      <c r="B39" s="33" t="s">
        <v>47</v>
      </c>
      <c r="C39" s="33" t="s">
        <v>48</v>
      </c>
      <c r="D39" s="33">
        <v>12</v>
      </c>
      <c r="E39" s="34" t="s">
        <v>16</v>
      </c>
      <c r="F39" s="35">
        <v>16896</v>
      </c>
      <c r="G39" s="36">
        <v>12</v>
      </c>
      <c r="H39" s="23">
        <f>SUM(F39)*G39</f>
        <v>202752</v>
      </c>
      <c r="I39" s="35">
        <v>13300</v>
      </c>
      <c r="J39" s="36">
        <v>12</v>
      </c>
      <c r="K39" s="23">
        <f t="shared" si="1"/>
        <v>159600</v>
      </c>
      <c r="L39" s="27">
        <f>SUM(H39+K39)/2</f>
        <v>181176</v>
      </c>
    </row>
    <row r="40" spans="1:12" ht="30.75">
      <c r="A40" s="2">
        <v>34</v>
      </c>
      <c r="B40" s="26" t="s">
        <v>47</v>
      </c>
      <c r="C40" s="26" t="s">
        <v>49</v>
      </c>
      <c r="D40" s="26">
        <v>30</v>
      </c>
      <c r="E40" s="3" t="s">
        <v>16</v>
      </c>
      <c r="F40" s="5">
        <v>18936</v>
      </c>
      <c r="G40" s="6">
        <v>30</v>
      </c>
      <c r="H40" s="23">
        <f t="shared" si="0"/>
        <v>568080</v>
      </c>
      <c r="I40" s="5">
        <v>14600</v>
      </c>
      <c r="J40" s="6">
        <v>30</v>
      </c>
      <c r="K40" s="23">
        <f t="shared" si="1"/>
        <v>438000</v>
      </c>
      <c r="L40" s="27">
        <f>SUM(H40+K40)/2</f>
        <v>503040</v>
      </c>
    </row>
    <row r="41" spans="1:12" ht="30.75">
      <c r="A41" s="2">
        <v>35</v>
      </c>
      <c r="B41" s="26" t="s">
        <v>47</v>
      </c>
      <c r="C41" s="26" t="s">
        <v>23</v>
      </c>
      <c r="D41" s="26">
        <v>30</v>
      </c>
      <c r="E41" s="3" t="s">
        <v>16</v>
      </c>
      <c r="F41" s="5">
        <v>19352</v>
      </c>
      <c r="G41" s="6">
        <v>30</v>
      </c>
      <c r="H41" s="23">
        <f t="shared" si="0"/>
        <v>580560</v>
      </c>
      <c r="I41" s="5">
        <v>14800</v>
      </c>
      <c r="J41" s="6">
        <v>30</v>
      </c>
      <c r="K41" s="23">
        <f t="shared" si="1"/>
        <v>444000</v>
      </c>
      <c r="L41" s="27">
        <f>SUM(H41+K41)/2</f>
        <v>512280</v>
      </c>
    </row>
    <row r="42" spans="1:12" ht="30.75">
      <c r="A42" s="2">
        <v>36</v>
      </c>
      <c r="B42" s="26" t="s">
        <v>50</v>
      </c>
      <c r="C42" s="26" t="s">
        <v>37</v>
      </c>
      <c r="D42" s="26">
        <v>24</v>
      </c>
      <c r="E42" s="3" t="s">
        <v>28</v>
      </c>
      <c r="F42" s="5">
        <v>32400</v>
      </c>
      <c r="G42" s="6">
        <v>24</v>
      </c>
      <c r="H42" s="23">
        <f t="shared" si="0"/>
        <v>777600</v>
      </c>
      <c r="I42" s="5">
        <v>30000</v>
      </c>
      <c r="J42" s="6">
        <v>24</v>
      </c>
      <c r="K42" s="23">
        <f t="shared" si="1"/>
        <v>720000</v>
      </c>
      <c r="L42" s="27">
        <f>SUM(H42+K42)/2</f>
        <v>748800</v>
      </c>
    </row>
    <row r="43" spans="1:12" ht="30.75">
      <c r="A43" s="2">
        <v>37</v>
      </c>
      <c r="B43" s="26" t="s">
        <v>51</v>
      </c>
      <c r="C43" s="26" t="s">
        <v>48</v>
      </c>
      <c r="D43" s="26">
        <v>30</v>
      </c>
      <c r="E43" s="3" t="s">
        <v>16</v>
      </c>
      <c r="F43" s="5">
        <v>24952</v>
      </c>
      <c r="G43" s="6">
        <v>12</v>
      </c>
      <c r="H43" s="23">
        <f t="shared" si="0"/>
        <v>299424</v>
      </c>
      <c r="I43" s="5">
        <v>16300</v>
      </c>
      <c r="J43" s="6">
        <v>12</v>
      </c>
      <c r="K43" s="23">
        <f t="shared" si="1"/>
        <v>195600</v>
      </c>
      <c r="L43" s="27">
        <f>SUM(H43+K43)/2</f>
        <v>247512</v>
      </c>
    </row>
    <row r="44" spans="1:12" ht="30.75">
      <c r="A44" s="2">
        <v>38</v>
      </c>
      <c r="B44" s="26" t="s">
        <v>51</v>
      </c>
      <c r="C44" s="26" t="s">
        <v>49</v>
      </c>
      <c r="D44" s="26">
        <v>30</v>
      </c>
      <c r="E44" s="3" t="s">
        <v>16</v>
      </c>
      <c r="F44" s="5">
        <v>27216</v>
      </c>
      <c r="G44" s="6">
        <v>30</v>
      </c>
      <c r="H44" s="23">
        <f t="shared" si="0"/>
        <v>816480</v>
      </c>
      <c r="I44" s="5">
        <v>20400</v>
      </c>
      <c r="J44" s="6">
        <v>30</v>
      </c>
      <c r="K44" s="23">
        <f t="shared" si="1"/>
        <v>612000</v>
      </c>
      <c r="L44" s="27">
        <f>SUM(H44+K44)/2</f>
        <v>714240</v>
      </c>
    </row>
    <row r="45" spans="1:12" ht="30.75">
      <c r="A45" s="2">
        <v>39</v>
      </c>
      <c r="B45" s="26" t="s">
        <v>51</v>
      </c>
      <c r="C45" s="26" t="s">
        <v>23</v>
      </c>
      <c r="D45" s="26">
        <v>30</v>
      </c>
      <c r="E45" s="3" t="s">
        <v>16</v>
      </c>
      <c r="F45" s="5">
        <v>230600</v>
      </c>
      <c r="G45" s="6">
        <v>30</v>
      </c>
      <c r="H45" s="23">
        <f t="shared" si="0"/>
        <v>6918000</v>
      </c>
      <c r="I45" s="5">
        <v>21500</v>
      </c>
      <c r="J45" s="6">
        <v>30</v>
      </c>
      <c r="K45" s="31">
        <f t="shared" si="1"/>
        <v>645000</v>
      </c>
      <c r="L45" s="27">
        <f>H45</f>
        <v>6918000</v>
      </c>
    </row>
    <row r="46" spans="1:12" ht="30.75">
      <c r="A46" s="2">
        <v>40</v>
      </c>
      <c r="B46" s="26" t="s">
        <v>52</v>
      </c>
      <c r="C46" s="26" t="s">
        <v>17</v>
      </c>
      <c r="D46" s="26">
        <v>24</v>
      </c>
      <c r="E46" s="3" t="s">
        <v>28</v>
      </c>
      <c r="F46" s="5">
        <v>111120</v>
      </c>
      <c r="G46" s="6">
        <v>24</v>
      </c>
      <c r="H46" s="23">
        <f t="shared" si="0"/>
        <v>2666880</v>
      </c>
      <c r="I46" s="5">
        <v>103000</v>
      </c>
      <c r="J46" s="6">
        <v>24</v>
      </c>
      <c r="K46" s="23">
        <f t="shared" si="1"/>
        <v>2472000</v>
      </c>
      <c r="L46" s="27">
        <f>SUM(H46+K46)/2</f>
        <v>2569440</v>
      </c>
    </row>
    <row r="47" spans="1:12" ht="30.75">
      <c r="A47" s="2">
        <v>41</v>
      </c>
      <c r="B47" s="26" t="s">
        <v>53</v>
      </c>
      <c r="C47" s="26" t="s">
        <v>49</v>
      </c>
      <c r="D47" s="26">
        <v>12</v>
      </c>
      <c r="E47" s="3" t="s">
        <v>16</v>
      </c>
      <c r="F47" s="5">
        <v>39776</v>
      </c>
      <c r="G47" s="6">
        <v>12</v>
      </c>
      <c r="H47" s="23">
        <f t="shared" si="0"/>
        <v>477312</v>
      </c>
      <c r="I47" s="5">
        <v>0</v>
      </c>
      <c r="J47" s="22">
        <v>0</v>
      </c>
      <c r="K47" s="23">
        <f t="shared" si="1"/>
        <v>0</v>
      </c>
      <c r="L47" s="27">
        <f>H47</f>
        <v>477312</v>
      </c>
    </row>
    <row r="48" spans="1:12" ht="30.75">
      <c r="A48" s="2">
        <v>42</v>
      </c>
      <c r="B48" s="26" t="s">
        <v>53</v>
      </c>
      <c r="C48" s="26" t="s">
        <v>23</v>
      </c>
      <c r="D48" s="26">
        <v>24</v>
      </c>
      <c r="E48" s="3" t="s">
        <v>16</v>
      </c>
      <c r="F48" s="5">
        <v>42144</v>
      </c>
      <c r="G48" s="6">
        <v>24</v>
      </c>
      <c r="H48" s="23">
        <f t="shared" si="0"/>
        <v>1011456</v>
      </c>
      <c r="I48" s="5">
        <v>0</v>
      </c>
      <c r="J48" s="22">
        <v>0</v>
      </c>
      <c r="K48" s="23">
        <f t="shared" si="1"/>
        <v>0</v>
      </c>
      <c r="L48" s="27">
        <f>H48</f>
        <v>1011456</v>
      </c>
    </row>
    <row r="49" spans="1:12" ht="30.75">
      <c r="A49" s="2">
        <v>43</v>
      </c>
      <c r="B49" s="26" t="s">
        <v>53</v>
      </c>
      <c r="C49" s="26" t="s">
        <v>24</v>
      </c>
      <c r="D49" s="26">
        <v>24</v>
      </c>
      <c r="E49" s="3" t="s">
        <v>16</v>
      </c>
      <c r="F49" s="5">
        <v>46576</v>
      </c>
      <c r="G49" s="6">
        <v>24</v>
      </c>
      <c r="H49" s="23">
        <f t="shared" si="0"/>
        <v>1117824</v>
      </c>
      <c r="I49" s="5">
        <v>0</v>
      </c>
      <c r="J49" s="22">
        <v>0</v>
      </c>
      <c r="K49" s="23">
        <f t="shared" si="1"/>
        <v>0</v>
      </c>
      <c r="L49" s="27">
        <f>H49</f>
        <v>1117824</v>
      </c>
    </row>
    <row r="50" spans="1:12" ht="30.75">
      <c r="A50" s="2">
        <v>44</v>
      </c>
      <c r="B50" s="26" t="s">
        <v>53</v>
      </c>
      <c r="C50" s="26" t="s">
        <v>15</v>
      </c>
      <c r="D50" s="26">
        <v>12</v>
      </c>
      <c r="E50" s="3" t="s">
        <v>16</v>
      </c>
      <c r="F50" s="5">
        <v>58704</v>
      </c>
      <c r="G50" s="6">
        <v>12</v>
      </c>
      <c r="H50" s="23">
        <f t="shared" si="0"/>
        <v>704448</v>
      </c>
      <c r="I50" s="5">
        <v>52000</v>
      </c>
      <c r="J50" s="6">
        <v>12</v>
      </c>
      <c r="K50" s="23">
        <f t="shared" si="1"/>
        <v>624000</v>
      </c>
      <c r="L50" s="27">
        <f>SUM(H50+K50)/2</f>
        <v>664224</v>
      </c>
    </row>
    <row r="51" spans="1:12" ht="30.75">
      <c r="A51" s="2">
        <v>45</v>
      </c>
      <c r="B51" s="33" t="s">
        <v>54</v>
      </c>
      <c r="C51" s="26" t="s">
        <v>37</v>
      </c>
      <c r="D51" s="26">
        <v>4</v>
      </c>
      <c r="E51" s="3" t="s">
        <v>28</v>
      </c>
      <c r="F51" s="5">
        <v>67000</v>
      </c>
      <c r="G51" s="6">
        <v>4</v>
      </c>
      <c r="H51" s="31">
        <f t="shared" si="0"/>
        <v>268000</v>
      </c>
      <c r="I51" s="5">
        <v>195000</v>
      </c>
      <c r="J51" s="6">
        <v>4</v>
      </c>
      <c r="K51" s="23">
        <f t="shared" si="1"/>
        <v>780000</v>
      </c>
      <c r="L51" s="27">
        <f>K51</f>
        <v>780000</v>
      </c>
    </row>
    <row r="52" spans="1:12">
      <c r="A52" s="2">
        <v>46</v>
      </c>
      <c r="B52" s="33" t="s">
        <v>55</v>
      </c>
      <c r="C52" s="26" t="s">
        <v>37</v>
      </c>
      <c r="D52" s="26">
        <v>4</v>
      </c>
      <c r="E52" s="3" t="s">
        <v>28</v>
      </c>
      <c r="F52" s="5">
        <v>0</v>
      </c>
      <c r="G52" s="22">
        <v>0</v>
      </c>
      <c r="H52" s="23">
        <f t="shared" si="0"/>
        <v>0</v>
      </c>
      <c r="I52" s="5">
        <v>1900000</v>
      </c>
      <c r="J52" s="6">
        <v>4</v>
      </c>
      <c r="K52" s="23">
        <f t="shared" si="1"/>
        <v>7600000</v>
      </c>
      <c r="L52" s="27">
        <f>K52</f>
        <v>7600000</v>
      </c>
    </row>
    <row r="53" spans="1:12" ht="30.75">
      <c r="A53" s="2">
        <v>47</v>
      </c>
      <c r="B53" s="33" t="s">
        <v>56</v>
      </c>
      <c r="C53" s="26" t="s">
        <v>57</v>
      </c>
      <c r="D53" s="26">
        <v>50</v>
      </c>
      <c r="E53" s="3" t="s">
        <v>28</v>
      </c>
      <c r="F53" s="5">
        <v>6524</v>
      </c>
      <c r="G53" s="6">
        <v>50</v>
      </c>
      <c r="H53" s="23">
        <f t="shared" si="0"/>
        <v>326200</v>
      </c>
      <c r="I53" s="5">
        <v>5600</v>
      </c>
      <c r="J53" s="6">
        <v>50</v>
      </c>
      <c r="K53" s="23">
        <f t="shared" si="1"/>
        <v>280000</v>
      </c>
      <c r="L53" s="27">
        <f>SUM(H53+K53)/2</f>
        <v>303100</v>
      </c>
    </row>
    <row r="54" spans="1:12" ht="35.25" customHeight="1">
      <c r="A54" s="2">
        <v>48</v>
      </c>
      <c r="B54" s="33" t="s">
        <v>58</v>
      </c>
      <c r="C54" s="26" t="s">
        <v>59</v>
      </c>
      <c r="D54" s="26">
        <v>50</v>
      </c>
      <c r="E54" s="3" t="s">
        <v>28</v>
      </c>
      <c r="F54" s="5">
        <v>4756</v>
      </c>
      <c r="G54" s="6">
        <v>50</v>
      </c>
      <c r="H54" s="23">
        <f t="shared" si="0"/>
        <v>237800</v>
      </c>
      <c r="I54" s="5">
        <v>3900</v>
      </c>
      <c r="J54" s="6">
        <v>50</v>
      </c>
      <c r="K54" s="23">
        <f t="shared" si="1"/>
        <v>195000</v>
      </c>
      <c r="L54" s="27">
        <f>SUM(H54+K54)/2</f>
        <v>216400</v>
      </c>
    </row>
    <row r="55" spans="1:12" ht="45.75">
      <c r="A55" s="2">
        <v>49</v>
      </c>
      <c r="B55" s="33" t="s">
        <v>60</v>
      </c>
      <c r="C55" s="26" t="s">
        <v>17</v>
      </c>
      <c r="D55" s="26">
        <v>24</v>
      </c>
      <c r="E55" s="3" t="s">
        <v>28</v>
      </c>
      <c r="F55" s="5">
        <v>422000</v>
      </c>
      <c r="G55" s="6">
        <v>24</v>
      </c>
      <c r="H55" s="23">
        <f t="shared" si="0"/>
        <v>10128000</v>
      </c>
      <c r="I55" s="5">
        <v>0</v>
      </c>
      <c r="J55" s="22">
        <v>0</v>
      </c>
      <c r="K55" s="23">
        <f t="shared" si="1"/>
        <v>0</v>
      </c>
      <c r="L55" s="27">
        <f>H55</f>
        <v>10128000</v>
      </c>
    </row>
    <row r="56" spans="1:12" ht="30.75">
      <c r="A56" s="2">
        <v>50</v>
      </c>
      <c r="B56" s="33" t="s">
        <v>61</v>
      </c>
      <c r="C56" s="26" t="s">
        <v>62</v>
      </c>
      <c r="D56" s="26">
        <v>50</v>
      </c>
      <c r="E56" s="3" t="s">
        <v>28</v>
      </c>
      <c r="F56" s="5">
        <v>7140</v>
      </c>
      <c r="G56" s="6">
        <v>50</v>
      </c>
      <c r="H56" s="23">
        <f t="shared" si="0"/>
        <v>357000</v>
      </c>
      <c r="I56" s="5">
        <v>0</v>
      </c>
      <c r="J56" s="22">
        <v>0</v>
      </c>
      <c r="K56" s="23">
        <f t="shared" si="1"/>
        <v>0</v>
      </c>
      <c r="L56" s="27">
        <f>H56</f>
        <v>357000</v>
      </c>
    </row>
    <row r="57" spans="1:12" ht="30.75">
      <c r="A57" s="2">
        <v>51</v>
      </c>
      <c r="B57" s="33" t="s">
        <v>63</v>
      </c>
      <c r="C57" s="26" t="s">
        <v>64</v>
      </c>
      <c r="D57" s="26">
        <v>2</v>
      </c>
      <c r="E57" s="3" t="s">
        <v>28</v>
      </c>
      <c r="F57" s="5">
        <v>89160</v>
      </c>
      <c r="G57" s="6">
        <v>2</v>
      </c>
      <c r="H57" s="23">
        <f t="shared" si="0"/>
        <v>178320</v>
      </c>
      <c r="I57" s="5">
        <v>66500</v>
      </c>
      <c r="J57" s="6">
        <v>2</v>
      </c>
      <c r="K57" s="23">
        <f t="shared" si="1"/>
        <v>133000</v>
      </c>
      <c r="L57" s="27">
        <f>SUM(H57+K57)/2</f>
        <v>155660</v>
      </c>
    </row>
    <row r="58" spans="1:12" ht="30.75">
      <c r="A58" s="2">
        <v>52</v>
      </c>
      <c r="B58" s="33" t="s">
        <v>65</v>
      </c>
      <c r="C58" s="26" t="s">
        <v>66</v>
      </c>
      <c r="D58" s="26">
        <v>12</v>
      </c>
      <c r="E58" s="3" t="s">
        <v>28</v>
      </c>
      <c r="F58" s="5">
        <v>212488</v>
      </c>
      <c r="G58" s="6">
        <v>12</v>
      </c>
      <c r="H58" s="23">
        <f t="shared" si="0"/>
        <v>2549856</v>
      </c>
      <c r="I58" s="5">
        <v>194000</v>
      </c>
      <c r="J58" s="6">
        <v>12</v>
      </c>
      <c r="K58" s="23">
        <f t="shared" si="1"/>
        <v>2328000</v>
      </c>
      <c r="L58" s="27">
        <f>SUM(H58+K58)/2</f>
        <v>2438928</v>
      </c>
    </row>
    <row r="59" spans="1:12">
      <c r="A59" s="2">
        <v>53</v>
      </c>
      <c r="B59" s="33" t="s">
        <v>67</v>
      </c>
      <c r="C59" s="26" t="s">
        <v>37</v>
      </c>
      <c r="D59" s="26">
        <v>24</v>
      </c>
      <c r="E59" s="3" t="s">
        <v>28</v>
      </c>
      <c r="F59" s="5">
        <v>96560</v>
      </c>
      <c r="G59" s="6">
        <v>12</v>
      </c>
      <c r="H59" s="23">
        <f t="shared" si="0"/>
        <v>1158720</v>
      </c>
      <c r="I59" s="5">
        <v>27800</v>
      </c>
      <c r="J59" s="6">
        <v>12</v>
      </c>
      <c r="K59" s="31">
        <f>SUM(I59)*J59</f>
        <v>333600</v>
      </c>
      <c r="L59" s="27">
        <f>H59</f>
        <v>1158720</v>
      </c>
    </row>
    <row r="60" spans="1:12" ht="60.75">
      <c r="A60" s="2">
        <v>54</v>
      </c>
      <c r="B60" s="33" t="s">
        <v>68</v>
      </c>
      <c r="C60" s="26" t="s">
        <v>69</v>
      </c>
      <c r="D60" s="26">
        <v>36</v>
      </c>
      <c r="E60" s="3" t="s">
        <v>28</v>
      </c>
      <c r="F60" s="5">
        <v>5492</v>
      </c>
      <c r="G60" s="6">
        <v>36</v>
      </c>
      <c r="H60" s="23">
        <f t="shared" si="0"/>
        <v>197712</v>
      </c>
      <c r="I60" s="5">
        <v>4800</v>
      </c>
      <c r="J60" s="6">
        <v>36</v>
      </c>
      <c r="K60" s="23">
        <f t="shared" si="1"/>
        <v>172800</v>
      </c>
      <c r="L60" s="27">
        <f>SUM(H60+K60)/2</f>
        <v>185256</v>
      </c>
    </row>
    <row r="61" spans="1:12" ht="60.75">
      <c r="A61" s="2">
        <v>55</v>
      </c>
      <c r="B61" s="33" t="s">
        <v>70</v>
      </c>
      <c r="C61" s="26" t="s">
        <v>69</v>
      </c>
      <c r="D61" s="26">
        <v>36</v>
      </c>
      <c r="E61" s="3" t="s">
        <v>28</v>
      </c>
      <c r="F61" s="5">
        <v>0</v>
      </c>
      <c r="G61" s="22">
        <v>0</v>
      </c>
      <c r="H61" s="23">
        <f t="shared" si="0"/>
        <v>0</v>
      </c>
      <c r="I61" s="5">
        <v>4800</v>
      </c>
      <c r="J61" s="6">
        <v>36</v>
      </c>
      <c r="K61" s="23">
        <f t="shared" si="1"/>
        <v>172800</v>
      </c>
      <c r="L61" s="27">
        <f>K61</f>
        <v>172800</v>
      </c>
    </row>
    <row r="62" spans="1:12">
      <c r="A62" s="2">
        <v>56</v>
      </c>
      <c r="B62" s="33" t="s">
        <v>71</v>
      </c>
      <c r="C62" s="26" t="s">
        <v>37</v>
      </c>
      <c r="D62" s="26">
        <v>24</v>
      </c>
      <c r="E62" s="3" t="s">
        <v>28</v>
      </c>
      <c r="F62" s="5">
        <v>87720</v>
      </c>
      <c r="G62" s="6">
        <v>24</v>
      </c>
      <c r="H62" s="23">
        <f t="shared" si="0"/>
        <v>2105280</v>
      </c>
      <c r="I62" s="5">
        <v>0</v>
      </c>
      <c r="J62" s="22">
        <v>0</v>
      </c>
      <c r="K62" s="23">
        <f t="shared" si="1"/>
        <v>0</v>
      </c>
      <c r="L62" s="27">
        <f>H62</f>
        <v>2105280</v>
      </c>
    </row>
    <row r="63" spans="1:12" ht="30.75">
      <c r="A63" s="2">
        <v>57</v>
      </c>
      <c r="B63" s="33" t="s">
        <v>72</v>
      </c>
      <c r="C63" s="26" t="s">
        <v>73</v>
      </c>
      <c r="D63" s="26">
        <v>24</v>
      </c>
      <c r="E63" s="3" t="s">
        <v>28</v>
      </c>
      <c r="F63" s="5">
        <v>56672</v>
      </c>
      <c r="G63" s="6">
        <v>24</v>
      </c>
      <c r="H63" s="23">
        <f t="shared" si="0"/>
        <v>1360128</v>
      </c>
      <c r="I63" s="5">
        <v>0</v>
      </c>
      <c r="J63" s="22">
        <v>0</v>
      </c>
      <c r="K63" s="23">
        <f t="shared" si="1"/>
        <v>0</v>
      </c>
      <c r="L63" s="27">
        <f>H63</f>
        <v>1360128</v>
      </c>
    </row>
    <row r="64" spans="1:12" ht="30.75">
      <c r="A64" s="2">
        <v>58</v>
      </c>
      <c r="B64" s="33" t="s">
        <v>74</v>
      </c>
      <c r="C64" s="26" t="s">
        <v>75</v>
      </c>
      <c r="D64" s="26">
        <v>12</v>
      </c>
      <c r="E64" s="3" t="s">
        <v>28</v>
      </c>
      <c r="F64" s="5">
        <v>635680</v>
      </c>
      <c r="G64" s="6">
        <v>12</v>
      </c>
      <c r="H64" s="23">
        <f t="shared" si="0"/>
        <v>7628160</v>
      </c>
      <c r="I64" s="5">
        <v>0</v>
      </c>
      <c r="J64" s="22">
        <v>0</v>
      </c>
      <c r="K64" s="23">
        <f t="shared" si="1"/>
        <v>0</v>
      </c>
      <c r="L64" s="27">
        <f>H64</f>
        <v>7628160</v>
      </c>
    </row>
    <row r="65" spans="1:12" ht="30.75">
      <c r="A65" s="2">
        <v>59</v>
      </c>
      <c r="B65" s="33" t="s">
        <v>76</v>
      </c>
      <c r="C65" s="26" t="s">
        <v>77</v>
      </c>
      <c r="D65" s="26">
        <v>12</v>
      </c>
      <c r="E65" s="3" t="s">
        <v>28</v>
      </c>
      <c r="F65" s="5">
        <v>127160</v>
      </c>
      <c r="G65" s="6">
        <v>12</v>
      </c>
      <c r="H65" s="23">
        <f t="shared" si="0"/>
        <v>1525920</v>
      </c>
      <c r="I65" s="5">
        <v>260000</v>
      </c>
      <c r="J65" s="6">
        <v>12</v>
      </c>
      <c r="K65" s="23">
        <f t="shared" si="1"/>
        <v>3120000</v>
      </c>
      <c r="L65" s="27">
        <f>SUM(H65+K65)/2</f>
        <v>2322960</v>
      </c>
    </row>
    <row r="66" spans="1:12">
      <c r="K66" s="39" t="s">
        <v>78</v>
      </c>
      <c r="L66" s="27">
        <f>SUM(L7:L65)</f>
        <v>82555314.5</v>
      </c>
    </row>
    <row r="67" spans="1:12">
      <c r="K67" s="39" t="s">
        <v>79</v>
      </c>
      <c r="L67" s="27">
        <f>L66*19%</f>
        <v>15685509.755000001</v>
      </c>
    </row>
    <row r="68" spans="1:12">
      <c r="K68" s="39" t="s">
        <v>80</v>
      </c>
      <c r="L68" s="40">
        <f>L66+L67</f>
        <v>98240824.254999995</v>
      </c>
    </row>
    <row r="69" spans="1:12">
      <c r="A69" s="7"/>
      <c r="B69" s="20" t="s">
        <v>81</v>
      </c>
      <c r="C69" s="7"/>
      <c r="D69" s="7"/>
      <c r="E69" s="7"/>
      <c r="F69" s="8"/>
      <c r="G69" s="8"/>
      <c r="H69" s="9">
        <f>SUM(H7:H65)</f>
        <v>74610113</v>
      </c>
      <c r="I69" s="8"/>
      <c r="J69" s="8"/>
      <c r="K69" s="9">
        <f>SUM(K7:K65)</f>
        <v>47292100</v>
      </c>
      <c r="L69" s="30">
        <f>L66*19%</f>
        <v>15685509.755000001</v>
      </c>
    </row>
    <row r="70" spans="1:12">
      <c r="A70" s="10"/>
      <c r="B70" s="11" t="s">
        <v>82</v>
      </c>
      <c r="C70" s="10"/>
      <c r="D70" s="10"/>
      <c r="E70" s="10"/>
      <c r="F70" s="24" t="s">
        <v>83</v>
      </c>
      <c r="G70" s="10"/>
      <c r="H70" s="10"/>
      <c r="I70" s="24" t="s">
        <v>84</v>
      </c>
      <c r="J70" s="10"/>
      <c r="K70" s="10"/>
      <c r="L70" s="25">
        <f>L66+L69</f>
        <v>98240824.254999995</v>
      </c>
    </row>
    <row r="71" spans="1:12">
      <c r="A71" s="41" t="s">
        <v>85</v>
      </c>
      <c r="B71" s="42"/>
      <c r="C71" s="43"/>
      <c r="L71" s="9">
        <f>SUM(L7:L65)*1.19</f>
        <v>98240824.254999995</v>
      </c>
    </row>
  </sheetData>
  <mergeCells count="5">
    <mergeCell ref="A71:C71"/>
    <mergeCell ref="A1:C4"/>
    <mergeCell ref="J1:J4"/>
    <mergeCell ref="D1:I4"/>
    <mergeCell ref="K1:K4"/>
  </mergeCells>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00C5FA-0032-42B3-BB41-8CCA62B93129}">
  <dimension ref="A1:C7"/>
  <sheetViews>
    <sheetView workbookViewId="0">
      <selection activeCell="A3" sqref="A3"/>
    </sheetView>
  </sheetViews>
  <sheetFormatPr defaultRowHeight="15"/>
  <cols>
    <col min="1" max="1" width="60.28515625" bestFit="1" customWidth="1"/>
    <col min="3" max="3" width="11.7109375" bestFit="1" customWidth="1"/>
  </cols>
  <sheetData>
    <row r="1" spans="1:3">
      <c r="A1" t="s">
        <v>14</v>
      </c>
      <c r="B1" s="29" t="s">
        <v>86</v>
      </c>
      <c r="C1" t="s">
        <v>87</v>
      </c>
    </row>
    <row r="2" spans="1:3" ht="30.75">
      <c r="A2" s="28" t="s">
        <v>88</v>
      </c>
      <c r="B2" t="s">
        <v>89</v>
      </c>
      <c r="C2" t="s">
        <v>90</v>
      </c>
    </row>
    <row r="3" spans="1:3">
      <c r="A3" s="28" t="s">
        <v>91</v>
      </c>
      <c r="B3" s="28" t="s">
        <v>25</v>
      </c>
      <c r="C3" t="s">
        <v>90</v>
      </c>
    </row>
    <row r="4" spans="1:3">
      <c r="A4" s="28" t="s">
        <v>91</v>
      </c>
      <c r="B4" s="28" t="s">
        <v>26</v>
      </c>
      <c r="C4" t="s">
        <v>90</v>
      </c>
    </row>
    <row r="5" spans="1:3" ht="30.75">
      <c r="A5" s="28" t="s">
        <v>92</v>
      </c>
      <c r="B5" s="28" t="s">
        <v>93</v>
      </c>
      <c r="C5" t="s">
        <v>90</v>
      </c>
    </row>
    <row r="6" spans="1:3">
      <c r="A6" s="28" t="s">
        <v>94</v>
      </c>
      <c r="B6" t="s">
        <v>89</v>
      </c>
      <c r="C6" t="s">
        <v>95</v>
      </c>
    </row>
    <row r="7" spans="1:3" ht="30.75">
      <c r="A7" s="28" t="s">
        <v>96</v>
      </c>
      <c r="B7" t="s">
        <v>89</v>
      </c>
      <c r="C7" t="s">
        <v>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62"/>
  <sheetViews>
    <sheetView showGridLines="0" workbookViewId="0">
      <pane ySplit="6" topLeftCell="A9" activePane="bottomLeft" state="frozen"/>
      <selection pane="bottomLeft" sqref="A1:C4"/>
    </sheetView>
  </sheetViews>
  <sheetFormatPr defaultColWidth="9.140625" defaultRowHeight="15"/>
  <cols>
    <col min="1" max="1" width="4" customWidth="1"/>
    <col min="2" max="2" width="12" customWidth="1"/>
    <col min="3" max="3" width="26" customWidth="1"/>
    <col min="4" max="4" width="16" customWidth="1"/>
    <col min="5" max="5" width="46" customWidth="1"/>
    <col min="6" max="6" width="22" customWidth="1"/>
    <col min="7" max="7" width="40" customWidth="1"/>
  </cols>
  <sheetData>
    <row r="1" spans="1:7" ht="8.1" customHeight="1">
      <c r="A1" s="44" t="s">
        <v>0</v>
      </c>
      <c r="B1" s="57"/>
      <c r="C1" s="57"/>
      <c r="D1" s="54" t="s">
        <v>98</v>
      </c>
      <c r="E1" s="57"/>
      <c r="F1" s="55" t="s">
        <v>99</v>
      </c>
      <c r="G1" s="57"/>
    </row>
    <row r="2" spans="1:7" ht="20.100000000000001" customHeight="1">
      <c r="A2" s="57"/>
      <c r="B2" s="57"/>
      <c r="C2" s="57"/>
      <c r="D2" s="57"/>
      <c r="E2" s="57"/>
      <c r="F2" s="57"/>
      <c r="G2" s="57"/>
    </row>
    <row r="3" spans="1:7" ht="20.100000000000001" customHeight="1">
      <c r="A3" s="57"/>
      <c r="B3" s="57"/>
      <c r="C3" s="57"/>
      <c r="D3" s="57"/>
      <c r="E3" s="57"/>
      <c r="F3" s="57"/>
      <c r="G3" s="57"/>
    </row>
    <row r="4" spans="1:7" ht="20.100000000000001" customHeight="1">
      <c r="A4" s="57"/>
      <c r="B4" s="57"/>
      <c r="C4" s="57"/>
      <c r="D4" s="57"/>
      <c r="E4" s="57"/>
      <c r="F4" s="57"/>
      <c r="G4" s="57"/>
    </row>
    <row r="6" spans="1:7" ht="30" customHeight="1">
      <c r="A6" s="1" t="s">
        <v>100</v>
      </c>
      <c r="B6" s="1" t="s">
        <v>101</v>
      </c>
      <c r="C6" s="1" t="s">
        <v>2</v>
      </c>
      <c r="D6" s="1" t="s">
        <v>102</v>
      </c>
      <c r="E6" s="1" t="s">
        <v>103</v>
      </c>
      <c r="F6" s="1" t="s">
        <v>104</v>
      </c>
      <c r="G6" s="1" t="s">
        <v>105</v>
      </c>
    </row>
    <row r="7" spans="1:7" ht="99.95" customHeight="1">
      <c r="A7" s="12">
        <v>1</v>
      </c>
      <c r="B7" s="13" t="s">
        <v>106</v>
      </c>
      <c r="C7" s="13" t="s">
        <v>107</v>
      </c>
      <c r="D7" s="13" t="s">
        <v>108</v>
      </c>
      <c r="E7" s="13" t="s">
        <v>109</v>
      </c>
      <c r="F7" s="13" t="s">
        <v>110</v>
      </c>
      <c r="G7" s="14" t="s">
        <v>111</v>
      </c>
    </row>
    <row r="8" spans="1:7" ht="99.95" customHeight="1">
      <c r="A8" s="12">
        <v>2</v>
      </c>
      <c r="B8" s="13" t="s">
        <v>106</v>
      </c>
      <c r="C8" s="13" t="s">
        <v>112</v>
      </c>
      <c r="D8" s="13" t="s">
        <v>108</v>
      </c>
      <c r="E8" s="13" t="s">
        <v>113</v>
      </c>
      <c r="F8" s="13" t="s">
        <v>114</v>
      </c>
      <c r="G8" s="14" t="s">
        <v>115</v>
      </c>
    </row>
    <row r="9" spans="1:7" ht="99.95" customHeight="1">
      <c r="A9" s="12">
        <v>3</v>
      </c>
      <c r="B9" s="13" t="s">
        <v>116</v>
      </c>
      <c r="C9" s="13" t="s">
        <v>117</v>
      </c>
      <c r="D9" s="13" t="s">
        <v>118</v>
      </c>
      <c r="E9" s="13" t="s">
        <v>119</v>
      </c>
      <c r="F9" s="13" t="s">
        <v>120</v>
      </c>
      <c r="G9" s="15" t="s">
        <v>121</v>
      </c>
    </row>
    <row r="10" spans="1:7" ht="99.95" customHeight="1">
      <c r="A10" s="12">
        <v>4</v>
      </c>
      <c r="B10" s="13" t="s">
        <v>116</v>
      </c>
      <c r="C10" s="13" t="s">
        <v>122</v>
      </c>
      <c r="D10" s="13" t="s">
        <v>108</v>
      </c>
      <c r="E10" s="13" t="s">
        <v>123</v>
      </c>
      <c r="F10" s="13" t="s">
        <v>124</v>
      </c>
      <c r="G10" s="15" t="s">
        <v>125</v>
      </c>
    </row>
    <row r="11" spans="1:7" ht="99.95" customHeight="1">
      <c r="A11" s="12">
        <v>5</v>
      </c>
      <c r="B11" s="13" t="s">
        <v>116</v>
      </c>
      <c r="C11" s="13" t="s">
        <v>126</v>
      </c>
      <c r="D11" s="13" t="s">
        <v>127</v>
      </c>
      <c r="E11" s="13" t="s">
        <v>128</v>
      </c>
      <c r="F11" s="13" t="s">
        <v>129</v>
      </c>
      <c r="G11" s="15" t="s">
        <v>130</v>
      </c>
    </row>
    <row r="12" spans="1:7" ht="99.95" customHeight="1">
      <c r="A12" s="12">
        <v>6</v>
      </c>
      <c r="B12" s="13" t="s">
        <v>116</v>
      </c>
      <c r="C12" s="13" t="s">
        <v>131</v>
      </c>
      <c r="D12" s="13" t="s">
        <v>132</v>
      </c>
      <c r="E12" s="13" t="s">
        <v>133</v>
      </c>
      <c r="F12" s="13" t="s">
        <v>134</v>
      </c>
      <c r="G12" s="15" t="s">
        <v>135</v>
      </c>
    </row>
    <row r="13" spans="1:7" ht="99.95" customHeight="1">
      <c r="A13" s="12">
        <v>7</v>
      </c>
      <c r="B13" s="13" t="s">
        <v>106</v>
      </c>
      <c r="C13" s="13" t="s">
        <v>136</v>
      </c>
      <c r="D13" s="13" t="s">
        <v>137</v>
      </c>
      <c r="E13" s="13" t="s">
        <v>138</v>
      </c>
      <c r="F13" s="13" t="s">
        <v>139</v>
      </c>
      <c r="G13" s="14" t="s">
        <v>140</v>
      </c>
    </row>
    <row r="16" spans="1:7" ht="21.95" customHeight="1">
      <c r="A16" s="7"/>
      <c r="B16" s="16" t="s">
        <v>141</v>
      </c>
      <c r="C16" s="7"/>
      <c r="D16" s="7"/>
      <c r="E16" s="7"/>
      <c r="F16" s="7"/>
      <c r="G16" s="7"/>
    </row>
    <row r="17" spans="1:7" ht="60" customHeight="1">
      <c r="B17" s="56" t="s">
        <v>142</v>
      </c>
      <c r="C17" s="58"/>
      <c r="D17" s="58"/>
      <c r="E17" s="58"/>
      <c r="F17" s="58"/>
      <c r="G17" s="58"/>
    </row>
    <row r="18" spans="1:7" ht="24" customHeight="1">
      <c r="A18" s="1" t="s">
        <v>100</v>
      </c>
      <c r="B18" s="1" t="s">
        <v>101</v>
      </c>
      <c r="C18" s="1" t="s">
        <v>2</v>
      </c>
      <c r="D18" s="1" t="s">
        <v>143</v>
      </c>
      <c r="E18" s="1" t="s">
        <v>102</v>
      </c>
      <c r="F18" s="1" t="s">
        <v>144</v>
      </c>
      <c r="G18" s="1" t="s">
        <v>145</v>
      </c>
    </row>
    <row r="19" spans="1:7" ht="30" customHeight="1">
      <c r="A19" s="4">
        <v>1</v>
      </c>
      <c r="B19" s="17" t="s">
        <v>116</v>
      </c>
      <c r="C19" s="17" t="s">
        <v>29</v>
      </c>
      <c r="D19" s="17" t="s">
        <v>146</v>
      </c>
      <c r="E19" s="17" t="s">
        <v>127</v>
      </c>
      <c r="F19" s="18">
        <v>160000</v>
      </c>
      <c r="G19" s="19" t="s">
        <v>147</v>
      </c>
    </row>
    <row r="20" spans="1:7" ht="30" customHeight="1">
      <c r="A20" s="4">
        <v>2</v>
      </c>
      <c r="B20" s="17" t="s">
        <v>116</v>
      </c>
      <c r="C20" s="17" t="s">
        <v>32</v>
      </c>
      <c r="D20" s="17" t="s">
        <v>148</v>
      </c>
      <c r="E20" s="17" t="s">
        <v>127</v>
      </c>
      <c r="F20" s="18">
        <v>18000</v>
      </c>
      <c r="G20" s="19" t="s">
        <v>147</v>
      </c>
    </row>
    <row r="21" spans="1:7" ht="30" customHeight="1">
      <c r="A21" s="4">
        <v>3</v>
      </c>
      <c r="B21" s="17" t="s">
        <v>116</v>
      </c>
      <c r="C21" s="17" t="s">
        <v>149</v>
      </c>
      <c r="D21" s="17" t="s">
        <v>37</v>
      </c>
      <c r="E21" s="17" t="s">
        <v>127</v>
      </c>
      <c r="F21" s="18">
        <v>37500</v>
      </c>
      <c r="G21" s="19" t="s">
        <v>147</v>
      </c>
    </row>
    <row r="22" spans="1:7" ht="30" customHeight="1">
      <c r="A22" s="4">
        <v>4</v>
      </c>
      <c r="B22" s="17" t="s">
        <v>116</v>
      </c>
      <c r="C22" s="17" t="s">
        <v>150</v>
      </c>
      <c r="D22" s="17" t="s">
        <v>151</v>
      </c>
      <c r="E22" s="17" t="s">
        <v>152</v>
      </c>
      <c r="F22" s="18">
        <v>10000</v>
      </c>
      <c r="G22" s="19" t="s">
        <v>147</v>
      </c>
    </row>
    <row r="23" spans="1:7" ht="30" customHeight="1">
      <c r="A23" s="4">
        <v>5</v>
      </c>
      <c r="B23" s="17" t="s">
        <v>116</v>
      </c>
      <c r="C23" s="17" t="s">
        <v>153</v>
      </c>
      <c r="D23" s="17" t="s">
        <v>154</v>
      </c>
      <c r="E23" s="17" t="s">
        <v>108</v>
      </c>
      <c r="F23" s="18">
        <v>37500</v>
      </c>
      <c r="G23" s="19" t="s">
        <v>147</v>
      </c>
    </row>
    <row r="24" spans="1:7" ht="30" customHeight="1">
      <c r="A24" s="4">
        <v>6</v>
      </c>
      <c r="B24" s="17" t="s">
        <v>116</v>
      </c>
      <c r="C24" s="17" t="s">
        <v>155</v>
      </c>
      <c r="D24" s="17" t="s">
        <v>37</v>
      </c>
      <c r="E24" s="17" t="s">
        <v>118</v>
      </c>
      <c r="F24" s="18">
        <v>243000</v>
      </c>
      <c r="G24" s="19" t="s">
        <v>147</v>
      </c>
    </row>
    <row r="25" spans="1:7" ht="30" customHeight="1">
      <c r="A25" s="4">
        <v>7</v>
      </c>
      <c r="B25" s="17" t="s">
        <v>116</v>
      </c>
      <c r="C25" s="17" t="s">
        <v>156</v>
      </c>
      <c r="D25" s="17" t="s">
        <v>17</v>
      </c>
      <c r="E25" s="17" t="s">
        <v>118</v>
      </c>
      <c r="F25" s="18">
        <v>422000</v>
      </c>
      <c r="G25" s="19" t="s">
        <v>147</v>
      </c>
    </row>
    <row r="26" spans="1:7" ht="30" customHeight="1">
      <c r="A26" s="4">
        <v>8</v>
      </c>
      <c r="B26" s="17" t="s">
        <v>116</v>
      </c>
      <c r="C26" s="17" t="s">
        <v>157</v>
      </c>
      <c r="D26" s="17" t="s">
        <v>158</v>
      </c>
      <c r="E26" s="17" t="s">
        <v>108</v>
      </c>
      <c r="F26" s="18">
        <v>15000</v>
      </c>
      <c r="G26" s="19" t="s">
        <v>147</v>
      </c>
    </row>
    <row r="27" spans="1:7" ht="30" customHeight="1">
      <c r="A27" s="4">
        <v>9</v>
      </c>
      <c r="B27" s="17" t="s">
        <v>116</v>
      </c>
      <c r="C27" s="17" t="s">
        <v>159</v>
      </c>
      <c r="D27" s="17" t="s">
        <v>160</v>
      </c>
      <c r="E27" s="17" t="s">
        <v>108</v>
      </c>
      <c r="F27" s="18">
        <v>178500</v>
      </c>
      <c r="G27" s="19" t="s">
        <v>147</v>
      </c>
    </row>
    <row r="28" spans="1:7" ht="30" customHeight="1">
      <c r="A28" s="4">
        <v>10</v>
      </c>
      <c r="B28" s="17" t="s">
        <v>116</v>
      </c>
      <c r="C28" s="17" t="s">
        <v>161</v>
      </c>
      <c r="D28" s="17" t="s">
        <v>162</v>
      </c>
      <c r="E28" s="17" t="s">
        <v>163</v>
      </c>
      <c r="F28" s="18">
        <v>19818</v>
      </c>
      <c r="G28" s="19" t="s">
        <v>147</v>
      </c>
    </row>
    <row r="29" spans="1:7" ht="30" customHeight="1">
      <c r="A29" s="4">
        <v>11</v>
      </c>
      <c r="B29" s="17" t="s">
        <v>116</v>
      </c>
      <c r="C29" s="17" t="s">
        <v>164</v>
      </c>
      <c r="D29" s="17" t="s">
        <v>165</v>
      </c>
      <c r="E29" s="17" t="s">
        <v>163</v>
      </c>
      <c r="F29" s="18">
        <v>2629</v>
      </c>
      <c r="G29" s="19" t="s">
        <v>147</v>
      </c>
    </row>
    <row r="30" spans="1:7" ht="30" customHeight="1">
      <c r="A30" s="4">
        <v>12</v>
      </c>
      <c r="B30" s="17" t="s">
        <v>116</v>
      </c>
      <c r="C30" s="17" t="s">
        <v>166</v>
      </c>
      <c r="D30" s="17" t="s">
        <v>37</v>
      </c>
      <c r="E30" s="17" t="s">
        <v>108</v>
      </c>
      <c r="F30" s="18">
        <v>457500</v>
      </c>
      <c r="G30" s="19" t="s">
        <v>147</v>
      </c>
    </row>
    <row r="31" spans="1:7" ht="30" customHeight="1">
      <c r="A31" s="4">
        <v>13</v>
      </c>
      <c r="B31" s="17" t="s">
        <v>116</v>
      </c>
      <c r="C31" s="17" t="s">
        <v>52</v>
      </c>
      <c r="D31" s="17" t="s">
        <v>167</v>
      </c>
      <c r="E31" s="17" t="s">
        <v>163</v>
      </c>
      <c r="F31" s="18">
        <v>60343</v>
      </c>
      <c r="G31" s="19" t="s">
        <v>147</v>
      </c>
    </row>
    <row r="32" spans="1:7" ht="30" customHeight="1">
      <c r="A32" s="4">
        <v>14</v>
      </c>
      <c r="B32" s="17" t="s">
        <v>116</v>
      </c>
      <c r="C32" s="17" t="s">
        <v>168</v>
      </c>
      <c r="D32" s="17" t="s">
        <v>37</v>
      </c>
      <c r="E32" s="17" t="s">
        <v>163</v>
      </c>
      <c r="F32" s="18">
        <v>132123</v>
      </c>
      <c r="G32" s="19" t="s">
        <v>147</v>
      </c>
    </row>
    <row r="33" spans="1:7" ht="30" customHeight="1">
      <c r="A33" s="4">
        <v>15</v>
      </c>
      <c r="B33" s="17" t="s">
        <v>106</v>
      </c>
      <c r="C33" s="17" t="s">
        <v>169</v>
      </c>
      <c r="D33" s="17" t="s">
        <v>170</v>
      </c>
      <c r="E33" s="17" t="s">
        <v>137</v>
      </c>
      <c r="F33" s="18">
        <v>52358</v>
      </c>
      <c r="G33" s="19" t="s">
        <v>171</v>
      </c>
    </row>
    <row r="34" spans="1:7" ht="30" customHeight="1">
      <c r="A34" s="4">
        <v>16</v>
      </c>
      <c r="B34" s="17" t="s">
        <v>106</v>
      </c>
      <c r="C34" s="17" t="s">
        <v>172</v>
      </c>
      <c r="D34" s="17" t="s">
        <v>173</v>
      </c>
      <c r="E34" s="17" t="s">
        <v>137</v>
      </c>
      <c r="F34" s="18">
        <v>14689</v>
      </c>
      <c r="G34" s="19" t="s">
        <v>174</v>
      </c>
    </row>
    <row r="35" spans="1:7" ht="30" customHeight="1">
      <c r="A35" s="4">
        <v>17</v>
      </c>
      <c r="B35" s="17" t="s">
        <v>106</v>
      </c>
      <c r="C35" s="17" t="s">
        <v>175</v>
      </c>
      <c r="D35" s="17" t="s">
        <v>173</v>
      </c>
      <c r="E35" s="17" t="s">
        <v>137</v>
      </c>
      <c r="F35" s="18">
        <v>35239</v>
      </c>
      <c r="G35" s="19" t="s">
        <v>174</v>
      </c>
    </row>
    <row r="36" spans="1:7" ht="30" customHeight="1">
      <c r="A36" s="4">
        <v>18</v>
      </c>
      <c r="B36" s="17" t="s">
        <v>106</v>
      </c>
      <c r="C36" s="17" t="s">
        <v>176</v>
      </c>
      <c r="D36" s="17" t="s">
        <v>170</v>
      </c>
      <c r="E36" s="17" t="s">
        <v>127</v>
      </c>
      <c r="F36" s="18">
        <v>176000</v>
      </c>
      <c r="G36" s="19" t="s">
        <v>177</v>
      </c>
    </row>
    <row r="37" spans="1:7" ht="30" customHeight="1">
      <c r="A37" s="4">
        <v>19</v>
      </c>
      <c r="B37" s="17" t="s">
        <v>106</v>
      </c>
      <c r="C37" s="17" t="s">
        <v>178</v>
      </c>
      <c r="D37" s="17" t="s">
        <v>173</v>
      </c>
      <c r="E37" s="17" t="s">
        <v>127</v>
      </c>
      <c r="F37" s="18">
        <v>73000</v>
      </c>
      <c r="G37" s="19" t="s">
        <v>179</v>
      </c>
    </row>
    <row r="38" spans="1:7" ht="30" customHeight="1">
      <c r="A38" s="4">
        <v>20</v>
      </c>
      <c r="B38" s="17" t="s">
        <v>106</v>
      </c>
      <c r="C38" s="17" t="s">
        <v>180</v>
      </c>
      <c r="D38" s="17" t="s">
        <v>181</v>
      </c>
      <c r="E38" s="17" t="s">
        <v>137</v>
      </c>
      <c r="F38" s="18">
        <v>69800</v>
      </c>
      <c r="G38" s="19" t="s">
        <v>182</v>
      </c>
    </row>
    <row r="39" spans="1:7" ht="30" customHeight="1">
      <c r="A39" s="4">
        <v>21</v>
      </c>
      <c r="B39" s="17" t="s">
        <v>106</v>
      </c>
      <c r="C39" s="17" t="s">
        <v>183</v>
      </c>
      <c r="D39" s="17" t="s">
        <v>181</v>
      </c>
      <c r="E39" s="17" t="s">
        <v>137</v>
      </c>
      <c r="F39" s="18">
        <v>170580</v>
      </c>
      <c r="G39" s="19" t="s">
        <v>184</v>
      </c>
    </row>
    <row r="40" spans="1:7" ht="30" customHeight="1">
      <c r="A40" s="4">
        <v>22</v>
      </c>
      <c r="B40" s="17" t="s">
        <v>106</v>
      </c>
      <c r="C40" s="17" t="s">
        <v>185</v>
      </c>
      <c r="D40" s="17" t="s">
        <v>25</v>
      </c>
      <c r="E40" s="17" t="s">
        <v>108</v>
      </c>
      <c r="F40" s="18">
        <v>21000</v>
      </c>
      <c r="G40" s="19" t="s">
        <v>25</v>
      </c>
    </row>
    <row r="41" spans="1:7" ht="30" customHeight="1">
      <c r="A41" s="4">
        <v>23</v>
      </c>
      <c r="B41" s="17" t="s">
        <v>106</v>
      </c>
      <c r="C41" s="17" t="s">
        <v>186</v>
      </c>
      <c r="D41" s="17" t="s">
        <v>17</v>
      </c>
      <c r="E41" s="17" t="s">
        <v>137</v>
      </c>
      <c r="F41" s="18">
        <v>420000</v>
      </c>
      <c r="G41" s="19" t="s">
        <v>187</v>
      </c>
    </row>
    <row r="42" spans="1:7" ht="30" customHeight="1">
      <c r="A42" s="4">
        <v>24</v>
      </c>
      <c r="B42" s="17" t="s">
        <v>106</v>
      </c>
      <c r="C42" s="17" t="s">
        <v>188</v>
      </c>
      <c r="D42" s="17" t="s">
        <v>189</v>
      </c>
      <c r="E42" s="17" t="s">
        <v>108</v>
      </c>
      <c r="F42" s="18">
        <v>1467000</v>
      </c>
      <c r="G42" s="19" t="s">
        <v>189</v>
      </c>
    </row>
    <row r="43" spans="1:7" ht="30" customHeight="1">
      <c r="A43" s="4">
        <v>25</v>
      </c>
      <c r="B43" s="17" t="s">
        <v>106</v>
      </c>
      <c r="C43" s="17" t="s">
        <v>190</v>
      </c>
      <c r="D43" s="17" t="s">
        <v>90</v>
      </c>
      <c r="E43" s="17" t="s">
        <v>108</v>
      </c>
      <c r="F43" s="18">
        <v>1680000</v>
      </c>
      <c r="G43" s="19" t="s">
        <v>189</v>
      </c>
    </row>
    <row r="44" spans="1:7" ht="30" customHeight="1">
      <c r="A44" s="4">
        <v>26</v>
      </c>
      <c r="B44" s="17" t="s">
        <v>106</v>
      </c>
      <c r="C44" s="17" t="s">
        <v>191</v>
      </c>
      <c r="D44" s="17" t="s">
        <v>90</v>
      </c>
      <c r="E44" s="17" t="s">
        <v>108</v>
      </c>
      <c r="F44" s="18">
        <v>289500</v>
      </c>
      <c r="G44" s="19" t="s">
        <v>189</v>
      </c>
    </row>
    <row r="45" spans="1:7" ht="30" customHeight="1">
      <c r="A45" s="4">
        <v>27</v>
      </c>
      <c r="B45" s="17" t="s">
        <v>106</v>
      </c>
      <c r="C45" s="17" t="s">
        <v>192</v>
      </c>
      <c r="D45" s="17" t="s">
        <v>90</v>
      </c>
      <c r="E45" s="17" t="s">
        <v>108</v>
      </c>
      <c r="F45" s="18">
        <v>555000</v>
      </c>
      <c r="G45" s="19" t="s">
        <v>189</v>
      </c>
    </row>
    <row r="46" spans="1:7" ht="30" customHeight="1">
      <c r="A46" s="4">
        <v>28</v>
      </c>
      <c r="B46" s="17" t="s">
        <v>106</v>
      </c>
      <c r="C46" s="17" t="s">
        <v>193</v>
      </c>
      <c r="D46" s="17" t="s">
        <v>25</v>
      </c>
      <c r="E46" s="17" t="s">
        <v>108</v>
      </c>
      <c r="F46" s="18">
        <v>45000</v>
      </c>
      <c r="G46" s="19" t="s">
        <v>25</v>
      </c>
    </row>
    <row r="47" spans="1:7" ht="30" customHeight="1">
      <c r="A47" s="4">
        <v>29</v>
      </c>
      <c r="B47" s="17" t="s">
        <v>106</v>
      </c>
      <c r="C47" s="17" t="s">
        <v>194</v>
      </c>
      <c r="D47" s="17" t="s">
        <v>195</v>
      </c>
      <c r="E47" s="17" t="s">
        <v>108</v>
      </c>
      <c r="F47" s="18">
        <v>67500</v>
      </c>
      <c r="G47" s="19" t="s">
        <v>195</v>
      </c>
    </row>
    <row r="48" spans="1:7" ht="30" customHeight="1">
      <c r="A48" s="4">
        <v>30</v>
      </c>
      <c r="B48" s="17" t="s">
        <v>106</v>
      </c>
      <c r="C48" s="17" t="s">
        <v>196</v>
      </c>
      <c r="D48" s="17" t="s">
        <v>197</v>
      </c>
      <c r="E48" s="17" t="s">
        <v>108</v>
      </c>
      <c r="F48" s="18">
        <v>1072500</v>
      </c>
      <c r="G48" s="19" t="s">
        <v>195</v>
      </c>
    </row>
    <row r="49" spans="1:7" ht="30" customHeight="1">
      <c r="A49" s="4">
        <v>31</v>
      </c>
      <c r="B49" s="17" t="s">
        <v>106</v>
      </c>
      <c r="C49" s="17" t="s">
        <v>198</v>
      </c>
      <c r="D49" s="17" t="s">
        <v>199</v>
      </c>
      <c r="E49" s="17" t="s">
        <v>108</v>
      </c>
      <c r="F49" s="18">
        <v>372000</v>
      </c>
      <c r="G49" s="19" t="s">
        <v>200</v>
      </c>
    </row>
    <row r="50" spans="1:7" ht="30" customHeight="1">
      <c r="A50" s="4">
        <v>32</v>
      </c>
      <c r="B50" s="17" t="s">
        <v>106</v>
      </c>
      <c r="C50" s="17" t="s">
        <v>201</v>
      </c>
      <c r="D50" s="17" t="s">
        <v>202</v>
      </c>
      <c r="E50" s="17" t="s">
        <v>108</v>
      </c>
      <c r="F50" s="18">
        <v>84000</v>
      </c>
      <c r="G50" s="19" t="s">
        <v>195</v>
      </c>
    </row>
    <row r="51" spans="1:7" ht="30" customHeight="1">
      <c r="A51" s="4">
        <v>33</v>
      </c>
      <c r="B51" s="17" t="s">
        <v>106</v>
      </c>
      <c r="C51" s="17" t="s">
        <v>203</v>
      </c>
      <c r="D51" s="17" t="s">
        <v>204</v>
      </c>
      <c r="E51" s="17" t="s">
        <v>108</v>
      </c>
      <c r="F51" s="18">
        <v>168000</v>
      </c>
      <c r="G51" s="19" t="s">
        <v>205</v>
      </c>
    </row>
    <row r="52" spans="1:7" ht="30" customHeight="1">
      <c r="A52" s="4">
        <v>34</v>
      </c>
      <c r="B52" s="17" t="s">
        <v>106</v>
      </c>
      <c r="C52" s="17" t="s">
        <v>206</v>
      </c>
      <c r="D52" s="17" t="s">
        <v>204</v>
      </c>
      <c r="E52" s="17" t="s">
        <v>108</v>
      </c>
      <c r="F52" s="18">
        <v>180000</v>
      </c>
      <c r="G52" s="19" t="s">
        <v>205</v>
      </c>
    </row>
    <row r="53" spans="1:7" ht="30" customHeight="1">
      <c r="A53" s="4">
        <v>35</v>
      </c>
      <c r="B53" s="17" t="s">
        <v>106</v>
      </c>
      <c r="C53" s="17" t="s">
        <v>207</v>
      </c>
      <c r="D53" s="17" t="s">
        <v>197</v>
      </c>
      <c r="E53" s="17" t="s">
        <v>108</v>
      </c>
      <c r="F53" s="18">
        <v>57000</v>
      </c>
      <c r="G53" s="19" t="s">
        <v>195</v>
      </c>
    </row>
    <row r="54" spans="1:7" ht="30" customHeight="1">
      <c r="A54" s="4">
        <v>36</v>
      </c>
      <c r="B54" s="17" t="s">
        <v>106</v>
      </c>
      <c r="C54" s="17" t="s">
        <v>208</v>
      </c>
      <c r="D54" s="17" t="s">
        <v>197</v>
      </c>
      <c r="E54" s="17" t="s">
        <v>108</v>
      </c>
      <c r="F54" s="18">
        <v>120000</v>
      </c>
      <c r="G54" s="19" t="s">
        <v>195</v>
      </c>
    </row>
    <row r="55" spans="1:7" ht="30" customHeight="1">
      <c r="A55" s="4">
        <v>37</v>
      </c>
      <c r="B55" s="17" t="s">
        <v>106</v>
      </c>
      <c r="C55" s="17" t="s">
        <v>209</v>
      </c>
      <c r="D55" s="17" t="s">
        <v>195</v>
      </c>
      <c r="E55" s="17" t="s">
        <v>108</v>
      </c>
      <c r="F55" s="18">
        <v>60000</v>
      </c>
      <c r="G55" s="19" t="s">
        <v>195</v>
      </c>
    </row>
    <row r="56" spans="1:7" ht="30" customHeight="1">
      <c r="A56" s="4">
        <v>38</v>
      </c>
      <c r="B56" s="17" t="s">
        <v>106</v>
      </c>
      <c r="C56" s="17" t="s">
        <v>210</v>
      </c>
      <c r="D56" s="17" t="s">
        <v>204</v>
      </c>
      <c r="E56" s="17" t="s">
        <v>108</v>
      </c>
      <c r="F56" s="18">
        <v>57000</v>
      </c>
      <c r="G56" s="19" t="s">
        <v>205</v>
      </c>
    </row>
    <row r="57" spans="1:7" ht="30" customHeight="1">
      <c r="A57" s="4">
        <v>39</v>
      </c>
      <c r="B57" s="17" t="s">
        <v>106</v>
      </c>
      <c r="C57" s="17" t="s">
        <v>211</v>
      </c>
      <c r="D57" s="17" t="s">
        <v>212</v>
      </c>
      <c r="E57" s="17" t="s">
        <v>127</v>
      </c>
      <c r="F57" s="18">
        <v>132000</v>
      </c>
      <c r="G57" s="19" t="s">
        <v>213</v>
      </c>
    </row>
    <row r="59" spans="1:7">
      <c r="B59" s="56" t="s">
        <v>214</v>
      </c>
      <c r="C59" s="58"/>
      <c r="D59" s="58"/>
      <c r="E59" s="58"/>
      <c r="F59" s="58"/>
      <c r="G59" s="58"/>
    </row>
    <row r="60" spans="1:7">
      <c r="B60" s="58"/>
      <c r="C60" s="58"/>
      <c r="D60" s="58"/>
      <c r="E60" s="58"/>
      <c r="F60" s="58"/>
      <c r="G60" s="58"/>
    </row>
    <row r="61" spans="1:7">
      <c r="B61" s="58"/>
      <c r="C61" s="58"/>
      <c r="D61" s="58"/>
      <c r="E61" s="58"/>
      <c r="F61" s="58"/>
      <c r="G61" s="58"/>
    </row>
    <row r="62" spans="1:7">
      <c r="B62" s="58"/>
      <c r="C62" s="58"/>
      <c r="D62" s="58"/>
      <c r="E62" s="58"/>
      <c r="F62" s="58"/>
      <c r="G62" s="58"/>
    </row>
  </sheetData>
  <mergeCells count="5">
    <mergeCell ref="A1:C4"/>
    <mergeCell ref="B59:G62"/>
    <mergeCell ref="B17:G17"/>
    <mergeCell ref="D1:E4"/>
    <mergeCell ref="F1:G4"/>
  </mergeCells>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cp:keywords/>
  <dc:description/>
  <cp:lastModifiedBy>Adquisiciones Contratación</cp:lastModifiedBy>
  <cp:revision/>
  <dcterms:created xsi:type="dcterms:W3CDTF">2026-08-28T20:26:02Z</dcterms:created>
  <dcterms:modified xsi:type="dcterms:W3CDTF">2026-10-02T14:34:29Z</dcterms:modified>
  <cp:category/>
  <cp:contentStatus/>
</cp:coreProperties>
</file>