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gobiernobogota.sharepoint.com/sites/EstudiosdeMercadoySectorFDLB/Documentos compartidos/General/2026/99. FDLB-ES-C-099-2026 MACRO 7/"/>
    </mc:Choice>
  </mc:AlternateContent>
  <xr:revisionPtr revIDLastSave="227" documentId="8_{C82130A6-0860-4484-BA86-7AB2D53D1E77}" xr6:coauthVersionLast="47" xr6:coauthVersionMax="47" xr10:uidLastSave="{8F03D6D0-904F-4368-B7C4-F0E7F5002CE0}"/>
  <bookViews>
    <workbookView xWindow="-120" yWindow="-120" windowWidth="20730" windowHeight="11040" activeTab="2" xr2:uid="{366A4F4F-1AF3-4869-AEC5-1A95C6868A32}"/>
  </bookViews>
  <sheets>
    <sheet name="ProyecciónFinal_2" sheetId="12" r:id="rId1"/>
    <sheet name="Hoja1" sheetId="10" state="hidden" r:id="rId2"/>
    <sheet name="CosteoIndividual2" sheetId="11" r:id="rId3"/>
    <sheet name="Hoja2" sheetId="13" state="hidden" r:id="rId4"/>
  </sheets>
  <definedNames>
    <definedName name="_xlnm._FilterDatabase" localSheetId="2" hidden="1">CosteoIndividual2!$B$6:$AI$180</definedName>
    <definedName name="_xlnm._FilterDatabase" localSheetId="0" hidden="1">ProyecciónFinal_2!$B$5:$L$179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7" i="12" l="1"/>
  <c r="C7" i="12"/>
  <c r="D7" i="12"/>
  <c r="E7" i="12"/>
  <c r="F7" i="12"/>
  <c r="G7" i="12"/>
  <c r="H7" i="12"/>
  <c r="I7" i="12"/>
  <c r="J7" i="12"/>
  <c r="K7" i="12"/>
  <c r="L7" i="12"/>
  <c r="B8" i="12"/>
  <c r="C8" i="12"/>
  <c r="D8" i="12"/>
  <c r="E8" i="12"/>
  <c r="F8" i="12"/>
  <c r="G8" i="12"/>
  <c r="H8" i="12"/>
  <c r="I8" i="12"/>
  <c r="J8" i="12"/>
  <c r="K8" i="12"/>
  <c r="L8" i="12"/>
  <c r="B9" i="12"/>
  <c r="C9" i="12"/>
  <c r="D9" i="12"/>
  <c r="E9" i="12"/>
  <c r="F9" i="12"/>
  <c r="G9" i="12"/>
  <c r="H9" i="12"/>
  <c r="I9" i="12"/>
  <c r="J9" i="12"/>
  <c r="K9" i="12"/>
  <c r="L9" i="12"/>
  <c r="B10" i="12"/>
  <c r="C10" i="12"/>
  <c r="D10" i="12"/>
  <c r="E10" i="12"/>
  <c r="F10" i="12"/>
  <c r="G10" i="12"/>
  <c r="H10" i="12"/>
  <c r="I10" i="12"/>
  <c r="J10" i="12"/>
  <c r="K10" i="12"/>
  <c r="L10" i="12"/>
  <c r="B11" i="12"/>
  <c r="C11" i="12"/>
  <c r="D11" i="12"/>
  <c r="E11" i="12"/>
  <c r="F11" i="12"/>
  <c r="G11" i="12"/>
  <c r="H11" i="12"/>
  <c r="I11" i="12"/>
  <c r="J11" i="12"/>
  <c r="K11" i="12"/>
  <c r="L11" i="12"/>
  <c r="B12" i="12"/>
  <c r="C12" i="12"/>
  <c r="D12" i="12"/>
  <c r="E12" i="12"/>
  <c r="F12" i="12"/>
  <c r="G12" i="12"/>
  <c r="H12" i="12"/>
  <c r="I12" i="12"/>
  <c r="J12" i="12"/>
  <c r="K12" i="12"/>
  <c r="L12" i="12"/>
  <c r="B13" i="12"/>
  <c r="C13" i="12"/>
  <c r="D13" i="12"/>
  <c r="E13" i="12"/>
  <c r="F13" i="12"/>
  <c r="G13" i="12"/>
  <c r="H13" i="12"/>
  <c r="I13" i="12"/>
  <c r="J13" i="12"/>
  <c r="K13" i="12"/>
  <c r="L13" i="12"/>
  <c r="B14" i="12"/>
  <c r="C14" i="12"/>
  <c r="D14" i="12"/>
  <c r="E14" i="12"/>
  <c r="F14" i="12"/>
  <c r="G14" i="12"/>
  <c r="H14" i="12"/>
  <c r="I14" i="12"/>
  <c r="J14" i="12"/>
  <c r="K14" i="12"/>
  <c r="L14" i="12"/>
  <c r="B15" i="12"/>
  <c r="C15" i="12"/>
  <c r="D15" i="12"/>
  <c r="E15" i="12"/>
  <c r="F15" i="12"/>
  <c r="G15" i="12"/>
  <c r="H15" i="12"/>
  <c r="I15" i="12"/>
  <c r="J15" i="12"/>
  <c r="K15" i="12"/>
  <c r="L15" i="12"/>
  <c r="B16" i="12"/>
  <c r="C16" i="12"/>
  <c r="D16" i="12"/>
  <c r="E16" i="12"/>
  <c r="F16" i="12"/>
  <c r="G16" i="12"/>
  <c r="H16" i="12"/>
  <c r="I16" i="12"/>
  <c r="J16" i="12"/>
  <c r="K16" i="12"/>
  <c r="L16" i="12"/>
  <c r="B17" i="12"/>
  <c r="C17" i="12"/>
  <c r="D17" i="12"/>
  <c r="E17" i="12"/>
  <c r="F17" i="12"/>
  <c r="G17" i="12"/>
  <c r="H17" i="12"/>
  <c r="I17" i="12"/>
  <c r="J17" i="12"/>
  <c r="K17" i="12"/>
  <c r="L17" i="12"/>
  <c r="B18" i="12"/>
  <c r="C18" i="12"/>
  <c r="D18" i="12"/>
  <c r="E18" i="12"/>
  <c r="F18" i="12"/>
  <c r="G18" i="12"/>
  <c r="H18" i="12"/>
  <c r="I18" i="12"/>
  <c r="J18" i="12"/>
  <c r="K18" i="12"/>
  <c r="L18" i="12"/>
  <c r="B19" i="12"/>
  <c r="C19" i="12"/>
  <c r="D19" i="12"/>
  <c r="E19" i="12"/>
  <c r="F19" i="12"/>
  <c r="G19" i="12"/>
  <c r="H19" i="12"/>
  <c r="I19" i="12"/>
  <c r="J19" i="12"/>
  <c r="K19" i="12"/>
  <c r="L19" i="12"/>
  <c r="B20" i="12"/>
  <c r="C20" i="12"/>
  <c r="D20" i="12"/>
  <c r="E20" i="12"/>
  <c r="F20" i="12"/>
  <c r="G20" i="12"/>
  <c r="H20" i="12"/>
  <c r="I20" i="12"/>
  <c r="J20" i="12"/>
  <c r="K20" i="12"/>
  <c r="L20" i="12"/>
  <c r="B21" i="12"/>
  <c r="C21" i="12"/>
  <c r="D21" i="12"/>
  <c r="E21" i="12"/>
  <c r="F21" i="12"/>
  <c r="G21" i="12"/>
  <c r="H21" i="12"/>
  <c r="I21" i="12"/>
  <c r="J21" i="12"/>
  <c r="K21" i="12"/>
  <c r="L21" i="12"/>
  <c r="B22" i="12"/>
  <c r="C22" i="12"/>
  <c r="D22" i="12"/>
  <c r="E22" i="12"/>
  <c r="F22" i="12"/>
  <c r="G22" i="12"/>
  <c r="H22" i="12"/>
  <c r="I22" i="12"/>
  <c r="J22" i="12"/>
  <c r="K22" i="12"/>
  <c r="L22" i="12"/>
  <c r="B23" i="12"/>
  <c r="C23" i="12"/>
  <c r="D23" i="12"/>
  <c r="E23" i="12"/>
  <c r="F23" i="12"/>
  <c r="G23" i="12"/>
  <c r="H23" i="12"/>
  <c r="I23" i="12"/>
  <c r="J23" i="12"/>
  <c r="K23" i="12"/>
  <c r="L23" i="12"/>
  <c r="B24" i="12"/>
  <c r="C24" i="12"/>
  <c r="D24" i="12"/>
  <c r="E24" i="12"/>
  <c r="F24" i="12"/>
  <c r="G24" i="12"/>
  <c r="H24" i="12"/>
  <c r="I24" i="12"/>
  <c r="J24" i="12"/>
  <c r="K24" i="12"/>
  <c r="L24" i="12"/>
  <c r="B25" i="12"/>
  <c r="C25" i="12"/>
  <c r="D25" i="12"/>
  <c r="E25" i="12"/>
  <c r="F25" i="12"/>
  <c r="G25" i="12"/>
  <c r="H25" i="12"/>
  <c r="I25" i="12"/>
  <c r="J25" i="12"/>
  <c r="K25" i="12"/>
  <c r="L25" i="12"/>
  <c r="B26" i="12"/>
  <c r="C26" i="12"/>
  <c r="D26" i="12"/>
  <c r="E26" i="12"/>
  <c r="F26" i="12"/>
  <c r="G26" i="12"/>
  <c r="H26" i="12"/>
  <c r="I26" i="12"/>
  <c r="J26" i="12"/>
  <c r="K26" i="12"/>
  <c r="L26" i="12"/>
  <c r="B27" i="12"/>
  <c r="C27" i="12"/>
  <c r="D27" i="12"/>
  <c r="E27" i="12"/>
  <c r="F27" i="12"/>
  <c r="G27" i="12"/>
  <c r="H27" i="12"/>
  <c r="I27" i="12"/>
  <c r="J27" i="12"/>
  <c r="K27" i="12"/>
  <c r="L27" i="12"/>
  <c r="B28" i="12"/>
  <c r="C28" i="12"/>
  <c r="D28" i="12"/>
  <c r="E28" i="12"/>
  <c r="F28" i="12"/>
  <c r="G28" i="12"/>
  <c r="H28" i="12"/>
  <c r="I28" i="12"/>
  <c r="J28" i="12"/>
  <c r="K28" i="12"/>
  <c r="L28" i="12"/>
  <c r="B29" i="12"/>
  <c r="C29" i="12"/>
  <c r="D29" i="12"/>
  <c r="E29" i="12"/>
  <c r="F29" i="12"/>
  <c r="G29" i="12"/>
  <c r="H29" i="12"/>
  <c r="I29" i="12"/>
  <c r="J29" i="12"/>
  <c r="K29" i="12"/>
  <c r="L29" i="12"/>
  <c r="B30" i="12"/>
  <c r="C30" i="12"/>
  <c r="D30" i="12"/>
  <c r="E30" i="12"/>
  <c r="F30" i="12"/>
  <c r="G30" i="12"/>
  <c r="H30" i="12"/>
  <c r="I30" i="12"/>
  <c r="J30" i="12"/>
  <c r="K30" i="12"/>
  <c r="L30" i="12"/>
  <c r="B31" i="12"/>
  <c r="C31" i="12"/>
  <c r="D31" i="12"/>
  <c r="E31" i="12"/>
  <c r="F31" i="12"/>
  <c r="G31" i="12"/>
  <c r="H31" i="12"/>
  <c r="I31" i="12"/>
  <c r="J31" i="12"/>
  <c r="K31" i="12"/>
  <c r="L31" i="12"/>
  <c r="B32" i="12"/>
  <c r="C32" i="12"/>
  <c r="D32" i="12"/>
  <c r="E32" i="12"/>
  <c r="F32" i="12"/>
  <c r="G32" i="12"/>
  <c r="H32" i="12"/>
  <c r="I32" i="12"/>
  <c r="J32" i="12"/>
  <c r="K32" i="12"/>
  <c r="L32" i="12"/>
  <c r="B33" i="12"/>
  <c r="C33" i="12"/>
  <c r="D33" i="12"/>
  <c r="E33" i="12"/>
  <c r="F33" i="12"/>
  <c r="G33" i="12"/>
  <c r="H33" i="12"/>
  <c r="I33" i="12"/>
  <c r="J33" i="12"/>
  <c r="K33" i="12"/>
  <c r="L33" i="12"/>
  <c r="B34" i="12"/>
  <c r="C34" i="12"/>
  <c r="D34" i="12"/>
  <c r="E34" i="12"/>
  <c r="F34" i="12"/>
  <c r="G34" i="12"/>
  <c r="H34" i="12"/>
  <c r="I34" i="12"/>
  <c r="J34" i="12"/>
  <c r="K34" i="12"/>
  <c r="L34" i="12"/>
  <c r="B35" i="12"/>
  <c r="C35" i="12"/>
  <c r="D35" i="12"/>
  <c r="E35" i="12"/>
  <c r="F35" i="12"/>
  <c r="G35" i="12"/>
  <c r="H35" i="12"/>
  <c r="I35" i="12"/>
  <c r="J35" i="12"/>
  <c r="K35" i="12"/>
  <c r="L35" i="12"/>
  <c r="B36" i="12"/>
  <c r="C36" i="12"/>
  <c r="D36" i="12"/>
  <c r="E36" i="12"/>
  <c r="F36" i="12"/>
  <c r="G36" i="12"/>
  <c r="H36" i="12"/>
  <c r="I36" i="12"/>
  <c r="J36" i="12"/>
  <c r="K36" i="12"/>
  <c r="L36" i="12"/>
  <c r="B37" i="12"/>
  <c r="C37" i="12"/>
  <c r="D37" i="12"/>
  <c r="E37" i="12"/>
  <c r="F37" i="12"/>
  <c r="G37" i="12"/>
  <c r="H37" i="12"/>
  <c r="I37" i="12"/>
  <c r="J37" i="12"/>
  <c r="K37" i="12"/>
  <c r="L37" i="12"/>
  <c r="B38" i="12"/>
  <c r="C38" i="12"/>
  <c r="D38" i="12"/>
  <c r="E38" i="12"/>
  <c r="F38" i="12"/>
  <c r="G38" i="12"/>
  <c r="H38" i="12"/>
  <c r="I38" i="12"/>
  <c r="J38" i="12"/>
  <c r="K38" i="12"/>
  <c r="L38" i="12"/>
  <c r="B39" i="12"/>
  <c r="C39" i="12"/>
  <c r="D39" i="12"/>
  <c r="E39" i="12"/>
  <c r="F39" i="12"/>
  <c r="G39" i="12"/>
  <c r="H39" i="12"/>
  <c r="I39" i="12"/>
  <c r="J39" i="12"/>
  <c r="K39" i="12"/>
  <c r="L39" i="12"/>
  <c r="B40" i="12"/>
  <c r="C40" i="12"/>
  <c r="D40" i="12"/>
  <c r="E40" i="12"/>
  <c r="F40" i="12"/>
  <c r="G40" i="12"/>
  <c r="H40" i="12"/>
  <c r="I40" i="12"/>
  <c r="J40" i="12"/>
  <c r="K40" i="12"/>
  <c r="L40" i="12"/>
  <c r="B41" i="12"/>
  <c r="C41" i="12"/>
  <c r="D41" i="12"/>
  <c r="E41" i="12"/>
  <c r="F41" i="12"/>
  <c r="G41" i="12"/>
  <c r="H41" i="12"/>
  <c r="I41" i="12"/>
  <c r="J41" i="12"/>
  <c r="K41" i="12"/>
  <c r="L41" i="12"/>
  <c r="B42" i="12"/>
  <c r="C42" i="12"/>
  <c r="D42" i="12"/>
  <c r="E42" i="12"/>
  <c r="F42" i="12"/>
  <c r="G42" i="12"/>
  <c r="H42" i="12"/>
  <c r="I42" i="12"/>
  <c r="J42" i="12"/>
  <c r="K42" i="12"/>
  <c r="L42" i="12"/>
  <c r="B43" i="12"/>
  <c r="C43" i="12"/>
  <c r="D43" i="12"/>
  <c r="E43" i="12"/>
  <c r="F43" i="12"/>
  <c r="G43" i="12"/>
  <c r="H43" i="12"/>
  <c r="I43" i="12"/>
  <c r="J43" i="12"/>
  <c r="K43" i="12"/>
  <c r="L43" i="12"/>
  <c r="B44" i="12"/>
  <c r="C44" i="12"/>
  <c r="D44" i="12"/>
  <c r="E44" i="12"/>
  <c r="F44" i="12"/>
  <c r="G44" i="12"/>
  <c r="H44" i="12"/>
  <c r="I44" i="12"/>
  <c r="J44" i="12"/>
  <c r="K44" i="12"/>
  <c r="L44" i="12"/>
  <c r="B45" i="12"/>
  <c r="C45" i="12"/>
  <c r="D45" i="12"/>
  <c r="E45" i="12"/>
  <c r="F45" i="12"/>
  <c r="G45" i="12"/>
  <c r="H45" i="12"/>
  <c r="I45" i="12"/>
  <c r="J45" i="12"/>
  <c r="K45" i="12"/>
  <c r="L45" i="12"/>
  <c r="B46" i="12"/>
  <c r="C46" i="12"/>
  <c r="D46" i="12"/>
  <c r="E46" i="12"/>
  <c r="F46" i="12"/>
  <c r="G46" i="12"/>
  <c r="H46" i="12"/>
  <c r="I46" i="12"/>
  <c r="J46" i="12"/>
  <c r="K46" i="12"/>
  <c r="L46" i="12"/>
  <c r="B47" i="12"/>
  <c r="C47" i="12"/>
  <c r="D47" i="12"/>
  <c r="E47" i="12"/>
  <c r="F47" i="12"/>
  <c r="G47" i="12"/>
  <c r="H47" i="12"/>
  <c r="I47" i="12"/>
  <c r="J47" i="12"/>
  <c r="K47" i="12"/>
  <c r="L47" i="12"/>
  <c r="B48" i="12"/>
  <c r="C48" i="12"/>
  <c r="D48" i="12"/>
  <c r="E48" i="12"/>
  <c r="F48" i="12"/>
  <c r="G48" i="12"/>
  <c r="H48" i="12"/>
  <c r="I48" i="12"/>
  <c r="J48" i="12"/>
  <c r="K48" i="12"/>
  <c r="L48" i="12"/>
  <c r="B49" i="12"/>
  <c r="C49" i="12"/>
  <c r="D49" i="12"/>
  <c r="E49" i="12"/>
  <c r="F49" i="12"/>
  <c r="G49" i="12"/>
  <c r="H49" i="12"/>
  <c r="I49" i="12"/>
  <c r="J49" i="12"/>
  <c r="K49" i="12"/>
  <c r="L49" i="12"/>
  <c r="B50" i="12"/>
  <c r="C50" i="12"/>
  <c r="D50" i="12"/>
  <c r="E50" i="12"/>
  <c r="F50" i="12"/>
  <c r="G50" i="12"/>
  <c r="H50" i="12"/>
  <c r="I50" i="12"/>
  <c r="J50" i="12"/>
  <c r="K50" i="12"/>
  <c r="L50" i="12"/>
  <c r="B51" i="12"/>
  <c r="C51" i="12"/>
  <c r="D51" i="12"/>
  <c r="E51" i="12"/>
  <c r="F51" i="12"/>
  <c r="G51" i="12"/>
  <c r="H51" i="12"/>
  <c r="I51" i="12"/>
  <c r="J51" i="12"/>
  <c r="K51" i="12"/>
  <c r="L51" i="12"/>
  <c r="B52" i="12"/>
  <c r="C52" i="12"/>
  <c r="D52" i="12"/>
  <c r="E52" i="12"/>
  <c r="F52" i="12"/>
  <c r="G52" i="12"/>
  <c r="H52" i="12"/>
  <c r="I52" i="12"/>
  <c r="J52" i="12"/>
  <c r="K52" i="12"/>
  <c r="L52" i="12" s="1"/>
  <c r="B53" i="12"/>
  <c r="C53" i="12"/>
  <c r="D53" i="12"/>
  <c r="E53" i="12"/>
  <c r="F53" i="12"/>
  <c r="G53" i="12"/>
  <c r="H53" i="12"/>
  <c r="I53" i="12"/>
  <c r="J53" i="12"/>
  <c r="K53" i="12"/>
  <c r="L53" i="12" s="1"/>
  <c r="B54" i="12"/>
  <c r="C54" i="12"/>
  <c r="D54" i="12"/>
  <c r="E54" i="12"/>
  <c r="F54" i="12"/>
  <c r="G54" i="12"/>
  <c r="H54" i="12"/>
  <c r="I54" i="12"/>
  <c r="J54" i="12"/>
  <c r="K54" i="12"/>
  <c r="L54" i="12"/>
  <c r="B55" i="12"/>
  <c r="C55" i="12"/>
  <c r="D55" i="12"/>
  <c r="E55" i="12"/>
  <c r="F55" i="12"/>
  <c r="G55" i="12"/>
  <c r="H55" i="12"/>
  <c r="I55" i="12"/>
  <c r="J55" i="12"/>
  <c r="K55" i="12"/>
  <c r="L55" i="12"/>
  <c r="B56" i="12"/>
  <c r="C56" i="12"/>
  <c r="D56" i="12"/>
  <c r="E56" i="12"/>
  <c r="F56" i="12"/>
  <c r="G56" i="12"/>
  <c r="H56" i="12"/>
  <c r="I56" i="12"/>
  <c r="J56" i="12"/>
  <c r="K56" i="12"/>
  <c r="L56" i="12" s="1"/>
  <c r="B57" i="12"/>
  <c r="C57" i="12"/>
  <c r="D57" i="12"/>
  <c r="E57" i="12"/>
  <c r="F57" i="12"/>
  <c r="G57" i="12"/>
  <c r="H57" i="12"/>
  <c r="I57" i="12"/>
  <c r="J57" i="12"/>
  <c r="K57" i="12"/>
  <c r="L57" i="12"/>
  <c r="B58" i="12"/>
  <c r="C58" i="12"/>
  <c r="D58" i="12"/>
  <c r="E58" i="12"/>
  <c r="F58" i="12"/>
  <c r="G58" i="12"/>
  <c r="H58" i="12"/>
  <c r="I58" i="12"/>
  <c r="J58" i="12"/>
  <c r="K58" i="12"/>
  <c r="L58" i="12" s="1"/>
  <c r="B59" i="12"/>
  <c r="C59" i="12"/>
  <c r="D59" i="12"/>
  <c r="E59" i="12"/>
  <c r="F59" i="12"/>
  <c r="G59" i="12"/>
  <c r="H59" i="12"/>
  <c r="I59" i="12"/>
  <c r="J59" i="12"/>
  <c r="K59" i="12"/>
  <c r="L59" i="12" s="1"/>
  <c r="B60" i="12"/>
  <c r="C60" i="12"/>
  <c r="D60" i="12"/>
  <c r="E60" i="12"/>
  <c r="F60" i="12"/>
  <c r="G60" i="12"/>
  <c r="H60" i="12"/>
  <c r="I60" i="12"/>
  <c r="J60" i="12"/>
  <c r="K60" i="12"/>
  <c r="L60" i="12" s="1"/>
  <c r="B61" i="12"/>
  <c r="C61" i="12"/>
  <c r="D61" i="12"/>
  <c r="E61" i="12"/>
  <c r="F61" i="12"/>
  <c r="G61" i="12"/>
  <c r="H61" i="12"/>
  <c r="I61" i="12"/>
  <c r="J61" i="12"/>
  <c r="K61" i="12"/>
  <c r="L61" i="12"/>
  <c r="B62" i="12"/>
  <c r="C62" i="12"/>
  <c r="D62" i="12"/>
  <c r="E62" i="12"/>
  <c r="F62" i="12"/>
  <c r="G62" i="12"/>
  <c r="H62" i="12"/>
  <c r="I62" i="12"/>
  <c r="J62" i="12"/>
  <c r="K62" i="12"/>
  <c r="L62" i="12" s="1"/>
  <c r="B63" i="12"/>
  <c r="C63" i="12"/>
  <c r="D63" i="12"/>
  <c r="E63" i="12"/>
  <c r="F63" i="12"/>
  <c r="G63" i="12"/>
  <c r="H63" i="12"/>
  <c r="I63" i="12"/>
  <c r="J63" i="12"/>
  <c r="K63" i="12"/>
  <c r="L63" i="12"/>
  <c r="B64" i="12"/>
  <c r="C64" i="12"/>
  <c r="D64" i="12"/>
  <c r="E64" i="12"/>
  <c r="F64" i="12"/>
  <c r="G64" i="12"/>
  <c r="H64" i="12"/>
  <c r="I64" i="12"/>
  <c r="J64" i="12"/>
  <c r="K64" i="12"/>
  <c r="L64" i="12"/>
  <c r="B65" i="12"/>
  <c r="C65" i="12"/>
  <c r="D65" i="12"/>
  <c r="E65" i="12"/>
  <c r="F65" i="12"/>
  <c r="G65" i="12"/>
  <c r="H65" i="12"/>
  <c r="I65" i="12"/>
  <c r="J65" i="12"/>
  <c r="K65" i="12"/>
  <c r="L65" i="12" s="1"/>
  <c r="B66" i="12"/>
  <c r="C66" i="12"/>
  <c r="D66" i="12"/>
  <c r="E66" i="12"/>
  <c r="F66" i="12"/>
  <c r="G66" i="12"/>
  <c r="H66" i="12"/>
  <c r="I66" i="12"/>
  <c r="J66" i="12"/>
  <c r="K66" i="12"/>
  <c r="L66" i="12"/>
  <c r="B67" i="12"/>
  <c r="C67" i="12"/>
  <c r="D67" i="12"/>
  <c r="E67" i="12"/>
  <c r="F67" i="12"/>
  <c r="G67" i="12"/>
  <c r="H67" i="12"/>
  <c r="I67" i="12"/>
  <c r="J67" i="12"/>
  <c r="K67" i="12"/>
  <c r="L67" i="12"/>
  <c r="B68" i="12"/>
  <c r="C68" i="12"/>
  <c r="D68" i="12"/>
  <c r="E68" i="12"/>
  <c r="F68" i="12"/>
  <c r="G68" i="12"/>
  <c r="H68" i="12"/>
  <c r="I68" i="12"/>
  <c r="J68" i="12"/>
  <c r="K68" i="12"/>
  <c r="L68" i="12" s="1"/>
  <c r="B69" i="12"/>
  <c r="C69" i="12"/>
  <c r="D69" i="12"/>
  <c r="E69" i="12"/>
  <c r="F69" i="12"/>
  <c r="G69" i="12"/>
  <c r="H69" i="12"/>
  <c r="I69" i="12"/>
  <c r="J69" i="12"/>
  <c r="K69" i="12"/>
  <c r="L69" i="12" s="1"/>
  <c r="B70" i="12"/>
  <c r="C70" i="12"/>
  <c r="D70" i="12"/>
  <c r="E70" i="12"/>
  <c r="F70" i="12"/>
  <c r="G70" i="12"/>
  <c r="H70" i="12"/>
  <c r="I70" i="12"/>
  <c r="J70" i="12"/>
  <c r="K70" i="12"/>
  <c r="L70" i="12"/>
  <c r="B71" i="12"/>
  <c r="C71" i="12"/>
  <c r="D71" i="12"/>
  <c r="E71" i="12"/>
  <c r="F71" i="12"/>
  <c r="G71" i="12"/>
  <c r="H71" i="12"/>
  <c r="I71" i="12"/>
  <c r="J71" i="12"/>
  <c r="K71" i="12"/>
  <c r="L71" i="12"/>
  <c r="B72" i="12"/>
  <c r="C72" i="12"/>
  <c r="D72" i="12"/>
  <c r="E72" i="12"/>
  <c r="F72" i="12"/>
  <c r="G72" i="12"/>
  <c r="H72" i="12"/>
  <c r="I72" i="12"/>
  <c r="J72" i="12"/>
  <c r="K72" i="12"/>
  <c r="L72" i="12"/>
  <c r="B73" i="12"/>
  <c r="C73" i="12"/>
  <c r="D73" i="12"/>
  <c r="E73" i="12"/>
  <c r="F73" i="12"/>
  <c r="G73" i="12"/>
  <c r="H73" i="12"/>
  <c r="I73" i="12"/>
  <c r="J73" i="12"/>
  <c r="K73" i="12"/>
  <c r="L73" i="12"/>
  <c r="B74" i="12"/>
  <c r="C74" i="12"/>
  <c r="D74" i="12"/>
  <c r="E74" i="12"/>
  <c r="F74" i="12"/>
  <c r="G74" i="12"/>
  <c r="H74" i="12"/>
  <c r="I74" i="12"/>
  <c r="J74" i="12"/>
  <c r="K74" i="12"/>
  <c r="L74" i="12"/>
  <c r="B75" i="12"/>
  <c r="C75" i="12"/>
  <c r="D75" i="12"/>
  <c r="E75" i="12"/>
  <c r="F75" i="12"/>
  <c r="G75" i="12"/>
  <c r="H75" i="12"/>
  <c r="I75" i="12"/>
  <c r="J75" i="12"/>
  <c r="K75" i="12"/>
  <c r="L75" i="12"/>
  <c r="B76" i="12"/>
  <c r="C76" i="12"/>
  <c r="D76" i="12"/>
  <c r="E76" i="12"/>
  <c r="F76" i="12"/>
  <c r="G76" i="12"/>
  <c r="H76" i="12"/>
  <c r="I76" i="12"/>
  <c r="J76" i="12"/>
  <c r="K76" i="12"/>
  <c r="L76" i="12"/>
  <c r="B77" i="12"/>
  <c r="C77" i="12"/>
  <c r="D77" i="12"/>
  <c r="E77" i="12"/>
  <c r="F77" i="12"/>
  <c r="G77" i="12"/>
  <c r="H77" i="12"/>
  <c r="I77" i="12"/>
  <c r="J77" i="12"/>
  <c r="K77" i="12"/>
  <c r="L77" i="12"/>
  <c r="B78" i="12"/>
  <c r="C78" i="12"/>
  <c r="D78" i="12"/>
  <c r="E78" i="12"/>
  <c r="F78" i="12"/>
  <c r="G78" i="12"/>
  <c r="H78" i="12"/>
  <c r="I78" i="12"/>
  <c r="J78" i="12"/>
  <c r="K78" i="12"/>
  <c r="L78" i="12"/>
  <c r="B79" i="12"/>
  <c r="C79" i="12"/>
  <c r="D79" i="12"/>
  <c r="E79" i="12"/>
  <c r="F79" i="12"/>
  <c r="G79" i="12"/>
  <c r="H79" i="12"/>
  <c r="I79" i="12"/>
  <c r="J79" i="12"/>
  <c r="K79" i="12"/>
  <c r="L79" i="12"/>
  <c r="B80" i="12"/>
  <c r="C80" i="12"/>
  <c r="D80" i="12"/>
  <c r="E80" i="12"/>
  <c r="F80" i="12"/>
  <c r="G80" i="12"/>
  <c r="H80" i="12"/>
  <c r="I80" i="12"/>
  <c r="J80" i="12"/>
  <c r="K80" i="12"/>
  <c r="L80" i="12"/>
  <c r="B81" i="12"/>
  <c r="C81" i="12"/>
  <c r="D81" i="12"/>
  <c r="E81" i="12"/>
  <c r="F81" i="12"/>
  <c r="G81" i="12"/>
  <c r="H81" i="12"/>
  <c r="I81" i="12"/>
  <c r="J81" i="12"/>
  <c r="K81" i="12"/>
  <c r="L81" i="12"/>
  <c r="B82" i="12"/>
  <c r="C82" i="12"/>
  <c r="D82" i="12"/>
  <c r="E82" i="12"/>
  <c r="F82" i="12"/>
  <c r="G82" i="12"/>
  <c r="H82" i="12"/>
  <c r="I82" i="12"/>
  <c r="J82" i="12"/>
  <c r="K82" i="12"/>
  <c r="L82" i="12"/>
  <c r="B83" i="12"/>
  <c r="C83" i="12"/>
  <c r="D83" i="12"/>
  <c r="E83" i="12"/>
  <c r="F83" i="12"/>
  <c r="G83" i="12"/>
  <c r="H83" i="12"/>
  <c r="I83" i="12"/>
  <c r="J83" i="12"/>
  <c r="K83" i="12"/>
  <c r="L83" i="12"/>
  <c r="B84" i="12"/>
  <c r="C84" i="12"/>
  <c r="D84" i="12"/>
  <c r="E84" i="12"/>
  <c r="F84" i="12"/>
  <c r="G84" i="12"/>
  <c r="H84" i="12"/>
  <c r="I84" i="12"/>
  <c r="J84" i="12"/>
  <c r="K84" i="12"/>
  <c r="L84" i="12"/>
  <c r="B85" i="12"/>
  <c r="C85" i="12"/>
  <c r="D85" i="12"/>
  <c r="E85" i="12"/>
  <c r="F85" i="12"/>
  <c r="G85" i="12"/>
  <c r="H85" i="12"/>
  <c r="I85" i="12"/>
  <c r="J85" i="12"/>
  <c r="K85" i="12"/>
  <c r="L85" i="12"/>
  <c r="B86" i="12"/>
  <c r="C86" i="12"/>
  <c r="D86" i="12"/>
  <c r="E86" i="12"/>
  <c r="F86" i="12"/>
  <c r="G86" i="12"/>
  <c r="H86" i="12"/>
  <c r="I86" i="12"/>
  <c r="J86" i="12"/>
  <c r="K86" i="12"/>
  <c r="L86" i="12"/>
  <c r="B87" i="12"/>
  <c r="C87" i="12"/>
  <c r="D87" i="12"/>
  <c r="E87" i="12"/>
  <c r="F87" i="12"/>
  <c r="G87" i="12"/>
  <c r="H87" i="12"/>
  <c r="I87" i="12"/>
  <c r="J87" i="12"/>
  <c r="K87" i="12"/>
  <c r="L87" i="12"/>
  <c r="B88" i="12"/>
  <c r="C88" i="12"/>
  <c r="D88" i="12"/>
  <c r="E88" i="12"/>
  <c r="F88" i="12"/>
  <c r="G88" i="12"/>
  <c r="H88" i="12"/>
  <c r="I88" i="12"/>
  <c r="J88" i="12"/>
  <c r="K88" i="12"/>
  <c r="L88" i="12"/>
  <c r="B89" i="12"/>
  <c r="C89" i="12"/>
  <c r="D89" i="12"/>
  <c r="E89" i="12"/>
  <c r="F89" i="12"/>
  <c r="G89" i="12"/>
  <c r="H89" i="12"/>
  <c r="I89" i="12"/>
  <c r="J89" i="12"/>
  <c r="K89" i="12"/>
  <c r="L89" i="12"/>
  <c r="B90" i="12"/>
  <c r="C90" i="12"/>
  <c r="D90" i="12"/>
  <c r="E90" i="12"/>
  <c r="F90" i="12"/>
  <c r="G90" i="12"/>
  <c r="H90" i="12"/>
  <c r="I90" i="12"/>
  <c r="J90" i="12"/>
  <c r="K90" i="12"/>
  <c r="L90" i="12"/>
  <c r="B91" i="12"/>
  <c r="C91" i="12"/>
  <c r="D91" i="12"/>
  <c r="E91" i="12"/>
  <c r="F91" i="12"/>
  <c r="G91" i="12"/>
  <c r="H91" i="12"/>
  <c r="I91" i="12"/>
  <c r="J91" i="12"/>
  <c r="K91" i="12"/>
  <c r="L91" i="12"/>
  <c r="B92" i="12"/>
  <c r="C92" i="12"/>
  <c r="D92" i="12"/>
  <c r="E92" i="12"/>
  <c r="F92" i="12"/>
  <c r="G92" i="12"/>
  <c r="H92" i="12"/>
  <c r="I92" i="12"/>
  <c r="J92" i="12"/>
  <c r="K92" i="12"/>
  <c r="L92" i="12"/>
  <c r="B93" i="12"/>
  <c r="C93" i="12"/>
  <c r="D93" i="12"/>
  <c r="E93" i="12"/>
  <c r="F93" i="12"/>
  <c r="G93" i="12"/>
  <c r="H93" i="12"/>
  <c r="I93" i="12"/>
  <c r="J93" i="12"/>
  <c r="K93" i="12"/>
  <c r="L93" i="12"/>
  <c r="B94" i="12"/>
  <c r="C94" i="12"/>
  <c r="D94" i="12"/>
  <c r="E94" i="12"/>
  <c r="F94" i="12"/>
  <c r="G94" i="12"/>
  <c r="H94" i="12"/>
  <c r="I94" i="12"/>
  <c r="J94" i="12"/>
  <c r="K94" i="12"/>
  <c r="L94" i="12"/>
  <c r="B95" i="12"/>
  <c r="C95" i="12"/>
  <c r="D95" i="12"/>
  <c r="E95" i="12"/>
  <c r="F95" i="12"/>
  <c r="G95" i="12"/>
  <c r="H95" i="12"/>
  <c r="I95" i="12"/>
  <c r="J95" i="12"/>
  <c r="K95" i="12"/>
  <c r="L95" i="12"/>
  <c r="B96" i="12"/>
  <c r="C96" i="12"/>
  <c r="D96" i="12"/>
  <c r="E96" i="12"/>
  <c r="F96" i="12"/>
  <c r="G96" i="12"/>
  <c r="H96" i="12"/>
  <c r="I96" i="12"/>
  <c r="J96" i="12"/>
  <c r="K96" i="12"/>
  <c r="L96" i="12"/>
  <c r="B97" i="12"/>
  <c r="C97" i="12"/>
  <c r="D97" i="12"/>
  <c r="E97" i="12"/>
  <c r="F97" i="12"/>
  <c r="G97" i="12"/>
  <c r="H97" i="12"/>
  <c r="I97" i="12"/>
  <c r="J97" i="12"/>
  <c r="K97" i="12"/>
  <c r="L97" i="12"/>
  <c r="B98" i="12"/>
  <c r="C98" i="12"/>
  <c r="D98" i="12"/>
  <c r="E98" i="12"/>
  <c r="F98" i="12"/>
  <c r="G98" i="12"/>
  <c r="H98" i="12"/>
  <c r="I98" i="12"/>
  <c r="J98" i="12"/>
  <c r="K98" i="12"/>
  <c r="L98" i="12"/>
  <c r="B99" i="12"/>
  <c r="C99" i="12"/>
  <c r="D99" i="12"/>
  <c r="E99" i="12"/>
  <c r="F99" i="12"/>
  <c r="G99" i="12"/>
  <c r="H99" i="12"/>
  <c r="I99" i="12"/>
  <c r="J99" i="12"/>
  <c r="K99" i="12"/>
  <c r="L99" i="12"/>
  <c r="B100" i="12"/>
  <c r="C100" i="12"/>
  <c r="D100" i="12"/>
  <c r="E100" i="12"/>
  <c r="F100" i="12"/>
  <c r="G100" i="12"/>
  <c r="H100" i="12"/>
  <c r="I100" i="12"/>
  <c r="J100" i="12"/>
  <c r="K100" i="12"/>
  <c r="L100" i="12"/>
  <c r="B101" i="12"/>
  <c r="C101" i="12"/>
  <c r="D101" i="12"/>
  <c r="E101" i="12"/>
  <c r="F101" i="12"/>
  <c r="G101" i="12"/>
  <c r="H101" i="12"/>
  <c r="I101" i="12"/>
  <c r="J101" i="12"/>
  <c r="K101" i="12"/>
  <c r="L101" i="12"/>
  <c r="B102" i="12"/>
  <c r="C102" i="12"/>
  <c r="D102" i="12"/>
  <c r="E102" i="12"/>
  <c r="F102" i="12"/>
  <c r="G102" i="12"/>
  <c r="H102" i="12"/>
  <c r="I102" i="12"/>
  <c r="J102" i="12"/>
  <c r="K102" i="12"/>
  <c r="L102" i="12"/>
  <c r="B103" i="12"/>
  <c r="C103" i="12"/>
  <c r="D103" i="12"/>
  <c r="E103" i="12"/>
  <c r="F103" i="12"/>
  <c r="G103" i="12"/>
  <c r="H103" i="12"/>
  <c r="I103" i="12"/>
  <c r="J103" i="12"/>
  <c r="K103" i="12"/>
  <c r="L103" i="12"/>
  <c r="B104" i="12"/>
  <c r="C104" i="12"/>
  <c r="D104" i="12"/>
  <c r="E104" i="12"/>
  <c r="F104" i="12"/>
  <c r="G104" i="12"/>
  <c r="H104" i="12"/>
  <c r="I104" i="12"/>
  <c r="J104" i="12"/>
  <c r="K104" i="12"/>
  <c r="L104" i="12"/>
  <c r="B105" i="12"/>
  <c r="C105" i="12"/>
  <c r="D105" i="12"/>
  <c r="E105" i="12"/>
  <c r="F105" i="12"/>
  <c r="G105" i="12"/>
  <c r="H105" i="12"/>
  <c r="I105" i="12"/>
  <c r="J105" i="12"/>
  <c r="K105" i="12"/>
  <c r="L105" i="12"/>
  <c r="B106" i="12"/>
  <c r="C106" i="12"/>
  <c r="D106" i="12"/>
  <c r="E106" i="12"/>
  <c r="F106" i="12"/>
  <c r="G106" i="12"/>
  <c r="H106" i="12"/>
  <c r="I106" i="12"/>
  <c r="J106" i="12"/>
  <c r="K106" i="12"/>
  <c r="L106" i="12"/>
  <c r="B107" i="12"/>
  <c r="C107" i="12"/>
  <c r="D107" i="12"/>
  <c r="E107" i="12"/>
  <c r="F107" i="12"/>
  <c r="G107" i="12"/>
  <c r="H107" i="12"/>
  <c r="I107" i="12"/>
  <c r="J107" i="12"/>
  <c r="K107" i="12"/>
  <c r="L107" i="12"/>
  <c r="B108" i="12"/>
  <c r="C108" i="12"/>
  <c r="D108" i="12"/>
  <c r="E108" i="12"/>
  <c r="F108" i="12"/>
  <c r="G108" i="12"/>
  <c r="H108" i="12"/>
  <c r="I108" i="12"/>
  <c r="J108" i="12"/>
  <c r="K108" i="12"/>
  <c r="L108" i="12"/>
  <c r="B109" i="12"/>
  <c r="C109" i="12"/>
  <c r="D109" i="12"/>
  <c r="E109" i="12"/>
  <c r="F109" i="12"/>
  <c r="G109" i="12"/>
  <c r="H109" i="12"/>
  <c r="I109" i="12"/>
  <c r="J109" i="12"/>
  <c r="K109" i="12"/>
  <c r="L109" i="12"/>
  <c r="B110" i="12"/>
  <c r="C110" i="12"/>
  <c r="D110" i="12"/>
  <c r="E110" i="12"/>
  <c r="F110" i="12"/>
  <c r="G110" i="12"/>
  <c r="H110" i="12"/>
  <c r="I110" i="12"/>
  <c r="J110" i="12"/>
  <c r="K110" i="12"/>
  <c r="L110" i="12"/>
  <c r="B111" i="12"/>
  <c r="C111" i="12"/>
  <c r="D111" i="12"/>
  <c r="E111" i="12"/>
  <c r="F111" i="12"/>
  <c r="G111" i="12"/>
  <c r="H111" i="12"/>
  <c r="I111" i="12"/>
  <c r="J111" i="12"/>
  <c r="K111" i="12"/>
  <c r="L111" i="12"/>
  <c r="B112" i="12"/>
  <c r="C112" i="12"/>
  <c r="D112" i="12"/>
  <c r="E112" i="12"/>
  <c r="F112" i="12"/>
  <c r="G112" i="12"/>
  <c r="H112" i="12"/>
  <c r="I112" i="12"/>
  <c r="J112" i="12"/>
  <c r="K112" i="12"/>
  <c r="L112" i="12"/>
  <c r="B113" i="12"/>
  <c r="C113" i="12"/>
  <c r="D113" i="12"/>
  <c r="E113" i="12"/>
  <c r="F113" i="12"/>
  <c r="G113" i="12"/>
  <c r="H113" i="12"/>
  <c r="I113" i="12"/>
  <c r="J113" i="12"/>
  <c r="K113" i="12"/>
  <c r="L113" i="12"/>
  <c r="B114" i="12"/>
  <c r="C114" i="12"/>
  <c r="D114" i="12"/>
  <c r="E114" i="12"/>
  <c r="F114" i="12"/>
  <c r="G114" i="12"/>
  <c r="H114" i="12"/>
  <c r="I114" i="12"/>
  <c r="J114" i="12"/>
  <c r="K114" i="12"/>
  <c r="L114" i="12"/>
  <c r="B115" i="12"/>
  <c r="C115" i="12"/>
  <c r="D115" i="12"/>
  <c r="E115" i="12"/>
  <c r="F115" i="12"/>
  <c r="G115" i="12"/>
  <c r="H115" i="12"/>
  <c r="I115" i="12"/>
  <c r="J115" i="12"/>
  <c r="K115" i="12"/>
  <c r="L115" i="12"/>
  <c r="B116" i="12"/>
  <c r="C116" i="12"/>
  <c r="D116" i="12"/>
  <c r="E116" i="12"/>
  <c r="F116" i="12"/>
  <c r="G116" i="12"/>
  <c r="H116" i="12"/>
  <c r="I116" i="12"/>
  <c r="J116" i="12"/>
  <c r="K116" i="12"/>
  <c r="L116" i="12"/>
  <c r="B117" i="12"/>
  <c r="C117" i="12"/>
  <c r="D117" i="12"/>
  <c r="E117" i="12"/>
  <c r="F117" i="12"/>
  <c r="G117" i="12"/>
  <c r="H117" i="12"/>
  <c r="I117" i="12"/>
  <c r="J117" i="12"/>
  <c r="K117" i="12"/>
  <c r="L117" i="12"/>
  <c r="B118" i="12"/>
  <c r="C118" i="12"/>
  <c r="D118" i="12"/>
  <c r="E118" i="12"/>
  <c r="F118" i="12"/>
  <c r="G118" i="12"/>
  <c r="H118" i="12"/>
  <c r="I118" i="12"/>
  <c r="J118" i="12"/>
  <c r="K118" i="12"/>
  <c r="L118" i="12"/>
  <c r="B119" i="12"/>
  <c r="C119" i="12"/>
  <c r="D119" i="12"/>
  <c r="E119" i="12"/>
  <c r="F119" i="12"/>
  <c r="G119" i="12"/>
  <c r="H119" i="12"/>
  <c r="I119" i="12"/>
  <c r="J119" i="12"/>
  <c r="K119" i="12"/>
  <c r="L119" i="12"/>
  <c r="B120" i="12"/>
  <c r="C120" i="12"/>
  <c r="D120" i="12"/>
  <c r="E120" i="12"/>
  <c r="F120" i="12"/>
  <c r="G120" i="12"/>
  <c r="H120" i="12"/>
  <c r="I120" i="12"/>
  <c r="J120" i="12"/>
  <c r="K120" i="12"/>
  <c r="L120" i="12"/>
  <c r="B121" i="12"/>
  <c r="C121" i="12"/>
  <c r="D121" i="12"/>
  <c r="E121" i="12"/>
  <c r="F121" i="12"/>
  <c r="G121" i="12"/>
  <c r="H121" i="12"/>
  <c r="I121" i="12"/>
  <c r="J121" i="12"/>
  <c r="K121" i="12"/>
  <c r="L121" i="12"/>
  <c r="B122" i="12"/>
  <c r="C122" i="12"/>
  <c r="D122" i="12"/>
  <c r="E122" i="12"/>
  <c r="F122" i="12"/>
  <c r="G122" i="12"/>
  <c r="H122" i="12"/>
  <c r="I122" i="12"/>
  <c r="J122" i="12"/>
  <c r="K122" i="12"/>
  <c r="L122" i="12"/>
  <c r="B123" i="12"/>
  <c r="C123" i="12"/>
  <c r="D123" i="12"/>
  <c r="E123" i="12"/>
  <c r="F123" i="12"/>
  <c r="G123" i="12"/>
  <c r="H123" i="12"/>
  <c r="I123" i="12"/>
  <c r="J123" i="12"/>
  <c r="K123" i="12"/>
  <c r="L123" i="12"/>
  <c r="B124" i="12"/>
  <c r="C124" i="12"/>
  <c r="D124" i="12"/>
  <c r="E124" i="12"/>
  <c r="F124" i="12"/>
  <c r="G124" i="12"/>
  <c r="H124" i="12"/>
  <c r="I124" i="12"/>
  <c r="J124" i="12"/>
  <c r="K124" i="12"/>
  <c r="L124" i="12"/>
  <c r="B125" i="12"/>
  <c r="C125" i="12"/>
  <c r="D125" i="12"/>
  <c r="E125" i="12"/>
  <c r="F125" i="12"/>
  <c r="G125" i="12"/>
  <c r="H125" i="12"/>
  <c r="I125" i="12"/>
  <c r="J125" i="12"/>
  <c r="K125" i="12"/>
  <c r="L125" i="12"/>
  <c r="B126" i="12"/>
  <c r="C126" i="12"/>
  <c r="D126" i="12"/>
  <c r="E126" i="12"/>
  <c r="F126" i="12"/>
  <c r="G126" i="12"/>
  <c r="H126" i="12"/>
  <c r="I126" i="12"/>
  <c r="J126" i="12"/>
  <c r="K126" i="12"/>
  <c r="L126" i="12"/>
  <c r="B127" i="12"/>
  <c r="C127" i="12"/>
  <c r="D127" i="12"/>
  <c r="E127" i="12"/>
  <c r="F127" i="12"/>
  <c r="G127" i="12"/>
  <c r="H127" i="12"/>
  <c r="I127" i="12"/>
  <c r="J127" i="12"/>
  <c r="K127" i="12"/>
  <c r="L127" i="12"/>
  <c r="B128" i="12"/>
  <c r="C128" i="12"/>
  <c r="D128" i="12"/>
  <c r="E128" i="12"/>
  <c r="F128" i="12"/>
  <c r="G128" i="12"/>
  <c r="H128" i="12"/>
  <c r="I128" i="12"/>
  <c r="J128" i="12"/>
  <c r="K128" i="12"/>
  <c r="L128" i="12"/>
  <c r="B129" i="12"/>
  <c r="C129" i="12"/>
  <c r="D129" i="12"/>
  <c r="E129" i="12"/>
  <c r="F129" i="12"/>
  <c r="G129" i="12"/>
  <c r="H129" i="12"/>
  <c r="I129" i="12"/>
  <c r="J129" i="12"/>
  <c r="K129" i="12"/>
  <c r="L129" i="12"/>
  <c r="B130" i="12"/>
  <c r="C130" i="12"/>
  <c r="D130" i="12"/>
  <c r="E130" i="12"/>
  <c r="F130" i="12"/>
  <c r="G130" i="12"/>
  <c r="H130" i="12"/>
  <c r="I130" i="12"/>
  <c r="J130" i="12"/>
  <c r="K130" i="12"/>
  <c r="L130" i="12"/>
  <c r="B131" i="12"/>
  <c r="C131" i="12"/>
  <c r="D131" i="12"/>
  <c r="E131" i="12"/>
  <c r="F131" i="12"/>
  <c r="G131" i="12"/>
  <c r="H131" i="12"/>
  <c r="I131" i="12"/>
  <c r="J131" i="12"/>
  <c r="K131" i="12"/>
  <c r="L131" i="12"/>
  <c r="B132" i="12"/>
  <c r="C132" i="12"/>
  <c r="D132" i="12"/>
  <c r="E132" i="12"/>
  <c r="F132" i="12"/>
  <c r="G132" i="12"/>
  <c r="H132" i="12"/>
  <c r="I132" i="12"/>
  <c r="J132" i="12"/>
  <c r="K132" i="12"/>
  <c r="L132" i="12" s="1"/>
  <c r="B133" i="12"/>
  <c r="C133" i="12"/>
  <c r="D133" i="12"/>
  <c r="E133" i="12"/>
  <c r="F133" i="12"/>
  <c r="G133" i="12"/>
  <c r="H133" i="12"/>
  <c r="I133" i="12"/>
  <c r="J133" i="12"/>
  <c r="K133" i="12"/>
  <c r="L133" i="12"/>
  <c r="B134" i="12"/>
  <c r="C134" i="12"/>
  <c r="D134" i="12"/>
  <c r="E134" i="12"/>
  <c r="F134" i="12"/>
  <c r="G134" i="12"/>
  <c r="H134" i="12"/>
  <c r="I134" i="12"/>
  <c r="J134" i="12"/>
  <c r="K134" i="12"/>
  <c r="L134" i="12"/>
  <c r="B135" i="12"/>
  <c r="C135" i="12"/>
  <c r="D135" i="12"/>
  <c r="E135" i="12"/>
  <c r="F135" i="12"/>
  <c r="G135" i="12"/>
  <c r="H135" i="12"/>
  <c r="I135" i="12"/>
  <c r="J135" i="12"/>
  <c r="K135" i="12"/>
  <c r="L135" i="12"/>
  <c r="B136" i="12"/>
  <c r="C136" i="12"/>
  <c r="D136" i="12"/>
  <c r="E136" i="12"/>
  <c r="F136" i="12"/>
  <c r="G136" i="12"/>
  <c r="H136" i="12"/>
  <c r="I136" i="12"/>
  <c r="J136" i="12"/>
  <c r="K136" i="12"/>
  <c r="L136" i="12"/>
  <c r="B137" i="12"/>
  <c r="C137" i="12"/>
  <c r="D137" i="12"/>
  <c r="E137" i="12"/>
  <c r="F137" i="12"/>
  <c r="G137" i="12"/>
  <c r="H137" i="12"/>
  <c r="I137" i="12"/>
  <c r="J137" i="12"/>
  <c r="K137" i="12"/>
  <c r="L137" i="12"/>
  <c r="B138" i="12"/>
  <c r="C138" i="12"/>
  <c r="D138" i="12"/>
  <c r="E138" i="12"/>
  <c r="F138" i="12"/>
  <c r="G138" i="12"/>
  <c r="H138" i="12"/>
  <c r="I138" i="12"/>
  <c r="J138" i="12"/>
  <c r="K138" i="12"/>
  <c r="L138" i="12"/>
  <c r="B139" i="12"/>
  <c r="C139" i="12"/>
  <c r="D139" i="12"/>
  <c r="E139" i="12"/>
  <c r="F139" i="12"/>
  <c r="G139" i="12"/>
  <c r="H139" i="12"/>
  <c r="I139" i="12"/>
  <c r="J139" i="12"/>
  <c r="K139" i="12"/>
  <c r="L139" i="12"/>
  <c r="B140" i="12"/>
  <c r="C140" i="12"/>
  <c r="D140" i="12"/>
  <c r="E140" i="12"/>
  <c r="F140" i="12"/>
  <c r="G140" i="12"/>
  <c r="H140" i="12"/>
  <c r="I140" i="12"/>
  <c r="J140" i="12"/>
  <c r="K140" i="12"/>
  <c r="L140" i="12"/>
  <c r="B141" i="12"/>
  <c r="C141" i="12"/>
  <c r="D141" i="12"/>
  <c r="E141" i="12"/>
  <c r="F141" i="12"/>
  <c r="G141" i="12"/>
  <c r="H141" i="12"/>
  <c r="I141" i="12"/>
  <c r="J141" i="12"/>
  <c r="K141" i="12"/>
  <c r="L141" i="12"/>
  <c r="B142" i="12"/>
  <c r="C142" i="12"/>
  <c r="D142" i="12"/>
  <c r="E142" i="12"/>
  <c r="F142" i="12"/>
  <c r="G142" i="12"/>
  <c r="H142" i="12"/>
  <c r="I142" i="12"/>
  <c r="J142" i="12"/>
  <c r="K142" i="12"/>
  <c r="L142" i="12"/>
  <c r="B143" i="12"/>
  <c r="C143" i="12"/>
  <c r="D143" i="12"/>
  <c r="E143" i="12"/>
  <c r="F143" i="12"/>
  <c r="G143" i="12"/>
  <c r="H143" i="12"/>
  <c r="I143" i="12"/>
  <c r="J143" i="12"/>
  <c r="K143" i="12"/>
  <c r="L143" i="12"/>
  <c r="B144" i="12"/>
  <c r="C144" i="12"/>
  <c r="D144" i="12"/>
  <c r="E144" i="12"/>
  <c r="F144" i="12"/>
  <c r="G144" i="12"/>
  <c r="H144" i="12"/>
  <c r="I144" i="12"/>
  <c r="J144" i="12"/>
  <c r="K144" i="12"/>
  <c r="L144" i="12"/>
  <c r="B145" i="12"/>
  <c r="C145" i="12"/>
  <c r="D145" i="12"/>
  <c r="E145" i="12"/>
  <c r="F145" i="12"/>
  <c r="G145" i="12"/>
  <c r="H145" i="12"/>
  <c r="I145" i="12"/>
  <c r="J145" i="12"/>
  <c r="K145" i="12"/>
  <c r="L145" i="12"/>
  <c r="B146" i="12"/>
  <c r="C146" i="12"/>
  <c r="D146" i="12"/>
  <c r="E146" i="12"/>
  <c r="F146" i="12"/>
  <c r="G146" i="12"/>
  <c r="H146" i="12"/>
  <c r="I146" i="12"/>
  <c r="J146" i="12"/>
  <c r="K146" i="12"/>
  <c r="L146" i="12"/>
  <c r="B147" i="12"/>
  <c r="C147" i="12"/>
  <c r="D147" i="12"/>
  <c r="E147" i="12"/>
  <c r="F147" i="12"/>
  <c r="G147" i="12"/>
  <c r="H147" i="12"/>
  <c r="I147" i="12"/>
  <c r="J147" i="12"/>
  <c r="K147" i="12"/>
  <c r="L147" i="12"/>
  <c r="B148" i="12"/>
  <c r="C148" i="12"/>
  <c r="D148" i="12"/>
  <c r="E148" i="12"/>
  <c r="F148" i="12"/>
  <c r="G148" i="12"/>
  <c r="H148" i="12"/>
  <c r="I148" i="12"/>
  <c r="J148" i="12"/>
  <c r="K148" i="12"/>
  <c r="L148" i="12"/>
  <c r="B149" i="12"/>
  <c r="C149" i="12"/>
  <c r="D149" i="12"/>
  <c r="E149" i="12"/>
  <c r="F149" i="12"/>
  <c r="G149" i="12"/>
  <c r="H149" i="12"/>
  <c r="I149" i="12"/>
  <c r="J149" i="12"/>
  <c r="K149" i="12"/>
  <c r="L149" i="12"/>
  <c r="B150" i="12"/>
  <c r="C150" i="12"/>
  <c r="D150" i="12"/>
  <c r="E150" i="12"/>
  <c r="F150" i="12"/>
  <c r="G150" i="12"/>
  <c r="H150" i="12"/>
  <c r="I150" i="12"/>
  <c r="J150" i="12"/>
  <c r="K150" i="12"/>
  <c r="L150" i="12"/>
  <c r="B151" i="12"/>
  <c r="C151" i="12"/>
  <c r="D151" i="12"/>
  <c r="E151" i="12"/>
  <c r="F151" i="12"/>
  <c r="G151" i="12"/>
  <c r="H151" i="12"/>
  <c r="I151" i="12"/>
  <c r="J151" i="12"/>
  <c r="K151" i="12"/>
  <c r="L151" i="12"/>
  <c r="B152" i="12"/>
  <c r="C152" i="12"/>
  <c r="D152" i="12"/>
  <c r="E152" i="12"/>
  <c r="F152" i="12"/>
  <c r="G152" i="12"/>
  <c r="H152" i="12"/>
  <c r="I152" i="12"/>
  <c r="J152" i="12"/>
  <c r="K152" i="12"/>
  <c r="L152" i="12"/>
  <c r="B153" i="12"/>
  <c r="C153" i="12"/>
  <c r="D153" i="12"/>
  <c r="E153" i="12"/>
  <c r="F153" i="12"/>
  <c r="G153" i="12"/>
  <c r="H153" i="12"/>
  <c r="I153" i="12"/>
  <c r="J153" i="12"/>
  <c r="K153" i="12"/>
  <c r="L153" i="12"/>
  <c r="B154" i="12"/>
  <c r="C154" i="12"/>
  <c r="D154" i="12"/>
  <c r="E154" i="12"/>
  <c r="F154" i="12"/>
  <c r="G154" i="12"/>
  <c r="H154" i="12"/>
  <c r="I154" i="12"/>
  <c r="J154" i="12"/>
  <c r="K154" i="12"/>
  <c r="L154" i="12"/>
  <c r="B155" i="12"/>
  <c r="C155" i="12"/>
  <c r="D155" i="12"/>
  <c r="E155" i="12"/>
  <c r="F155" i="12"/>
  <c r="G155" i="12"/>
  <c r="H155" i="12"/>
  <c r="I155" i="12"/>
  <c r="J155" i="12"/>
  <c r="K155" i="12"/>
  <c r="L155" i="12"/>
  <c r="B156" i="12"/>
  <c r="C156" i="12"/>
  <c r="D156" i="12"/>
  <c r="E156" i="12"/>
  <c r="F156" i="12"/>
  <c r="G156" i="12"/>
  <c r="H156" i="12"/>
  <c r="I156" i="12"/>
  <c r="J156" i="12"/>
  <c r="K156" i="12"/>
  <c r="L156" i="12"/>
  <c r="B157" i="12"/>
  <c r="C157" i="12"/>
  <c r="D157" i="12"/>
  <c r="E157" i="12"/>
  <c r="F157" i="12"/>
  <c r="G157" i="12"/>
  <c r="H157" i="12"/>
  <c r="I157" i="12"/>
  <c r="J157" i="12"/>
  <c r="K157" i="12"/>
  <c r="L157" i="12"/>
  <c r="B158" i="12"/>
  <c r="C158" i="12"/>
  <c r="D158" i="12"/>
  <c r="E158" i="12"/>
  <c r="F158" i="12"/>
  <c r="G158" i="12"/>
  <c r="H158" i="12"/>
  <c r="I158" i="12"/>
  <c r="J158" i="12"/>
  <c r="K158" i="12"/>
  <c r="L158" i="12"/>
  <c r="B159" i="12"/>
  <c r="C159" i="12"/>
  <c r="D159" i="12"/>
  <c r="E159" i="12"/>
  <c r="F159" i="12"/>
  <c r="G159" i="12"/>
  <c r="H159" i="12"/>
  <c r="I159" i="12"/>
  <c r="J159" i="12"/>
  <c r="K159" i="12"/>
  <c r="L159" i="12"/>
  <c r="B160" i="12"/>
  <c r="C160" i="12"/>
  <c r="D160" i="12"/>
  <c r="E160" i="12"/>
  <c r="F160" i="12"/>
  <c r="G160" i="12"/>
  <c r="H160" i="12"/>
  <c r="I160" i="12"/>
  <c r="J160" i="12"/>
  <c r="K160" i="12"/>
  <c r="L160" i="12"/>
  <c r="B161" i="12"/>
  <c r="C161" i="12"/>
  <c r="D161" i="12"/>
  <c r="E161" i="12"/>
  <c r="F161" i="12"/>
  <c r="G161" i="12"/>
  <c r="H161" i="12"/>
  <c r="I161" i="12"/>
  <c r="J161" i="12"/>
  <c r="K161" i="12"/>
  <c r="L161" i="12"/>
  <c r="B162" i="12"/>
  <c r="C162" i="12"/>
  <c r="D162" i="12"/>
  <c r="E162" i="12"/>
  <c r="F162" i="12"/>
  <c r="G162" i="12"/>
  <c r="H162" i="12"/>
  <c r="I162" i="12"/>
  <c r="J162" i="12"/>
  <c r="K162" i="12"/>
  <c r="L162" i="12"/>
  <c r="B163" i="12"/>
  <c r="C163" i="12"/>
  <c r="D163" i="12"/>
  <c r="E163" i="12"/>
  <c r="F163" i="12"/>
  <c r="G163" i="12"/>
  <c r="H163" i="12"/>
  <c r="I163" i="12"/>
  <c r="J163" i="12"/>
  <c r="K163" i="12"/>
  <c r="L163" i="12"/>
  <c r="B164" i="12"/>
  <c r="C164" i="12"/>
  <c r="D164" i="12"/>
  <c r="E164" i="12"/>
  <c r="F164" i="12"/>
  <c r="G164" i="12"/>
  <c r="H164" i="12"/>
  <c r="I164" i="12"/>
  <c r="J164" i="12"/>
  <c r="K164" i="12"/>
  <c r="L164" i="12"/>
  <c r="B165" i="12"/>
  <c r="C165" i="12"/>
  <c r="D165" i="12"/>
  <c r="E165" i="12"/>
  <c r="F165" i="12"/>
  <c r="G165" i="12"/>
  <c r="H165" i="12"/>
  <c r="I165" i="12"/>
  <c r="J165" i="12"/>
  <c r="K165" i="12"/>
  <c r="L165" i="12"/>
  <c r="B166" i="12"/>
  <c r="C166" i="12"/>
  <c r="D166" i="12"/>
  <c r="E166" i="12"/>
  <c r="F166" i="12"/>
  <c r="G166" i="12"/>
  <c r="H166" i="12"/>
  <c r="I166" i="12"/>
  <c r="J166" i="12"/>
  <c r="K166" i="12"/>
  <c r="L166" i="12"/>
  <c r="B167" i="12"/>
  <c r="C167" i="12"/>
  <c r="D167" i="12"/>
  <c r="E167" i="12"/>
  <c r="F167" i="12"/>
  <c r="G167" i="12"/>
  <c r="H167" i="12"/>
  <c r="I167" i="12"/>
  <c r="J167" i="12"/>
  <c r="K167" i="12"/>
  <c r="L167" i="12"/>
  <c r="B168" i="12"/>
  <c r="C168" i="12"/>
  <c r="D168" i="12"/>
  <c r="E168" i="12"/>
  <c r="F168" i="12"/>
  <c r="G168" i="12"/>
  <c r="H168" i="12"/>
  <c r="I168" i="12"/>
  <c r="J168" i="12"/>
  <c r="K168" i="12"/>
  <c r="L168" i="12"/>
  <c r="B169" i="12"/>
  <c r="C169" i="12"/>
  <c r="D169" i="12"/>
  <c r="E169" i="12"/>
  <c r="F169" i="12"/>
  <c r="G169" i="12"/>
  <c r="H169" i="12"/>
  <c r="I169" i="12"/>
  <c r="J169" i="12"/>
  <c r="K169" i="12"/>
  <c r="L169" i="12"/>
  <c r="B170" i="12"/>
  <c r="C170" i="12"/>
  <c r="D170" i="12"/>
  <c r="E170" i="12"/>
  <c r="F170" i="12"/>
  <c r="G170" i="12"/>
  <c r="H170" i="12"/>
  <c r="I170" i="12"/>
  <c r="J170" i="12"/>
  <c r="K170" i="12"/>
  <c r="L170" i="12"/>
  <c r="B171" i="12"/>
  <c r="C171" i="12"/>
  <c r="D171" i="12"/>
  <c r="E171" i="12"/>
  <c r="F171" i="12"/>
  <c r="G171" i="12"/>
  <c r="H171" i="12"/>
  <c r="I171" i="12"/>
  <c r="J171" i="12"/>
  <c r="K171" i="12"/>
  <c r="L171" i="12"/>
  <c r="B172" i="12"/>
  <c r="C172" i="12"/>
  <c r="D172" i="12"/>
  <c r="E172" i="12"/>
  <c r="F172" i="12"/>
  <c r="G172" i="12"/>
  <c r="H172" i="12"/>
  <c r="I172" i="12"/>
  <c r="J172" i="12"/>
  <c r="K172" i="12"/>
  <c r="L172" i="12"/>
  <c r="B173" i="12"/>
  <c r="C173" i="12"/>
  <c r="D173" i="12"/>
  <c r="E173" i="12"/>
  <c r="F173" i="12"/>
  <c r="G173" i="12"/>
  <c r="H173" i="12"/>
  <c r="I173" i="12"/>
  <c r="J173" i="12"/>
  <c r="K173" i="12"/>
  <c r="L173" i="12"/>
  <c r="B174" i="12"/>
  <c r="C174" i="12"/>
  <c r="D174" i="12"/>
  <c r="E174" i="12"/>
  <c r="F174" i="12"/>
  <c r="G174" i="12"/>
  <c r="H174" i="12"/>
  <c r="I174" i="12"/>
  <c r="J174" i="12"/>
  <c r="K174" i="12"/>
  <c r="L174" i="12"/>
  <c r="B175" i="12"/>
  <c r="C175" i="12"/>
  <c r="D175" i="12"/>
  <c r="E175" i="12"/>
  <c r="F175" i="12"/>
  <c r="G175" i="12"/>
  <c r="H175" i="12"/>
  <c r="I175" i="12"/>
  <c r="J175" i="12"/>
  <c r="K175" i="12"/>
  <c r="L175" i="12"/>
  <c r="B176" i="12"/>
  <c r="C176" i="12"/>
  <c r="D176" i="12"/>
  <c r="E176" i="12"/>
  <c r="F176" i="12"/>
  <c r="G176" i="12"/>
  <c r="H176" i="12"/>
  <c r="I176" i="12"/>
  <c r="J176" i="12"/>
  <c r="K176" i="12"/>
  <c r="L176" i="12"/>
  <c r="B177" i="12"/>
  <c r="C177" i="12"/>
  <c r="D177" i="12"/>
  <c r="E177" i="12"/>
  <c r="F177" i="12"/>
  <c r="G177" i="12"/>
  <c r="H177" i="12"/>
  <c r="I177" i="12"/>
  <c r="J177" i="12"/>
  <c r="K177" i="12"/>
  <c r="L177" i="12"/>
  <c r="B178" i="12"/>
  <c r="C178" i="12"/>
  <c r="D178" i="12"/>
  <c r="E178" i="12"/>
  <c r="F178" i="12"/>
  <c r="G178" i="12"/>
  <c r="H178" i="12"/>
  <c r="I178" i="12"/>
  <c r="J178" i="12"/>
  <c r="K178" i="12"/>
  <c r="L178" i="12"/>
  <c r="K6" i="12"/>
  <c r="L6" i="12" s="1"/>
  <c r="J6" i="12"/>
  <c r="I6" i="12"/>
  <c r="H6" i="12"/>
  <c r="G6" i="12"/>
  <c r="F6" i="12"/>
  <c r="E6" i="12"/>
  <c r="D6" i="12"/>
  <c r="C6" i="12"/>
  <c r="B6" i="12"/>
  <c r="I180" i="11"/>
  <c r="J180" i="11"/>
  <c r="H180" i="11"/>
  <c r="Q8" i="11"/>
  <c r="Q9" i="11"/>
  <c r="Q10" i="11"/>
  <c r="Q11" i="11"/>
  <c r="Q12" i="11"/>
  <c r="Q13" i="11"/>
  <c r="Q14" i="11"/>
  <c r="Q15" i="11"/>
  <c r="Q16" i="11"/>
  <c r="Q17" i="11"/>
  <c r="Q18" i="11"/>
  <c r="Q19" i="11"/>
  <c r="Q20" i="11"/>
  <c r="Q21" i="11"/>
  <c r="Q22" i="11"/>
  <c r="Q23" i="11"/>
  <c r="Q24" i="11"/>
  <c r="Q25" i="11"/>
  <c r="Q26" i="11"/>
  <c r="Q27" i="11"/>
  <c r="Q28" i="11"/>
  <c r="Q29" i="11"/>
  <c r="Q30" i="11"/>
  <c r="Q31" i="11"/>
  <c r="Q32" i="11"/>
  <c r="Q33" i="11"/>
  <c r="Q34" i="11"/>
  <c r="Q35" i="11"/>
  <c r="Q36" i="11"/>
  <c r="Q37" i="11"/>
  <c r="Q38" i="11"/>
  <c r="Q39" i="11"/>
  <c r="Q40" i="11"/>
  <c r="Q41" i="11"/>
  <c r="Q42" i="11"/>
  <c r="Q43" i="11"/>
  <c r="Q44" i="11"/>
  <c r="Q45" i="11"/>
  <c r="Q46" i="11"/>
  <c r="Q47" i="11"/>
  <c r="Q48" i="11"/>
  <c r="Q49" i="11"/>
  <c r="Q50" i="11"/>
  <c r="Q51" i="11"/>
  <c r="Q52" i="11"/>
  <c r="Q53" i="11"/>
  <c r="Q54" i="11"/>
  <c r="Q55" i="11"/>
  <c r="Q56" i="11"/>
  <c r="Q57" i="11"/>
  <c r="Q58" i="11"/>
  <c r="Q59" i="11"/>
  <c r="Q60" i="11"/>
  <c r="Q61" i="11"/>
  <c r="Q62" i="11"/>
  <c r="Q63" i="11"/>
  <c r="Q64" i="11"/>
  <c r="Q65" i="11"/>
  <c r="Q66" i="11"/>
  <c r="Q67" i="11"/>
  <c r="Q68" i="11"/>
  <c r="Q69" i="11"/>
  <c r="Q70" i="11"/>
  <c r="Q71" i="11"/>
  <c r="Q72" i="11"/>
  <c r="Q73" i="11"/>
  <c r="Q74" i="11"/>
  <c r="Q75" i="11"/>
  <c r="Q76" i="11"/>
  <c r="Q77" i="11"/>
  <c r="Q78" i="11"/>
  <c r="Q79" i="11"/>
  <c r="Q80" i="11"/>
  <c r="Q81" i="11"/>
  <c r="Q82" i="11"/>
  <c r="Q83" i="11"/>
  <c r="Q84" i="11"/>
  <c r="Q85" i="11"/>
  <c r="Q86" i="11"/>
  <c r="Q87" i="11"/>
  <c r="Q88" i="11"/>
  <c r="Q89" i="11"/>
  <c r="Q90" i="11"/>
  <c r="Q91" i="11"/>
  <c r="Q92" i="11"/>
  <c r="Q93" i="11"/>
  <c r="Q94" i="11"/>
  <c r="Q95" i="11"/>
  <c r="Q96" i="11"/>
  <c r="Q97" i="11"/>
  <c r="Q98" i="11"/>
  <c r="Q99" i="11"/>
  <c r="Q100" i="11"/>
  <c r="Q101" i="11"/>
  <c r="Q102" i="11"/>
  <c r="Q103" i="11"/>
  <c r="Q104" i="11"/>
  <c r="Q105" i="11"/>
  <c r="Q106" i="11"/>
  <c r="Q107" i="11"/>
  <c r="Q108" i="11"/>
  <c r="Q109" i="11"/>
  <c r="Q110" i="11"/>
  <c r="Q111" i="11"/>
  <c r="Q112" i="11"/>
  <c r="Q113" i="11"/>
  <c r="Q114" i="11"/>
  <c r="Q115" i="11"/>
  <c r="Q116" i="11"/>
  <c r="Q117" i="11"/>
  <c r="Q118" i="11"/>
  <c r="Q119" i="11"/>
  <c r="Q120" i="11"/>
  <c r="Q121" i="11"/>
  <c r="Q122" i="11"/>
  <c r="Q123" i="11"/>
  <c r="Q124" i="11"/>
  <c r="Q125" i="11"/>
  <c r="Q126" i="11"/>
  <c r="Q127" i="11"/>
  <c r="Q128" i="11"/>
  <c r="Q129" i="11"/>
  <c r="Q130" i="11"/>
  <c r="Q131" i="11"/>
  <c r="Q132" i="11"/>
  <c r="Q133" i="11"/>
  <c r="Q134" i="11"/>
  <c r="Q135" i="11"/>
  <c r="Q136" i="11"/>
  <c r="Q137" i="11"/>
  <c r="Q138" i="11"/>
  <c r="Q139" i="11"/>
  <c r="Q140" i="11"/>
  <c r="Q141" i="11"/>
  <c r="Q142" i="11"/>
  <c r="Q143" i="11"/>
  <c r="Q144" i="11"/>
  <c r="Q145" i="11"/>
  <c r="Q146" i="11"/>
  <c r="Q147" i="11"/>
  <c r="Q148" i="11"/>
  <c r="Q149" i="11"/>
  <c r="Q150" i="11"/>
  <c r="Q151" i="11"/>
  <c r="Q152" i="11"/>
  <c r="Q153" i="11"/>
  <c r="Q154" i="11"/>
  <c r="Q155" i="11"/>
  <c r="Q156" i="11"/>
  <c r="Q157" i="11"/>
  <c r="Q158" i="11"/>
  <c r="Q159" i="11"/>
  <c r="Q160" i="11"/>
  <c r="Q161" i="11"/>
  <c r="Q162" i="11"/>
  <c r="Q163" i="11"/>
  <c r="Q164" i="11"/>
  <c r="Q165" i="11"/>
  <c r="Q166" i="11"/>
  <c r="Q167" i="11"/>
  <c r="Q168" i="11"/>
  <c r="Q169" i="11"/>
  <c r="Q170" i="11"/>
  <c r="Q171" i="11"/>
  <c r="Q172" i="11"/>
  <c r="Q173" i="11"/>
  <c r="Q174" i="11"/>
  <c r="Q175" i="11"/>
  <c r="Q176" i="11"/>
  <c r="Q177" i="11"/>
  <c r="Q178" i="11"/>
  <c r="Q179" i="11"/>
  <c r="Q7" i="11"/>
  <c r="N85" i="11"/>
  <c r="O85" i="11" s="1"/>
  <c r="K85" i="11" s="1"/>
  <c r="N86" i="11"/>
  <c r="O86" i="11" s="1"/>
  <c r="K86" i="11" s="1"/>
  <c r="N87" i="11"/>
  <c r="O87" i="11"/>
  <c r="K87" i="11" s="1"/>
  <c r="N88" i="11"/>
  <c r="O88" i="11" s="1"/>
  <c r="K88" i="11" s="1"/>
  <c r="N89" i="11"/>
  <c r="O89" i="11"/>
  <c r="K89" i="11" s="1"/>
  <c r="N90" i="11"/>
  <c r="O90" i="11" s="1"/>
  <c r="K90" i="11" s="1"/>
  <c r="N91" i="11"/>
  <c r="O91" i="11" s="1"/>
  <c r="K91" i="11" s="1"/>
  <c r="N92" i="11"/>
  <c r="O92" i="11"/>
  <c r="K92" i="11" s="1"/>
  <c r="N93" i="11"/>
  <c r="O93" i="11"/>
  <c r="K93" i="11" s="1"/>
  <c r="N94" i="11"/>
  <c r="O94" i="11"/>
  <c r="K94" i="11" s="1"/>
  <c r="N95" i="11"/>
  <c r="O95" i="11" s="1"/>
  <c r="K95" i="11" s="1"/>
  <c r="N96" i="11"/>
  <c r="O96" i="11" s="1"/>
  <c r="K96" i="11" s="1"/>
  <c r="N97" i="11"/>
  <c r="O97" i="11" s="1"/>
  <c r="K97" i="11" s="1"/>
  <c r="N98" i="11"/>
  <c r="O98" i="11" s="1"/>
  <c r="K98" i="11" s="1"/>
  <c r="N99" i="11"/>
  <c r="O99" i="11"/>
  <c r="K99" i="11" s="1"/>
  <c r="N100" i="11"/>
  <c r="O100" i="11" s="1"/>
  <c r="K100" i="11" s="1"/>
  <c r="N101" i="11"/>
  <c r="O101" i="11" s="1"/>
  <c r="K101" i="11" s="1"/>
  <c r="N102" i="11"/>
  <c r="O102" i="11" s="1"/>
  <c r="K102" i="11" s="1"/>
  <c r="N103" i="11"/>
  <c r="O103" i="11"/>
  <c r="K103" i="11" s="1"/>
  <c r="N104" i="11"/>
  <c r="O104" i="11" s="1"/>
  <c r="K104" i="11" s="1"/>
  <c r="N105" i="11"/>
  <c r="O105" i="11" s="1"/>
  <c r="K105" i="11" s="1"/>
  <c r="N106" i="11"/>
  <c r="O106" i="11" s="1"/>
  <c r="K106" i="11" s="1"/>
  <c r="N107" i="11"/>
  <c r="O107" i="11" s="1"/>
  <c r="K107" i="11" s="1"/>
  <c r="N108" i="11"/>
  <c r="O108" i="11" s="1"/>
  <c r="K108" i="11" s="1"/>
  <c r="N109" i="11"/>
  <c r="O109" i="11" s="1"/>
  <c r="K109" i="11" s="1"/>
  <c r="N110" i="11"/>
  <c r="O110" i="11" s="1"/>
  <c r="K110" i="11" s="1"/>
  <c r="N111" i="11"/>
  <c r="O111" i="11" s="1"/>
  <c r="K111" i="11" s="1"/>
  <c r="N112" i="11"/>
  <c r="O112" i="11" s="1"/>
  <c r="K112" i="11" s="1"/>
  <c r="N113" i="11"/>
  <c r="O113" i="11" s="1"/>
  <c r="K113" i="11" s="1"/>
  <c r="N114" i="11"/>
  <c r="O114" i="11" s="1"/>
  <c r="K114" i="11" s="1"/>
  <c r="N115" i="11"/>
  <c r="O115" i="11" s="1"/>
  <c r="K115" i="11" s="1"/>
  <c r="N116" i="11"/>
  <c r="O116" i="11" s="1"/>
  <c r="K116" i="11" s="1"/>
  <c r="N117" i="11"/>
  <c r="O117" i="11" s="1"/>
  <c r="K117" i="11" s="1"/>
  <c r="N118" i="11"/>
  <c r="O118" i="11" s="1"/>
  <c r="K118" i="11" s="1"/>
  <c r="N119" i="11"/>
  <c r="O119" i="11" s="1"/>
  <c r="K119" i="11" s="1"/>
  <c r="N120" i="11"/>
  <c r="O120" i="11" s="1"/>
  <c r="K120" i="11" s="1"/>
  <c r="N121" i="11"/>
  <c r="O121" i="11" s="1"/>
  <c r="K121" i="11" s="1"/>
  <c r="N122" i="11"/>
  <c r="O122" i="11" s="1"/>
  <c r="K122" i="11" s="1"/>
  <c r="N123" i="11"/>
  <c r="O123" i="11" s="1"/>
  <c r="K123" i="11" s="1"/>
  <c r="N124" i="11"/>
  <c r="O124" i="11" s="1"/>
  <c r="K124" i="11" s="1"/>
  <c r="N125" i="11"/>
  <c r="O125" i="11" s="1"/>
  <c r="K125" i="11" s="1"/>
  <c r="N126" i="11"/>
  <c r="O126" i="11" s="1"/>
  <c r="K126" i="11" s="1"/>
  <c r="N127" i="11"/>
  <c r="O127" i="11" s="1"/>
  <c r="K127" i="11" s="1"/>
  <c r="N128" i="11"/>
  <c r="O128" i="11" s="1"/>
  <c r="K128" i="11" s="1"/>
  <c r="N129" i="11"/>
  <c r="O129" i="11" s="1"/>
  <c r="K129" i="11" s="1"/>
  <c r="N130" i="11"/>
  <c r="O130" i="11" s="1"/>
  <c r="K130" i="11" s="1"/>
  <c r="N131" i="11"/>
  <c r="O131" i="11" s="1"/>
  <c r="K131" i="11" s="1"/>
  <c r="N132" i="11"/>
  <c r="O132" i="11" s="1"/>
  <c r="K132" i="11" s="1"/>
  <c r="N133" i="11"/>
  <c r="O133" i="11" s="1"/>
  <c r="K133" i="11" s="1"/>
  <c r="N134" i="11"/>
  <c r="O134" i="11" s="1"/>
  <c r="K134" i="11" s="1"/>
  <c r="N135" i="11"/>
  <c r="O135" i="11" s="1"/>
  <c r="K135" i="11" s="1"/>
  <c r="N136" i="11"/>
  <c r="O136" i="11" s="1"/>
  <c r="K136" i="11" s="1"/>
  <c r="N137" i="11"/>
  <c r="O137" i="11" s="1"/>
  <c r="K137" i="11" s="1"/>
  <c r="N138" i="11"/>
  <c r="O138" i="11" s="1"/>
  <c r="K138" i="11" s="1"/>
  <c r="N139" i="11"/>
  <c r="O139" i="11" s="1"/>
  <c r="K139" i="11" s="1"/>
  <c r="N140" i="11"/>
  <c r="O140" i="11" s="1"/>
  <c r="K140" i="11" s="1"/>
  <c r="N141" i="11"/>
  <c r="O141" i="11" s="1"/>
  <c r="K141" i="11" s="1"/>
  <c r="N142" i="11"/>
  <c r="O142" i="11"/>
  <c r="K142" i="11" s="1"/>
  <c r="N143" i="11"/>
  <c r="O143" i="11" s="1"/>
  <c r="K143" i="11" s="1"/>
  <c r="N144" i="11"/>
  <c r="O144" i="11" s="1"/>
  <c r="K144" i="11" s="1"/>
  <c r="N145" i="11"/>
  <c r="O145" i="11" s="1"/>
  <c r="K145" i="11" s="1"/>
  <c r="N146" i="11"/>
  <c r="O146" i="11" s="1"/>
  <c r="K146" i="11" s="1"/>
  <c r="N147" i="11"/>
  <c r="O147" i="11" s="1"/>
  <c r="K147" i="11" s="1"/>
  <c r="N148" i="11"/>
  <c r="O148" i="11" s="1"/>
  <c r="K148" i="11" s="1"/>
  <c r="N149" i="11"/>
  <c r="O149" i="11" s="1"/>
  <c r="K149" i="11" s="1"/>
  <c r="N150" i="11"/>
  <c r="O150" i="11" s="1"/>
  <c r="K150" i="11" s="1"/>
  <c r="N151" i="11"/>
  <c r="O151" i="11" s="1"/>
  <c r="K151" i="11" s="1"/>
  <c r="N152" i="11"/>
  <c r="O152" i="11" s="1"/>
  <c r="K152" i="11" s="1"/>
  <c r="N153" i="11"/>
  <c r="O153" i="11" s="1"/>
  <c r="K153" i="11" s="1"/>
  <c r="N154" i="11"/>
  <c r="O154" i="11" s="1"/>
  <c r="K154" i="11" s="1"/>
  <c r="N155" i="11"/>
  <c r="O155" i="11" s="1"/>
  <c r="K155" i="11" s="1"/>
  <c r="N156" i="11"/>
  <c r="O156" i="11" s="1"/>
  <c r="K156" i="11" s="1"/>
  <c r="N157" i="11"/>
  <c r="O157" i="11"/>
  <c r="K157" i="11" s="1"/>
  <c r="N158" i="11"/>
  <c r="O158" i="11" s="1"/>
  <c r="K158" i="11" s="1"/>
  <c r="N159" i="11"/>
  <c r="O159" i="11" s="1"/>
  <c r="K159" i="11" s="1"/>
  <c r="N160" i="11"/>
  <c r="O160" i="11" s="1"/>
  <c r="K160" i="11" s="1"/>
  <c r="N161" i="11"/>
  <c r="O161" i="11" s="1"/>
  <c r="K161" i="11" s="1"/>
  <c r="N162" i="11"/>
  <c r="O162" i="11" s="1"/>
  <c r="K162" i="11" s="1"/>
  <c r="N163" i="11"/>
  <c r="O163" i="11" s="1"/>
  <c r="K163" i="11" s="1"/>
  <c r="N164" i="11"/>
  <c r="O164" i="11" s="1"/>
  <c r="K164" i="11" s="1"/>
  <c r="N165" i="11"/>
  <c r="O165" i="11" s="1"/>
  <c r="K165" i="11" s="1"/>
  <c r="N166" i="11"/>
  <c r="O166" i="11" s="1"/>
  <c r="K166" i="11" s="1"/>
  <c r="N167" i="11"/>
  <c r="O167" i="11" s="1"/>
  <c r="K167" i="11" s="1"/>
  <c r="N168" i="11"/>
  <c r="O168" i="11" s="1"/>
  <c r="K168" i="11" s="1"/>
  <c r="N169" i="11"/>
  <c r="O169" i="11" s="1"/>
  <c r="K169" i="11" s="1"/>
  <c r="N170" i="11"/>
  <c r="O170" i="11" s="1"/>
  <c r="K170" i="11" s="1"/>
  <c r="N171" i="11"/>
  <c r="O171" i="11"/>
  <c r="K171" i="11" s="1"/>
  <c r="N172" i="11"/>
  <c r="O172" i="11" s="1"/>
  <c r="K172" i="11" s="1"/>
  <c r="N173" i="11"/>
  <c r="O173" i="11" s="1"/>
  <c r="K173" i="11" s="1"/>
  <c r="N174" i="11"/>
  <c r="O174" i="11" s="1"/>
  <c r="K174" i="11" s="1"/>
  <c r="N175" i="11"/>
  <c r="O175" i="11" s="1"/>
  <c r="K175" i="11" s="1"/>
  <c r="N176" i="11"/>
  <c r="O176" i="11" s="1"/>
  <c r="K176" i="11" s="1"/>
  <c r="N177" i="11"/>
  <c r="O177" i="11" s="1"/>
  <c r="K177" i="11" s="1"/>
  <c r="N178" i="11"/>
  <c r="O178" i="11" s="1"/>
  <c r="K178" i="11" s="1"/>
  <c r="N179" i="11"/>
  <c r="O179" i="11" s="1"/>
  <c r="K179" i="11" s="1"/>
  <c r="N84" i="11"/>
  <c r="O84" i="11" s="1"/>
  <c r="K84" i="11" s="1"/>
  <c r="N75" i="11"/>
  <c r="O75" i="11" s="1"/>
  <c r="K75" i="11" s="1"/>
  <c r="N76" i="11"/>
  <c r="O76" i="11" s="1"/>
  <c r="K76" i="11" s="1"/>
  <c r="N77" i="11"/>
  <c r="O77" i="11" s="1"/>
  <c r="K77" i="11" s="1"/>
  <c r="N78" i="11"/>
  <c r="O78" i="11" s="1"/>
  <c r="K78" i="11" s="1"/>
  <c r="N79" i="11"/>
  <c r="O79" i="11" s="1"/>
  <c r="K79" i="11" s="1"/>
  <c r="N80" i="11"/>
  <c r="O80" i="11" s="1"/>
  <c r="K80" i="11" s="1"/>
  <c r="N81" i="11"/>
  <c r="O81" i="11" s="1"/>
  <c r="K81" i="11" s="1"/>
  <c r="N82" i="11"/>
  <c r="O82" i="11" s="1"/>
  <c r="K82" i="11" s="1"/>
  <c r="N83" i="11"/>
  <c r="O83" i="11" s="1"/>
  <c r="K83" i="11" s="1"/>
  <c r="N8" i="11"/>
  <c r="O8" i="11" s="1"/>
  <c r="K8" i="11" s="1"/>
  <c r="N9" i="11"/>
  <c r="O9" i="11" s="1"/>
  <c r="K9" i="11" s="1"/>
  <c r="N10" i="11"/>
  <c r="O10" i="11" s="1"/>
  <c r="K10" i="11" s="1"/>
  <c r="N11" i="11"/>
  <c r="O11" i="11" s="1"/>
  <c r="K11" i="11" s="1"/>
  <c r="N12" i="11"/>
  <c r="O12" i="11" s="1"/>
  <c r="K12" i="11" s="1"/>
  <c r="N13" i="11"/>
  <c r="O13" i="11" s="1"/>
  <c r="K13" i="11" s="1"/>
  <c r="N14" i="11"/>
  <c r="O14" i="11" s="1"/>
  <c r="K14" i="11" s="1"/>
  <c r="N15" i="11"/>
  <c r="O15" i="11" s="1"/>
  <c r="K15" i="11" s="1"/>
  <c r="N16" i="11"/>
  <c r="O16" i="11" s="1"/>
  <c r="K16" i="11" s="1"/>
  <c r="N17" i="11"/>
  <c r="O17" i="11" s="1"/>
  <c r="K17" i="11" s="1"/>
  <c r="N18" i="11"/>
  <c r="O18" i="11" s="1"/>
  <c r="K18" i="11" s="1"/>
  <c r="N19" i="11"/>
  <c r="O19" i="11" s="1"/>
  <c r="K19" i="11" s="1"/>
  <c r="N20" i="11"/>
  <c r="O20" i="11" s="1"/>
  <c r="K20" i="11" s="1"/>
  <c r="N21" i="11"/>
  <c r="O21" i="11" s="1"/>
  <c r="K21" i="11" s="1"/>
  <c r="N22" i="11"/>
  <c r="O22" i="11" s="1"/>
  <c r="K22" i="11" s="1"/>
  <c r="N23" i="11"/>
  <c r="O23" i="11" s="1"/>
  <c r="K23" i="11" s="1"/>
  <c r="N24" i="11"/>
  <c r="O24" i="11" s="1"/>
  <c r="K24" i="11" s="1"/>
  <c r="N25" i="11"/>
  <c r="O25" i="11" s="1"/>
  <c r="K25" i="11" s="1"/>
  <c r="N26" i="11"/>
  <c r="O26" i="11"/>
  <c r="N27" i="11"/>
  <c r="O27" i="11" s="1"/>
  <c r="K27" i="11" s="1"/>
  <c r="N28" i="11"/>
  <c r="O28" i="11" s="1"/>
  <c r="K28" i="11" s="1"/>
  <c r="N29" i="11"/>
  <c r="O29" i="11" s="1"/>
  <c r="K29" i="11" s="1"/>
  <c r="N30" i="11"/>
  <c r="O30" i="11" s="1"/>
  <c r="K30" i="11" s="1"/>
  <c r="N31" i="11"/>
  <c r="O31" i="11" s="1"/>
  <c r="K31" i="11" s="1"/>
  <c r="N32" i="11"/>
  <c r="O32" i="11" s="1"/>
  <c r="K32" i="11" s="1"/>
  <c r="N33" i="11"/>
  <c r="O33" i="11" s="1"/>
  <c r="K33" i="11" s="1"/>
  <c r="N34" i="11"/>
  <c r="O34" i="11" s="1"/>
  <c r="K34" i="11" s="1"/>
  <c r="N35" i="11"/>
  <c r="O35" i="11" s="1"/>
  <c r="K35" i="11" s="1"/>
  <c r="N36" i="11"/>
  <c r="O36" i="11" s="1"/>
  <c r="K36" i="11" s="1"/>
  <c r="N37" i="11"/>
  <c r="O37" i="11" s="1"/>
  <c r="K37" i="11" s="1"/>
  <c r="N38" i="11"/>
  <c r="O38" i="11" s="1"/>
  <c r="K38" i="11" s="1"/>
  <c r="N39" i="11"/>
  <c r="O39" i="11" s="1"/>
  <c r="K39" i="11" s="1"/>
  <c r="N40" i="11"/>
  <c r="O40" i="11" s="1"/>
  <c r="K40" i="11" s="1"/>
  <c r="N41" i="11"/>
  <c r="O41" i="11" s="1"/>
  <c r="K41" i="11" s="1"/>
  <c r="N42" i="11"/>
  <c r="O42" i="11" s="1"/>
  <c r="K42" i="11" s="1"/>
  <c r="N43" i="11"/>
  <c r="O43" i="11" s="1"/>
  <c r="K43" i="11" s="1"/>
  <c r="N44" i="11"/>
  <c r="O44" i="11" s="1"/>
  <c r="K44" i="11" s="1"/>
  <c r="N45" i="11"/>
  <c r="O45" i="11" s="1"/>
  <c r="K45" i="11" s="1"/>
  <c r="N46" i="11"/>
  <c r="O46" i="11" s="1"/>
  <c r="K46" i="11" s="1"/>
  <c r="N47" i="11"/>
  <c r="O47" i="11" s="1"/>
  <c r="K47" i="11" s="1"/>
  <c r="N48" i="11"/>
  <c r="O48" i="11" s="1"/>
  <c r="K48" i="11" s="1"/>
  <c r="N49" i="11"/>
  <c r="O49" i="11" s="1"/>
  <c r="K49" i="11" s="1"/>
  <c r="N50" i="11"/>
  <c r="O50" i="11" s="1"/>
  <c r="K50" i="11" s="1"/>
  <c r="N51" i="11"/>
  <c r="O51" i="11" s="1"/>
  <c r="K51" i="11" s="1"/>
  <c r="N52" i="11"/>
  <c r="O52" i="11" s="1"/>
  <c r="K52" i="11" s="1"/>
  <c r="N53" i="11"/>
  <c r="O53" i="11" s="1"/>
  <c r="K53" i="11" s="1"/>
  <c r="N54" i="11"/>
  <c r="O54" i="11" s="1"/>
  <c r="K54" i="11" s="1"/>
  <c r="N55" i="11"/>
  <c r="O55" i="11" s="1"/>
  <c r="K55" i="11" s="1"/>
  <c r="N56" i="11"/>
  <c r="O56" i="11" s="1"/>
  <c r="K56" i="11" s="1"/>
  <c r="N57" i="11"/>
  <c r="O57" i="11" s="1"/>
  <c r="K57" i="11" s="1"/>
  <c r="N58" i="11"/>
  <c r="O58" i="11" s="1"/>
  <c r="K58" i="11" s="1"/>
  <c r="N59" i="11"/>
  <c r="O59" i="11" s="1"/>
  <c r="K59" i="11" s="1"/>
  <c r="N60" i="11"/>
  <c r="O60" i="11" s="1"/>
  <c r="K60" i="11" s="1"/>
  <c r="N61" i="11"/>
  <c r="O61" i="11" s="1"/>
  <c r="K61" i="11" s="1"/>
  <c r="N62" i="11"/>
  <c r="O62" i="11" s="1"/>
  <c r="K62" i="11" s="1"/>
  <c r="N63" i="11"/>
  <c r="O63" i="11" s="1"/>
  <c r="K63" i="11" s="1"/>
  <c r="N64" i="11"/>
  <c r="O64" i="11" s="1"/>
  <c r="K64" i="11" s="1"/>
  <c r="N65" i="11"/>
  <c r="O65" i="11" s="1"/>
  <c r="K65" i="11" s="1"/>
  <c r="N66" i="11"/>
  <c r="O66" i="11" s="1"/>
  <c r="K66" i="11" s="1"/>
  <c r="N67" i="11"/>
  <c r="O67" i="11" s="1"/>
  <c r="K67" i="11" s="1"/>
  <c r="N68" i="11"/>
  <c r="O68" i="11" s="1"/>
  <c r="K68" i="11" s="1"/>
  <c r="N69" i="11"/>
  <c r="O69" i="11" s="1"/>
  <c r="K69" i="11" s="1"/>
  <c r="N70" i="11"/>
  <c r="O70" i="11" s="1"/>
  <c r="K70" i="11" s="1"/>
  <c r="N71" i="11"/>
  <c r="O71" i="11" s="1"/>
  <c r="K71" i="11" s="1"/>
  <c r="N72" i="11"/>
  <c r="O72" i="11" s="1"/>
  <c r="K72" i="11" s="1"/>
  <c r="N73" i="11"/>
  <c r="O73" i="11" s="1"/>
  <c r="K73" i="11" s="1"/>
  <c r="N74" i="11"/>
  <c r="O74" i="11" s="1"/>
  <c r="K74" i="11" s="1"/>
  <c r="K26" i="11"/>
  <c r="N7" i="11"/>
  <c r="O7" i="11" s="1"/>
  <c r="K7" i="11" s="1"/>
  <c r="L89" i="11" l="1"/>
  <c r="R89" i="11"/>
  <c r="L90" i="11"/>
  <c r="R90" i="11"/>
  <c r="L91" i="11"/>
  <c r="R91" i="11"/>
  <c r="L92" i="11"/>
  <c r="R92" i="11"/>
  <c r="L93" i="11"/>
  <c r="R93" i="11"/>
  <c r="L94" i="11"/>
  <c r="R94" i="11"/>
  <c r="L95" i="11"/>
  <c r="R95" i="11"/>
  <c r="L96" i="11"/>
  <c r="R96" i="11"/>
  <c r="L97" i="11"/>
  <c r="R97" i="11"/>
  <c r="L98" i="11"/>
  <c r="R98" i="11"/>
  <c r="L99" i="11"/>
  <c r="R99" i="11"/>
  <c r="L100" i="11"/>
  <c r="R100" i="11"/>
  <c r="L101" i="11"/>
  <c r="R101" i="11"/>
  <c r="L102" i="11"/>
  <c r="R102" i="11"/>
  <c r="L103" i="11"/>
  <c r="R103" i="11"/>
  <c r="L104" i="11"/>
  <c r="R104" i="11"/>
  <c r="L105" i="11"/>
  <c r="R105" i="11"/>
  <c r="L106" i="11"/>
  <c r="R106" i="11"/>
  <c r="L107" i="11"/>
  <c r="R107" i="11"/>
  <c r="L108" i="11"/>
  <c r="R108" i="11"/>
  <c r="L109" i="11"/>
  <c r="R109" i="11"/>
  <c r="L110" i="11"/>
  <c r="R110" i="11"/>
  <c r="L111" i="11"/>
  <c r="R111" i="11"/>
  <c r="L112" i="11"/>
  <c r="R112" i="11"/>
  <c r="L113" i="11"/>
  <c r="R113" i="11"/>
  <c r="L114" i="11"/>
  <c r="R114" i="11"/>
  <c r="L115" i="11"/>
  <c r="R115" i="11"/>
  <c r="L116" i="11"/>
  <c r="R116" i="11"/>
  <c r="L117" i="11"/>
  <c r="R117" i="11"/>
  <c r="L118" i="11"/>
  <c r="R118" i="11"/>
  <c r="L119" i="11"/>
  <c r="R119" i="11"/>
  <c r="L120" i="11"/>
  <c r="R120" i="11"/>
  <c r="L121" i="11"/>
  <c r="R121" i="11"/>
  <c r="L122" i="11"/>
  <c r="R122" i="11"/>
  <c r="L123" i="11"/>
  <c r="R123" i="11"/>
  <c r="L124" i="11"/>
  <c r="R124" i="11"/>
  <c r="L125" i="11"/>
  <c r="R125" i="11"/>
  <c r="L126" i="11"/>
  <c r="R126" i="11"/>
  <c r="L158" i="11"/>
  <c r="R158" i="11"/>
  <c r="L159" i="11"/>
  <c r="R159" i="11"/>
  <c r="L160" i="11"/>
  <c r="R160" i="11"/>
  <c r="L161" i="11"/>
  <c r="R161" i="11"/>
  <c r="L162" i="11"/>
  <c r="R162" i="11"/>
  <c r="L163" i="11"/>
  <c r="R163" i="11"/>
  <c r="L164" i="11"/>
  <c r="R164" i="11"/>
  <c r="L165" i="11"/>
  <c r="R165" i="11"/>
  <c r="L166" i="11"/>
  <c r="R166" i="11"/>
  <c r="L167" i="11"/>
  <c r="R167" i="11"/>
  <c r="L168" i="11"/>
  <c r="R168" i="11"/>
  <c r="R169" i="11"/>
  <c r="L169" i="11"/>
  <c r="L170" i="11"/>
  <c r="R170" i="11"/>
  <c r="L171" i="11"/>
  <c r="R171" i="11"/>
  <c r="R86" i="11"/>
  <c r="L86" i="11"/>
  <c r="L87" i="11"/>
  <c r="R87" i="11"/>
  <c r="R88" i="11"/>
  <c r="L88" i="11"/>
  <c r="R7" i="11"/>
  <c r="K180" i="11"/>
  <c r="R85" i="11"/>
  <c r="L85" i="11"/>
  <c r="L152" i="11"/>
  <c r="R152" i="11"/>
  <c r="L153" i="11"/>
  <c r="R153" i="11"/>
  <c r="L154" i="11"/>
  <c r="R154" i="11"/>
  <c r="L155" i="11"/>
  <c r="R155" i="11"/>
  <c r="L156" i="11"/>
  <c r="R156" i="11"/>
  <c r="L157" i="11"/>
  <c r="R157" i="11"/>
  <c r="L84" i="11"/>
  <c r="R84" i="11"/>
  <c r="L75" i="11"/>
  <c r="R75" i="11"/>
  <c r="L76" i="11"/>
  <c r="R76" i="11"/>
  <c r="L77" i="11"/>
  <c r="R77" i="11"/>
  <c r="L8" i="11"/>
  <c r="R8" i="11"/>
  <c r="L12" i="11"/>
  <c r="R12" i="11"/>
  <c r="L23" i="11"/>
  <c r="R23" i="11"/>
  <c r="L25" i="11"/>
  <c r="R25" i="11"/>
  <c r="L27" i="11"/>
  <c r="R27" i="11"/>
  <c r="L28" i="11"/>
  <c r="R28" i="11"/>
  <c r="L29" i="11"/>
  <c r="R29" i="11"/>
  <c r="L30" i="11"/>
  <c r="R30" i="11"/>
  <c r="L31" i="11"/>
  <c r="R31" i="11"/>
  <c r="L32" i="11"/>
  <c r="R32" i="11"/>
  <c r="L33" i="11"/>
  <c r="R33" i="11"/>
  <c r="L34" i="11"/>
  <c r="R34" i="11"/>
  <c r="L35" i="11"/>
  <c r="R35" i="11"/>
  <c r="L36" i="11"/>
  <c r="R36" i="11"/>
  <c r="L129" i="11"/>
  <c r="R129" i="11"/>
  <c r="L130" i="11"/>
  <c r="R130" i="11"/>
  <c r="L131" i="11"/>
  <c r="R131" i="11"/>
  <c r="L132" i="11"/>
  <c r="R132" i="11"/>
  <c r="L133" i="11"/>
  <c r="R133" i="11"/>
  <c r="L134" i="11"/>
  <c r="R134" i="11"/>
  <c r="L135" i="11"/>
  <c r="R135" i="11"/>
  <c r="L136" i="11"/>
  <c r="R136" i="11"/>
  <c r="L137" i="11"/>
  <c r="R137" i="11"/>
  <c r="L138" i="11"/>
  <c r="R138" i="11"/>
  <c r="L139" i="11"/>
  <c r="R139" i="11"/>
  <c r="L140" i="11"/>
  <c r="R140" i="11"/>
  <c r="L141" i="11"/>
  <c r="R141" i="11"/>
  <c r="L142" i="11"/>
  <c r="R142" i="11"/>
  <c r="L143" i="11"/>
  <c r="R143" i="11"/>
  <c r="L144" i="11"/>
  <c r="R144" i="11"/>
  <c r="L145" i="11"/>
  <c r="R145" i="11"/>
  <c r="L146" i="11"/>
  <c r="R146" i="11"/>
  <c r="L147" i="11"/>
  <c r="R147" i="11"/>
  <c r="L148" i="11"/>
  <c r="R148" i="11"/>
  <c r="L149" i="11"/>
  <c r="R149" i="11"/>
  <c r="L150" i="11"/>
  <c r="R150" i="11"/>
  <c r="L151" i="11"/>
  <c r="R151" i="11"/>
  <c r="L172" i="11"/>
  <c r="R172" i="11"/>
  <c r="L173" i="11"/>
  <c r="R173" i="11"/>
  <c r="L174" i="11"/>
  <c r="R174" i="11"/>
  <c r="L175" i="11"/>
  <c r="R175" i="11"/>
  <c r="L176" i="11"/>
  <c r="R176" i="11"/>
  <c r="L177" i="11"/>
  <c r="R177" i="11"/>
  <c r="L178" i="11"/>
  <c r="R178" i="11"/>
  <c r="L179" i="11"/>
  <c r="R179" i="11"/>
  <c r="L127" i="11"/>
  <c r="R127" i="11"/>
  <c r="L128" i="11"/>
  <c r="R128" i="11"/>
  <c r="L78" i="11"/>
  <c r="R78" i="11"/>
  <c r="L79" i="11"/>
  <c r="R79" i="11"/>
  <c r="L80" i="11"/>
  <c r="R80" i="11"/>
  <c r="L81" i="11"/>
  <c r="R81" i="11"/>
  <c r="L82" i="11"/>
  <c r="R82" i="11"/>
  <c r="L83" i="11"/>
  <c r="R83" i="11"/>
  <c r="L67" i="11"/>
  <c r="R67" i="11"/>
  <c r="L68" i="11"/>
  <c r="R68" i="11"/>
  <c r="L69" i="11"/>
  <c r="R69" i="11"/>
  <c r="L70" i="11"/>
  <c r="R70" i="11"/>
  <c r="L71" i="11"/>
  <c r="R71" i="11"/>
  <c r="L72" i="11"/>
  <c r="R72" i="11"/>
  <c r="L73" i="11"/>
  <c r="R73" i="11"/>
  <c r="L74" i="11"/>
  <c r="R74" i="11"/>
  <c r="L37" i="11"/>
  <c r="R37" i="11"/>
  <c r="L38" i="11"/>
  <c r="R38" i="11"/>
  <c r="L39" i="11"/>
  <c r="R39" i="11"/>
  <c r="L40" i="11"/>
  <c r="R40" i="11"/>
  <c r="L41" i="11"/>
  <c r="R41" i="11"/>
  <c r="L42" i="11"/>
  <c r="R42" i="11"/>
  <c r="L43" i="11"/>
  <c r="R43" i="11"/>
  <c r="L44" i="11"/>
  <c r="R44" i="11"/>
  <c r="L45" i="11"/>
  <c r="R45" i="11"/>
  <c r="L46" i="11"/>
  <c r="R46" i="11"/>
  <c r="L47" i="11"/>
  <c r="R47" i="11"/>
  <c r="L48" i="11"/>
  <c r="R48" i="11"/>
  <c r="L49" i="11"/>
  <c r="R49" i="11"/>
  <c r="L50" i="11"/>
  <c r="R50" i="11"/>
  <c r="L51" i="11"/>
  <c r="R51" i="11"/>
  <c r="L52" i="11"/>
  <c r="R52" i="11"/>
  <c r="L53" i="11"/>
  <c r="R53" i="11"/>
  <c r="L54" i="11"/>
  <c r="R54" i="11"/>
  <c r="L55" i="11"/>
  <c r="R55" i="11"/>
  <c r="L56" i="11"/>
  <c r="R56" i="11"/>
  <c r="L57" i="11"/>
  <c r="R57" i="11"/>
  <c r="L58" i="11"/>
  <c r="R58" i="11"/>
  <c r="L59" i="11"/>
  <c r="R59" i="11"/>
  <c r="L60" i="11"/>
  <c r="R60" i="11"/>
  <c r="L61" i="11"/>
  <c r="R61" i="11"/>
  <c r="L62" i="11"/>
  <c r="R62" i="11"/>
  <c r="L63" i="11"/>
  <c r="R63" i="11"/>
  <c r="L64" i="11"/>
  <c r="R64" i="11"/>
  <c r="L65" i="11"/>
  <c r="R65" i="11"/>
  <c r="L66" i="11"/>
  <c r="R66" i="11"/>
  <c r="L24" i="11"/>
  <c r="R24" i="11"/>
  <c r="L26" i="11"/>
  <c r="R26" i="11"/>
  <c r="L15" i="11"/>
  <c r="R15" i="11"/>
  <c r="L16" i="11"/>
  <c r="R16" i="11"/>
  <c r="L17" i="11"/>
  <c r="R17" i="11"/>
  <c r="L18" i="11"/>
  <c r="R18" i="11"/>
  <c r="R19" i="11"/>
  <c r="L19" i="11"/>
  <c r="L20" i="11"/>
  <c r="R20" i="11"/>
  <c r="L21" i="11"/>
  <c r="R21" i="11"/>
  <c r="L22" i="11"/>
  <c r="R22" i="11"/>
  <c r="L11" i="11"/>
  <c r="R11" i="11"/>
  <c r="L13" i="11"/>
  <c r="R13" i="11"/>
  <c r="L14" i="11"/>
  <c r="R14" i="11"/>
  <c r="R9" i="11"/>
  <c r="L9" i="11"/>
  <c r="L10" i="11"/>
  <c r="R10" i="11"/>
  <c r="V82" i="11" l="1"/>
  <c r="V81" i="11"/>
  <c r="B3" i="12"/>
  <c r="V83" i="11" l="1"/>
  <c r="V80" i="11"/>
  <c r="V84" i="11"/>
  <c r="V79" i="11" l="1"/>
  <c r="V77" i="11"/>
  <c r="V75" i="11"/>
  <c r="V78" i="11"/>
  <c r="V76" i="11"/>
  <c r="V7" i="11"/>
  <c r="L7" i="11" l="1"/>
  <c r="L180" i="11" s="1"/>
  <c r="H179"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E7" authorId="0" shapeId="0" xr:uid="{1DC810F4-62D0-4595-BDF9-E0A80EB63D2E}">
      <text>
        <r>
          <rPr>
            <sz val="11"/>
            <color theme="1"/>
            <rFont val="Calibri"/>
            <family val="2"/>
            <scheme val="minor"/>
          </rPr>
          <t>EN ESTE CAMPO PUEDE AMPLIAR LA INFORMACIÓN DE LA ESPECIFICACIÓN TÉCNICA, AGREGANDO DETALLES ADICIONALES O ACLARACIONES QUE FACILITEN LA COMPRENSIÓN DEL REQUERIMIENTO. USE ESTE ESPACIO PARA DESCRIBIR CONDICIONES ESPECIALES, FUNCIONALIDADES, USOS PREVISTOS O CARACTERÍSTICAS PARTICULARES QUE CONSIDERE IMPORTANTES PARA UNA CORRECTA COTIZACIÓN.</t>
        </r>
      </text>
    </comment>
    <comment ref="F7" authorId="0" shapeId="0" xr:uid="{6413C8E4-20BB-4775-828F-455309AA18E7}">
      <text>
        <r>
          <rPr>
            <sz val="11"/>
            <color theme="1"/>
            <rFont val="Calibri"/>
            <family val="2"/>
            <scheme val="minor"/>
          </rPr>
          <t xml:space="preserve">SELECCIONA LA UNIDAD DE MEDIDA QUE REQUIERA PARA EL ITEM
</t>
        </r>
      </text>
    </comment>
    <comment ref="G7" authorId="0" shapeId="0" xr:uid="{96AF3884-EDBE-41EC-B4D4-5EDFD1D036D9}">
      <text>
        <r>
          <rPr>
            <sz val="11"/>
            <color theme="1"/>
            <rFont val="Calibri"/>
            <family val="2"/>
            <scheme val="minor"/>
          </rPr>
          <t>SELECCIONES UNA DE LAS OPCIONES DE LA LISTA DESPLEGABBLE
EN LA HOJA DE UNIDADES PUEDE VERIFICAR QUE UNIDADES MANEJA SECOP</t>
        </r>
      </text>
    </comment>
    <comment ref="H7" authorId="0" shapeId="0" xr:uid="{A50B86E6-6031-426D-8BA6-7F15445C7952}">
      <text>
        <r>
          <rPr>
            <sz val="11"/>
            <color theme="1"/>
            <rFont val="Calibri"/>
            <family val="2"/>
            <scheme val="minor"/>
          </rPr>
          <t>DILIGENCIAR ESTA CELDA SOLO SI EL ITEM REQUIERE TIEMPO (COMO EL RECURSO HUMANO O EL ALQUILER DE ALGUN PRODUCTO)</t>
        </r>
      </text>
    </comment>
    <comment ref="F8" authorId="0" shapeId="0" xr:uid="{3759BE15-8A17-4FDC-9563-0CC598EC2250}">
      <text>
        <r>
          <rPr>
            <sz val="11"/>
            <color theme="1"/>
            <rFont val="Calibri"/>
            <family val="2"/>
            <scheme val="minor"/>
          </rPr>
          <t xml:space="preserve">SELECCIONA LA UNIDAD DE MEDIDA QUE REQUIERA PARA EL ITEM
</t>
        </r>
      </text>
    </comment>
    <comment ref="G8" authorId="0" shapeId="0" xr:uid="{036BF3C4-21BC-4FF4-B76A-0DE95959D8B3}">
      <text>
        <r>
          <rPr>
            <sz val="11"/>
            <color theme="1"/>
            <rFont val="Calibri"/>
            <family val="2"/>
            <scheme val="minor"/>
          </rPr>
          <t>SELECCIONES UNA DE LAS OPCIONES DE LA LISTA DESPLEGABBLE
EN LA HOJA DE UNIDADES PUEDE VERIFICAR QUE UNIDADES MANEJA SECOP</t>
        </r>
      </text>
    </comment>
    <comment ref="F9" authorId="0" shapeId="0" xr:uid="{5A3EA81B-0777-4987-BEA4-098958238875}">
      <text>
        <r>
          <rPr>
            <sz val="11"/>
            <color theme="1"/>
            <rFont val="Calibri"/>
            <family val="2"/>
            <scheme val="minor"/>
          </rPr>
          <t xml:space="preserve">SELECCIONA LA UNIDAD DE MEDIDA QUE REQUIERA PARA EL ITEM
</t>
        </r>
      </text>
    </comment>
    <comment ref="F10" authorId="0" shapeId="0" xr:uid="{79303787-4440-450F-AA75-E83D5FFBB90E}">
      <text>
        <r>
          <rPr>
            <sz val="11"/>
            <color theme="1"/>
            <rFont val="Calibri"/>
            <family val="2"/>
            <scheme val="minor"/>
          </rPr>
          <t xml:space="preserve">SELECCIONA LA UNIDAD DE MEDIDA QUE REQUIERA PARA EL ITEM
</t>
        </r>
      </text>
    </comment>
    <comment ref="F11" authorId="0" shapeId="0" xr:uid="{C464F883-1F87-4D95-9EAF-0CC208E7E544}">
      <text>
        <r>
          <rPr>
            <sz val="11"/>
            <color theme="1"/>
            <rFont val="Calibri"/>
            <family val="2"/>
            <scheme val="minor"/>
          </rPr>
          <t xml:space="preserve">SELECCIONA LA UNIDAD DE MEDIDA QUE REQUIERA PARA EL ITEM
</t>
        </r>
      </text>
    </comment>
    <comment ref="G12" authorId="0" shapeId="0" xr:uid="{45BC0D4C-F061-4549-910E-A529A1FFFC0F}">
      <text>
        <r>
          <rPr>
            <sz val="11"/>
            <color theme="1"/>
            <rFont val="Calibri"/>
            <family val="2"/>
            <scheme val="minor"/>
          </rPr>
          <t>SELECCIONES UNA DE LAS OPCIONES DE LA LISTA DESPLEGABBLE
EN LA HOJA DE UNIDADES PUEDE VERIFICAR QUE UNIDADES MANEJA SECOP</t>
        </r>
      </text>
    </comment>
    <comment ref="G23" authorId="0" shapeId="0" xr:uid="{AE60ACAF-A1DC-49DF-9E12-5003B667A581}">
      <text>
        <r>
          <rPr>
            <sz val="11"/>
            <color theme="1"/>
            <rFont val="Calibri"/>
            <family val="2"/>
            <scheme val="minor"/>
          </rPr>
          <t>SELECCIONES UNA DE LAS OPCIONES DE LA LISTA DESPLEGABBLE
EN LA HOJA DE UNIDADES PUEDE VERIFICAR QUE UNIDADES MANEJA SECOP</t>
        </r>
      </text>
    </comment>
    <comment ref="F24" authorId="0" shapeId="0" xr:uid="{3A1329A8-B3C1-4645-96FF-B32D50D1616E}">
      <text>
        <r>
          <rPr>
            <sz val="11"/>
            <color theme="1"/>
            <rFont val="Calibri"/>
            <family val="2"/>
            <scheme val="minor"/>
          </rPr>
          <t xml:space="preserve">SELECCIONA LA UNIDAD DE MEDIDA QUE REQUIERA PARA EL ITEM
</t>
        </r>
      </text>
    </comment>
    <comment ref="G24" authorId="0" shapeId="0" xr:uid="{BBAEFF48-DC47-4FFE-A2CF-A31D450DDCF6}">
      <text>
        <r>
          <rPr>
            <sz val="11"/>
            <color theme="1"/>
            <rFont val="Calibri"/>
            <family val="2"/>
            <scheme val="minor"/>
          </rPr>
          <t>SELECCIONES UNA DE LAS OPCIONES DE LA LISTA DESPLEGABBLE
EN LA HOJA DE UNIDADES PUEDE VERIFICAR QUE UNIDADES MANEJA SECOP</t>
        </r>
      </text>
    </comment>
    <comment ref="H24" authorId="0" shapeId="0" xr:uid="{000F2837-ADEF-4520-A271-F49DBB17CDF6}">
      <text>
        <r>
          <rPr>
            <sz val="11"/>
            <color theme="1"/>
            <rFont val="Calibri"/>
            <family val="2"/>
            <scheme val="minor"/>
          </rPr>
          <t>DILIGENCIAR ESTA CELDA SOLO SI EL ITEM REQUIERE TIEMPO (COMO EL RECURSO HUMANO O EL ALQUILER DE ALGUN PRODUCTO)</t>
        </r>
      </text>
    </comment>
    <comment ref="F34" authorId="0" shapeId="0" xr:uid="{CF7A2BF9-04A9-448F-9E29-16F020B7419F}">
      <text>
        <r>
          <rPr>
            <sz val="11"/>
            <color theme="1"/>
            <rFont val="Calibri"/>
            <family val="2"/>
            <scheme val="minor"/>
          </rPr>
          <t xml:space="preserve">SELECCIONA LA UNIDAD DE MEDIDA QUE REQUIERA PARA EL ITEM
</t>
        </r>
      </text>
    </comment>
    <comment ref="G34" authorId="0" shapeId="0" xr:uid="{FC615D2E-BD28-42E7-A48C-B42FD6DA21F4}">
      <text>
        <r>
          <rPr>
            <sz val="11"/>
            <color theme="1"/>
            <rFont val="Calibri"/>
            <family val="2"/>
            <scheme val="minor"/>
          </rPr>
          <t>SELECCIONES UNA DE LAS OPCIONES DE LA LISTA DESPLEGABBLE
EN LA HOJA DE UNIDADES PUEDE VERIFICAR QUE UNIDADES MANEJA SECOP</t>
        </r>
      </text>
    </comment>
    <comment ref="F35" authorId="0" shapeId="0" xr:uid="{AC0E2335-61AE-4C2C-AD5E-8F43C1A7E5B5}">
      <text>
        <r>
          <rPr>
            <sz val="11"/>
            <color theme="1"/>
            <rFont val="Calibri"/>
            <family val="2"/>
            <scheme val="minor"/>
          </rPr>
          <t xml:space="preserve">SELECCIONA LA UNIDAD DE MEDIDA QUE REQUIERA PARA EL ITEM
</t>
        </r>
      </text>
    </comment>
    <comment ref="G35" authorId="0" shapeId="0" xr:uid="{9D70E08A-D104-427B-9777-21E5D87127F9}">
      <text>
        <r>
          <rPr>
            <sz val="11"/>
            <color theme="1"/>
            <rFont val="Calibri"/>
            <family val="2"/>
            <scheme val="minor"/>
          </rPr>
          <t>SELECCIONES UNA DE LAS OPCIONES DE LA LISTA DESPLEGABBLE
EN LA HOJA DE UNIDADES PUEDE VERIFICAR QUE UNIDADES MANEJA SECOP</t>
        </r>
      </text>
    </comment>
    <comment ref="H35" authorId="0" shapeId="0" xr:uid="{9114B672-5A57-41F3-AA15-AC248FF74B39}">
      <text>
        <r>
          <rPr>
            <sz val="11"/>
            <color theme="1"/>
            <rFont val="Calibri"/>
            <family val="2"/>
            <scheme val="minor"/>
          </rPr>
          <t>DILIGENCIAR ESTA CELDA SOLO SI EL ITEM REQUIERE TIEMPO (COMO EL RECURSO HUMANO O EL ALQUILER DE ALGUN PRODUCTO)</t>
        </r>
      </text>
    </comment>
    <comment ref="F37" authorId="0" shapeId="0" xr:uid="{FF60794D-9178-4C0B-8FA3-9C054E7E9F7E}">
      <text>
        <r>
          <rPr>
            <sz val="11"/>
            <color theme="1"/>
            <rFont val="Calibri"/>
            <family val="2"/>
            <scheme val="minor"/>
          </rPr>
          <t xml:space="preserve">SELECCIONA LA UNIDAD DE MEDIDA QUE REQUIERA PARA EL ITEM
</t>
        </r>
      </text>
    </comment>
    <comment ref="G37" authorId="0" shapeId="0" xr:uid="{1841EFCC-7BC6-4914-9E5A-38FE28F8316A}">
      <text>
        <r>
          <rPr>
            <sz val="11"/>
            <color theme="1"/>
            <rFont val="Calibri"/>
            <family val="2"/>
            <scheme val="minor"/>
          </rPr>
          <t>SELECCIONES UNA DE LAS OPCIONES DE LA LISTA DESPLEGABBLE
EN LA HOJA DE UNIDADES PUEDE VERIFICAR QUE UNIDADES MANEJA SECOP</t>
        </r>
      </text>
    </comment>
    <comment ref="D38" authorId="0" shapeId="0" xr:uid="{6C726E23-2BD0-4603-ACBB-F22045B8555C}">
      <text>
        <r>
          <rPr>
            <sz val="11"/>
            <color theme="1"/>
            <rFont val="Calibri"/>
            <family val="2"/>
            <scheme val="minor"/>
          </rPr>
          <t>EN ESTE CAMPO PUEDE AMPLIAR LA INFORMACIÓN DE LA ESPECIFICACIÓN TÉCNICA, AGREGANDO DETALLES ADICIONALES O ACLARACIONES QUE FACILITEN LA COMPRENSIÓN DEL REQUERIMIENTO. USE ESTE ESPACIO PARA DESCRIBIR CONDICIONES ESPECIALES, FUNCIONALIDADES, USOS PREVISTOS O CARACTERÍSTICAS PARTICULARES QUE CONSIDERE IMPORTANTES PARA UNA CORRECTA COTIZACIÓN.</t>
        </r>
      </text>
    </comment>
    <comment ref="F38" authorId="0" shapeId="0" xr:uid="{94283EBE-E422-4D30-B86A-D3F3AC7A7FCD}">
      <text>
        <r>
          <rPr>
            <sz val="11"/>
            <color theme="1"/>
            <rFont val="Calibri"/>
            <family val="2"/>
            <scheme val="minor"/>
          </rPr>
          <t xml:space="preserve">SELECCIONA LA UNIDAD DE MEDIDA QUE REQUIERA PARA EL ITEM
</t>
        </r>
      </text>
    </comment>
  </commentList>
</comments>
</file>

<file path=xl/sharedStrings.xml><?xml version="1.0" encoding="utf-8"?>
<sst xmlns="http://schemas.openxmlformats.org/spreadsheetml/2006/main" count="768" uniqueCount="338">
  <si>
    <t>ITEM</t>
  </si>
  <si>
    <t>PRODUCTO O SERVICIO</t>
  </si>
  <si>
    <t>ESPECIFICACION TECNICA</t>
  </si>
  <si>
    <t>DESCRIPCION TECNICA</t>
  </si>
  <si>
    <t>UNIDAD DE MEDIDA A COTIZAR</t>
  </si>
  <si>
    <t>CANTIDAD A COTIZAR</t>
  </si>
  <si>
    <t>VALOR UNITARIO PROMEDIO O MEDIANA (INCLUIDO IVA SI APLICA)</t>
  </si>
  <si>
    <t>VALOR PROMEDIO O MEDIANA TOTAL (INCLUIDO IVA SI APLICA)</t>
  </si>
  <si>
    <t>FUENTE DE CONSULTA</t>
  </si>
  <si>
    <t>DESVIACIÓN ESTÁNDAR</t>
  </si>
  <si>
    <t>SI DESVEST ES &gt;15% SE PROMEDIA CON MEDIANA</t>
  </si>
  <si>
    <t>Tecnica Utilizada</t>
  </si>
  <si>
    <t xml:space="preserve">TOTAL </t>
  </si>
  <si>
    <t>COTIZACIONES POR CORREO ELECTRONICO</t>
  </si>
  <si>
    <t>PROVEEDORES</t>
  </si>
  <si>
    <t xml:space="preserve">COTIZACIONES </t>
  </si>
  <si>
    <t>(PROCESO)</t>
  </si>
  <si>
    <t>Cotización 1
VALOR UNITARIO (INCLUIDO IVA SI APLICA)</t>
  </si>
  <si>
    <t>Cotización 2
VALOR UNITARIO (INCLUIDO IVA SI APLICA)</t>
  </si>
  <si>
    <t>Cotización 3
VALOR UNITARIO (INCLUIDO IVA SI APLICA)</t>
  </si>
  <si>
    <t>Cotizaciones Elemento</t>
  </si>
  <si>
    <t>Probabilidad Ahorro</t>
  </si>
  <si>
    <t>GRANDES SUPERFICIES</t>
  </si>
  <si>
    <t>%</t>
  </si>
  <si>
    <t>LINK</t>
  </si>
  <si>
    <t>Planificación y diagnóstico</t>
  </si>
  <si>
    <t>Recopilación, consolidación y análisis de información secundaria disponible, incluyendo cartografía oficial, ortofotos, coberturas y usos del suelo, espacio público, áreas de cesión y demás insumos técnicos requeridos para la identificación preliminar y priorización de áreas potenciales susceptibles de renaturalización, mediante criterios espaciales y de viabilidad técnica.</t>
  </si>
  <si>
    <t>Como entregables de esta actividad se debe obtener la base geográfica editable y documento técnico de análisis preliminar que contenga la identificación, caracterización y priorización de áreas potenciales susceptibles de renaturalización, permitiendo proyectar el cumplimiento de la meta de intervención correspondiente a 1.000 m².</t>
  </si>
  <si>
    <t xml:space="preserve">Revisión e incorporación de lineamientos técnicos, ambientales y territoriales emitidos por las entidades competentes, aplicables a los procesos de renaturalización y priorización de áreas de intervención. </t>
  </si>
  <si>
    <t>Definición y ajuste técnico preliminar de las áreas priorizadas para intervención, mediante delimitación geográfica, verificación de condiciones espaciales y análisis de viabilidad para procesos de renaturalización.</t>
  </si>
  <si>
    <t>Como entregables de esta actividad se debe obtener la capa geográfica editable con la delimitación preliminar de las áreas priorizadas para intervención y cuadro consolidado con áreas estimadas, localización y observaciones de viabilidad técnica.</t>
  </si>
  <si>
    <t xml:space="preserve">Verificación en campo de las áreas priorizadas mediante visitas técnicas, incluyendo la validación de condiciones físicas, espaciales, ambientales, operativas y sociales, así como posibles restricciones, conflictos de uso y percepción comunitaria frente a la viabilidad preliminar de las intervenciones de renaturalización. </t>
  </si>
  <si>
    <t>Como entregables de esta actividad se debe obtener una matriz consolidada de verificación en campo de las áreas priorizadas, que incluya información técnica, espacial, física, operativa y social de cada punto visitado, acompañada de registro fotográfico y observaciones preliminares de viabilidad para procesos de renaturalización.</t>
  </si>
  <si>
    <t>Clasificación y caracterización preliminar de las superficies y coberturas identificadas, de acuerdo con su tipo, extensión, estado físico, condiciones de permeabilidad y potencial de transformación para procesos de renaturalización.</t>
  </si>
  <si>
    <t>Como entregables de esta actividad se debe generar un documento técnico que contenga la caracterización de las superficies y coberturas identificadas durante el diagnóstico, indicando su estado actual, condiciones de intervención y actividades preliminares recomendadas para procesos de renaturalización.</t>
  </si>
  <si>
    <t>Diseño técnico de las áreas renaturalizadas</t>
  </si>
  <si>
    <t>Evaluación técnica preliminar de las condiciones constructivas y operativas de las áreas priorizadas, incluyendo análisis de superficies existentes, requerimientos de demolición, excavación o adecuación, y demás condiciones relevantes para la implementación de las intervenciones de renaturalización.</t>
  </si>
  <si>
    <t>Como entregables de esta actividad se debe generar  las fichas técnicas preliminares de intervención para las áreas priorizadas, incluyendo descripción de condiciones constructivas, requerimientos de adecuación, posibles actividades de demolición o excavación y observaciones operativas para la implementación.</t>
  </si>
  <si>
    <t>Análisis preliminar de viabilidad técnica y operativa para la intervención de las áreas priorizadas, considerando las condiciones de remoción, adecuación o transformación de superficies existentes, estimación preliminar de material a retirar, accesibilidad operativa para maquinaria o intervención manual, posibles interferencias con redes de servicios públicos e infraestructura urbana, restricciones técnicas y normativas, requerimientos técnicos, riesgos asociados y demás condiciones relevantes para la implementación de procesos de renaturalización.</t>
  </si>
  <si>
    <t>Como entregables de esta actividad se debe generar  un documento técnico preliminar de factibilidad de intervención, que incluya el análisis de viabilidad técnica y operativa de las áreas priorizadas, identificación preliminar de interferencias con redes de servicios públicos e infraestructura urbana, restricciones identificadas, métodos de intervención, requerimientos técnicos, riesgos asociados y clasificación de las áreas según su nivel preliminar de factibilidad de intervención (alta, media o baja) para la implementación de procesos de renaturalización.</t>
  </si>
  <si>
    <t>Articulación y gestión técnica con las entidades administradoras o competentes sobre las áreas priorizadas, para la socialización, validación y viabilidad preliminar de las intervenciones propuestas de renaturalización.</t>
  </si>
  <si>
    <t>Formulación conceptual de las intervenciones de renaturalización para las áreas priorizadas, incluyendo definición de tipologías y tratamientos, criterios de implantación vegetal, manejo de coberturas, estrategias de integración ambiental y demás lineamientos técnicos requeridos para la implementación, contemplando las observaciones y lineamientos emitidos por las entidades administradoras o competentes.</t>
  </si>
  <si>
    <t>Selección preliminar de especies vegetales y coberturas asociadas para las intervenciones de renaturalización, de acuerdo con las condiciones ambientales, espaciales y funcionales de cada área priorizada, en articulación con el Jardín Botánico de Bogotá y las entidades administradoras o competentes sobre los espacios objeto de intervención.</t>
  </si>
  <si>
    <t>Como entregables de esta actividad se debe generar  un listado preliminar de especies vegetales propuestas y soportes de articulación técnica adelantada con el Jardín Botánico de Bogotá y las entidades administradoras o competentes para la validación de las propuestas vegetales.</t>
  </si>
  <si>
    <t>Preparación del terreno y adecuación de las áreas renaturalizadas</t>
  </si>
  <si>
    <t>Registro técnico y fotográfico de las actividades de retiro, demolición o adecuación realizadas en las áreas intervenidas, incluyendo la cuantificación preliminar de materiales retirados y su disposición correspondiente, cuando aplique.</t>
  </si>
  <si>
    <t>Registro técnico y fotográfico de las actividades de excavación, conformación y adecuación del terreno realizadas en las áreas intervenidas.</t>
  </si>
  <si>
    <t>Preparación y acondicionamiento del suelo en las áreas intervenidas, incluyendo actividades de remoción, aireación, perfilamiento y aplicación de enmiendas, mejoradores o sustratos, cuando las condiciones técnicas del terreno lo requieran para los procesos de renaturalización.</t>
  </si>
  <si>
    <t>Implementación de elementos o soluciones de manejo hídrico y drenaje natural definidos en los diseños de intervención, cuando las condiciones técnicas de las áreas priorizadas lo requieran para favorecer los procesos de infiltración y renaturalización.</t>
  </si>
  <si>
    <t xml:space="preserve">Implementación de la cobertura vegetal y elementos ecológicos </t>
  </si>
  <si>
    <t>Implementación integral de procesos de renaturalización y establecimiento de coberturas vegetales en las áreas intervenidas, de acuerdo con los diseños, tipologías y especies definidas durante la fase de diseño técnico y concertación institucional del proyecto.</t>
  </si>
  <si>
    <t>Instalación de elementos básicos de señalización, delimitación o información ambiental asociados a las intervenciones de renaturalización, cuando las condiciones técnicas y administrativas de las áreas intervenidas lo permitan y requieran.</t>
  </si>
  <si>
    <t>Registro técnico y fotográfico de los elementos de señalización o información ambiental implementados en las áreas intervenidas.</t>
  </si>
  <si>
    <t xml:space="preserve">Alistamiento técnico y validación territorial </t>
  </si>
  <si>
    <t>Recopilación, revisión y análisis de información cartográfica, ambiental, territorial y urbanística disponible, incluyendo información de espacio público, coberturas vegetales, Estructura Ecológica Principal y demás insumos técnicos requeridos para la identificación preliminar de áreas con potencial de conectividad ecológica y fortalecimiento de conectores ecosistémicos.</t>
  </si>
  <si>
    <t xml:space="preserve">Validación en campo de las áreas identificadas durante el análisis preliminar, verificando condiciones físicas, ambientales, paisajísticas y de accesibilidad, así como aspectos relacionados con conectividad ecológica, estado de coberturas, continuidad vegetal y posibles restricciones para la intervención. </t>
  </si>
  <si>
    <t>Definición y delimitación preliminar de tramos o áreas con potencial de conectividad ecológica dentro del conector ecosistémico, teniendo en cuenta criterios de viabilidad técnica, ambiental y territorial, continuidad ecológica y posibles restricciones identificadas en campo.</t>
  </si>
  <si>
    <t>Implementación de acciones orientadas al fortalecimiento de la conectividad ecológica mediante el establecimiento, recuperación o consolidación de coberturas vegetales y demás estrategias acordes con las condiciones y necesidades identificadas en las áreas intervenidas,</t>
  </si>
  <si>
    <t>Implementación de especies vegetales nativas adaptadas a las condiciones ecológicas del área, orientadas a recuperar cobertura vegetal y fortalecer procesos de conectividad ecológica.</t>
  </si>
  <si>
    <t>Siembra o instalación de especies herbáceas para protección del suelo, mejoramiento paisajístico y fortalecimiento de continuidad vegetal.</t>
  </si>
  <si>
    <t>Plantación de especies arbustivas que contribuyan a la conectividad ecológica, soporte para fauna y estabilización ecológica del área.</t>
  </si>
  <si>
    <t>Instalación de vegetación lineal para delimitación ecológica, protección de áreas o fortalecimiento de conectividad vegetal.</t>
  </si>
  <si>
    <t>Implementación de acciones orientadas al mejoramiento de las condiciones de soporte ecológico para fauna urbana y polinizadores, mediante estrategias acordes con las características y funcionalidad del área</t>
  </si>
  <si>
    <t xml:space="preserve">Establecimiento de áreas vegetales con especies nectaríferas y florales orientadas a favorecer la presencia y tránsito de insectos polinizadores. </t>
  </si>
  <si>
    <t>Plantación de especies vegetales que provean alimento y soporte ecológico para polinizadores y fauna asociada.</t>
  </si>
  <si>
    <t xml:space="preserve">Incorporación de elementos naturales para fauna </t>
  </si>
  <si>
    <t xml:space="preserve">Generación de microhábitats </t>
  </si>
  <si>
    <t xml:space="preserve">Fase de identificación de áreas y articulación interinstitucional </t>
  </si>
  <si>
    <t xml:space="preserve">Identificación y validación de áreas localizadas dentro de la Estructura Ecológica Principal susceptibles de intervención, mediante revisión de información cartográfica, ambiental y territorial, así como validación en campo de condiciones ecológicas, cobertura vegetal, conectividad, degradación y posibles restricciones ambientales. </t>
  </si>
  <si>
    <t xml:space="preserve">Evaluación preliminar de las condiciones ecológicas de las áreas identificadas, incluyendo análisis de cobertura vegetal, compactación, erosión, fragmentación, presencia de fauna, degradación ambiental y demás condiciones que permitan definir estrategias de conservación y recuperación ecológica. </t>
  </si>
  <si>
    <t>. Fase de recuperación y adecuación ecológica</t>
  </si>
  <si>
    <t>Plateo</t>
  </si>
  <si>
    <t>Se realizará un ciclo de plateo alrededor del individuo arbóreo, en un diámetro de 1,0 metro medido a partir del cuello del árbol</t>
  </si>
  <si>
    <t>Replante</t>
  </si>
  <si>
    <t>Correspondiente al 10 % del total de individuos arbóreos, utilizando especies iguales a las previamente reemplazadas, con el fin de garantizar la continuidad de las condiciones paisajísticas y ecológicas del área intervenida.</t>
  </si>
  <si>
    <t>Riego</t>
  </si>
  <si>
    <t xml:space="preserve"> un ciclo de riego por individuo arbóreo, aplicado en un diámetro de 1,0 metro medido a partir del cuello del árbol</t>
  </si>
  <si>
    <t>Poda</t>
  </si>
  <si>
    <t>Poda en individuos arbóreos con altura total menor a 2,0 metros</t>
  </si>
  <si>
    <t>Poda en individuos arbóreos con altura total superior a 2,0 metros</t>
  </si>
  <si>
    <t>Fertilización edáfica</t>
  </si>
  <si>
    <t xml:space="preserve"> 170 gramos de fertilizante 18-18-18, complementada con 30 gramos de sulfato de magnesio (MgSO₄), por cada metro cuadrado de copa del individuo arbóreo. Adicionalmente, se deberá incorporar un abono líquido que contenga macronutrientes como nitrógeno (N), fósforo (P), potasio (K), calcio (Ca) y magnesio (Mg), en concentraciones variables según las necesidades del suelo y del individuo vegetal.
Asimismo, el abono deberá incluir micronutrientes esenciales como boro (B), cobre (Cu), hierro (Fe), manganeso (Mn), molibdeno (Mo) y zinc (Zn), con el fin de favorecer el adecuado desarrollo y estado fitosanitario del arbolado.</t>
  </si>
  <si>
    <t>Fertilización foliar</t>
  </si>
  <si>
    <t>Costo por litro del producto
Dosis por árbol x ml</t>
  </si>
  <si>
    <t>Manejo de Desechos</t>
  </si>
  <si>
    <t>Re-tutorado</t>
  </si>
  <si>
    <t>Hasta en el 10 % del total de individuos arbóreos, únicamente cuando se requiera,</t>
  </si>
  <si>
    <t>Adición de sustrato</t>
  </si>
  <si>
    <r>
      <t>A</t>
    </r>
    <r>
      <rPr>
        <sz val="11"/>
        <color theme="1"/>
        <rFont val="Garamond"/>
        <family val="1"/>
      </rPr>
      <t>plicación de sustrato conforme al área intervenida y al coeficiente de compactación del suelo, garantizando condiciones adecuadas para el desarrollo del arbolado. El sustrato deberá presentar un pH equilibrado entre 6,5 y 7, y características de fácil hidratación,</t>
    </r>
  </si>
  <si>
    <t xml:space="preserve">Cierres para los individuos arboreos </t>
  </si>
  <si>
    <t>Cerramiento perimetral del individuo arbóreo, el cual incluye la instalación de estacas en madera, polisombra y la mano de obra necesaria para su correcta ejecución</t>
  </si>
  <si>
    <t xml:space="preserve"> Ahoyado </t>
  </si>
  <si>
    <t xml:space="preserve">Apertura del hoyo donde se instalará el individuo vegetal, realizada de manera mecánica o manual. El hoyo debe tener una dimensión mínima de 1 × 1 × 1 m (equivalente a 1 m³), evitando en lo posible la presencia de estructuras que puedan interferir en el desarrollo radicular del individuo plantado. </t>
  </si>
  <si>
    <t xml:space="preserve"> Llenado </t>
  </si>
  <si>
    <t>Material Vegetal</t>
  </si>
  <si>
    <r>
      <t> </t>
    </r>
    <r>
      <rPr>
        <sz val="11"/>
        <color rgb="FF000000"/>
        <rFont val="Garamond"/>
        <family val="1"/>
      </rPr>
      <t>Suministro y Aplicación de Hidrorretenedor y Fertilizante </t>
    </r>
  </si>
  <si>
    <t xml:space="preserve">Durante la actividad de plantación se aplicarán 10 gramos de Hidrorretenedor de textura media por cada árbol, así como la cantidad necesaria de fertilizante para garantizar el adecuado desarrollo del individuo vegetal. </t>
  </si>
  <si>
    <t>Registro SIGAU</t>
  </si>
  <si>
    <t>Se realizará Registro y/o actualización del Sistema de Información para la Gestión del Arbolado Urbano (SIGAU), conforme a los lineamientos establecidos por el Jardín Botánico de Bogotá José Celestino Mutis</t>
  </si>
  <si>
    <t>Manual de Mantenimiento de Especies Arbóreas</t>
  </si>
  <si>
    <t>Guía detallada con recomendaciones y procedimientos para el cuidado continuo de los árboles (riego, poda, nutrición, etc.). (Incluye diseño, impresión,transporte)</t>
  </si>
  <si>
    <t>Deshierbe y rebordeo</t>
  </si>
  <si>
    <t>La actividad de deshierbe se realiza manualmente para asegurar el buen desarrollo de los jardines y eliminar malezas. Incluye la delimitación de las zonas verdes y debe ejecutarse al menos una vez al mes por metro cuadrado, cubriendo así todos los mantenimientos necesarios.</t>
  </si>
  <si>
    <t xml:space="preserve">El servicio debe contemplar Trasnporte de personal, materiales y herramientas </t>
  </si>
  <si>
    <t>Mantenimiento de suelo</t>
  </si>
  <si>
    <t>Debe llevarse a cabo al menos una vez al mes por metro cuadrado, cubriendo así todos los mantenimientos necesarios.</t>
  </si>
  <si>
    <t>La actividad asegura el buen desarrollo de los jardines mediante el suministro de 20 litros de agua por metro cuadrado. Debe realizarse al menos una vez al mes, cubriendo así todos los mantenimientos requeridos.</t>
  </si>
  <si>
    <t>La actividad consiste en retirar hojas o partes secas, deterioradas o con problemas sanitarios de las plantas para asegurar su adecuado mantenimiento. Se debe realizar al menos una vez al mes por metro cuadrado, cubriendo todos los mantenimientos necesarios.</t>
  </si>
  <si>
    <t>Fertilización</t>
  </si>
  <si>
    <t>La actividad consiste en aplicar fertilizante químico al suelo de forma manual, seguido de riego para facilitar su absorción por las plantas. Debe realizarse al menos una vez al mes por metro cuadrado, cubriendo todos los mantenimientos necesarios.</t>
  </si>
  <si>
    <t>Manejo de desechos</t>
  </si>
  <si>
    <t xml:space="preserve">
La actividad consiste en la recolección y adecuada disposición de los residuos y escombros generados durante las labores de mantenimiento de jardines, en cumplimiento de la  normativa ambiental vigente. Los residuos deberán ser clasificados, empacados en bolsas y dispuestos en los puntos previamente definidos para su recolección. Estos puntos deberán contar con señalización temporal durante el proceso de acopio, con el fin de garantizar condiciones adecuadas de seguridad y orden. Asimismo, se deberá asegurar la recolección, transporte y disposición final de los residuos en sitios debidamente autorizados, conforme a la normativa ambiental aplicable, garantizando prácticas responsables de manejo de residuos.
</t>
  </si>
  <si>
    <t xml:space="preserve">Recuperación de la pérdida del material vegetal determinando las causas de desaparición o muerte; en promedio el porcentaje puede oscilar entre un 5% o 30%. </t>
  </si>
  <si>
    <t>Manual de Mantenimiento</t>
  </si>
  <si>
    <t>Manual mediante el cual se pueda continuar con el mantenimiento de las especies sembradas. (Incluye diseño, impresión,transporte)</t>
  </si>
  <si>
    <t>Revisión estructural (LABORATORIOS)</t>
  </si>
  <si>
    <t xml:space="preserve">Evaluación de capacidad estructural: Determinación adecuada de la capacidad de carga de la infraestructura para la instalación del muro o techo verde. Evaluación de Impermeabilización y drenaje
Pruebas de estanqueidad
Evaluación de pendiente requerida
Estudio de vialbilidad de la implementación del muro o techo verde Radiación y viento  
Altitud 
Temperatura 
Precipitación  
</t>
  </si>
  <si>
    <t>Estudios de evaluación que garanticen que la estructura soporte el sistema y que el mismo sea funcional.</t>
  </si>
  <si>
    <t>Limpieza y aplicación de capas base (impermeabilización, drenaje entre otras) </t>
  </si>
  <si>
    <t>Realizar la aplicación de la capa base ( según se requiera)</t>
  </si>
  <si>
    <t>Ajustes paisajísticos en caso de requerirse </t>
  </si>
  <si>
    <t xml:space="preserve">Determinación de parámetros de diseño (evitar obstrucción del drenaje) </t>
  </si>
  <si>
    <t>Instalación de barreras antirraíces, geotextiles y demás necesarias </t>
  </si>
  <si>
    <t>Determinar y realizar la instalación de los insumos necearios que cumpla con las especificaciones técnicas del proyecto:
Resistencia a raíces
Determinación del material (Geo celdas o laminas nodulares) 
Determinación de la altura de 2 a 4 cm 
Determinación del material (polipropileno o poliéster no tejido</t>
  </si>
  <si>
    <t>Aplicación del sustrato liviano y nivelado </t>
  </si>
  <si>
    <t xml:space="preserve">Aplicación de los componentes seleccionados para el techo o muro verde, usar el sustrato adecuado y especifico de acuerdo al tipo de especie vegetal y nivelarlo apropiadamente </t>
  </si>
  <si>
    <t>Siembra o plantación de las especies vegetales seleccionadas </t>
  </si>
  <si>
    <t xml:space="preserve">Deacuerdo a los parametros de diseño seleccionados </t>
  </si>
  <si>
    <t>Riego inicial y señalización </t>
  </si>
  <si>
    <t>Definr el tipo de riego adeucado para el funcionamiento del muro o techo verde 
Manual 
Goteo 
Automatizado 
Recirculación de aguas lluvias 
Ademas implementar la señalización adecuada para evitar daños por externos en el muro o techo verde instalado
(Determinación de accesibilidad e implementación de barreras en caso de ser accesible al público)</t>
  </si>
  <si>
    <t>Manual de Mantenimiento de Especies Vegetales</t>
  </si>
  <si>
    <t>Guía detallada con las recomendaciones y procedimientos para el cuidado continuo (riego, poda, nutrición, etc.) de las especies sembradas en los techos y muros verdes. Este manual deberá ser entregado y validado mediante acta firmada por los beneficiarios. (Incluye diseño, impresión,transporte)</t>
  </si>
  <si>
    <t>Poda técnica, control de crecimiento y retiro de material vegetal seco.</t>
  </si>
  <si>
    <t>Corte técnico de ramas, hojas secas o enfermas, perfilado estético del diseño paisajístico, deshierbe manual y remoción de material fitosanitario deficiente en muros o techos verdes. Incluye mano de obra calificada y herramientas menores.</t>
  </si>
  <si>
    <t>El servicio de matenimiento incluye el suministro de insumos, elementos, transporte, armado y desarme de andamios, líneas de vida o alquiler de plataformas elevadoras requeridas para ejecutar el mantenimiento en fachadas verdes de difícil acceso.</t>
  </si>
  <si>
    <t>Suministro y aplicación de fertilizantes y nutrientes orgánicos.</t>
  </si>
  <si>
    <t>Incorporación dirigida de abonos líquidos o sólidos hidrosolubles específicos (foliares o de liberación controlada) de origen orgánico. Incluye el suministro del insumo, preparación de la mezcla y su aplicación por aspersión o sistema de riego.</t>
  </si>
  <si>
    <t>Reposición de material vegetal (Plantas de reemplazo).</t>
  </si>
  <si>
    <t>Adquisición, transporte, retiro del espécimen muerto, suministro de sustrato de siembra inicial e instalación de plantas nuevas de las mismas especies aprobadas en el diseño original o adaptadas al microclima.</t>
  </si>
  <si>
    <t>Inspección y limpieza de canales, desagües y sistemas de drenaje.</t>
  </si>
  <si>
    <t>Retiro de sedimentos, lodos y hojas caídas acumuladas en las canaletas de recolección de agua del techo o la base del muro verde para prevenir inundaciones, humedades o filtraciones hacia la edificación.</t>
  </si>
  <si>
    <t>Revisión de la capa impermeable y módulos de soporte (Geotextiles/Paneles).</t>
  </si>
  <si>
    <t>Inspección técnica visual estructurada para identificar filtraciones de raíces, rupturas en geomembranas protectoras o desprendimientos en los herrajes o paneles que sostienen las plantas.
Minimo entregable / Verificable :1. Mapa de calor o plano de zonificación del muro/techo indicando los puntos evaluados, Ficha de diagnóstico estructural con firmas de aprobación de la interventoría.</t>
  </si>
  <si>
    <t>Cinta de goteo (línea secundaria)</t>
  </si>
  <si>
    <t>Diámetro 16 mm, calibre 6-8 mil, goteros autocompensantes 1-1.3 L/h, espaciado 20 cm, presión máx. 1 bar</t>
  </si>
  <si>
    <t>Tubo polietileno principal</t>
  </si>
  <si>
    <t>Diámetro 16 mm, calibre 3-4 mm, negro con protección UV</t>
  </si>
  <si>
    <t>Gotero botón adicional (si se usa microtubo)</t>
  </si>
  <si>
    <t>Autocompensante 2 L/h, presión 0.5-2.5 bar</t>
  </si>
  <si>
    <t>Microtubo</t>
  </si>
  <si>
    <t>Diámetro 4-6 mm, longitud 50 cm</t>
  </si>
  <si>
    <t>Filtro de malla/disco</t>
  </si>
  <si>
    <t>120-150 mesh, conexión 3/4"</t>
  </si>
  <si>
    <t>Válvulas de control</t>
  </si>
  <si>
    <t>Bola PVC 3/4", regulables</t>
  </si>
  <si>
    <t>Silletas para riego</t>
  </si>
  <si>
    <t>Conector tipo T, diámetro 16 mm, presión 10-25 PSI</t>
  </si>
  <si>
    <t xml:space="preserve">Bomba centrífuga superficial </t>
  </si>
  <si>
    <t>Potencia 0.5-1 HP, con presión operativa de 1.5-3 bar (15-30 mca) y caudal máximo 3-5 m³/h</t>
  </si>
  <si>
    <t>Tanque almacenamiento</t>
  </si>
  <si>
    <t>Tanque cónico/bajito tricapa 500L, UV resistente, para lluvia/techos; incluye base. Ideal para riego huerta urbana. </t>
  </si>
  <si>
    <t>Tubería y filtros</t>
  </si>
  <si>
    <t>10 m tubería PVC 1/2" + rejilla filtro inicial + bajante techo. ​</t>
  </si>
  <si>
    <t>Semillas orgánicas certificadas</t>
  </si>
  <si>
    <t>Apio</t>
  </si>
  <si>
    <t>Zucchini - (calabacín amarillo)</t>
  </si>
  <si>
    <t>Cilantro</t>
  </si>
  <si>
    <t>Lechuga</t>
  </si>
  <si>
    <t>Ají</t>
  </si>
  <si>
    <t>Albahaca</t>
  </si>
  <si>
    <t>Perejil</t>
  </si>
  <si>
    <t>Pepino</t>
  </si>
  <si>
    <t>Ajo</t>
  </si>
  <si>
    <t>Acelga</t>
  </si>
  <si>
    <t>Pimentón</t>
  </si>
  <si>
    <t>Tomate</t>
  </si>
  <si>
    <t>Cebolla larga</t>
  </si>
  <si>
    <t>Chía</t>
  </si>
  <si>
    <t>Lulo</t>
  </si>
  <si>
    <t>Uchuva</t>
  </si>
  <si>
    <t>Tomate de árbol</t>
  </si>
  <si>
    <t>Plántulas orgánicas certificadas</t>
  </si>
  <si>
    <t>Feijoa</t>
  </si>
  <si>
    <t>Papayuela</t>
  </si>
  <si>
    <t>Fresa</t>
  </si>
  <si>
    <t>Mora</t>
  </si>
  <si>
    <t>Cebolla Larga</t>
  </si>
  <si>
    <t>Tijeras de poda</t>
  </si>
  <si>
    <t>Tijera Forjada Para Poda De 25 Cm Cuchilla En Acero Térmico</t>
  </si>
  <si>
    <t>Compostera</t>
  </si>
  <si>
    <t>Mini compostera giratoria 160 L plástico reciclado, para residuos orgánicos. ​</t>
  </si>
  <si>
    <t>Cuadernos para registro personal</t>
  </si>
  <si>
    <t>Libretas ecológicas portátiles tamaño A7 (8.5 x 13.5 x 1.5 cm), 80 hojas cuadriculadas, gramaje 80 g/m², espiral metálica ecológica</t>
  </si>
  <si>
    <t>Bolígrafos</t>
  </si>
  <si>
    <t xml:space="preserve">Fabricados con cartón reciclado (100% post-consumo), retractiles </t>
  </si>
  <si>
    <t>Abono humus</t>
  </si>
  <si>
    <t>Humus De Lombriz Solido 10Kg</t>
  </si>
  <si>
    <t>Melaza de caña</t>
  </si>
  <si>
    <t>Recipiente de 5 kg</t>
  </si>
  <si>
    <t>Pala mediana</t>
  </si>
  <si>
    <t>Ancho de la cabeza 6'' (15.2cm), calibre de la cabeza: 16, longitud de la cabeza: 15'' (38.1cm), longitud del mango: 20'' (50.8cm), Longitud total: 27'' (68.5cm). Acabado en pintura híbrida en polvo transparente, arillo metálico fabricado en acero al carbono, cabeza fabricada en acero al carbono</t>
  </si>
  <si>
    <t>Rastrillo</t>
  </si>
  <si>
    <t>Cabeza soldada fabricada en acero., Mango de madera de pino., Dientes: 12., Cabeza: 11.3/4" (30 cm)., Mango: 48" (122 cm)., Diámetro del mango: 1.1/8" (28 mm)., Espesor peine: 5/32" (4 mm).</t>
  </si>
  <si>
    <t>Azadón pequeño</t>
  </si>
  <si>
    <t>Azadón Forjado Con Mango 1850 Gramos 1,2 Metros. Ancho: 14 cm y Alto 26 cm</t>
  </si>
  <si>
    <t>Guantes de jardinería (pares)</t>
  </si>
  <si>
    <t xml:space="preserve">Fabricados en cuero. Con talla única y un largo de 24 cm. </t>
  </si>
  <si>
    <t>Regadera de jardinería</t>
  </si>
  <si>
    <t>Regadera plástica con capacidad volumétrica de 8 litros.</t>
  </si>
  <si>
    <t>Malla gallinero</t>
  </si>
  <si>
    <t>Malla Gallinero 1 1/4Pulgadas 1,5 X 30 metros</t>
  </si>
  <si>
    <t>Listones madera rústica</t>
  </si>
  <si>
    <t>Puntillas/clavos surtidos</t>
  </si>
  <si>
    <t>Caja 1 libra</t>
  </si>
  <si>
    <t>Caneca compostaje</t>
  </si>
  <si>
    <t>Caneca 30 L</t>
  </si>
  <si>
    <t>Bandeja de germinación semillero</t>
  </si>
  <si>
    <t>Bandeja de 72 alvéolos, material EPS, UV resistente</t>
  </si>
  <si>
    <t>Mulch orgánico</t>
  </si>
  <si>
    <t>Fibra de coco, heno o paja para cobertura del suelo. Presentación en 100 L</t>
  </si>
  <si>
    <t>Termómetro suelo</t>
  </si>
  <si>
    <t>Higrómetro</t>
  </si>
  <si>
    <t>Digital LCD; rango 0-100% HR (±5%)</t>
  </si>
  <si>
    <t>Aspersor 5 litros</t>
  </si>
  <si>
    <t xml:space="preserve">Aspersor manual de presión previa, capacidad de 5 litros. Tanque de polipropileno resistente a UV. Boquilla regulable de latón o plástico de alta resistencia. Bomba manual de fácil uso. </t>
  </si>
  <si>
    <t>Botiquín primeros auxilios</t>
  </si>
  <si>
    <t xml:space="preserve">Botiquín portátil con insumos básicos para atención de emergencias: vendas, gasas estériles, alcohol, antiséptico, tijeras, guantes desechables, micropore, curas. Conforme al cumplimiento de normatividad de seguridad en el trabajo. </t>
  </si>
  <si>
    <t>Canastilla plástica agrícola (35 litros)</t>
  </si>
  <si>
    <t xml:space="preserve">Canastilla de polipropileno de alta densidad (HDPE), resistente y apilable. Capacidad de 35-40 litros. Con ventilación. Dimensiones aprox. 50x35x25 cm. </t>
  </si>
  <si>
    <t>Cajones de madera</t>
  </si>
  <si>
    <t>Elaborados con madera de pino o similar, tratada para resistir la humedad y plagas. Diseño robusto y fácil de armar. Dimensiones variables, adaptables al espacio de la huerta urbana. Usados para la siembra directa de hortalizas o como estructuras de soporte.</t>
  </si>
  <si>
    <t>Maceta plástica</t>
  </si>
  <si>
    <t xml:space="preserve">Maceta plástica rectangular de 15 cm x 19 cm x 59 cm, capacidad en volumen 16.8 L </t>
  </si>
  <si>
    <t>Bolsas de cultivo vertical</t>
  </si>
  <si>
    <t>Bolsas de tela geotextil o plástico resistente (PVC). Con seis bolsillos o compartimentos para plantas individuales. Diseñadas para ser colgadas en muros o paredes. Material resistente a los rayos UV y al agua. Ideales para cultivar en espacios reducidos.</t>
  </si>
  <si>
    <t>Biofertilizante líquido (1 litro)</t>
  </si>
  <si>
    <t xml:space="preserve">Abono líquido a base de microorganismos benéficos, enriquecido con nutrientes. Densidad: 1.0 a 1.2 g/cm3. Contenido de nitrógeno, fósforo, potasio. Registro ICA. </t>
  </si>
  <si>
    <t>Cascarilla de arroz negra</t>
  </si>
  <si>
    <t xml:space="preserve">También conocida como cascarilla de arroz carbonizada, libre de patógenos, plagas y semillas de malezas, pH alcalino (típicamente superior a 8.0), lo que la hace ideal para corregir la acidez de otros sustratos o suelos. Densidad baja y una alta porosidad, que mejoran significativamente la aireación, el drenaje y previenen la compactación. Presentación en bulto. </t>
  </si>
  <si>
    <t>Sulfato de cobre</t>
  </si>
  <si>
    <t>Fungicida y bactericida. Contenido mínimo de cobre (Cu) del 25%. Polvo o gránulos solubles. Presentación en kilogramos. Registro ICA.</t>
  </si>
  <si>
    <t>Sulfato de zinc</t>
  </si>
  <si>
    <t>Fuente de zinc (Zn), micronutriente esencial para las plantas. Contenido mínimo de zinc (Zn) del 35%. Soluble en agua. Presentación en kilogramos. Registro ICA.</t>
  </si>
  <si>
    <t>Sulfato de magnesio</t>
  </si>
  <si>
    <t>Fuente de magnesio (Mg), nutriente esencial para la fotosíntesis. Contenido mínimo de óxido de magnesio (MgO) del 15%. Soluble en agua. Presentación en kilogramos. Registro ICA.</t>
  </si>
  <si>
    <t>Tierra negra abonada</t>
  </si>
  <si>
    <t>Tierra negra con abono orgánico (compost, humus) y/o inorgánico. Contenido de materia orgánica superior al 20%. pH neutro (6.0-7.0). Granulometría media, buena capacidad de retención de agua y nutrientes. Libre de impurezas, patógenos y/o malezas. Presentación bulto de 25 kg</t>
  </si>
  <si>
    <t>Bioinsumo de uso agrícola para control de insectos: Beauveria bassiana y Bacillus thuringiensis, polvo mojable</t>
  </si>
  <si>
    <t>Insecticida biológico en formulación de polvo mojable. Concentración de esporas de Beauveria bassiana y toxinas de Bacillus thuringiensis (Bt). Eficaz contra plagas como larvas y pupas de insectos. Envase de 500 gramos. Registro ICA.</t>
  </si>
  <si>
    <t>Bioinsumo de uso agrícola para control de insectos: Lecanicillium lecanii, polvo mojable</t>
  </si>
  <si>
    <t>Insecticida biológico a base de esporas de Lecanicillium lecanii. Formulación en polvo mojable. Eficaz para el control de plagas como mosca blanca, pulgones y trips. Envase de 500 gramos. Registro ICA.</t>
  </si>
  <si>
    <t>Bioinsumo de uso agrícola para control de nemátodos: Paecilomyces lilacinus, polvo mojable</t>
  </si>
  <si>
    <t>Nematicida biológico en polvo mojable. Concentración de esporas de Paecilomyces lilacinus. Control de nemátodos agalladores y lesionadores. Envase de 500 gramos. Registro ICA.</t>
  </si>
  <si>
    <t>Bioinsumo de uso agrícola para control de enfermedades: Burkholderia cepacia, líquido presentación de 1 Litro</t>
  </si>
  <si>
    <t>Biofungicida y bactericida biológico líquido. Concentración de cepas de Burkholderia cepacia. Control de enfermedades del suelo como Fusarium y Pythium. Envase de 1 litro. Registro ICA.</t>
  </si>
  <si>
    <t>Bioinsumo de uso agrícola para control de enfermedades: Trichoderma, polvo mojable</t>
  </si>
  <si>
    <t>Biofungicida a base de esporas de Trichoderma. Polvo mojable. Control de enfermedades de suelo y foliares como Rhizoctonia, Sclerotinia y Botrytis. Envase de 500 gramos. Registro ICA.</t>
  </si>
  <si>
    <t>Alquiler de espacio abierto con condiciones de accesibilidad</t>
  </si>
  <si>
    <t xml:space="preserve">Herramientas </t>
  </si>
  <si>
    <t>Pendones</t>
  </si>
  <si>
    <t xml:space="preserve">Pendones verticales tipo roll-up, con una medida de 90 cm X 180 cm, tipo lona vinilica banner con impresión a todo color, con una estructura enrollable y base de aluminio, debe contener la imagen visual de hackathon de innovación, alcaldía local de bosa y laboratorio de innovación conforme al diseño suministrado por la entidad </t>
  </si>
  <si>
    <t>UN</t>
  </si>
  <si>
    <t>M3</t>
  </si>
  <si>
    <t>M2</t>
  </si>
  <si>
    <t>M</t>
  </si>
  <si>
    <t>ML</t>
  </si>
  <si>
    <t xml:space="preserve">Implementación de acciones orientadas a mejorar las condiciones físicas y funcionales del suelo en áreas degradadas o compactadas, de acuerdo con las necesidades identificadas durante el diagnóstico.
Escarificación superficial de suelos 
Descompactación de suelos 
Incorporación de material orgánico o sustratos 
Estabilización ecológica de áreas degradadas </t>
  </si>
  <si>
    <t>PAC</t>
  </si>
  <si>
    <t>Alquiler de Carpa de 4 X 4 metros, con laterales - Tiempo de Alquiler 1 Día.  Instalación, transporte y desinstalación</t>
  </si>
  <si>
    <t>Alquiler por día y/o evento - Incluye transporte, instalación, operación (si es requerido) y desinstalación.</t>
  </si>
  <si>
    <t>Refrigerios</t>
  </si>
  <si>
    <t>Por definir el menú con las comunidades</t>
  </si>
  <si>
    <t>Cartillas ilustradas (temáticas de agroecología, sistemas de riego y captación de agua)</t>
  </si>
  <si>
    <t xml:space="preserve">Los manuales/protocolos se imprimirán de acuerdo a la información que se genere en las capacitaciones de tranformación de plantas medicinales en productos comerciales </t>
  </si>
  <si>
    <t>Certificados de participación (impresos)</t>
  </si>
  <si>
    <t>KG</t>
  </si>
  <si>
    <t>BT</t>
  </si>
  <si>
    <t>CORPORACIÓN VIKN
NIT: 901001515</t>
  </si>
  <si>
    <t>Retiro, demolición o adecuación controlada de pavimentos, superficies impermeables u otras coberturas artificiales presentes en las áreas objeto de intervención, de acuerdo con las condiciones técnicas y diseños definidos para los procesos de renaturalización. Incluye el cargue, transporte y disposición final de los residuos de construcción y demolición (RCD) y demás materiales generados durante la ejecución de la actividad, en sitios autorizados, de conformidad con la normativa ambiental vigente.</t>
  </si>
  <si>
    <t>Excavación, conformación y adecuación preliminar del terreno en las áreas intervenidas, de acuerdo con los requerimientos técnicos definidos para los procesos de renaturalización. Incluye el cargue, transporte, reutilización cuando sea técnicamente viable y disposición final del material sobrante producto de la excavación, en los casos en que aplique y conforme a la normativa ambiental vigente.</t>
  </si>
  <si>
    <t>Ejecución de obras civiles complementarias requeridas para la adecuación y delimitación de las áreas intervenidas, incluyendo bordillos, remates, nivelaciones u otros elementos necesarios para la estabilidad, funcionalidad e integración de los procesos de renaturalización, de acuerdo con las necesidades identificadas en las fases de diagnóstico, factibilidad y diseño de intervención. Incluye el cargue, transporte, reutilización cuando sea técnicamente viable y disposición final de los materiales sobrantes y residuos de construcción y demolición (RCD) generados durante la ejecución de la actividad, en los casos en que aplique y de conformidad con la normativa vigente.</t>
  </si>
  <si>
    <t>Se debe contemplar el costo de retiro y disposición final</t>
  </si>
  <si>
    <t>Incluye suministro de cobertura vegetal nativa, plantación, fertilización inicial, primer riego y establecimiento.</t>
  </si>
  <si>
    <t>Incluye suministro de herbáceas, siembra, acondicionamiento y primer establecimiento.</t>
  </si>
  <si>
    <t>Incluye suministro del arbusto, hoyado, plantación, fertilización, tutor (si aplica) y primer riego.</t>
  </si>
  <si>
    <t>Incluye suministro de especies para conformar setos o barreras vivas, plantación y alineación.</t>
  </si>
  <si>
    <t>Las acciones de conservación se ejecutarán de acuerdo con las condiciones físicas, ambientales y ecológicas identificadas durante el diagnóstico del área de intervención. En este sentido, podrán contemplar actividades como escarificación superficial, descompactación de suelos, incorporación de material orgánico o sustratos, estabilización ecológica y demás medidas de conservación que resulten técnicamente necesarias para la recuperación y mantenimiento de las condiciones funcionales de la Estructura Ecológica Principal.
Las actividades de conservación que, de acuerdo con el diagnóstico y las condiciones del área intervenida, generen materiales sobrantes o residuos, incluyen su retiro, cargue, transporte y disposición adecuada, cuando aplique, entendiéndose estos costos incorporados dentro del respectivo precio unitario.</t>
  </si>
  <si>
    <t>incluye suministro, transporte, siembra, tutor, fertilización y riego inicial</t>
  </si>
  <si>
    <t>Cargue, retiro, transporte y disposición final en sitios autorizados de los residuos generados durante las actividades de mantenimiento y poda, garantizando el cumplimiento de la normatividad ambiental vigente. Limpieza total del área intervenida</t>
  </si>
  <si>
    <t>Eliminación de pastos PODA</t>
  </si>
  <si>
    <t xml:space="preserve">Consiste en la remoción manual o mecánica de pastos, malezas y vegetación herbácea no deseada alrededor de los árboles o en las áreas destinadas a la plantacióny/o  mantenimiento </t>
  </si>
  <si>
    <t>Plantación de especies en el área de intervención</t>
  </si>
  <si>
    <t xml:space="preserve">establecimiento de individuos vegetales (árboles, arbustos o especies nativas) dentro del área definida para la restauración, compensación, reforestación, paisajismo o recuperación ambiental, aprobado por la SDA </t>
  </si>
  <si>
    <t xml:space="preserve">El material de llenado debe tener un porcentaje adecuado de materia orgánica, textura franca o franco-arenosa, estructura granular y un grado de acidez entre 6,0 y 7,5. Se utilizará cascarilla de arroz o compost en relación 8 a 1, 3.000 g de cal, y una mezcla de 850 g de fertilizante 18-18-18-1 o 10-30-10, más 150 g de sulfato de magnesio- incluye transporte </t>
  </si>
  <si>
    <t>Los árboles deberán contar con una altura mínima de 1,5 metros y deberán corresponder a las especies recomendadas por el Jardín Botánico de Bogotá. El contratista deberá tener en cuenta la plantación de especies nativas y/o frutales para dar cumplimiento a la concertación étnica realizada con los pueblos indígenas. incluye transporte</t>
  </si>
  <si>
    <t>Transporte mayor</t>
  </si>
  <si>
    <t>Transporte de material vegetal, insumos, herramientas y equipos, del  centro de acopio o bodega hasta el sitio de intervención mediante vehículo de carga. Incluye cargue, descargue, combustible, conductor y costos operativos.</t>
  </si>
  <si>
    <t xml:space="preserve">VIAJE </t>
  </si>
  <si>
    <t>Transporte menor</t>
  </si>
  <si>
    <t>Distribución manual de árboles, insumos, herramientas y materiales desde el punto de descarga hasta el sitio definitivo de plantación o intervención. Incluye cargue, descargue y movilización en campo.</t>
  </si>
  <si>
    <t>Transporte de material vegetal, insumos, herramientas y equipos del punto de acopio o bodega hasta el sitio de intervención mediante vehículo de carga. Incluye cargue, descargue, combustible, conductor y costos operativos.</t>
  </si>
  <si>
    <t xml:space="preserve">desmonte de estructura muros y techos instalados </t>
  </si>
  <si>
    <t>Consiste en el desmontaje, retiro y disposición de los elementos que conforman un sistema de muro verde o techo verde existente, incluyendo material vegetal, sustratos, módulos, bandejas, paneles, sistemas de riego, geotextiles, elementos de drenaje, anclajes, perfilería metálica, accesorios y demás componentes asociados.</t>
  </si>
  <si>
    <t xml:space="preserve">Limpieza de de estructura muros y techos instalados </t>
  </si>
  <si>
    <t>Consiste en la limpieza general de las estructuras que conforman los sistemas de muros verdes y techos verdes instalados, con el fin de garantizar su adecuado funcionamiento, conservación y apariencia</t>
  </si>
  <si>
    <t xml:space="preserve">Opalina 180 g/m², acabado mate, paquete 20 hojas </t>
  </si>
  <si>
    <t>Listón de 3 m de longitud 300x3x3</t>
  </si>
  <si>
    <t>Digital LCD; rango -10°C a +80°C, precisión ±1°C</t>
  </si>
  <si>
    <t>L</t>
  </si>
  <si>
    <t>Alquiler Sillas</t>
  </si>
  <si>
    <t>plásticas o tipo auditorio sin brazos 1 metro de alto de cuatro patas, color blanco, y cuadradas</t>
  </si>
  <si>
    <t>Alquiler  Sonido profesional</t>
  </si>
  <si>
    <t>Compuesto por consola, amplificación, dos (2) parlantes activos, dos (2) micrófonos inalámbricos y cableado completo</t>
  </si>
  <si>
    <t>Alquiler Espacio</t>
  </si>
  <si>
    <t xml:space="preserve">Alquiler de espacio cerrado con condiciones de accesibilidad para personas con discapacidad con instalaciones de energía </t>
  </si>
  <si>
    <t>Alquiler video beam</t>
  </si>
  <si>
    <t xml:space="preserve"> o proyector multimedia con mínimo 3.500 lúmenes, incluyendo cableado y soporte, para apoyo audiovisual en talleres formativos, capacitaciones y socialización de resultados</t>
  </si>
  <si>
    <t>Alquiler Pantalla de proyeccion</t>
  </si>
  <si>
    <t>tipo trípode o enrollable de mínimo 100 pulgadas, para presentaciones pedagógicas y divulgación de contenidos ambientales.</t>
  </si>
  <si>
    <t>Alquiler Mesas</t>
  </si>
  <si>
    <t xml:space="preserve">plásticas rectangulares  4 patas </t>
  </si>
  <si>
    <t>Alquiler Puntos Ecologicos</t>
  </si>
  <si>
    <t>puntos ecológicos móviles (estaciones de separación en la fuente) compuestos por mínimo tres (3) contenedores identificados, para actividades pedagógicas, talleres y demostración práctica en la comunidad.</t>
  </si>
  <si>
    <t>herramientas menores comunitarias (palas, picas, rastrillos, regaderas, carretillas) para el desarrollo de jornadas prácticas de huertas urbanas y recuperación de entornos del eco-barrio.</t>
  </si>
  <si>
    <t>Alquiler generador electrico</t>
  </si>
  <si>
    <t>generador eléctrico portátil para garantizar el suministro de energía en actividades desarrolladas en espacios abiertos o sin acceso a red eléctrica.</t>
  </si>
  <si>
    <t>Refrigerio Opc 1</t>
  </si>
  <si>
    <t>Jugo natural de fruta de temporada (Ej: Lulo, Mora o Feijoa), pasteurizado, envasado en botella de vidrio retornable o botella de plástico 100% reciclado y reciclable (RPET), sin pitillo.
Sándwich en pan artesanal integral con queso siete cueros o queso campesino y vegetales orgánicos (lechuga y tomate producidos bajo técnicas de agricultura limpia o huertas urbanas de la localidad).
Mix de frutos secos y deshidratados (maní, almendras, arándanos) 
Una (1) servilleta de papel 100% reciclado (sin cloro/color natural). Todo
Todo el empaque exterior debe ser una caja de cartón prensado reciclado o bolsa de papel.</t>
  </si>
  <si>
    <t>El servicio de refrigerio debe incluir transporte y personal en el lugar y horario establecido por la Alcaldía Local de Bosa 
SERVICIO REQUERIDO PARA ADOPCIÓN Y EDUCACIÓN</t>
  </si>
  <si>
    <t xml:space="preserve">Unidad </t>
  </si>
  <si>
    <t>Refrigerio Opc 2</t>
  </si>
  <si>
    <t>Yogur artesanal o Bebida láctea en presentación de envase de cartón con certificación FSC (Bosques manejados de forma sostenible), 100% libre de pitillos plásticos.
Almojábana o Pan de yuca horneado el mismo día de la entrega, empacado individualmente de forma exclusiva en bolsa de papel kraft sin blanquear (marrón) o papel parafinado biodegradable a base de almidón de maíz.
Mandarina, manzana, pera o Banano (frutas de temporada autosuficientes que no requieren bolsa protectora).
una (1) servilleta de papel 100% reciclado (sin cloro/color natural). Todo
Todo el empaque exterior debe ser una caja de cartón prensado reciclado o bolsa de papel.</t>
  </si>
  <si>
    <t>CORPORACION DIGERATI
NIT: 900360948-5</t>
  </si>
  <si>
    <t>CONADES
NIT: 832003656-3</t>
  </si>
  <si>
    <t>RESUMEN COTIZACIONES DE PRECIOS - Matriz de Calculo - FDLB-ES-C-099-2026</t>
  </si>
  <si>
    <t>FDLB-ES-C-099-2026 MACRO 7</t>
  </si>
  <si>
    <t>Proveedores</t>
  </si>
  <si>
    <t>Cotizaciones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</si>
</sst>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64" formatCode="_-* #,##0\ &quot;€&quot;_-;\-* #,##0\ &quot;€&quot;_-;_-* &quot;-&quot;\ &quot;€&quot;_-;_-@_-"/>
    <numFmt numFmtId="165" formatCode="_-* #,##0.00\ &quot;€&quot;_-;\-* #,##0.00\ &quot;€&quot;_-;_-* &quot;-&quot;??\ &quot;€&quot;_-;_-@_-"/>
    <numFmt numFmtId="166" formatCode="_-&quot;$&quot;\ * #,##0_-;\-&quot;$&quot;\ * #,##0_-;_-&quot;$&quot;\ * &quot;-&quot;_-;_-@_-"/>
    <numFmt numFmtId="167" formatCode="_-&quot;$&quot;\ * #,##0.00_-;\-&quot;$&quot;\ * #,##0.00_-;_-&quot;$&quot;\ * &quot;-&quot;??_-;_-@_-"/>
    <numFmt numFmtId="168" formatCode="&quot;$&quot;\ #,##0"/>
    <numFmt numFmtId="169" formatCode="_ * #,##0.00_ ;_ * \-#,##0.00_ ;_ * &quot;-&quot;??_ ;_ @_ "/>
    <numFmt numFmtId="170" formatCode="_-* #,##0\ _€_-;\-* #,##0\ _€_-;_-* &quot;-&quot;\ _€_-;_-@_-"/>
    <numFmt numFmtId="171" formatCode="_-* #,##0.00\ _€_-;\-* #,##0.00\ _€_-;_-* &quot;-&quot;??\ _€_-;_-@_-"/>
    <numFmt numFmtId="172" formatCode="#,##0.00\ \€"/>
    <numFmt numFmtId="173" formatCode="&quot;$&quot;\ #,##0.00"/>
    <numFmt numFmtId="175" formatCode="_-&quot;$&quot;\ * #,##0_-;\-&quot;$&quot;\ * #,##0_-;_-&quot;$&quot;\ * &quot;-&quot;??_-;_-@_-"/>
  </numFmts>
  <fonts count="36" x14ac:knownFonts="1">
    <font>
      <sz val="11"/>
      <color theme="1"/>
      <name val="Calibri"/>
      <family val="2"/>
      <scheme val="minor"/>
    </font>
    <font>
      <sz val="11"/>
      <color theme="1"/>
      <name val="Calibri"/>
      <family val="2"/>
      <scheme val="minor"/>
    </font>
    <font>
      <b/>
      <sz val="8"/>
      <color rgb="FF000000"/>
      <name val="Arial"/>
      <family val="2"/>
    </font>
    <font>
      <b/>
      <sz val="14"/>
      <color theme="1"/>
      <name val="Calibri"/>
      <family val="2"/>
      <scheme val="minor"/>
    </font>
    <font>
      <b/>
      <sz val="8"/>
      <name val="Arial"/>
      <family val="2"/>
    </font>
    <font>
      <u/>
      <sz val="11"/>
      <color theme="10"/>
      <name val="Calibri"/>
      <family val="2"/>
      <scheme val="minor"/>
    </font>
    <font>
      <sz val="12"/>
      <color theme="1"/>
      <name val="Calibri"/>
      <family val="2"/>
      <scheme val="minor"/>
    </font>
    <font>
      <sz val="10"/>
      <name val="Arial"/>
      <family val="2"/>
    </font>
    <font>
      <u/>
      <sz val="10"/>
      <color indexed="12"/>
      <name val="Arial"/>
      <family val="2"/>
    </font>
    <font>
      <sz val="12"/>
      <color theme="1"/>
      <name val="Arial"/>
      <family val="2"/>
    </font>
    <font>
      <sz val="10"/>
      <color theme="1"/>
      <name val="Arial"/>
      <family val="2"/>
    </font>
    <font>
      <sz val="10"/>
      <color theme="1"/>
      <name val="Verdana"/>
      <family val="2"/>
    </font>
    <font>
      <b/>
      <sz val="10"/>
      <color theme="1"/>
      <name val="Verdana"/>
      <family val="2"/>
    </font>
    <font>
      <b/>
      <sz val="14"/>
      <color theme="1"/>
      <name val="Verdana"/>
      <family val="2"/>
    </font>
    <font>
      <sz val="11"/>
      <color rgb="FF000000"/>
      <name val="Calibri"/>
      <family val="2"/>
      <scheme val="minor"/>
    </font>
    <font>
      <sz val="10"/>
      <color theme="1"/>
      <name val="Calibri"/>
      <family val="2"/>
      <scheme val="minor"/>
    </font>
    <font>
      <b/>
      <sz val="8"/>
      <color theme="1"/>
      <name val="Calibri"/>
      <family val="2"/>
      <scheme val="minor"/>
    </font>
    <font>
      <b/>
      <sz val="10"/>
      <name val="Calibri"/>
      <family val="2"/>
      <scheme val="minor"/>
    </font>
    <font>
      <b/>
      <sz val="11"/>
      <color theme="1"/>
      <name val="Calibri"/>
      <family val="2"/>
      <scheme val="minor"/>
    </font>
    <font>
      <b/>
      <sz val="10"/>
      <color theme="1"/>
      <name val="Calibri"/>
      <family val="2"/>
      <scheme val="minor"/>
    </font>
    <font>
      <b/>
      <sz val="10"/>
      <color rgb="FF000000"/>
      <name val="Arial"/>
      <family val="2"/>
    </font>
    <font>
      <b/>
      <sz val="9"/>
      <color rgb="FF000000"/>
      <name val="Arial"/>
      <family val="2"/>
    </font>
    <font>
      <b/>
      <sz val="9"/>
      <color theme="0"/>
      <name val="Arial"/>
      <family val="2"/>
    </font>
    <font>
      <b/>
      <sz val="9"/>
      <color theme="1"/>
      <name val="Arial"/>
      <family val="2"/>
    </font>
    <font>
      <sz val="9"/>
      <color theme="1"/>
      <name val="Calibri"/>
      <family val="2"/>
      <scheme val="minor"/>
    </font>
    <font>
      <sz val="11"/>
      <color rgb="FF000000"/>
      <name val="Garamond"/>
      <family val="1"/>
    </font>
    <font>
      <sz val="8"/>
      <color rgb="FF000000"/>
      <name val="Garamond"/>
      <family val="1"/>
    </font>
    <font>
      <sz val="11"/>
      <color theme="1"/>
      <name val="Garamond"/>
      <family val="1"/>
    </font>
    <font>
      <sz val="10"/>
      <color rgb="FF000000"/>
      <name val="Garamond"/>
      <family val="1"/>
    </font>
    <font>
      <b/>
      <sz val="10"/>
      <color rgb="FF000000"/>
      <name val="Garamond"/>
      <family val="1"/>
    </font>
    <font>
      <sz val="10"/>
      <color theme="1"/>
      <name val="Garamond"/>
      <family val="1"/>
    </font>
    <font>
      <sz val="12"/>
      <color theme="1"/>
      <name val="Garamond"/>
      <family val="1"/>
    </font>
    <font>
      <b/>
      <sz val="10"/>
      <color theme="1"/>
      <name val="Garamond"/>
      <family val="1"/>
    </font>
    <font>
      <sz val="9"/>
      <color rgb="FF000000"/>
      <name val="Garamond"/>
      <family val="1"/>
    </font>
    <font>
      <sz val="8"/>
      <name val="Calibri"/>
      <family val="2"/>
      <scheme val="minor"/>
    </font>
    <font>
      <b/>
      <sz val="9"/>
      <color rgb="FF000000"/>
      <name val="Garamond"/>
      <family val="1"/>
    </font>
  </fonts>
  <fills count="15">
    <fill>
      <patternFill patternType="none"/>
    </fill>
    <fill>
      <patternFill patternType="gray125"/>
    </fill>
    <fill>
      <patternFill patternType="solid">
        <fgColor theme="0" tint="-4.9989318521683403E-2"/>
        <bgColor rgb="FFFF99CC"/>
      </patternFill>
    </fill>
    <fill>
      <patternFill patternType="solid">
        <fgColor theme="4" tint="0.59999389629810485"/>
        <bgColor indexed="64"/>
      </patternFill>
    </fill>
    <fill>
      <patternFill patternType="solid">
        <fgColor rgb="FFFFC000"/>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4"/>
        <bgColor rgb="FFFF99CC"/>
      </patternFill>
    </fill>
    <fill>
      <patternFill patternType="solid">
        <fgColor theme="0"/>
        <bgColor indexed="64"/>
      </patternFill>
    </fill>
    <fill>
      <patternFill patternType="solid">
        <fgColor theme="0"/>
        <bgColor rgb="FFFF99CC"/>
      </patternFill>
    </fill>
    <fill>
      <patternFill patternType="solid">
        <fgColor theme="3" tint="0.79998168889431442"/>
        <bgColor indexed="64"/>
      </patternFill>
    </fill>
    <fill>
      <patternFill patternType="solid">
        <fgColor rgb="FFFFFF00"/>
        <bgColor rgb="FFFF99CC"/>
      </patternFill>
    </fill>
    <fill>
      <patternFill patternType="solid">
        <fgColor rgb="FFF2F2F2"/>
        <bgColor rgb="FF000000"/>
      </patternFill>
    </fill>
  </fills>
  <borders count="8">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64"/>
      </right>
      <top style="thin">
        <color indexed="64"/>
      </top>
      <bottom/>
      <diagonal/>
    </border>
    <border>
      <left style="thin">
        <color indexed="64"/>
      </left>
      <right style="thin">
        <color indexed="64"/>
      </right>
      <top/>
      <bottom/>
      <diagonal/>
    </border>
  </borders>
  <cellStyleXfs count="55">
    <xf numFmtId="0" fontId="0" fillId="0" borderId="0"/>
    <xf numFmtId="166"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7" fillId="0" borderId="0"/>
    <xf numFmtId="166" fontId="7" fillId="0" borderId="0" applyFont="0" applyFill="0" applyBorder="0" applyAlignment="0" applyProtection="0"/>
    <xf numFmtId="0" fontId="8" fillId="0" borderId="0" applyNumberFormat="0" applyFill="0" applyBorder="0" applyAlignment="0" applyProtection="0">
      <alignment vertical="top"/>
      <protection locked="0"/>
    </xf>
    <xf numFmtId="169" fontId="7" fillId="0" borderId="0" applyFont="0" applyFill="0" applyBorder="0" applyAlignment="0" applyProtection="0"/>
    <xf numFmtId="9" fontId="7" fillId="0" borderId="0" applyFont="0" applyFill="0" applyBorder="0" applyAlignment="0" applyProtection="0"/>
    <xf numFmtId="0" fontId="6" fillId="0" borderId="0"/>
    <xf numFmtId="9" fontId="6" fillId="0" borderId="0" applyFont="0" applyFill="0" applyBorder="0" applyAlignment="0" applyProtection="0"/>
    <xf numFmtId="0" fontId="9" fillId="0" borderId="0"/>
    <xf numFmtId="166" fontId="1" fillId="0" borderId="0" applyFont="0" applyFill="0" applyBorder="0" applyAlignment="0" applyProtection="0"/>
    <xf numFmtId="0" fontId="10" fillId="0" borderId="0"/>
    <xf numFmtId="9" fontId="10" fillId="0" borderId="0" applyFont="0" applyFill="0" applyBorder="0" applyAlignment="0" applyProtection="0"/>
    <xf numFmtId="165" fontId="10" fillId="0" borderId="0" applyFont="0" applyFill="0" applyBorder="0" applyAlignment="0" applyProtection="0"/>
    <xf numFmtId="164" fontId="10" fillId="0" borderId="0" applyFont="0" applyFill="0" applyBorder="0" applyAlignment="0" applyProtection="0"/>
    <xf numFmtId="171" fontId="10" fillId="0" borderId="0" applyFont="0" applyFill="0" applyBorder="0" applyAlignment="0" applyProtection="0"/>
    <xf numFmtId="170" fontId="10" fillId="0" borderId="0" applyFont="0" applyFill="0" applyBorder="0" applyAlignment="0" applyProtection="0"/>
    <xf numFmtId="0" fontId="13" fillId="5" borderId="1" applyNumberFormat="0" applyProtection="0">
      <alignment horizontal="left" vertical="center"/>
    </xf>
    <xf numFmtId="0" fontId="12" fillId="6" borderId="0" applyNumberFormat="0" applyBorder="0" applyProtection="0">
      <alignment horizontal="center" vertical="center"/>
    </xf>
    <xf numFmtId="0" fontId="12" fillId="7" borderId="0" applyNumberFormat="0" applyBorder="0" applyProtection="0">
      <alignment horizontal="center" vertical="center"/>
    </xf>
    <xf numFmtId="0" fontId="12" fillId="5" borderId="0" applyNumberFormat="0" applyBorder="0" applyProtection="0">
      <alignment horizontal="center" vertical="center" wrapText="1"/>
    </xf>
    <xf numFmtId="0" fontId="12" fillId="5" borderId="0" applyNumberFormat="0" applyBorder="0" applyProtection="0">
      <alignment horizontal="right" vertical="center" wrapText="1"/>
    </xf>
    <xf numFmtId="0" fontId="12" fillId="8" borderId="0" applyNumberFormat="0" applyBorder="0" applyProtection="0">
      <alignment horizontal="center" vertical="center" wrapText="1"/>
    </xf>
    <xf numFmtId="0" fontId="11" fillId="8" borderId="0" applyNumberFormat="0" applyBorder="0" applyProtection="0">
      <alignment horizontal="right" vertical="center" wrapText="1"/>
    </xf>
    <xf numFmtId="49" fontId="11" fillId="0" borderId="0" applyFill="0" applyBorder="0" applyProtection="0">
      <alignment horizontal="left" vertical="center"/>
    </xf>
    <xf numFmtId="0" fontId="12" fillId="0" borderId="0" applyNumberFormat="0" applyFill="0" applyBorder="0" applyProtection="0">
      <alignment horizontal="left" vertical="center"/>
    </xf>
    <xf numFmtId="0" fontId="12" fillId="0" borderId="0" applyNumberFormat="0" applyFill="0" applyBorder="0" applyProtection="0">
      <alignment horizontal="right" vertical="center"/>
    </xf>
    <xf numFmtId="172" fontId="11" fillId="0" borderId="0" applyFill="0" applyBorder="0" applyProtection="0">
      <alignment horizontal="right" vertical="center"/>
    </xf>
    <xf numFmtId="14" fontId="11" fillId="0" borderId="0" applyFill="0" applyBorder="0" applyProtection="0">
      <alignment horizontal="right" vertical="center"/>
    </xf>
    <xf numFmtId="22" fontId="11" fillId="0" borderId="0" applyFill="0" applyBorder="0" applyProtection="0">
      <alignment horizontal="right" vertical="center"/>
    </xf>
    <xf numFmtId="3" fontId="11" fillId="0" borderId="0" applyFill="0" applyBorder="0" applyProtection="0">
      <alignment horizontal="right" vertical="center"/>
    </xf>
    <xf numFmtId="4" fontId="11" fillId="0" borderId="0" applyFill="0" applyBorder="0" applyProtection="0">
      <alignment horizontal="right" vertical="center"/>
    </xf>
    <xf numFmtId="0" fontId="11" fillId="0" borderId="1" applyNumberFormat="0" applyFill="0" applyProtection="0">
      <alignment horizontal="left" vertical="center"/>
    </xf>
    <xf numFmtId="172" fontId="11" fillId="0" borderId="1" applyFill="0" applyProtection="0">
      <alignment horizontal="right" vertical="center"/>
    </xf>
    <xf numFmtId="3" fontId="11" fillId="0" borderId="1" applyFill="0" applyProtection="0">
      <alignment horizontal="right" vertical="center"/>
    </xf>
    <xf numFmtId="4" fontId="11" fillId="0" borderId="1" applyFill="0" applyProtection="0">
      <alignment horizontal="right" vertical="center"/>
    </xf>
    <xf numFmtId="0" fontId="10" fillId="0" borderId="1" applyNumberFormat="0" applyFont="0" applyFill="0" applyAlignment="0" applyProtection="0"/>
    <xf numFmtId="167" fontId="10" fillId="0" borderId="0" applyFont="0" applyFill="0" applyBorder="0" applyAlignment="0" applyProtection="0"/>
    <xf numFmtId="166" fontId="10" fillId="0" borderId="0" applyFont="0" applyFill="0" applyBorder="0" applyAlignment="0" applyProtection="0"/>
    <xf numFmtId="43" fontId="10" fillId="0" borderId="0" applyFont="0" applyFill="0" applyBorder="0" applyAlignment="0" applyProtection="0"/>
    <xf numFmtId="41" fontId="10" fillId="0" borderId="0" applyFont="0" applyFill="0" applyBorder="0" applyAlignment="0" applyProtection="0"/>
    <xf numFmtId="43" fontId="10" fillId="0" borderId="0" applyFont="0" applyFill="0" applyBorder="0" applyAlignment="0" applyProtection="0"/>
    <xf numFmtId="0" fontId="12" fillId="6" borderId="0" applyNumberFormat="0" applyBorder="0" applyProtection="0">
      <alignment horizontal="center" vertical="center"/>
    </xf>
    <xf numFmtId="43" fontId="10" fillId="0" borderId="0" applyFont="0" applyFill="0" applyBorder="0" applyAlignment="0" applyProtection="0"/>
    <xf numFmtId="4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0" fontId="1" fillId="0" borderId="0">
      <alignment vertical="center"/>
    </xf>
    <xf numFmtId="166"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7" fontId="1" fillId="0" borderId="0" applyFont="0" applyFill="0" applyBorder="0" applyAlignment="0" applyProtection="0"/>
  </cellStyleXfs>
  <cellXfs count="84">
    <xf numFmtId="0" fontId="0" fillId="0" borderId="0" xfId="0"/>
    <xf numFmtId="0" fontId="0" fillId="0" borderId="0" xfId="0" applyAlignment="1">
      <alignment horizontal="left"/>
    </xf>
    <xf numFmtId="0" fontId="3" fillId="0" borderId="0" xfId="0" applyFont="1" applyAlignment="1">
      <alignment horizontal="center"/>
    </xf>
    <xf numFmtId="0" fontId="0" fillId="0" borderId="1" xfId="0" applyBorder="1" applyAlignment="1">
      <alignment vertical="center" wrapText="1"/>
    </xf>
    <xf numFmtId="0" fontId="0" fillId="0" borderId="0" xfId="0" applyAlignment="1">
      <alignment vertical="center"/>
    </xf>
    <xf numFmtId="0" fontId="0" fillId="0" borderId="0" xfId="0" applyAlignment="1">
      <alignment horizontal="center" wrapText="1"/>
    </xf>
    <xf numFmtId="0" fontId="2" fillId="2" borderId="2"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168" fontId="2" fillId="2" borderId="2" xfId="0" applyNumberFormat="1" applyFont="1" applyFill="1" applyBorder="1" applyAlignment="1">
      <alignment horizontal="center" vertical="center" wrapText="1"/>
    </xf>
    <xf numFmtId="0" fontId="4" fillId="4" borderId="2" xfId="0" applyFont="1" applyFill="1" applyBorder="1" applyAlignment="1">
      <alignment horizontal="center" vertical="center" wrapText="1"/>
    </xf>
    <xf numFmtId="0" fontId="0" fillId="0" borderId="0" xfId="0" applyAlignment="1">
      <alignment horizontal="center"/>
    </xf>
    <xf numFmtId="0" fontId="15" fillId="0" borderId="1" xfId="0" applyFont="1" applyBorder="1" applyAlignment="1">
      <alignment horizontal="left" vertical="center" wrapText="1"/>
    </xf>
    <xf numFmtId="0" fontId="0" fillId="0" borderId="0" xfId="0" applyAlignment="1">
      <alignment wrapText="1"/>
    </xf>
    <xf numFmtId="0" fontId="7" fillId="0" borderId="0" xfId="13" applyFont="1" applyAlignment="1">
      <alignment horizontal="left" vertical="center" wrapText="1"/>
    </xf>
    <xf numFmtId="0" fontId="10" fillId="0" borderId="0" xfId="13" applyAlignment="1" applyProtection="1">
      <alignment wrapText="1"/>
      <protection locked="0"/>
    </xf>
    <xf numFmtId="10" fontId="1" fillId="0" borderId="1" xfId="2" applyNumberFormat="1" applyFont="1" applyBorder="1" applyAlignment="1">
      <alignment horizontal="center" vertical="center" wrapText="1"/>
    </xf>
    <xf numFmtId="1" fontId="0" fillId="0" borderId="1" xfId="0" applyNumberFormat="1" applyBorder="1" applyAlignment="1">
      <alignment horizontal="center" vertical="center" wrapText="1"/>
    </xf>
    <xf numFmtId="10" fontId="0" fillId="0" borderId="1" xfId="2" applyNumberFormat="1" applyFont="1" applyBorder="1" applyAlignment="1">
      <alignment vertical="center" wrapText="1"/>
    </xf>
    <xf numFmtId="173" fontId="0" fillId="0" borderId="1" xfId="54" applyNumberFormat="1" applyFont="1" applyBorder="1" applyAlignment="1">
      <alignment vertical="center" wrapText="1"/>
    </xf>
    <xf numFmtId="0" fontId="15" fillId="10" borderId="1" xfId="0" applyFont="1" applyFill="1" applyBorder="1" applyAlignment="1">
      <alignment horizontal="center" vertical="center"/>
    </xf>
    <xf numFmtId="0" fontId="15" fillId="0" borderId="1" xfId="0" applyFont="1" applyBorder="1" applyAlignment="1">
      <alignment horizontal="center" vertical="center" wrapText="1"/>
    </xf>
    <xf numFmtId="168" fontId="15" fillId="10" borderId="1" xfId="0" applyNumberFormat="1" applyFont="1" applyFill="1" applyBorder="1" applyAlignment="1">
      <alignment horizontal="center" vertical="center"/>
    </xf>
    <xf numFmtId="168" fontId="14" fillId="11" borderId="1" xfId="0" applyNumberFormat="1" applyFont="1" applyFill="1" applyBorder="1" applyAlignment="1">
      <alignment horizontal="center" vertical="center" wrapText="1"/>
    </xf>
    <xf numFmtId="0" fontId="0" fillId="0" borderId="0" xfId="0" applyAlignment="1">
      <alignment vertical="center" wrapText="1"/>
    </xf>
    <xf numFmtId="0" fontId="4" fillId="10" borderId="0" xfId="0" applyFont="1" applyFill="1" applyAlignment="1">
      <alignment horizontal="center" vertical="center" wrapText="1"/>
    </xf>
    <xf numFmtId="0" fontId="4" fillId="4" borderId="1" xfId="0" applyFont="1" applyFill="1" applyBorder="1" applyAlignment="1">
      <alignment horizontal="center" vertical="center" wrapText="1"/>
    </xf>
    <xf numFmtId="168" fontId="1" fillId="10" borderId="1" xfId="1" applyNumberFormat="1" applyFont="1" applyFill="1" applyBorder="1" applyAlignment="1">
      <alignment horizontal="center" vertical="center"/>
    </xf>
    <xf numFmtId="168" fontId="0" fillId="10" borderId="1" xfId="1" applyNumberFormat="1" applyFont="1" applyFill="1" applyBorder="1" applyAlignment="1">
      <alignment vertical="center"/>
    </xf>
    <xf numFmtId="168" fontId="0" fillId="10" borderId="1" xfId="0" applyNumberFormat="1" applyFill="1" applyBorder="1" applyAlignment="1">
      <alignment horizontal="center" vertical="center" wrapText="1"/>
    </xf>
    <xf numFmtId="168" fontId="0" fillId="10" borderId="1" xfId="0" applyNumberFormat="1" applyFill="1" applyBorder="1" applyAlignment="1">
      <alignment horizontal="center" vertical="center"/>
    </xf>
    <xf numFmtId="168" fontId="18" fillId="0" borderId="1" xfId="0" applyNumberFormat="1" applyFont="1" applyBorder="1" applyAlignment="1">
      <alignment vertical="center"/>
    </xf>
    <xf numFmtId="0" fontId="17" fillId="12" borderId="0" xfId="0" applyFont="1" applyFill="1" applyAlignment="1">
      <alignment horizontal="center" vertical="center" wrapText="1"/>
    </xf>
    <xf numFmtId="0" fontId="16" fillId="0" borderId="0" xfId="0" applyFont="1" applyAlignment="1">
      <alignment horizontal="center" vertical="center" wrapText="1"/>
    </xf>
    <xf numFmtId="168" fontId="20" fillId="13" borderId="2" xfId="0" applyNumberFormat="1" applyFont="1" applyFill="1" applyBorder="1" applyAlignment="1">
      <alignment horizontal="center" vertical="center" wrapText="1"/>
    </xf>
    <xf numFmtId="0" fontId="21" fillId="2" borderId="1" xfId="0" applyFont="1" applyFill="1" applyBorder="1" applyAlignment="1">
      <alignment horizontal="center" vertical="center" textRotation="90" wrapText="1"/>
    </xf>
    <xf numFmtId="0" fontId="21" fillId="2" borderId="1" xfId="0" applyFont="1" applyFill="1" applyBorder="1" applyAlignment="1">
      <alignment horizontal="center" vertical="center" wrapText="1"/>
    </xf>
    <xf numFmtId="0" fontId="21" fillId="2" borderId="1" xfId="0" applyFont="1" applyFill="1" applyBorder="1" applyAlignment="1">
      <alignment horizontal="center" vertical="center"/>
    </xf>
    <xf numFmtId="168" fontId="21" fillId="2" borderId="2" xfId="0" applyNumberFormat="1" applyFont="1" applyFill="1" applyBorder="1" applyAlignment="1">
      <alignment horizontal="center" vertical="center" wrapText="1"/>
    </xf>
    <xf numFmtId="168" fontId="22" fillId="9" borderId="1" xfId="0" applyNumberFormat="1" applyFont="1" applyFill="1" applyBorder="1" applyAlignment="1">
      <alignment horizontal="center" vertical="center" wrapText="1"/>
    </xf>
    <xf numFmtId="0" fontId="23" fillId="3" borderId="1" xfId="0" applyFont="1" applyFill="1" applyBorder="1" applyAlignment="1">
      <alignment horizontal="center" vertical="center" wrapText="1"/>
    </xf>
    <xf numFmtId="0" fontId="24" fillId="0" borderId="0" xfId="0" applyFont="1"/>
    <xf numFmtId="0" fontId="27" fillId="0" borderId="1" xfId="0" applyFont="1" applyBorder="1" applyAlignment="1">
      <alignment horizontal="left" vertical="center" wrapText="1"/>
    </xf>
    <xf numFmtId="0" fontId="27" fillId="0" borderId="1" xfId="0" applyFont="1" applyBorder="1" applyAlignment="1">
      <alignment vertical="center" wrapText="1"/>
    </xf>
    <xf numFmtId="0" fontId="27"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4" applyFont="1" applyBorder="1" applyAlignment="1">
      <alignment horizontal="center" vertical="center" wrapText="1"/>
    </xf>
    <xf numFmtId="0" fontId="31" fillId="0" borderId="1" xfId="0" applyFont="1" applyBorder="1" applyAlignment="1">
      <alignment vertical="center" wrapText="1"/>
    </xf>
    <xf numFmtId="0" fontId="28" fillId="0" borderId="1" xfId="0" applyFont="1" applyBorder="1" applyAlignment="1">
      <alignment horizontal="left" vertical="center" wrapText="1"/>
    </xf>
    <xf numFmtId="0" fontId="32" fillId="0" borderId="1" xfId="0" applyFont="1" applyBorder="1" applyAlignment="1">
      <alignment horizontal="center" vertical="center" wrapText="1"/>
    </xf>
    <xf numFmtId="168" fontId="1" fillId="10" borderId="2" xfId="1" applyNumberFormat="1" applyFont="1" applyFill="1" applyBorder="1" applyAlignment="1">
      <alignment horizontal="center" vertical="center"/>
    </xf>
    <xf numFmtId="168" fontId="1" fillId="10" borderId="6" xfId="1" applyNumberFormat="1" applyFont="1" applyFill="1" applyBorder="1" applyAlignment="1">
      <alignment horizontal="center" vertical="center"/>
    </xf>
    <xf numFmtId="168" fontId="1" fillId="10" borderId="5" xfId="1" applyNumberFormat="1" applyFont="1" applyFill="1" applyBorder="1" applyAlignment="1">
      <alignment horizontal="center" vertical="center"/>
    </xf>
    <xf numFmtId="168" fontId="18" fillId="0" borderId="5" xfId="0" applyNumberFormat="1" applyFont="1" applyBorder="1" applyAlignment="1">
      <alignment vertical="center"/>
    </xf>
    <xf numFmtId="0" fontId="26" fillId="0" borderId="1" xfId="0" applyFont="1" applyBorder="1" applyAlignment="1">
      <alignment horizontal="center" vertical="center" wrapText="1"/>
    </xf>
    <xf numFmtId="0" fontId="3" fillId="0" borderId="0" xfId="0" applyFont="1" applyAlignment="1">
      <alignment horizontal="center"/>
    </xf>
    <xf numFmtId="0" fontId="17" fillId="12" borderId="3" xfId="0" applyFont="1" applyFill="1" applyBorder="1" applyAlignment="1">
      <alignment horizontal="center" vertical="center" wrapText="1"/>
    </xf>
    <xf numFmtId="0" fontId="17" fillId="12" borderId="4" xfId="0" applyFont="1" applyFill="1" applyBorder="1" applyAlignment="1">
      <alignment horizontal="center" vertical="center" wrapText="1"/>
    </xf>
    <xf numFmtId="0" fontId="17" fillId="12" borderId="5" xfId="0" applyFont="1" applyFill="1" applyBorder="1" applyAlignment="1">
      <alignment horizontal="center" vertical="center" wrapText="1"/>
    </xf>
    <xf numFmtId="0" fontId="19" fillId="0" borderId="1" xfId="0" applyFont="1" applyBorder="1" applyAlignment="1">
      <alignment horizontal="center" vertical="center"/>
    </xf>
    <xf numFmtId="0" fontId="33" fillId="14" borderId="0" xfId="0" applyFont="1" applyFill="1" applyAlignment="1">
      <alignment horizontal="center" vertical="center" wrapText="1"/>
    </xf>
    <xf numFmtId="0" fontId="25" fillId="0" borderId="1" xfId="0" applyFont="1" applyBorder="1" applyAlignment="1">
      <alignment horizontal="center" vertical="center" wrapText="1"/>
    </xf>
    <xf numFmtId="0" fontId="27" fillId="0" borderId="1" xfId="0" applyFont="1" applyBorder="1" applyAlignment="1">
      <alignment horizontal="center" vertical="center"/>
    </xf>
    <xf numFmtId="15" fontId="27" fillId="0" borderId="1" xfId="0" applyNumberFormat="1" applyFont="1" applyBorder="1" applyAlignment="1">
      <alignment horizontal="center" vertical="center"/>
    </xf>
    <xf numFmtId="1" fontId="25" fillId="0" borderId="1" xfId="0" applyNumberFormat="1" applyFont="1" applyBorder="1" applyAlignment="1">
      <alignment horizontal="center" vertical="center" wrapText="1"/>
    </xf>
    <xf numFmtId="0" fontId="0" fillId="0" borderId="0" xfId="0" applyAlignment="1">
      <alignment horizontal="center" vertical="center" wrapText="1"/>
    </xf>
    <xf numFmtId="9" fontId="0" fillId="0" borderId="1" xfId="0" applyNumberFormat="1" applyBorder="1" applyAlignment="1">
      <alignment horizontal="center" vertical="center"/>
    </xf>
    <xf numFmtId="0" fontId="0" fillId="0" borderId="7" xfId="0" applyBorder="1" applyAlignment="1">
      <alignment vertical="center"/>
    </xf>
    <xf numFmtId="0" fontId="25" fillId="0" borderId="1" xfId="0" applyFont="1" applyBorder="1" applyAlignment="1">
      <alignment vertical="center"/>
    </xf>
    <xf numFmtId="0" fontId="25" fillId="0" borderId="1" xfId="0" applyFont="1" applyBorder="1" applyAlignment="1">
      <alignment vertical="center" wrapText="1"/>
    </xf>
    <xf numFmtId="0" fontId="0" fillId="0" borderId="1" xfId="0" applyBorder="1" applyAlignment="1">
      <alignment vertical="center"/>
    </xf>
    <xf numFmtId="0" fontId="0" fillId="0" borderId="5" xfId="0" applyBorder="1" applyAlignment="1">
      <alignment vertical="center"/>
    </xf>
    <xf numFmtId="166" fontId="0" fillId="0" borderId="1" xfId="0" applyNumberFormat="1" applyBorder="1" applyAlignment="1">
      <alignment vertical="center"/>
    </xf>
    <xf numFmtId="166" fontId="0" fillId="0" borderId="5" xfId="0" applyNumberFormat="1" applyBorder="1" applyAlignment="1">
      <alignment vertical="center"/>
    </xf>
    <xf numFmtId="166" fontId="0" fillId="0" borderId="0" xfId="0" applyNumberFormat="1" applyAlignment="1">
      <alignment vertical="center"/>
    </xf>
    <xf numFmtId="166" fontId="0" fillId="0" borderId="7" xfId="0" applyNumberFormat="1" applyBorder="1" applyAlignment="1">
      <alignment vertical="center"/>
    </xf>
    <xf numFmtId="168" fontId="0" fillId="10" borderId="5" xfId="1" applyNumberFormat="1" applyFont="1" applyFill="1" applyBorder="1" applyAlignment="1">
      <alignment horizontal="center" vertical="center"/>
    </xf>
    <xf numFmtId="0" fontId="30" fillId="0" borderId="1" xfId="0" applyFont="1" applyBorder="1" applyAlignment="1">
      <alignment vertical="center" wrapText="1"/>
    </xf>
    <xf numFmtId="0" fontId="27" fillId="0" borderId="1" xfId="0" applyFont="1" applyBorder="1" applyAlignment="1">
      <alignment vertical="center"/>
    </xf>
    <xf numFmtId="175" fontId="25" fillId="0" borderId="1" xfId="54" applyNumberFormat="1" applyFont="1" applyBorder="1" applyAlignment="1">
      <alignment horizontal="center" vertical="center" wrapText="1"/>
    </xf>
    <xf numFmtId="175" fontId="0" fillId="0" borderId="0" xfId="54" applyNumberFormat="1" applyFont="1"/>
    <xf numFmtId="168" fontId="0" fillId="0" borderId="0" xfId="0" applyNumberFormat="1"/>
    <xf numFmtId="0" fontId="35" fillId="0" borderId="1" xfId="0" applyFont="1" applyBorder="1" applyAlignment="1">
      <alignment horizontal="center" vertical="center" wrapText="1"/>
    </xf>
  </cellXfs>
  <cellStyles count="55">
    <cellStyle name="BodyStyle" xfId="26" xr:uid="{147324C8-F5AC-4E10-8FE0-D73C8141D710}"/>
    <cellStyle name="BodyStyleBold" xfId="27" xr:uid="{0EDF842C-93FF-4FA9-ADEF-A4CDF114CE9C}"/>
    <cellStyle name="BodyStyleBoldRight" xfId="28" xr:uid="{42DA33C9-26D5-4FDB-AAA8-7C03EF241010}"/>
    <cellStyle name="BodyStyleWithBorder" xfId="34" xr:uid="{C7B0AFC3-C237-468B-9998-986BFEFEF954}"/>
    <cellStyle name="BorderThinBlack" xfId="38" xr:uid="{0C88AD75-AB5E-40B8-95E8-B1CA568A2F05}"/>
    <cellStyle name="Comma" xfId="17" xr:uid="{1D33637D-0FD0-4537-8565-441DA9D1D2D8}"/>
    <cellStyle name="Comma [0]" xfId="18" xr:uid="{20B9B04A-CAC6-4739-AA3B-C6CFBEEC2AE5}"/>
    <cellStyle name="Comma [0] 2" xfId="42" xr:uid="{C3F79D1A-04D6-4DB2-AA12-B80CE18C4A6A}"/>
    <cellStyle name="Comma 2" xfId="41" xr:uid="{6B08A92F-9F79-4AF7-9841-4A780B3B1A88}"/>
    <cellStyle name="Comma 3" xfId="43" xr:uid="{B2DE0EBE-E31C-4553-B234-EA19534949D0}"/>
    <cellStyle name="Comma 4" xfId="45" xr:uid="{B32BAE96-E242-4A5E-BB75-C408D9299F7A}"/>
    <cellStyle name="Comma 5" xfId="46" xr:uid="{9FDE8B67-0074-43AC-A7FB-335ACB5D9FBD}"/>
    <cellStyle name="Currency" xfId="15" xr:uid="{CC98B024-4AC9-4E34-A5E1-B89609C8EF66}"/>
    <cellStyle name="Currency [0]" xfId="16" xr:uid="{E582B8A9-8C79-42D8-97EE-F8097A5A3B66}"/>
    <cellStyle name="Currency [0] 2" xfId="40" xr:uid="{154A11E9-7058-4302-86D1-9FD8FF3D5687}"/>
    <cellStyle name="Currency 2" xfId="39" xr:uid="{E43A3679-259A-4AE0-B211-C4976838ACEF}"/>
    <cellStyle name="Currency 3" xfId="48" xr:uid="{AF7BE625-FFE4-4D35-9BCF-161548CA08B8}"/>
    <cellStyle name="Currency 4" xfId="47" xr:uid="{8B947A23-CADA-4548-B16B-95C65C3D7189}"/>
    <cellStyle name="Currency 5" xfId="49" xr:uid="{810DC5FC-FD0C-424A-8327-B887FC8FD8CE}"/>
    <cellStyle name="DateStyle" xfId="30" xr:uid="{96B694B8-4208-47AE-B369-5E96B3FC42BA}"/>
    <cellStyle name="DateTimeStyle" xfId="31" xr:uid="{4EFBA603-6C06-4B0A-A4D3-FC766C5D4D1F}"/>
    <cellStyle name="Decimal" xfId="33" xr:uid="{828F3747-8621-46C3-A3C9-F26EA63F1038}"/>
    <cellStyle name="DecimalWithBorder" xfId="37" xr:uid="{7FD35573-C4B3-483E-8372-ACE0E0C72088}"/>
    <cellStyle name="EuroCurrency" xfId="29" xr:uid="{4BF6F73C-BFD0-44A8-9B35-C910EACE6B00}"/>
    <cellStyle name="EuroCurrencyWithBorder" xfId="35" xr:uid="{D80DEB97-F021-41EC-8182-F4ADDD82829E}"/>
    <cellStyle name="HeaderStyle" xfId="20" xr:uid="{904E22EC-CBE4-4E30-884E-C6DCBFDAC556}"/>
    <cellStyle name="HeaderStyle 2" xfId="44" xr:uid="{E2D683F1-0646-42D4-9476-BE80AD19678A}"/>
    <cellStyle name="HeaderSubTop" xfId="24" xr:uid="{16F383DF-559D-4EFA-A978-646353544CCF}"/>
    <cellStyle name="HeaderSubTopNoBold" xfId="25" xr:uid="{C411BDCA-545A-4ED6-B545-AF1C7A9802F2}"/>
    <cellStyle name="HeaderTopBuyer" xfId="21" xr:uid="{7C2174ED-5008-412C-B4CA-E2FA48F0741B}"/>
    <cellStyle name="HeaderTopStyle" xfId="22" xr:uid="{772B1F53-8651-4D90-85E9-4448B5BD007B}"/>
    <cellStyle name="HeaderTopStyleAlignRight" xfId="23" xr:uid="{23476F62-FFCF-4717-A01D-2007D2833BFD}"/>
    <cellStyle name="Hipervínculo 2" xfId="6" xr:uid="{4784ADD0-2CEB-41A6-BFC7-7C2A9CCAEBDB}"/>
    <cellStyle name="Hyperlink" xfId="3" xr:uid="{C8969C8C-7F6D-45DB-88A0-951191EBFA6E}"/>
    <cellStyle name="MainTitle" xfId="19" xr:uid="{AD413710-47E3-49DE-A248-30DAFFD74494}"/>
    <cellStyle name="Millares 2" xfId="7" xr:uid="{7402ED4A-057B-4BC1-9DEB-A442D249E4BD}"/>
    <cellStyle name="Millares 3" xfId="52" xr:uid="{6FD5D7F9-C6F5-4720-B4B5-2B3A1581F99F}"/>
    <cellStyle name="Millares 5 3" xfId="53" xr:uid="{00B8BA95-0B1A-4DB8-A9B5-CFB7986C0892}"/>
    <cellStyle name="Moneda" xfId="54" builtinId="4"/>
    <cellStyle name="Moneda [0]" xfId="1" builtinId="7"/>
    <cellStyle name="Moneda [0] 2" xfId="5" xr:uid="{44EBA8D3-4819-4C0D-AB72-A9760C413C6C}"/>
    <cellStyle name="Moneda [0] 3" xfId="12" xr:uid="{71F845D0-E080-4411-9B35-ADC495D6B687}"/>
    <cellStyle name="Moneda [0] 4" xfId="51" xr:uid="{F1893741-A056-4FAA-8B8D-938ECD9CD110}"/>
    <cellStyle name="Normal" xfId="0" builtinId="0"/>
    <cellStyle name="Normal 2" xfId="4" xr:uid="{98B5615F-3B91-4DEA-8E80-743ADAED8B77}"/>
    <cellStyle name="Normal 2 2" xfId="50" xr:uid="{68752881-E28E-4147-B283-352CB711790D}"/>
    <cellStyle name="Normal 3" xfId="9" xr:uid="{0C655471-F7CD-4109-B3E9-29280363AC86}"/>
    <cellStyle name="Normal 4" xfId="11" xr:uid="{1CAF9937-3346-4B06-9A67-580E8FF32BF7}"/>
    <cellStyle name="Normal 5" xfId="13" xr:uid="{80B54815-574F-4C5D-98AE-E576B6F685F6}"/>
    <cellStyle name="Numeric" xfId="32" xr:uid="{714322AE-1A47-41BA-813E-4BEEEFF16588}"/>
    <cellStyle name="NumericWithBorder" xfId="36" xr:uid="{A85841C9-4799-47C4-9CEB-0E810373EEA1}"/>
    <cellStyle name="Percent" xfId="14" xr:uid="{3C33C855-06E3-4DC1-88BE-E751B7BA8711}"/>
    <cellStyle name="Porcentaje" xfId="2" builtinId="5"/>
    <cellStyle name="Porcentaje 2" xfId="8" xr:uid="{79703E13-81F0-4B5B-A052-4C84C48F33DC}"/>
    <cellStyle name="Porcentaje 3" xfId="10" xr:uid="{9C83F300-3B6E-4A25-BF03-C15252A6817C}"/>
  </cellStyles>
  <dxfs count="9">
    <dxf>
      <font>
        <color rgb="FF9C0006"/>
      </font>
      <fill>
        <patternFill>
          <bgColor rgb="FFFFC7CE"/>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s-CO"/>
              <a:t>COTIZACIONES POR CORREO ELECTRONICO</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s-CO"/>
        </a:p>
      </c:txPr>
    </c:title>
    <c:autoTitleDeleted val="0"/>
    <c:plotArea>
      <c:layout/>
      <c:barChart>
        <c:barDir val="col"/>
        <c:grouping val="cluster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Hoja1!$C$5:$C$8</c:f>
              <c:strCache>
                <c:ptCount val="4"/>
                <c:pt idx="0">
                  <c:v>COTIZACIONES POR CORREO ELECTRONICO</c:v>
                </c:pt>
                <c:pt idx="2">
                  <c:v>PROVEEDORES</c:v>
                </c:pt>
                <c:pt idx="3">
                  <c:v>COTIZACIONES </c:v>
                </c:pt>
              </c:strCache>
            </c:strRef>
          </c:cat>
          <c:val>
            <c:numRef>
              <c:f>Hoja1!$D$5:$D$8</c:f>
              <c:numCache>
                <c:formatCode>General</c:formatCode>
                <c:ptCount val="4"/>
                <c:pt idx="2">
                  <c:v>3099</c:v>
                </c:pt>
                <c:pt idx="3">
                  <c:v>3</c:v>
                </c:pt>
              </c:numCache>
            </c:numRef>
          </c:val>
          <c:extLst>
            <c:ext xmlns:c16="http://schemas.microsoft.com/office/drawing/2014/chart" uri="{C3380CC4-5D6E-409C-BE32-E72D297353CC}">
              <c16:uniqueId val="{00000000-1105-403A-8BA3-8DDE01AA1AFA}"/>
            </c:ext>
          </c:extLst>
        </c:ser>
        <c:dLbls>
          <c:dLblPos val="inEnd"/>
          <c:showLegendKey val="0"/>
          <c:showVal val="1"/>
          <c:showCatName val="0"/>
          <c:showSerName val="0"/>
          <c:showPercent val="0"/>
          <c:showBubbleSize val="0"/>
        </c:dLbls>
        <c:gapWidth val="100"/>
        <c:overlap val="-24"/>
        <c:axId val="1396290464"/>
        <c:axId val="1334019600"/>
      </c:barChart>
      <c:catAx>
        <c:axId val="1396290464"/>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1334019600"/>
        <c:crosses val="autoZero"/>
        <c:auto val="1"/>
        <c:lblAlgn val="ctr"/>
        <c:lblOffset val="100"/>
        <c:noMultiLvlLbl val="0"/>
      </c:catAx>
      <c:valAx>
        <c:axId val="1334019600"/>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139629046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MX"/>
              <a:t>Correo</a:t>
            </a:r>
            <a:r>
              <a:rPr lang="es-MX" baseline="0"/>
              <a:t> Electrónico</a:t>
            </a:r>
            <a:endParaRPr lang="es-MX"/>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MX"/>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Hoja2!$A$2</c:f>
              <c:strCache>
                <c:ptCount val="1"/>
                <c:pt idx="0">
                  <c:v>Proveedores</c:v>
                </c:pt>
              </c:strCache>
            </c:strRef>
          </c:tx>
          <c:spPr>
            <a:solidFill>
              <a:schemeClr val="accent1"/>
            </a:solidFill>
            <a:ln>
              <a:noFill/>
            </a:ln>
            <a:effectLst/>
            <a:sp3d/>
          </c:spPr>
          <c:invertIfNegative val="0"/>
          <c:val>
            <c:numRef>
              <c:f>Hoja2!$B$2</c:f>
              <c:numCache>
                <c:formatCode>General</c:formatCode>
                <c:ptCount val="1"/>
                <c:pt idx="0">
                  <c:v>14122</c:v>
                </c:pt>
              </c:numCache>
            </c:numRef>
          </c:val>
          <c:extLst>
            <c:ext xmlns:c16="http://schemas.microsoft.com/office/drawing/2014/chart" uri="{C3380CC4-5D6E-409C-BE32-E72D297353CC}">
              <c16:uniqueId val="{00000000-EB7E-4247-BB35-F1A884613DF6}"/>
            </c:ext>
          </c:extLst>
        </c:ser>
        <c:ser>
          <c:idx val="1"/>
          <c:order val="1"/>
          <c:tx>
            <c:strRef>
              <c:f>Hoja2!$A$3</c:f>
              <c:strCache>
                <c:ptCount val="1"/>
                <c:pt idx="0">
                  <c:v>Cotizaciones</c:v>
                </c:pt>
              </c:strCache>
            </c:strRef>
          </c:tx>
          <c:spPr>
            <a:solidFill>
              <a:schemeClr val="accent2"/>
            </a:solidFill>
            <a:ln>
              <a:noFill/>
            </a:ln>
            <a:effectLst/>
            <a:sp3d/>
          </c:spPr>
          <c:invertIfNegative val="0"/>
          <c:val>
            <c:numRef>
              <c:f>Hoja2!$B$3</c:f>
              <c:numCache>
                <c:formatCode>General</c:formatCode>
                <c:ptCount val="1"/>
                <c:pt idx="0">
                  <c:v>3</c:v>
                </c:pt>
              </c:numCache>
            </c:numRef>
          </c:val>
          <c:extLst>
            <c:ext xmlns:c16="http://schemas.microsoft.com/office/drawing/2014/chart" uri="{C3380CC4-5D6E-409C-BE32-E72D297353CC}">
              <c16:uniqueId val="{00000001-EB7E-4247-BB35-F1A884613DF6}"/>
            </c:ext>
          </c:extLst>
        </c:ser>
        <c:dLbls>
          <c:showLegendKey val="0"/>
          <c:showVal val="0"/>
          <c:showCatName val="0"/>
          <c:showSerName val="0"/>
          <c:showPercent val="0"/>
          <c:showBubbleSize val="0"/>
        </c:dLbls>
        <c:gapWidth val="150"/>
        <c:shape val="box"/>
        <c:axId val="1116689215"/>
        <c:axId val="1118528751"/>
        <c:axId val="0"/>
      </c:bar3DChart>
      <c:catAx>
        <c:axId val="1116689215"/>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118528751"/>
        <c:crosses val="autoZero"/>
        <c:auto val="1"/>
        <c:lblAlgn val="ctr"/>
        <c:lblOffset val="100"/>
        <c:noMultiLvlLbl val="0"/>
      </c:catAx>
      <c:valAx>
        <c:axId val="1118528751"/>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MX"/>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1116689215"/>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s-MX"/>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MX"/>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13</xdr:col>
      <xdr:colOff>0</xdr:colOff>
      <xdr:row>0</xdr:row>
      <xdr:rowOff>66675</xdr:rowOff>
    </xdr:from>
    <xdr:to>
      <xdr:col>13</xdr:col>
      <xdr:colOff>0</xdr:colOff>
      <xdr:row>5</xdr:row>
      <xdr:rowOff>106114</xdr:rowOff>
    </xdr:to>
    <xdr:pic>
      <xdr:nvPicPr>
        <xdr:cNvPr id="2" name="Imagen 1">
          <a:extLst>
            <a:ext uri="{FF2B5EF4-FFF2-40B4-BE49-F238E27FC236}">
              <a16:creationId xmlns:a16="http://schemas.microsoft.com/office/drawing/2014/main" id="{32617CD1-4936-4247-B655-E7946A353C94}"/>
            </a:ext>
          </a:extLst>
        </xdr:cNvPr>
        <xdr:cNvPicPr>
          <a:picLocks noChangeAspect="1"/>
        </xdr:cNvPicPr>
      </xdr:nvPicPr>
      <xdr:blipFill>
        <a:blip xmlns:r="http://schemas.openxmlformats.org/officeDocument/2006/relationships" r:embed="rId1"/>
        <a:stretch>
          <a:fillRect/>
        </a:stretch>
      </xdr:blipFill>
      <xdr:spPr>
        <a:xfrm>
          <a:off x="16421100" y="66675"/>
          <a:ext cx="523876" cy="9792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536575</xdr:colOff>
      <xdr:row>2</xdr:row>
      <xdr:rowOff>38100</xdr:rowOff>
    </xdr:from>
    <xdr:to>
      <xdr:col>10</xdr:col>
      <xdr:colOff>536575</xdr:colOff>
      <xdr:row>17</xdr:row>
      <xdr:rowOff>19050</xdr:rowOff>
    </xdr:to>
    <xdr:graphicFrame macro="">
      <xdr:nvGraphicFramePr>
        <xdr:cNvPr id="2" name="Gráfico 1">
          <a:extLst>
            <a:ext uri="{FF2B5EF4-FFF2-40B4-BE49-F238E27FC236}">
              <a16:creationId xmlns:a16="http://schemas.microsoft.com/office/drawing/2014/main" id="{D14E8649-1469-4992-A092-5E9C448E938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15</xdr:col>
      <xdr:colOff>142875</xdr:colOff>
      <xdr:row>0</xdr:row>
      <xdr:rowOff>19050</xdr:rowOff>
    </xdr:from>
    <xdr:to>
      <xdr:col>15</xdr:col>
      <xdr:colOff>666751</xdr:colOff>
      <xdr:row>5</xdr:row>
      <xdr:rowOff>525749</xdr:rowOff>
    </xdr:to>
    <xdr:pic>
      <xdr:nvPicPr>
        <xdr:cNvPr id="2" name="Imagen 1">
          <a:extLst>
            <a:ext uri="{FF2B5EF4-FFF2-40B4-BE49-F238E27FC236}">
              <a16:creationId xmlns:a16="http://schemas.microsoft.com/office/drawing/2014/main" id="{6777A202-6D96-4C5A-9F71-1D0D41B892F4}"/>
            </a:ext>
          </a:extLst>
        </xdr:cNvPr>
        <xdr:cNvPicPr>
          <a:picLocks noChangeAspect="1"/>
        </xdr:cNvPicPr>
      </xdr:nvPicPr>
      <xdr:blipFill>
        <a:blip xmlns:r="http://schemas.openxmlformats.org/officeDocument/2006/relationships" r:embed="rId1"/>
        <a:stretch>
          <a:fillRect/>
        </a:stretch>
      </xdr:blipFill>
      <xdr:spPr>
        <a:xfrm>
          <a:off x="21409025" y="19050"/>
          <a:ext cx="523876" cy="91130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180975</xdr:colOff>
      <xdr:row>2</xdr:row>
      <xdr:rowOff>90487</xdr:rowOff>
    </xdr:from>
    <xdr:to>
      <xdr:col>11</xdr:col>
      <xdr:colOff>180975</xdr:colOff>
      <xdr:row>16</xdr:row>
      <xdr:rowOff>166687</xdr:rowOff>
    </xdr:to>
    <xdr:graphicFrame macro="">
      <xdr:nvGraphicFramePr>
        <xdr:cNvPr id="2" name="Gráfico 1">
          <a:extLst>
            <a:ext uri="{FF2B5EF4-FFF2-40B4-BE49-F238E27FC236}">
              <a16:creationId xmlns:a16="http://schemas.microsoft.com/office/drawing/2014/main" id="{7A7E8036-CE11-E3F0-2E94-059063D09B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D58CF-3979-416C-AAEF-616B0D02DE17}">
  <dimension ref="A3:P190"/>
  <sheetViews>
    <sheetView showGridLines="0" topLeftCell="A165" zoomScale="67" workbookViewId="0">
      <selection activeCell="B6" sqref="B6:H178"/>
    </sheetView>
  </sheetViews>
  <sheetFormatPr baseColWidth="10" defaultColWidth="0" defaultRowHeight="15" customHeight="1" x14ac:dyDescent="0.25"/>
  <cols>
    <col min="1" max="1" width="6.5703125" customWidth="1"/>
    <col min="2" max="2" width="5" style="10" customWidth="1"/>
    <col min="3" max="3" width="34.140625" style="12" customWidth="1"/>
    <col min="4" max="4" width="64.85546875" style="12" customWidth="1"/>
    <col min="5" max="5" width="9.5703125" style="10" customWidth="1"/>
    <col min="6" max="6" width="9.140625" style="10" customWidth="1"/>
    <col min="7" max="7" width="12.7109375" customWidth="1"/>
    <col min="8" max="8" width="18.5703125" customWidth="1"/>
    <col min="9" max="9" width="39.28515625" customWidth="1"/>
    <col min="10" max="10" width="17.28515625" customWidth="1"/>
    <col min="11" max="13" width="12.140625" customWidth="1"/>
    <col min="14" max="15" width="0" hidden="1" customWidth="1"/>
    <col min="17" max="16384" width="11.42578125" hidden="1"/>
  </cols>
  <sheetData>
    <row r="3" spans="2:13" ht="18.75" x14ac:dyDescent="0.3">
      <c r="B3" s="56" t="str">
        <f>+CosteoIndividual2!B2</f>
        <v>RESUMEN COTIZACIONES DE PRECIOS - Matriz de Calculo - FDLB-ES-C-099-2026</v>
      </c>
      <c r="C3" s="56"/>
      <c r="D3" s="56"/>
      <c r="E3" s="56"/>
      <c r="F3" s="56"/>
      <c r="G3" s="56"/>
      <c r="H3" s="56"/>
      <c r="I3" s="56"/>
      <c r="J3" s="56"/>
      <c r="K3" s="56"/>
      <c r="L3" s="2"/>
      <c r="M3" s="2"/>
    </row>
    <row r="5" spans="2:13" ht="67.5" x14ac:dyDescent="0.25">
      <c r="B5" s="6" t="s">
        <v>0</v>
      </c>
      <c r="C5" s="7" t="s">
        <v>1</v>
      </c>
      <c r="D5" s="7" t="s">
        <v>2</v>
      </c>
      <c r="E5" s="7" t="s">
        <v>4</v>
      </c>
      <c r="F5" s="7" t="s">
        <v>5</v>
      </c>
      <c r="G5" s="8" t="s">
        <v>6</v>
      </c>
      <c r="H5" s="8" t="s">
        <v>7</v>
      </c>
      <c r="I5" s="9" t="s">
        <v>8</v>
      </c>
      <c r="J5" s="9" t="s">
        <v>9</v>
      </c>
      <c r="K5" s="25" t="s">
        <v>10</v>
      </c>
      <c r="L5" s="25" t="s">
        <v>11</v>
      </c>
      <c r="M5" s="24"/>
    </row>
    <row r="6" spans="2:13" s="4" customFormat="1" ht="31.5" customHeight="1" x14ac:dyDescent="0.25">
      <c r="B6" s="19">
        <f>CosteoIndividual2!B7</f>
        <v>1</v>
      </c>
      <c r="C6" s="11" t="str">
        <f>CosteoIndividual2!C7</f>
        <v>Planificación y diagnóstico</v>
      </c>
      <c r="D6" s="11" t="str">
        <f>CosteoIndividual2!D7</f>
        <v>Recopilación, consolidación y análisis de información secundaria disponible, incluyendo cartografía oficial, ortofotos, coberturas y usos del suelo, espacio público, áreas de cesión y demás insumos técnicos requeridos para la identificación preliminar y priorización de áreas potenciales susceptibles de renaturalización, mediante criterios espaciales y de viabilidad técnica.</v>
      </c>
      <c r="E6" s="20" t="str">
        <f>CosteoIndividual2!F7</f>
        <v>UN</v>
      </c>
      <c r="F6" s="20">
        <f>CosteoIndividual2!G7</f>
        <v>1</v>
      </c>
      <c r="G6" s="21">
        <f>CosteoIndividual2!K7</f>
        <v>5061334</v>
      </c>
      <c r="H6" s="21">
        <f>CosteoIndividual2!L7</f>
        <v>5061334</v>
      </c>
      <c r="I6" s="20" t="str">
        <f>CosteoIndividual2!M7</f>
        <v>FDLB-ES-C-099-2026 MACRO 7</v>
      </c>
      <c r="J6" s="18">
        <f>CosteoIndividual2!N7</f>
        <v>55771.430877137049</v>
      </c>
      <c r="K6" s="17">
        <f>CosteoIndividual2!O7</f>
        <v>1.1019116509722067E-2</v>
      </c>
      <c r="L6" s="3" t="str">
        <f t="shared" ref="L6:L70" si="0">IF(K6="","",IF(K6&lt;0.15,"Promedio","Mediana"))</f>
        <v>Promedio</v>
      </c>
      <c r="M6" s="23"/>
    </row>
    <row r="7" spans="2:13" s="4" customFormat="1" ht="31.5" customHeight="1" x14ac:dyDescent="0.25">
      <c r="B7" s="19">
        <f>CosteoIndividual2!B8</f>
        <v>2</v>
      </c>
      <c r="C7" s="11" t="str">
        <f>CosteoIndividual2!C8</f>
        <v>Planificación y diagnóstico</v>
      </c>
      <c r="D7" s="11" t="str">
        <f>CosteoIndividual2!D8</f>
        <v xml:space="preserve">Revisión e incorporación de lineamientos técnicos, ambientales y territoriales emitidos por las entidades competentes, aplicables a los procesos de renaturalización y priorización de áreas de intervención. </v>
      </c>
      <c r="E7" s="20" t="str">
        <f>CosteoIndividual2!F8</f>
        <v>UN</v>
      </c>
      <c r="F7" s="20">
        <f>CosteoIndividual2!G8</f>
        <v>1</v>
      </c>
      <c r="G7" s="21">
        <f>CosteoIndividual2!K8</f>
        <v>5061334</v>
      </c>
      <c r="H7" s="21">
        <f>CosteoIndividual2!L8</f>
        <v>5061334</v>
      </c>
      <c r="I7" s="20" t="str">
        <f>CosteoIndividual2!M8</f>
        <v>FDLB-ES-C-099-2026 MACRO 7</v>
      </c>
      <c r="J7" s="18">
        <f>CosteoIndividual2!N8</f>
        <v>55771.430877137049</v>
      </c>
      <c r="K7" s="17">
        <f>CosteoIndividual2!O8</f>
        <v>1.1019116509722067E-2</v>
      </c>
      <c r="L7" s="3" t="str">
        <f t="shared" si="0"/>
        <v>Promedio</v>
      </c>
      <c r="M7" s="23"/>
    </row>
    <row r="8" spans="2:13" s="4" customFormat="1" ht="31.5" customHeight="1" x14ac:dyDescent="0.25">
      <c r="B8" s="19">
        <f>CosteoIndividual2!B9</f>
        <v>3</v>
      </c>
      <c r="C8" s="11" t="str">
        <f>CosteoIndividual2!C9</f>
        <v>Planificación y diagnóstico</v>
      </c>
      <c r="D8" s="11" t="str">
        <f>CosteoIndividual2!D9</f>
        <v>Definición y ajuste técnico preliminar de las áreas priorizadas para intervención, mediante delimitación geográfica, verificación de condiciones espaciales y análisis de viabilidad para procesos de renaturalización.</v>
      </c>
      <c r="E8" s="20" t="str">
        <f>CosteoIndividual2!F9</f>
        <v>UN</v>
      </c>
      <c r="F8" s="20">
        <f>CosteoIndividual2!G9</f>
        <v>1</v>
      </c>
      <c r="G8" s="21">
        <f>CosteoIndividual2!K9</f>
        <v>5061334</v>
      </c>
      <c r="H8" s="21">
        <f>CosteoIndividual2!L9</f>
        <v>5061334</v>
      </c>
      <c r="I8" s="20" t="str">
        <f>CosteoIndividual2!M9</f>
        <v>FDLB-ES-C-099-2026 MACRO 7</v>
      </c>
      <c r="J8" s="18">
        <f>CosteoIndividual2!N9</f>
        <v>55771.430877137049</v>
      </c>
      <c r="K8" s="17">
        <f>CosteoIndividual2!O9</f>
        <v>1.1019116509722067E-2</v>
      </c>
      <c r="L8" s="3" t="str">
        <f t="shared" si="0"/>
        <v>Promedio</v>
      </c>
      <c r="M8" s="23"/>
    </row>
    <row r="9" spans="2:13" s="4" customFormat="1" ht="31.5" customHeight="1" x14ac:dyDescent="0.25">
      <c r="B9" s="19">
        <f>CosteoIndividual2!B10</f>
        <v>4</v>
      </c>
      <c r="C9" s="11" t="str">
        <f>CosteoIndividual2!C10</f>
        <v>Planificación y diagnóstico</v>
      </c>
      <c r="D9" s="11" t="str">
        <f>CosteoIndividual2!D10</f>
        <v xml:space="preserve">Verificación en campo de las áreas priorizadas mediante visitas técnicas, incluyendo la validación de condiciones físicas, espaciales, ambientales, operativas y sociales, así como posibles restricciones, conflictos de uso y percepción comunitaria frente a la viabilidad preliminar de las intervenciones de renaturalización. </v>
      </c>
      <c r="E9" s="20" t="str">
        <f>CosteoIndividual2!F10</f>
        <v>UN</v>
      </c>
      <c r="F9" s="20">
        <f>CosteoIndividual2!G10</f>
        <v>1</v>
      </c>
      <c r="G9" s="21">
        <f>CosteoIndividual2!K10</f>
        <v>5061334</v>
      </c>
      <c r="H9" s="21">
        <f>CosteoIndividual2!L10</f>
        <v>5061334</v>
      </c>
      <c r="I9" s="20" t="str">
        <f>CosteoIndividual2!M10</f>
        <v>FDLB-ES-C-099-2026 MACRO 7</v>
      </c>
      <c r="J9" s="18">
        <f>CosteoIndividual2!N10</f>
        <v>55771.430877137049</v>
      </c>
      <c r="K9" s="17">
        <f>CosteoIndividual2!O10</f>
        <v>1.1019116509722067E-2</v>
      </c>
      <c r="L9" s="3" t="str">
        <f t="shared" si="0"/>
        <v>Promedio</v>
      </c>
      <c r="M9" s="23"/>
    </row>
    <row r="10" spans="2:13" s="4" customFormat="1" ht="31.5" customHeight="1" x14ac:dyDescent="0.25">
      <c r="B10" s="19">
        <f>CosteoIndividual2!B11</f>
        <v>5</v>
      </c>
      <c r="C10" s="11" t="str">
        <f>CosteoIndividual2!C11</f>
        <v>Planificación y diagnóstico</v>
      </c>
      <c r="D10" s="11" t="str">
        <f>CosteoIndividual2!D11</f>
        <v>Clasificación y caracterización preliminar de las superficies y coberturas identificadas, de acuerdo con su tipo, extensión, estado físico, condiciones de permeabilidad y potencial de transformación para procesos de renaturalización.</v>
      </c>
      <c r="E10" s="20" t="str">
        <f>CosteoIndividual2!F11</f>
        <v>UN</v>
      </c>
      <c r="F10" s="20">
        <f>CosteoIndividual2!G11</f>
        <v>1</v>
      </c>
      <c r="G10" s="21">
        <f>CosteoIndividual2!K11</f>
        <v>5061334</v>
      </c>
      <c r="H10" s="21">
        <f>CosteoIndividual2!L11</f>
        <v>5061334</v>
      </c>
      <c r="I10" s="20" t="str">
        <f>CosteoIndividual2!M11</f>
        <v>FDLB-ES-C-099-2026 MACRO 7</v>
      </c>
      <c r="J10" s="18">
        <f>CosteoIndividual2!N11</f>
        <v>55771.430877137049</v>
      </c>
      <c r="K10" s="17">
        <f>CosteoIndividual2!O11</f>
        <v>1.1019116509722067E-2</v>
      </c>
      <c r="L10" s="3" t="str">
        <f t="shared" si="0"/>
        <v>Promedio</v>
      </c>
      <c r="M10" s="23"/>
    </row>
    <row r="11" spans="2:13" s="4" customFormat="1" ht="31.5" customHeight="1" x14ac:dyDescent="0.25">
      <c r="B11" s="19">
        <f>CosteoIndividual2!B12</f>
        <v>6</v>
      </c>
      <c r="C11" s="11" t="str">
        <f>CosteoIndividual2!C12</f>
        <v>Diseño técnico de las áreas renaturalizadas</v>
      </c>
      <c r="D11" s="11" t="str">
        <f>CosteoIndividual2!D12</f>
        <v>Evaluación técnica preliminar de las condiciones constructivas y operativas de las áreas priorizadas, incluyendo análisis de superficies existentes, requerimientos de demolición, excavación o adecuación, y demás condiciones relevantes para la implementación de las intervenciones de renaturalización.</v>
      </c>
      <c r="E11" s="20" t="str">
        <f>CosteoIndividual2!F12</f>
        <v>UN</v>
      </c>
      <c r="F11" s="20">
        <f>CosteoIndividual2!G12</f>
        <v>1</v>
      </c>
      <c r="G11" s="21">
        <f>CosteoIndividual2!K12</f>
        <v>5061334</v>
      </c>
      <c r="H11" s="21">
        <f>CosteoIndividual2!L12</f>
        <v>5061334</v>
      </c>
      <c r="I11" s="20" t="str">
        <f>CosteoIndividual2!M12</f>
        <v>FDLB-ES-C-099-2026 MACRO 7</v>
      </c>
      <c r="J11" s="18">
        <f>CosteoIndividual2!N12</f>
        <v>55771.430877137049</v>
      </c>
      <c r="K11" s="17">
        <f>CosteoIndividual2!O12</f>
        <v>1.1019116509722067E-2</v>
      </c>
      <c r="L11" s="3" t="str">
        <f t="shared" si="0"/>
        <v>Promedio</v>
      </c>
      <c r="M11" s="23"/>
    </row>
    <row r="12" spans="2:13" s="4" customFormat="1" ht="31.5" customHeight="1" x14ac:dyDescent="0.25">
      <c r="B12" s="19">
        <f>CosteoIndividual2!B13</f>
        <v>7</v>
      </c>
      <c r="C12" s="11" t="str">
        <f>CosteoIndividual2!C13</f>
        <v>Diseño técnico de las áreas renaturalizadas</v>
      </c>
      <c r="D12" s="11" t="str">
        <f>CosteoIndividual2!D13</f>
        <v>Análisis preliminar de viabilidad técnica y operativa para la intervención de las áreas priorizadas, considerando las condiciones de remoción, adecuación o transformación de superficies existentes, estimación preliminar de material a retirar, accesibilidad operativa para maquinaria o intervención manual, posibles interferencias con redes de servicios públicos e infraestructura urbana, restricciones técnicas y normativas, requerimientos técnicos, riesgos asociados y demás condiciones relevantes para la implementación de procesos de renaturalización.</v>
      </c>
      <c r="E12" s="20" t="str">
        <f>CosteoIndividual2!F13</f>
        <v>UN</v>
      </c>
      <c r="F12" s="20">
        <f>CosteoIndividual2!G13</f>
        <v>1</v>
      </c>
      <c r="G12" s="21">
        <f>CosteoIndividual2!K13</f>
        <v>5061334</v>
      </c>
      <c r="H12" s="21">
        <f>CosteoIndividual2!L13</f>
        <v>5061334</v>
      </c>
      <c r="I12" s="20" t="str">
        <f>CosteoIndividual2!M13</f>
        <v>FDLB-ES-C-099-2026 MACRO 7</v>
      </c>
      <c r="J12" s="18">
        <f>CosteoIndividual2!N13</f>
        <v>55771.430877137049</v>
      </c>
      <c r="K12" s="17">
        <f>CosteoIndividual2!O13</f>
        <v>1.1019116509722067E-2</v>
      </c>
      <c r="L12" s="3" t="str">
        <f t="shared" si="0"/>
        <v>Promedio</v>
      </c>
      <c r="M12" s="23"/>
    </row>
    <row r="13" spans="2:13" s="4" customFormat="1" ht="31.5" customHeight="1" x14ac:dyDescent="0.25">
      <c r="B13" s="19">
        <f>CosteoIndividual2!B14</f>
        <v>8</v>
      </c>
      <c r="C13" s="11" t="str">
        <f>CosteoIndividual2!C14</f>
        <v>Diseño técnico de las áreas renaturalizadas</v>
      </c>
      <c r="D13" s="11" t="str">
        <f>CosteoIndividual2!D14</f>
        <v>Articulación y gestión técnica con las entidades administradoras o competentes sobre las áreas priorizadas, para la socialización, validación y viabilidad preliminar de las intervenciones propuestas de renaturalización.</v>
      </c>
      <c r="E13" s="20" t="str">
        <f>CosteoIndividual2!F14</f>
        <v>UN</v>
      </c>
      <c r="F13" s="20">
        <f>CosteoIndividual2!G14</f>
        <v>1</v>
      </c>
      <c r="G13" s="21">
        <f>CosteoIndividual2!K14</f>
        <v>5061334</v>
      </c>
      <c r="H13" s="21">
        <f>CosteoIndividual2!L14</f>
        <v>5061334</v>
      </c>
      <c r="I13" s="20" t="str">
        <f>CosteoIndividual2!M14</f>
        <v>FDLB-ES-C-099-2026 MACRO 7</v>
      </c>
      <c r="J13" s="18">
        <f>CosteoIndividual2!N14</f>
        <v>55771.430877137049</v>
      </c>
      <c r="K13" s="17">
        <f>CosteoIndividual2!O14</f>
        <v>1.1019116509722067E-2</v>
      </c>
      <c r="L13" s="3" t="str">
        <f t="shared" si="0"/>
        <v>Promedio</v>
      </c>
      <c r="M13" s="23"/>
    </row>
    <row r="14" spans="2:13" s="4" customFormat="1" ht="31.5" customHeight="1" x14ac:dyDescent="0.25">
      <c r="B14" s="19">
        <f>CosteoIndividual2!B15</f>
        <v>9</v>
      </c>
      <c r="C14" s="11" t="str">
        <f>CosteoIndividual2!C15</f>
        <v>Diseño técnico de las áreas renaturalizadas</v>
      </c>
      <c r="D14" s="11" t="str">
        <f>CosteoIndividual2!D15</f>
        <v>Formulación conceptual de las intervenciones de renaturalización para las áreas priorizadas, incluyendo definición de tipologías y tratamientos, criterios de implantación vegetal, manejo de coberturas, estrategias de integración ambiental y demás lineamientos técnicos requeridos para la implementación, contemplando las observaciones y lineamientos emitidos por las entidades administradoras o competentes.</v>
      </c>
      <c r="E14" s="20" t="str">
        <f>CosteoIndividual2!F15</f>
        <v>UN</v>
      </c>
      <c r="F14" s="20">
        <f>CosteoIndividual2!G15</f>
        <v>1</v>
      </c>
      <c r="G14" s="21">
        <f>CosteoIndividual2!K15</f>
        <v>5061334</v>
      </c>
      <c r="H14" s="21">
        <f>CosteoIndividual2!L15</f>
        <v>5061334</v>
      </c>
      <c r="I14" s="20" t="str">
        <f>CosteoIndividual2!M15</f>
        <v>FDLB-ES-C-099-2026 MACRO 7</v>
      </c>
      <c r="J14" s="18">
        <f>CosteoIndividual2!N15</f>
        <v>55771.430877137049</v>
      </c>
      <c r="K14" s="17">
        <f>CosteoIndividual2!O15</f>
        <v>1.1019116509722067E-2</v>
      </c>
      <c r="L14" s="3" t="str">
        <f t="shared" si="0"/>
        <v>Promedio</v>
      </c>
      <c r="M14" s="23"/>
    </row>
    <row r="15" spans="2:13" s="4" customFormat="1" ht="31.5" customHeight="1" x14ac:dyDescent="0.25">
      <c r="B15" s="19">
        <f>CosteoIndividual2!B16</f>
        <v>10</v>
      </c>
      <c r="C15" s="11" t="str">
        <f>CosteoIndividual2!C16</f>
        <v>Diseño técnico de las áreas renaturalizadas</v>
      </c>
      <c r="D15" s="11" t="str">
        <f>CosteoIndividual2!D16</f>
        <v>Selección preliminar de especies vegetales y coberturas asociadas para las intervenciones de renaturalización, de acuerdo con las condiciones ambientales, espaciales y funcionales de cada área priorizada, en articulación con el Jardín Botánico de Bogotá y las entidades administradoras o competentes sobre los espacios objeto de intervención.</v>
      </c>
      <c r="E15" s="20" t="str">
        <f>CosteoIndividual2!F16</f>
        <v>UN</v>
      </c>
      <c r="F15" s="20">
        <f>CosteoIndividual2!G16</f>
        <v>1</v>
      </c>
      <c r="G15" s="21">
        <f>CosteoIndividual2!K16</f>
        <v>5061334</v>
      </c>
      <c r="H15" s="21">
        <f>CosteoIndividual2!L16</f>
        <v>5061334</v>
      </c>
      <c r="I15" s="20" t="str">
        <f>CosteoIndividual2!M16</f>
        <v>FDLB-ES-C-099-2026 MACRO 7</v>
      </c>
      <c r="J15" s="18">
        <f>CosteoIndividual2!N16</f>
        <v>55771.430877137049</v>
      </c>
      <c r="K15" s="17">
        <f>CosteoIndividual2!O16</f>
        <v>1.1019116509722067E-2</v>
      </c>
      <c r="L15" s="3" t="str">
        <f t="shared" si="0"/>
        <v>Promedio</v>
      </c>
      <c r="M15" s="23"/>
    </row>
    <row r="16" spans="2:13" s="4" customFormat="1" ht="31.5" customHeight="1" x14ac:dyDescent="0.25">
      <c r="B16" s="19">
        <f>CosteoIndividual2!B17</f>
        <v>11</v>
      </c>
      <c r="C16" s="11" t="str">
        <f>CosteoIndividual2!C17</f>
        <v>Preparación del terreno y adecuación de las áreas renaturalizadas</v>
      </c>
      <c r="D16" s="11" t="str">
        <f>CosteoIndividual2!D17</f>
        <v>Retiro, demolición o adecuación controlada de pavimentos, superficies impermeables u otras coberturas artificiales presentes en las áreas objeto de intervención, de acuerdo con las condiciones técnicas y diseños definidos para los procesos de renaturalización. Incluye el cargue, transporte y disposición final de los residuos de construcción y demolición (RCD) y demás materiales generados durante la ejecución de la actividad, en sitios autorizados, de conformidad con la normativa ambiental vigente.</v>
      </c>
      <c r="E16" s="20" t="str">
        <f>CosteoIndividual2!F17</f>
        <v>M2</v>
      </c>
      <c r="F16" s="20">
        <f>CosteoIndividual2!G17</f>
        <v>1</v>
      </c>
      <c r="G16" s="21">
        <f>CosteoIndividual2!K17</f>
        <v>62956</v>
      </c>
      <c r="H16" s="21">
        <f>CosteoIndividual2!L17</f>
        <v>62956</v>
      </c>
      <c r="I16" s="20" t="str">
        <f>CosteoIndividual2!M17</f>
        <v>FDLB-ES-C-099-2026 MACRO 7</v>
      </c>
      <c r="J16" s="18">
        <f>CosteoIndividual2!N17</f>
        <v>693.71852010836005</v>
      </c>
      <c r="K16" s="17">
        <f>CosteoIndividual2!O17</f>
        <v>1.1019116509722119E-2</v>
      </c>
      <c r="L16" s="3" t="str">
        <f t="shared" si="0"/>
        <v>Promedio</v>
      </c>
      <c r="M16" s="23"/>
    </row>
    <row r="17" spans="2:13" s="4" customFormat="1" ht="31.5" customHeight="1" x14ac:dyDescent="0.25">
      <c r="B17" s="19">
        <f>CosteoIndividual2!B18</f>
        <v>12</v>
      </c>
      <c r="C17" s="11" t="str">
        <f>CosteoIndividual2!C18</f>
        <v>Preparación del terreno y adecuación de las áreas renaturalizadas</v>
      </c>
      <c r="D17" s="11" t="str">
        <f>CosteoIndividual2!D18</f>
        <v>Excavación, conformación y adecuación preliminar del terreno en las áreas intervenidas, de acuerdo con los requerimientos técnicos definidos para los procesos de renaturalización. Incluye el cargue, transporte, reutilización cuando sea técnicamente viable y disposición final del material sobrante producto de la excavación, en los casos en que aplique y conforme a la normativa ambiental vigente.</v>
      </c>
      <c r="E17" s="20" t="str">
        <f>CosteoIndividual2!F18</f>
        <v>M3</v>
      </c>
      <c r="F17" s="20">
        <f>CosteoIndividual2!G18</f>
        <v>1</v>
      </c>
      <c r="G17" s="21">
        <f>CosteoIndividual2!K18</f>
        <v>75920</v>
      </c>
      <c r="H17" s="21">
        <f>CosteoIndividual2!L18</f>
        <v>75920</v>
      </c>
      <c r="I17" s="20" t="str">
        <f>CosteoIndividual2!M18</f>
        <v>FDLB-ES-C-099-2026 MACRO 7</v>
      </c>
      <c r="J17" s="18">
        <f>CosteoIndividual2!N18</f>
        <v>836.57146315705177</v>
      </c>
      <c r="K17" s="17">
        <f>CosteoIndividual2!O18</f>
        <v>1.1019116509722015E-2</v>
      </c>
      <c r="L17" s="3" t="str">
        <f t="shared" si="0"/>
        <v>Promedio</v>
      </c>
      <c r="M17" s="23"/>
    </row>
    <row r="18" spans="2:13" s="4" customFormat="1" ht="31.5" customHeight="1" x14ac:dyDescent="0.25">
      <c r="B18" s="19">
        <f>CosteoIndividual2!B19</f>
        <v>13</v>
      </c>
      <c r="C18" s="11" t="str">
        <f>CosteoIndividual2!C19</f>
        <v>Preparación del terreno y adecuación de las áreas renaturalizadas</v>
      </c>
      <c r="D18" s="11" t="str">
        <f>CosteoIndividual2!D19</f>
        <v>Preparación y acondicionamiento del suelo en las áreas intervenidas, incluyendo actividades de remoción, aireación, perfilamiento y aplicación de enmiendas, mejoradores o sustratos, cuando las condiciones técnicas del terreno lo requieran para los procesos de renaturalización.</v>
      </c>
      <c r="E18" s="20" t="str">
        <f>CosteoIndividual2!F19</f>
        <v>M3</v>
      </c>
      <c r="F18" s="20">
        <f>CosteoIndividual2!G19</f>
        <v>1</v>
      </c>
      <c r="G18" s="21">
        <f>CosteoIndividual2!K19</f>
        <v>58711</v>
      </c>
      <c r="H18" s="21">
        <f>CosteoIndividual2!L19</f>
        <v>58711</v>
      </c>
      <c r="I18" s="20" t="str">
        <f>CosteoIndividual2!M19</f>
        <v>FDLB-ES-C-099-2026 MACRO 7</v>
      </c>
      <c r="J18" s="18">
        <f>CosteoIndividual2!N19</f>
        <v>646.94859817479016</v>
      </c>
      <c r="K18" s="17">
        <f>CosteoIndividual2!O19</f>
        <v>1.1019116509722074E-2</v>
      </c>
      <c r="L18" s="3" t="str">
        <f t="shared" si="0"/>
        <v>Promedio</v>
      </c>
      <c r="M18" s="23"/>
    </row>
    <row r="19" spans="2:13" s="4" customFormat="1" ht="31.5" customHeight="1" x14ac:dyDescent="0.25">
      <c r="B19" s="19">
        <f>CosteoIndividual2!B20</f>
        <v>14</v>
      </c>
      <c r="C19" s="11" t="str">
        <f>CosteoIndividual2!C20</f>
        <v>Preparación del terreno y adecuación de las áreas renaturalizadas</v>
      </c>
      <c r="D19" s="11" t="str">
        <f>CosteoIndividual2!D20</f>
        <v>Implementación de elementos o soluciones de manejo hídrico y drenaje natural definidos en los diseños de intervención, cuando las condiciones técnicas de las áreas priorizadas lo requieran para favorecer los procesos de infiltración y renaturalización.</v>
      </c>
      <c r="E19" s="20" t="str">
        <f>CosteoIndividual2!F20</f>
        <v>M2</v>
      </c>
      <c r="F19" s="20">
        <f>CosteoIndividual2!G20</f>
        <v>1</v>
      </c>
      <c r="G19" s="21">
        <f>CosteoIndividual2!K20</f>
        <v>45552</v>
      </c>
      <c r="H19" s="21">
        <f>CosteoIndividual2!L20</f>
        <v>45552</v>
      </c>
      <c r="I19" s="20" t="str">
        <f>CosteoIndividual2!M20</f>
        <v>FDLB-ES-C-099-2026 MACRO 7</v>
      </c>
      <c r="J19" s="18">
        <f>CosteoIndividual2!N20</f>
        <v>501.94287789423373</v>
      </c>
      <c r="K19" s="17">
        <f>CosteoIndividual2!O20</f>
        <v>1.1019116509722074E-2</v>
      </c>
      <c r="L19" s="3" t="str">
        <f t="shared" si="0"/>
        <v>Promedio</v>
      </c>
      <c r="M19" s="23"/>
    </row>
    <row r="20" spans="2:13" s="4" customFormat="1" ht="31.5" customHeight="1" x14ac:dyDescent="0.25">
      <c r="B20" s="19">
        <f>CosteoIndividual2!B21</f>
        <v>15</v>
      </c>
      <c r="C20" s="11" t="str">
        <f>CosteoIndividual2!C21</f>
        <v>Preparación del terreno y adecuación de las áreas renaturalizadas</v>
      </c>
      <c r="D20" s="11" t="str">
        <f>CosteoIndividual2!D21</f>
        <v>Ejecución de obras civiles complementarias requeridas para la adecuación y delimitación de las áreas intervenidas, incluyendo bordillos, remates, nivelaciones u otros elementos necesarios para la estabilidad, funcionalidad e integración de los procesos de renaturalización, de acuerdo con las necesidades identificadas en las fases de diagnóstico, factibilidad y diseño de intervención. Incluye el cargue, transporte, reutilización cuando sea técnicamente viable y disposición final de los materiales sobrantes y residuos de construcción y demolición (RCD) generados durante la ejecución de la actividad, en los casos en que aplique y de conformidad con la normativa vigente.</v>
      </c>
      <c r="E20" s="20" t="str">
        <f>CosteoIndividual2!F21</f>
        <v>M</v>
      </c>
      <c r="F20" s="20">
        <f>CosteoIndividual2!G21</f>
        <v>1</v>
      </c>
      <c r="G20" s="21">
        <f>CosteoIndividual2!K21</f>
        <v>184233</v>
      </c>
      <c r="H20" s="21">
        <f>CosteoIndividual2!L21</f>
        <v>184233</v>
      </c>
      <c r="I20" s="20" t="str">
        <f>CosteoIndividual2!M21</f>
        <v>FDLB-ES-C-099-2026 MACRO 7</v>
      </c>
      <c r="J20" s="18">
        <f>CosteoIndividual2!N21</f>
        <v>2030.0800839277877</v>
      </c>
      <c r="K20" s="17">
        <f>CosteoIndividual2!O21</f>
        <v>1.1019116509722064E-2</v>
      </c>
      <c r="L20" s="3" t="str">
        <f t="shared" si="0"/>
        <v>Promedio</v>
      </c>
      <c r="M20" s="23"/>
    </row>
    <row r="21" spans="2:13" s="4" customFormat="1" ht="31.5" customHeight="1" x14ac:dyDescent="0.25">
      <c r="B21" s="19">
        <f>CosteoIndividual2!B22</f>
        <v>16</v>
      </c>
      <c r="C21" s="11" t="str">
        <f>CosteoIndividual2!C22</f>
        <v xml:space="preserve">Implementación de la cobertura vegetal y elementos ecológicos </v>
      </c>
      <c r="D21" s="11" t="str">
        <f>CosteoIndividual2!D22</f>
        <v>Implementación integral de procesos de renaturalización y establecimiento de coberturas vegetales en las áreas intervenidas, de acuerdo con los diseños, tipologías y especies definidas durante la fase de diseño técnico y concertación institucional del proyecto.</v>
      </c>
      <c r="E21" s="20" t="str">
        <f>CosteoIndividual2!F22</f>
        <v>M2</v>
      </c>
      <c r="F21" s="20">
        <f>CosteoIndividual2!G22</f>
        <v>1</v>
      </c>
      <c r="G21" s="21">
        <f>CosteoIndividual2!K22</f>
        <v>53650</v>
      </c>
      <c r="H21" s="21">
        <f>CosteoIndividual2!L22</f>
        <v>53650</v>
      </c>
      <c r="I21" s="20" t="str">
        <f>CosteoIndividual2!M22</f>
        <v>FDLB-ES-C-099-2026 MACRO 7</v>
      </c>
      <c r="J21" s="18">
        <f>CosteoIndividual2!N22</f>
        <v>591.17716729765164</v>
      </c>
      <c r="K21" s="17">
        <f>CosteoIndividual2!O22</f>
        <v>1.1019116509722048E-2</v>
      </c>
      <c r="L21" s="3" t="str">
        <f t="shared" si="0"/>
        <v>Promedio</v>
      </c>
      <c r="M21" s="23"/>
    </row>
    <row r="22" spans="2:13" s="4" customFormat="1" ht="31.5" customHeight="1" x14ac:dyDescent="0.25">
      <c r="B22" s="19">
        <f>CosteoIndividual2!B23</f>
        <v>17</v>
      </c>
      <c r="C22" s="11" t="str">
        <f>CosteoIndividual2!C23</f>
        <v xml:space="preserve">Implementación de la cobertura vegetal y elementos ecológicos </v>
      </c>
      <c r="D22" s="11" t="str">
        <f>CosteoIndividual2!D23</f>
        <v>Instalación de elementos básicos de señalización, delimitación o información ambiental asociados a las intervenciones de renaturalización, cuando las condiciones técnicas y administrativas de las áreas intervenidas lo permitan y requieran.</v>
      </c>
      <c r="E22" s="20" t="str">
        <f>CosteoIndividual2!F23</f>
        <v>UN</v>
      </c>
      <c r="F22" s="20">
        <f>CosteoIndividual2!G23</f>
        <v>1</v>
      </c>
      <c r="G22" s="21">
        <f>CosteoIndividual2!K23</f>
        <v>121472</v>
      </c>
      <c r="H22" s="21">
        <f>CosteoIndividual2!L23</f>
        <v>121472</v>
      </c>
      <c r="I22" s="20" t="str">
        <f>CosteoIndividual2!M23</f>
        <v>FDLB-ES-C-099-2026 MACRO 7</v>
      </c>
      <c r="J22" s="18">
        <f>CosteoIndividual2!N23</f>
        <v>1338.5143410512924</v>
      </c>
      <c r="K22" s="17">
        <f>CosteoIndividual2!O23</f>
        <v>1.1019116509722093E-2</v>
      </c>
      <c r="L22" s="3" t="str">
        <f t="shared" si="0"/>
        <v>Promedio</v>
      </c>
      <c r="M22" s="23"/>
    </row>
    <row r="23" spans="2:13" s="4" customFormat="1" ht="31.5" customHeight="1" x14ac:dyDescent="0.25">
      <c r="B23" s="19">
        <f>CosteoIndividual2!B24</f>
        <v>18</v>
      </c>
      <c r="C23" s="11" t="str">
        <f>CosteoIndividual2!C24</f>
        <v xml:space="preserve">Alistamiento técnico y validación territorial </v>
      </c>
      <c r="D23" s="11" t="str">
        <f>CosteoIndividual2!D24</f>
        <v>Recopilación, revisión y análisis de información cartográfica, ambiental, territorial y urbanística disponible, incluyendo información de espacio público, coberturas vegetales, Estructura Ecológica Principal y demás insumos técnicos requeridos para la identificación preliminar de áreas con potencial de conectividad ecológica y fortalecimiento de conectores ecosistémicos.</v>
      </c>
      <c r="E23" s="20" t="str">
        <f>CosteoIndividual2!F24</f>
        <v>UN</v>
      </c>
      <c r="F23" s="20">
        <f>CosteoIndividual2!G24</f>
        <v>1</v>
      </c>
      <c r="G23" s="21">
        <f>CosteoIndividual2!K24</f>
        <v>5061334</v>
      </c>
      <c r="H23" s="21">
        <f>CosteoIndividual2!L24</f>
        <v>5061334</v>
      </c>
      <c r="I23" s="20" t="str">
        <f>CosteoIndividual2!M24</f>
        <v>FDLB-ES-C-099-2026 MACRO 7</v>
      </c>
      <c r="J23" s="18">
        <f>CosteoIndividual2!N24</f>
        <v>55771.430877137049</v>
      </c>
      <c r="K23" s="17">
        <f>CosteoIndividual2!O24</f>
        <v>1.1019116509722067E-2</v>
      </c>
      <c r="L23" s="3" t="str">
        <f t="shared" si="0"/>
        <v>Promedio</v>
      </c>
      <c r="M23" s="23"/>
    </row>
    <row r="24" spans="2:13" s="4" customFormat="1" ht="31.5" customHeight="1" x14ac:dyDescent="0.25">
      <c r="B24" s="19">
        <f>CosteoIndividual2!B25</f>
        <v>19</v>
      </c>
      <c r="C24" s="11" t="str">
        <f>CosteoIndividual2!C25</f>
        <v xml:space="preserve">Alistamiento técnico y validación territorial </v>
      </c>
      <c r="D24" s="11" t="str">
        <f>CosteoIndividual2!D25</f>
        <v xml:space="preserve">Validación en campo de las áreas identificadas durante el análisis preliminar, verificando condiciones físicas, ambientales, paisajísticas y de accesibilidad, así como aspectos relacionados con conectividad ecológica, estado de coberturas, continuidad vegetal y posibles restricciones para la intervención. </v>
      </c>
      <c r="E24" s="20" t="str">
        <f>CosteoIndividual2!F25</f>
        <v>UN</v>
      </c>
      <c r="F24" s="20">
        <f>CosteoIndividual2!G25</f>
        <v>1</v>
      </c>
      <c r="G24" s="21">
        <f>CosteoIndividual2!K25</f>
        <v>5061334</v>
      </c>
      <c r="H24" s="21">
        <f>CosteoIndividual2!L25</f>
        <v>5061334</v>
      </c>
      <c r="I24" s="20" t="str">
        <f>CosteoIndividual2!M25</f>
        <v>FDLB-ES-C-099-2026 MACRO 7</v>
      </c>
      <c r="J24" s="18">
        <f>CosteoIndividual2!N25</f>
        <v>55771.430877137049</v>
      </c>
      <c r="K24" s="17">
        <f>CosteoIndividual2!O25</f>
        <v>1.1019116509722067E-2</v>
      </c>
      <c r="L24" s="3" t="str">
        <f t="shared" si="0"/>
        <v>Promedio</v>
      </c>
      <c r="M24" s="23"/>
    </row>
    <row r="25" spans="2:13" s="4" customFormat="1" ht="31.5" customHeight="1" x14ac:dyDescent="0.25">
      <c r="B25" s="19">
        <f>CosteoIndividual2!B26</f>
        <v>20</v>
      </c>
      <c r="C25" s="11" t="str">
        <f>CosteoIndividual2!C26</f>
        <v xml:space="preserve">Alistamiento técnico y validación territorial </v>
      </c>
      <c r="D25" s="11" t="str">
        <f>CosteoIndividual2!D26</f>
        <v>Definición y delimitación preliminar de tramos o áreas con potencial de conectividad ecológica dentro del conector ecosistémico, teniendo en cuenta criterios de viabilidad técnica, ambiental y territorial, continuidad ecológica y posibles restricciones identificadas en campo.</v>
      </c>
      <c r="E25" s="20" t="str">
        <f>CosteoIndividual2!F26</f>
        <v>UN</v>
      </c>
      <c r="F25" s="20">
        <f>CosteoIndividual2!G26</f>
        <v>1</v>
      </c>
      <c r="G25" s="21">
        <f>CosteoIndividual2!K26</f>
        <v>5061334</v>
      </c>
      <c r="H25" s="21">
        <f>CosteoIndividual2!L26</f>
        <v>5061334</v>
      </c>
      <c r="I25" s="20" t="str">
        <f>CosteoIndividual2!M26</f>
        <v>FDLB-ES-C-099-2026 MACRO 7</v>
      </c>
      <c r="J25" s="18">
        <f>CosteoIndividual2!N26</f>
        <v>55771.430877137049</v>
      </c>
      <c r="K25" s="17">
        <f>CosteoIndividual2!O26</f>
        <v>1.1019116509722067E-2</v>
      </c>
      <c r="L25" s="3" t="str">
        <f t="shared" si="0"/>
        <v>Promedio</v>
      </c>
      <c r="M25" s="23"/>
    </row>
    <row r="26" spans="2:13" s="4" customFormat="1" ht="31.5" customHeight="1" x14ac:dyDescent="0.25">
      <c r="B26" s="19">
        <f>CosteoIndividual2!B27</f>
        <v>21</v>
      </c>
      <c r="C26" s="11" t="str">
        <f>CosteoIndividual2!C27</f>
        <v>Implementación de acciones orientadas al fortalecimiento de la conectividad ecológica mediante el establecimiento, recuperación o consolidación de coberturas vegetales y demás estrategias acordes con las condiciones y necesidades identificadas en las áreas intervenidas,</v>
      </c>
      <c r="D26" s="11" t="str">
        <f>CosteoIndividual2!D27</f>
        <v>Implementación de especies vegetales nativas adaptadas a las condiciones ecológicas del área, orientadas a recuperar cobertura vegetal y fortalecer procesos de conectividad ecológica.</v>
      </c>
      <c r="E26" s="20" t="str">
        <f>CosteoIndividual2!F27</f>
        <v>M2</v>
      </c>
      <c r="F26" s="20">
        <f>CosteoIndividual2!G27</f>
        <v>1</v>
      </c>
      <c r="G26" s="21">
        <f>CosteoIndividual2!K27</f>
        <v>30368</v>
      </c>
      <c r="H26" s="21">
        <f>CosteoIndividual2!L27</f>
        <v>30368</v>
      </c>
      <c r="I26" s="20" t="str">
        <f>CosteoIndividual2!M27</f>
        <v>FDLB-ES-C-099-2026 MACRO 7</v>
      </c>
      <c r="J26" s="18">
        <f>CosteoIndividual2!N27</f>
        <v>334.62858526282309</v>
      </c>
      <c r="K26" s="17">
        <f>CosteoIndividual2!O27</f>
        <v>1.1019116509722093E-2</v>
      </c>
      <c r="L26" s="3" t="str">
        <f t="shared" si="0"/>
        <v>Promedio</v>
      </c>
      <c r="M26" s="23"/>
    </row>
    <row r="27" spans="2:13" s="4" customFormat="1" ht="31.5" customHeight="1" x14ac:dyDescent="0.25">
      <c r="B27" s="19">
        <f>CosteoIndividual2!B28</f>
        <v>22</v>
      </c>
      <c r="C27" s="11" t="str">
        <f>CosteoIndividual2!C28</f>
        <v>Implementación de acciones orientadas al fortalecimiento de la conectividad ecológica mediante el establecimiento, recuperación o consolidación de coberturas vegetales y demás estrategias acordes con las condiciones y necesidades identificadas en las áreas intervenidas,</v>
      </c>
      <c r="D27" s="11" t="str">
        <f>CosteoIndividual2!D28</f>
        <v>Siembra o instalación de especies herbáceas para protección del suelo, mejoramiento paisajístico y fortalecimiento de continuidad vegetal.</v>
      </c>
      <c r="E27" s="20" t="str">
        <f>CosteoIndividual2!F28</f>
        <v>M2</v>
      </c>
      <c r="F27" s="20">
        <f>CosteoIndividual2!G28</f>
        <v>1</v>
      </c>
      <c r="G27" s="21">
        <f>CosteoIndividual2!K28</f>
        <v>18221</v>
      </c>
      <c r="H27" s="21">
        <f>CosteoIndividual2!L28</f>
        <v>18221</v>
      </c>
      <c r="I27" s="20" t="str">
        <f>CosteoIndividual2!M28</f>
        <v>FDLB-ES-C-099-2026 MACRO 7</v>
      </c>
      <c r="J27" s="18">
        <f>CosteoIndividual2!N28</f>
        <v>200.77715115769507</v>
      </c>
      <c r="K27" s="17">
        <f>CosteoIndividual2!O28</f>
        <v>1.1019116509722161E-2</v>
      </c>
      <c r="L27" s="3" t="str">
        <f t="shared" si="0"/>
        <v>Promedio</v>
      </c>
      <c r="M27" s="23"/>
    </row>
    <row r="28" spans="2:13" s="4" customFormat="1" ht="31.5" customHeight="1" x14ac:dyDescent="0.25">
      <c r="B28" s="19">
        <f>CosteoIndividual2!B29</f>
        <v>23</v>
      </c>
      <c r="C28" s="11" t="str">
        <f>CosteoIndividual2!C29</f>
        <v>Implementación de acciones orientadas al fortalecimiento de la conectividad ecológica mediante el establecimiento, recuperación o consolidación de coberturas vegetales y demás estrategias acordes con las condiciones y necesidades identificadas en las áreas intervenidas,</v>
      </c>
      <c r="D28" s="11" t="str">
        <f>CosteoIndividual2!D29</f>
        <v>Plantación de especies arbustivas que contribuyan a la conectividad ecológica, soporte para fauna y estabilización ecológica del área.</v>
      </c>
      <c r="E28" s="20" t="str">
        <f>CosteoIndividual2!F29</f>
        <v>UN</v>
      </c>
      <c r="F28" s="20">
        <f>CosteoIndividual2!G29</f>
        <v>1</v>
      </c>
      <c r="G28" s="21">
        <f>CosteoIndividual2!K29</f>
        <v>28343</v>
      </c>
      <c r="H28" s="21">
        <f>CosteoIndividual2!L29</f>
        <v>28343</v>
      </c>
      <c r="I28" s="20" t="str">
        <f>CosteoIndividual2!M29</f>
        <v>FDLB-ES-C-099-2026 MACRO 7</v>
      </c>
      <c r="J28" s="18">
        <f>CosteoIndividual2!N29</f>
        <v>312.32001291196707</v>
      </c>
      <c r="K28" s="17">
        <f>CosteoIndividual2!O29</f>
        <v>1.1019116509722053E-2</v>
      </c>
      <c r="L28" s="3" t="str">
        <f t="shared" si="0"/>
        <v>Promedio</v>
      </c>
      <c r="M28" s="23"/>
    </row>
    <row r="29" spans="2:13" s="4" customFormat="1" ht="31.5" customHeight="1" x14ac:dyDescent="0.25">
      <c r="B29" s="19">
        <f>CosteoIndividual2!B30</f>
        <v>24</v>
      </c>
      <c r="C29" s="11" t="str">
        <f>CosteoIndividual2!C30</f>
        <v>Implementación de acciones orientadas al fortalecimiento de la conectividad ecológica mediante el establecimiento, recuperación o consolidación de coberturas vegetales y demás estrategias acordes con las condiciones y necesidades identificadas en las áreas intervenidas,</v>
      </c>
      <c r="D29" s="11" t="str">
        <f>CosteoIndividual2!D30</f>
        <v>Instalación de vegetación lineal para delimitación ecológica, protección de áreas o fortalecimiento de conectividad vegetal.</v>
      </c>
      <c r="E29" s="20" t="str">
        <f>CosteoIndividual2!F30</f>
        <v>ML</v>
      </c>
      <c r="F29" s="20">
        <f>CosteoIndividual2!G30</f>
        <v>1</v>
      </c>
      <c r="G29" s="21">
        <f>CosteoIndividual2!K30</f>
        <v>25307</v>
      </c>
      <c r="H29" s="21">
        <f>CosteoIndividual2!L30</f>
        <v>25307</v>
      </c>
      <c r="I29" s="20" t="str">
        <f>CosteoIndividual2!M30</f>
        <v>FDLB-ES-C-099-2026 MACRO 7</v>
      </c>
      <c r="J29" s="18">
        <f>CosteoIndividual2!N30</f>
        <v>278.85715438568457</v>
      </c>
      <c r="K29" s="17">
        <f>CosteoIndividual2!O30</f>
        <v>1.1019116509722041E-2</v>
      </c>
      <c r="L29" s="3" t="str">
        <f t="shared" si="0"/>
        <v>Promedio</v>
      </c>
      <c r="M29" s="23"/>
    </row>
    <row r="30" spans="2:13" s="4" customFormat="1" ht="31.5" customHeight="1" x14ac:dyDescent="0.25">
      <c r="B30" s="19">
        <f>CosteoIndividual2!B31</f>
        <v>25</v>
      </c>
      <c r="C30" s="11" t="str">
        <f>CosteoIndividual2!C31</f>
        <v>Implementación de acciones orientadas al mejoramiento de las condiciones de soporte ecológico para fauna urbana y polinizadores, mediante estrategias acordes con las características y funcionalidad del área</v>
      </c>
      <c r="D30" s="11" t="str">
        <f>CosteoIndividual2!D31</f>
        <v xml:space="preserve">Establecimiento de áreas vegetales con especies nectaríferas y florales orientadas a favorecer la presencia y tránsito de insectos polinizadores. </v>
      </c>
      <c r="E30" s="20" t="str">
        <f>CosteoIndividual2!F31</f>
        <v>M2</v>
      </c>
      <c r="F30" s="20">
        <f>CosteoIndividual2!G31</f>
        <v>1</v>
      </c>
      <c r="G30" s="21">
        <f>CosteoIndividual2!K31</f>
        <v>32393</v>
      </c>
      <c r="H30" s="21">
        <f>CosteoIndividual2!L31</f>
        <v>32393</v>
      </c>
      <c r="I30" s="20" t="str">
        <f>CosteoIndividual2!M31</f>
        <v>FDLB-ES-C-099-2026 MACRO 7</v>
      </c>
      <c r="J30" s="18">
        <f>CosteoIndividual2!N31</f>
        <v>356.93715761367764</v>
      </c>
      <c r="K30" s="17">
        <f>CosteoIndividual2!O31</f>
        <v>1.1019116509722085E-2</v>
      </c>
      <c r="L30" s="3" t="str">
        <f t="shared" si="0"/>
        <v>Promedio</v>
      </c>
      <c r="M30" s="23"/>
    </row>
    <row r="31" spans="2:13" s="4" customFormat="1" ht="31.5" customHeight="1" x14ac:dyDescent="0.25">
      <c r="B31" s="19">
        <f>CosteoIndividual2!B32</f>
        <v>26</v>
      </c>
      <c r="C31" s="11" t="str">
        <f>CosteoIndividual2!C32</f>
        <v>Implementación de acciones orientadas al mejoramiento de las condiciones de soporte ecológico para fauna urbana y polinizadores, mediante estrategias acordes con las características y funcionalidad del área</v>
      </c>
      <c r="D31" s="11" t="str">
        <f>CosteoIndividual2!D32</f>
        <v>Plantación de especies vegetales que provean alimento y soporte ecológico para polinizadores y fauna asociada.</v>
      </c>
      <c r="E31" s="20" t="str">
        <f>CosteoIndividual2!F32</f>
        <v>M2</v>
      </c>
      <c r="F31" s="20">
        <f>CosteoIndividual2!G32</f>
        <v>1</v>
      </c>
      <c r="G31" s="21">
        <f>CosteoIndividual2!K32</f>
        <v>35429</v>
      </c>
      <c r="H31" s="21">
        <f>CosteoIndividual2!L32</f>
        <v>35429</v>
      </c>
      <c r="I31" s="20" t="str">
        <f>CosteoIndividual2!M32</f>
        <v>FDLB-ES-C-099-2026 MACRO 7</v>
      </c>
      <c r="J31" s="18">
        <f>CosteoIndividual2!N32</f>
        <v>390.4000161399606</v>
      </c>
      <c r="K31" s="17">
        <f>CosteoIndividual2!O32</f>
        <v>1.1019116509722104E-2</v>
      </c>
      <c r="L31" s="3" t="str">
        <f t="shared" si="0"/>
        <v>Promedio</v>
      </c>
      <c r="M31" s="23"/>
    </row>
    <row r="32" spans="2:13" s="4" customFormat="1" ht="31.5" customHeight="1" x14ac:dyDescent="0.25">
      <c r="B32" s="19">
        <f>CosteoIndividual2!B33</f>
        <v>27</v>
      </c>
      <c r="C32" s="11" t="str">
        <f>CosteoIndividual2!C33</f>
        <v>Implementación de acciones orientadas al mejoramiento de las condiciones de soporte ecológico para fauna urbana y polinizadores, mediante estrategias acordes con las características y funcionalidad del área</v>
      </c>
      <c r="D32" s="11" t="str">
        <f>CosteoIndividual2!D33</f>
        <v xml:space="preserve">Incorporación de elementos naturales para fauna </v>
      </c>
      <c r="E32" s="20" t="str">
        <f>CosteoIndividual2!F33</f>
        <v>UN</v>
      </c>
      <c r="F32" s="20">
        <f>CosteoIndividual2!G33</f>
        <v>1</v>
      </c>
      <c r="G32" s="21">
        <f>CosteoIndividual2!K33</f>
        <v>212576</v>
      </c>
      <c r="H32" s="21">
        <f>CosteoIndividual2!L33</f>
        <v>212576</v>
      </c>
      <c r="I32" s="20" t="str">
        <f>CosteoIndividual2!M33</f>
        <v>FDLB-ES-C-099-2026 MACRO 7</v>
      </c>
      <c r="J32" s="18">
        <f>CosteoIndividual2!N33</f>
        <v>2342.4000968397536</v>
      </c>
      <c r="K32" s="17">
        <f>CosteoIndividual2!O33</f>
        <v>1.1019116509722055E-2</v>
      </c>
      <c r="L32" s="3" t="str">
        <f t="shared" si="0"/>
        <v>Promedio</v>
      </c>
      <c r="M32" s="23"/>
    </row>
    <row r="33" spans="2:13" s="4" customFormat="1" ht="31.5" customHeight="1" x14ac:dyDescent="0.25">
      <c r="B33" s="19">
        <f>CosteoIndividual2!B34</f>
        <v>28</v>
      </c>
      <c r="C33" s="11" t="str">
        <f>CosteoIndividual2!C34</f>
        <v>Implementación de acciones orientadas al mejoramiento de las condiciones de soporte ecológico para fauna urbana y polinizadores, mediante estrategias acordes con las características y funcionalidad del área</v>
      </c>
      <c r="D33" s="11" t="str">
        <f>CosteoIndividual2!D34</f>
        <v xml:space="preserve">Generación de microhábitats </v>
      </c>
      <c r="E33" s="20" t="str">
        <f>CosteoIndividual2!F34</f>
        <v>UN</v>
      </c>
      <c r="F33" s="20">
        <f>CosteoIndividual2!G34</f>
        <v>1</v>
      </c>
      <c r="G33" s="21">
        <f>CosteoIndividual2!K34</f>
        <v>151840</v>
      </c>
      <c r="H33" s="21">
        <f>CosteoIndividual2!L34</f>
        <v>151840</v>
      </c>
      <c r="I33" s="20" t="str">
        <f>CosteoIndividual2!M34</f>
        <v>FDLB-ES-C-099-2026 MACRO 7</v>
      </c>
      <c r="J33" s="18">
        <f>CosteoIndividual2!N34</f>
        <v>1673.1429263141035</v>
      </c>
      <c r="K33" s="17">
        <f>CosteoIndividual2!O34</f>
        <v>1.1019116509722015E-2</v>
      </c>
      <c r="L33" s="3" t="str">
        <f t="shared" si="0"/>
        <v>Promedio</v>
      </c>
      <c r="M33" s="23"/>
    </row>
    <row r="34" spans="2:13" s="4" customFormat="1" ht="31.5" customHeight="1" x14ac:dyDescent="0.25">
      <c r="B34" s="19">
        <f>CosteoIndividual2!B35</f>
        <v>29</v>
      </c>
      <c r="C34" s="11" t="str">
        <f>CosteoIndividual2!C35</f>
        <v xml:space="preserve">Fase de identificación de áreas y articulación interinstitucional </v>
      </c>
      <c r="D34" s="11" t="str">
        <f>CosteoIndividual2!D35</f>
        <v xml:space="preserve">Identificación y validación de áreas localizadas dentro de la Estructura Ecológica Principal susceptibles de intervención, mediante revisión de información cartográfica, ambiental y territorial, así como validación en campo de condiciones ecológicas, cobertura vegetal, conectividad, degradación y posibles restricciones ambientales. </v>
      </c>
      <c r="E34" s="20" t="str">
        <f>CosteoIndividual2!F35</f>
        <v>UN</v>
      </c>
      <c r="F34" s="20">
        <f>CosteoIndividual2!G35</f>
        <v>1</v>
      </c>
      <c r="G34" s="21">
        <f>CosteoIndividual2!K35</f>
        <v>5061334</v>
      </c>
      <c r="H34" s="21">
        <f>CosteoIndividual2!L35</f>
        <v>5061334</v>
      </c>
      <c r="I34" s="20" t="str">
        <f>CosteoIndividual2!M35</f>
        <v>FDLB-ES-C-099-2026 MACRO 7</v>
      </c>
      <c r="J34" s="18">
        <f>CosteoIndividual2!N35</f>
        <v>55771.430877137049</v>
      </c>
      <c r="K34" s="17">
        <f>CosteoIndividual2!O35</f>
        <v>1.1019116509722067E-2</v>
      </c>
      <c r="L34" s="3" t="str">
        <f t="shared" si="0"/>
        <v>Promedio</v>
      </c>
      <c r="M34" s="23"/>
    </row>
    <row r="35" spans="2:13" s="4" customFormat="1" ht="31.5" customHeight="1" x14ac:dyDescent="0.25">
      <c r="B35" s="19">
        <f>CosteoIndividual2!B36</f>
        <v>30</v>
      </c>
      <c r="C35" s="11" t="str">
        <f>CosteoIndividual2!C36</f>
        <v xml:space="preserve">Fase de identificación de áreas y articulación interinstitucional </v>
      </c>
      <c r="D35" s="11" t="str">
        <f>CosteoIndividual2!D36</f>
        <v xml:space="preserve">Evaluación preliminar de las condiciones ecológicas de las áreas identificadas, incluyendo análisis de cobertura vegetal, compactación, erosión, fragmentación, presencia de fauna, degradación ambiental y demás condiciones que permitan definir estrategias de conservación y recuperación ecológica. </v>
      </c>
      <c r="E35" s="20" t="str">
        <f>CosteoIndividual2!F36</f>
        <v>UN</v>
      </c>
      <c r="F35" s="20">
        <f>CosteoIndividual2!G36</f>
        <v>1</v>
      </c>
      <c r="G35" s="21">
        <f>CosteoIndividual2!K36</f>
        <v>5061334</v>
      </c>
      <c r="H35" s="21">
        <f>CosteoIndividual2!L36</f>
        <v>5061334</v>
      </c>
      <c r="I35" s="20" t="str">
        <f>CosteoIndividual2!M36</f>
        <v>FDLB-ES-C-099-2026 MACRO 7</v>
      </c>
      <c r="J35" s="18">
        <f>CosteoIndividual2!N36</f>
        <v>55771.430877137049</v>
      </c>
      <c r="K35" s="17">
        <f>CosteoIndividual2!O36</f>
        <v>1.1019116509722067E-2</v>
      </c>
      <c r="L35" s="3" t="str">
        <f t="shared" si="0"/>
        <v>Promedio</v>
      </c>
      <c r="M35" s="23"/>
    </row>
    <row r="36" spans="2:13" s="4" customFormat="1" ht="31.5" customHeight="1" x14ac:dyDescent="0.25">
      <c r="B36" s="19">
        <f>CosteoIndividual2!B37</f>
        <v>31</v>
      </c>
      <c r="C36" s="11" t="str">
        <f>CosteoIndividual2!C37</f>
        <v>. Fase de recuperación y adecuación ecológica</v>
      </c>
      <c r="D36" s="11" t="str">
        <f>CosteoIndividual2!D37</f>
        <v xml:space="preserve">Implementación de acciones orientadas a mejorar las condiciones físicas y funcionales del suelo en áreas degradadas o compactadas, de acuerdo con las necesidades identificadas durante el diagnóstico.
Escarificación superficial de suelos 
Descompactación de suelos 
Incorporación de material orgánico o sustratos 
Estabilización ecológica de áreas degradadas </v>
      </c>
      <c r="E36" s="20" t="str">
        <f>CosteoIndividual2!F37</f>
        <v>M2</v>
      </c>
      <c r="F36" s="20">
        <f>CosteoIndividual2!G37</f>
        <v>1</v>
      </c>
      <c r="G36" s="21">
        <f>CosteoIndividual2!K37</f>
        <v>25307</v>
      </c>
      <c r="H36" s="21">
        <f>CosteoIndividual2!L37</f>
        <v>25307</v>
      </c>
      <c r="I36" s="20" t="str">
        <f>CosteoIndividual2!M37</f>
        <v>FDLB-ES-C-099-2026 MACRO 7</v>
      </c>
      <c r="J36" s="18">
        <f>CosteoIndividual2!N37</f>
        <v>278.85715438568457</v>
      </c>
      <c r="K36" s="17">
        <f>CosteoIndividual2!O37</f>
        <v>1.1019116509722041E-2</v>
      </c>
      <c r="L36" s="3" t="str">
        <f t="shared" si="0"/>
        <v>Promedio</v>
      </c>
      <c r="M36" s="23"/>
    </row>
    <row r="37" spans="2:13" s="4" customFormat="1" ht="31.5" customHeight="1" x14ac:dyDescent="0.25">
      <c r="B37" s="19">
        <f>CosteoIndividual2!B38</f>
        <v>32</v>
      </c>
      <c r="C37" s="11" t="str">
        <f>CosteoIndividual2!C38</f>
        <v>Plateo</v>
      </c>
      <c r="D37" s="11" t="str">
        <f>CosteoIndividual2!D38</f>
        <v>Se realizará un ciclo de plateo alrededor del individuo arbóreo, en un diámetro de 1,0 metro medido a partir del cuello del árbol</v>
      </c>
      <c r="E37" s="20" t="str">
        <f>CosteoIndividual2!F38</f>
        <v>UN</v>
      </c>
      <c r="F37" s="20">
        <f>CosteoIndividual2!G38</f>
        <v>1</v>
      </c>
      <c r="G37" s="21">
        <f>CosteoIndividual2!K38</f>
        <v>31865</v>
      </c>
      <c r="H37" s="21">
        <f>CosteoIndividual2!L38</f>
        <v>31865</v>
      </c>
      <c r="I37" s="20" t="str">
        <f>CosteoIndividual2!M38</f>
        <v>FDLB-ES-C-099-2026 MACRO 7</v>
      </c>
      <c r="J37" s="18">
        <f>CosteoIndividual2!N38</f>
        <v>351.12577451628056</v>
      </c>
      <c r="K37" s="17">
        <f>CosteoIndividual2!O38</f>
        <v>1.1019116509722104E-2</v>
      </c>
      <c r="L37" s="3" t="str">
        <f t="shared" si="0"/>
        <v>Promedio</v>
      </c>
      <c r="M37" s="23"/>
    </row>
    <row r="38" spans="2:13" s="4" customFormat="1" ht="31.5" customHeight="1" x14ac:dyDescent="0.25">
      <c r="B38" s="19">
        <f>CosteoIndividual2!B39</f>
        <v>33</v>
      </c>
      <c r="C38" s="11" t="str">
        <f>CosteoIndividual2!C39</f>
        <v>Replante</v>
      </c>
      <c r="D38" s="11" t="str">
        <f>CosteoIndividual2!D39</f>
        <v>Correspondiente al 10 % del total de individuos arbóreos, utilizando especies iguales a las previamente reemplazadas, con el fin de garantizar la continuidad de las condiciones paisajísticas y ecológicas del área intervenida.</v>
      </c>
      <c r="E38" s="20" t="str">
        <f>CosteoIndividual2!F39</f>
        <v>UN</v>
      </c>
      <c r="F38" s="20">
        <f>CosteoIndividual2!G39</f>
        <v>1</v>
      </c>
      <c r="G38" s="21">
        <f>CosteoIndividual2!K39</f>
        <v>235171</v>
      </c>
      <c r="H38" s="21">
        <f>CosteoIndividual2!L39</f>
        <v>235171</v>
      </c>
      <c r="I38" s="20" t="str">
        <f>CosteoIndividual2!M39</f>
        <v>FDLB-ES-C-099-2026 MACRO 7</v>
      </c>
      <c r="J38" s="18">
        <f>CosteoIndividual2!N39</f>
        <v>2591.3749185614784</v>
      </c>
      <c r="K38" s="17">
        <f>CosteoIndividual2!O39</f>
        <v>1.1019116509722099E-2</v>
      </c>
      <c r="L38" s="3" t="str">
        <f t="shared" si="0"/>
        <v>Promedio</v>
      </c>
      <c r="M38" s="23"/>
    </row>
    <row r="39" spans="2:13" s="4" customFormat="1" ht="31.5" customHeight="1" x14ac:dyDescent="0.25">
      <c r="B39" s="19">
        <f>CosteoIndividual2!B40</f>
        <v>34</v>
      </c>
      <c r="C39" s="11" t="str">
        <f>CosteoIndividual2!C40</f>
        <v>Riego</v>
      </c>
      <c r="D39" s="11" t="str">
        <f>CosteoIndividual2!D40</f>
        <v xml:space="preserve"> un ciclo de riego por individuo arbóreo, aplicado en un diámetro de 1,0 metro medido a partir del cuello del árbol</v>
      </c>
      <c r="E39" s="20" t="str">
        <f>CosteoIndividual2!F40</f>
        <v>UN</v>
      </c>
      <c r="F39" s="20">
        <f>CosteoIndividual2!G40</f>
        <v>1</v>
      </c>
      <c r="G39" s="21">
        <f>CosteoIndividual2!K40</f>
        <v>25307</v>
      </c>
      <c r="H39" s="21">
        <f>CosteoIndividual2!L40</f>
        <v>25307</v>
      </c>
      <c r="I39" s="20" t="str">
        <f>CosteoIndividual2!M40</f>
        <v>FDLB-ES-C-099-2026 MACRO 7</v>
      </c>
      <c r="J39" s="18">
        <f>CosteoIndividual2!N40</f>
        <v>278.85715438568457</v>
      </c>
      <c r="K39" s="17">
        <f>CosteoIndividual2!O40</f>
        <v>1.1019116509722041E-2</v>
      </c>
      <c r="L39" s="3" t="str">
        <f t="shared" si="0"/>
        <v>Promedio</v>
      </c>
      <c r="M39" s="23"/>
    </row>
    <row r="40" spans="2:13" s="4" customFormat="1" ht="31.5" customHeight="1" x14ac:dyDescent="0.25">
      <c r="B40" s="19">
        <f>CosteoIndividual2!B41</f>
        <v>35</v>
      </c>
      <c r="C40" s="11" t="str">
        <f>CosteoIndividual2!C41</f>
        <v>Poda</v>
      </c>
      <c r="D40" s="11" t="str">
        <f>CosteoIndividual2!D41</f>
        <v>Poda en individuos arbóreos con altura total menor a 2,0 metros</v>
      </c>
      <c r="E40" s="20" t="str">
        <f>CosteoIndividual2!F41</f>
        <v>UN</v>
      </c>
      <c r="F40" s="20">
        <f>CosteoIndividual2!G41</f>
        <v>1</v>
      </c>
      <c r="G40" s="21">
        <f>CosteoIndividual2!K41</f>
        <v>31862</v>
      </c>
      <c r="H40" s="21">
        <f>CosteoIndividual2!L41</f>
        <v>31862</v>
      </c>
      <c r="I40" s="20" t="str">
        <f>CosteoIndividual2!M41</f>
        <v>FDLB-ES-C-099-2026 MACRO 7</v>
      </c>
      <c r="J40" s="18">
        <f>CosteoIndividual2!N41</f>
        <v>351.09231165775248</v>
      </c>
      <c r="K40" s="17">
        <f>CosteoIndividual2!O41</f>
        <v>1.1019116509722048E-2</v>
      </c>
      <c r="L40" s="3" t="str">
        <f t="shared" si="0"/>
        <v>Promedio</v>
      </c>
      <c r="M40" s="23"/>
    </row>
    <row r="41" spans="2:13" s="4" customFormat="1" ht="31.5" customHeight="1" x14ac:dyDescent="0.25">
      <c r="B41" s="19">
        <f>CosteoIndividual2!B42</f>
        <v>36</v>
      </c>
      <c r="C41" s="11" t="str">
        <f>CosteoIndividual2!C42</f>
        <v>Poda</v>
      </c>
      <c r="D41" s="11" t="str">
        <f>CosteoIndividual2!D42</f>
        <v>Poda en individuos arbóreos con altura total superior a 2,0 metros</v>
      </c>
      <c r="E41" s="20" t="str">
        <f>CosteoIndividual2!F42</f>
        <v>UN</v>
      </c>
      <c r="F41" s="20">
        <f>CosteoIndividual2!G42</f>
        <v>1</v>
      </c>
      <c r="G41" s="21">
        <f>CosteoIndividual2!K42</f>
        <v>46734</v>
      </c>
      <c r="H41" s="21">
        <f>CosteoIndividual2!L42</f>
        <v>46734</v>
      </c>
      <c r="I41" s="20" t="str">
        <f>CosteoIndividual2!M42</f>
        <v>FDLB-ES-C-099-2026 MACRO 7</v>
      </c>
      <c r="J41" s="18">
        <f>CosteoIndividual2!N42</f>
        <v>514.97108414713261</v>
      </c>
      <c r="K41" s="17">
        <f>CosteoIndividual2!O42</f>
        <v>1.1019116509722069E-2</v>
      </c>
      <c r="L41" s="3" t="str">
        <f t="shared" si="0"/>
        <v>Promedio</v>
      </c>
      <c r="M41" s="23"/>
    </row>
    <row r="42" spans="2:13" s="4" customFormat="1" ht="31.5" customHeight="1" x14ac:dyDescent="0.25">
      <c r="B42" s="19">
        <f>CosteoIndividual2!B43</f>
        <v>37</v>
      </c>
      <c r="C42" s="11" t="str">
        <f>CosteoIndividual2!C43</f>
        <v>Fertilización edáfica</v>
      </c>
      <c r="D42" s="11" t="str">
        <f>CosteoIndividual2!D43</f>
        <v xml:space="preserve"> 170 gramos de fertilizante 18-18-18, complementada con 30 gramos de sulfato de magnesio (MgSO₄), por cada metro cuadrado de copa del individuo arbóreo. Adicionalmente, se deberá incorporar un abono líquido que contenga macronutrientes como nitrógeno (N), fósforo (P), potasio (K), calcio (Ca) y magnesio (Mg), en concentraciones variables según las necesidades del suelo y del individuo vegetal.
Asimismo, el abono deberá incluir micronutrientes esenciales como boro (B), cobre (Cu), hierro (Fe), manganeso (Mn), molibdeno (Mo) y zinc (Zn), con el fin de favorecer el adecuado desarrollo y estado fitosanitario del arbolado.</v>
      </c>
      <c r="E42" s="20" t="str">
        <f>CosteoIndividual2!F43</f>
        <v>M2</v>
      </c>
      <c r="F42" s="20">
        <f>CosteoIndividual2!G43</f>
        <v>1</v>
      </c>
      <c r="G42" s="21">
        <f>CosteoIndividual2!K43</f>
        <v>28679</v>
      </c>
      <c r="H42" s="21">
        <f>CosteoIndividual2!L43</f>
        <v>28679</v>
      </c>
      <c r="I42" s="20" t="str">
        <f>CosteoIndividual2!M43</f>
        <v>FDLB-ES-C-099-2026 MACRO 7</v>
      </c>
      <c r="J42" s="18">
        <f>CosteoIndividual2!N43</f>
        <v>316.01208163603343</v>
      </c>
      <c r="K42" s="17">
        <f>CosteoIndividual2!O43</f>
        <v>1.1019116509722052E-2</v>
      </c>
      <c r="L42" s="3" t="str">
        <f t="shared" si="0"/>
        <v>Promedio</v>
      </c>
      <c r="M42" s="23"/>
    </row>
    <row r="43" spans="2:13" s="4" customFormat="1" ht="31.5" customHeight="1" x14ac:dyDescent="0.25">
      <c r="B43" s="19">
        <f>CosteoIndividual2!B44</f>
        <v>38</v>
      </c>
      <c r="C43" s="11" t="str">
        <f>CosteoIndividual2!C44</f>
        <v>Fertilización foliar</v>
      </c>
      <c r="D43" s="11" t="str">
        <f>CosteoIndividual2!D44</f>
        <v>Costo por litro del producto
Dosis por árbol x ml</v>
      </c>
      <c r="E43" s="20" t="str">
        <f>CosteoIndividual2!F44</f>
        <v>ML</v>
      </c>
      <c r="F43" s="20">
        <f>CosteoIndividual2!G44</f>
        <v>1</v>
      </c>
      <c r="G43" s="21">
        <f>CosteoIndividual2!K44</f>
        <v>27331</v>
      </c>
      <c r="H43" s="21">
        <f>CosteoIndividual2!L44</f>
        <v>27331</v>
      </c>
      <c r="I43" s="20" t="str">
        <f>CosteoIndividual2!M44</f>
        <v>FDLB-ES-C-099-2026 MACRO 7</v>
      </c>
      <c r="J43" s="18">
        <f>CosteoIndividual2!N44</f>
        <v>301.16572673654065</v>
      </c>
      <c r="K43" s="17">
        <f>CosteoIndividual2!O44</f>
        <v>1.101911650972209E-2</v>
      </c>
      <c r="L43" s="3" t="str">
        <f t="shared" si="0"/>
        <v>Promedio</v>
      </c>
      <c r="M43" s="23"/>
    </row>
    <row r="44" spans="2:13" s="4" customFormat="1" ht="31.5" customHeight="1" x14ac:dyDescent="0.25">
      <c r="B44" s="19">
        <f>CosteoIndividual2!B45</f>
        <v>39</v>
      </c>
      <c r="C44" s="11" t="str">
        <f>CosteoIndividual2!C45</f>
        <v>Manejo de Desechos</v>
      </c>
      <c r="D44" s="11" t="str">
        <f>CosteoIndividual2!D45</f>
        <v>Cargue, retiro, transporte y disposición final en sitios autorizados de los residuos generados durante las actividades de mantenimiento y poda, garantizando el cumplimiento de la normatividad ambiental vigente. Limpieza total del área intervenida</v>
      </c>
      <c r="E44" s="20" t="str">
        <f>CosteoIndividual2!F45</f>
        <v>M3</v>
      </c>
      <c r="F44" s="20">
        <f>CosteoIndividual2!G45</f>
        <v>1</v>
      </c>
      <c r="G44" s="21">
        <f>CosteoIndividual2!K45</f>
        <v>89221</v>
      </c>
      <c r="H44" s="21">
        <f>CosteoIndividual2!L45</f>
        <v>89221</v>
      </c>
      <c r="I44" s="20" t="str">
        <f>CosteoIndividual2!M45</f>
        <v>FDLB-ES-C-099-2026 MACRO 7</v>
      </c>
      <c r="J44" s="18">
        <f>CosteoIndividual2!N45</f>
        <v>983.13878350217101</v>
      </c>
      <c r="K44" s="17">
        <f>CosteoIndividual2!O45</f>
        <v>1.1019116509722059E-2</v>
      </c>
      <c r="L44" s="3" t="str">
        <f t="shared" si="0"/>
        <v>Promedio</v>
      </c>
      <c r="M44" s="23"/>
    </row>
    <row r="45" spans="2:13" s="4" customFormat="1" ht="31.5" customHeight="1" x14ac:dyDescent="0.25">
      <c r="B45" s="19">
        <f>CosteoIndividual2!B46</f>
        <v>40</v>
      </c>
      <c r="C45" s="11" t="str">
        <f>CosteoIndividual2!C46</f>
        <v>Re-tutorado</v>
      </c>
      <c r="D45" s="11" t="str">
        <f>CosteoIndividual2!D46</f>
        <v>Hasta en el 10 % del total de individuos arbóreos, únicamente cuando se requiera,</v>
      </c>
      <c r="E45" s="20" t="str">
        <f>CosteoIndividual2!F46</f>
        <v>UN</v>
      </c>
      <c r="F45" s="20">
        <f>CosteoIndividual2!G46</f>
        <v>1</v>
      </c>
      <c r="G45" s="21">
        <f>CosteoIndividual2!K46</f>
        <v>15144</v>
      </c>
      <c r="H45" s="21">
        <f>CosteoIndividual2!L46</f>
        <v>15144</v>
      </c>
      <c r="I45" s="20" t="str">
        <f>CosteoIndividual2!M46</f>
        <v>FDLB-ES-C-099-2026 MACRO 7</v>
      </c>
      <c r="J45" s="18">
        <f>CosteoIndividual2!N46</f>
        <v>166.86812118439414</v>
      </c>
      <c r="K45" s="17">
        <f>CosteoIndividual2!O46</f>
        <v>1.1019116509722076E-2</v>
      </c>
      <c r="L45" s="3" t="str">
        <f t="shared" si="0"/>
        <v>Promedio</v>
      </c>
      <c r="M45" s="23"/>
    </row>
    <row r="46" spans="2:13" s="4" customFormat="1" ht="31.5" customHeight="1" x14ac:dyDescent="0.25">
      <c r="B46" s="19">
        <f>CosteoIndividual2!B47</f>
        <v>41</v>
      </c>
      <c r="C46" s="11" t="str">
        <f>CosteoIndividual2!C47</f>
        <v>Adición de sustrato</v>
      </c>
      <c r="D46" s="11" t="str">
        <f>CosteoIndividual2!D47</f>
        <v>Aplicación de sustrato conforme al área intervenida y al coeficiente de compactación del suelo, garantizando condiciones adecuadas para el desarrollo del arbolado. El sustrato deberá presentar un pH equilibrado entre 6,5 y 7, y características de fácil hidratación,</v>
      </c>
      <c r="E46" s="20" t="str">
        <f>CosteoIndividual2!F47</f>
        <v>UN</v>
      </c>
      <c r="F46" s="20">
        <f>CosteoIndividual2!G47</f>
        <v>1</v>
      </c>
      <c r="G46" s="21">
        <f>CosteoIndividual2!K47</f>
        <v>89221</v>
      </c>
      <c r="H46" s="21">
        <f>CosteoIndividual2!L47</f>
        <v>89221</v>
      </c>
      <c r="I46" s="20" t="str">
        <f>CosteoIndividual2!M47</f>
        <v>FDLB-ES-C-099-2026 MACRO 7</v>
      </c>
      <c r="J46" s="18">
        <f>CosteoIndividual2!N47</f>
        <v>983.13878350217101</v>
      </c>
      <c r="K46" s="17">
        <f>CosteoIndividual2!O47</f>
        <v>1.1019116509722059E-2</v>
      </c>
      <c r="L46" s="3" t="str">
        <f t="shared" si="0"/>
        <v>Promedio</v>
      </c>
      <c r="M46" s="23"/>
    </row>
    <row r="47" spans="2:13" s="4" customFormat="1" ht="31.5" customHeight="1" x14ac:dyDescent="0.25">
      <c r="B47" s="19">
        <f>CosteoIndividual2!B48</f>
        <v>42</v>
      </c>
      <c r="C47" s="11" t="str">
        <f>CosteoIndividual2!C48</f>
        <v xml:space="preserve">Cierres para los individuos arboreos </v>
      </c>
      <c r="D47" s="11" t="str">
        <f>CosteoIndividual2!D48</f>
        <v>Cerramiento perimetral del individuo arbóreo, el cual incluye la instalación de estacas en madera, polisombra y la mano de obra necesaria para su correcta ejecución</v>
      </c>
      <c r="E47" s="20" t="str">
        <f>CosteoIndividual2!F48</f>
        <v>UN</v>
      </c>
      <c r="F47" s="20">
        <f>CosteoIndividual2!G48</f>
        <v>1</v>
      </c>
      <c r="G47" s="21">
        <f>CosteoIndividual2!K48</f>
        <v>41424</v>
      </c>
      <c r="H47" s="21">
        <f>CosteoIndividual2!L48</f>
        <v>41424</v>
      </c>
      <c r="I47" s="20" t="str">
        <f>CosteoIndividual2!M48</f>
        <v>FDLB-ES-C-099-2026 MACRO 7</v>
      </c>
      <c r="J47" s="18">
        <f>CosteoIndividual2!N48</f>
        <v>456.4556988708415</v>
      </c>
      <c r="K47" s="17">
        <f>CosteoIndividual2!O48</f>
        <v>1.1019116509722093E-2</v>
      </c>
      <c r="L47" s="3" t="str">
        <f t="shared" si="0"/>
        <v>Promedio</v>
      </c>
      <c r="M47" s="23"/>
    </row>
    <row r="48" spans="2:13" s="4" customFormat="1" ht="31.5" customHeight="1" x14ac:dyDescent="0.25">
      <c r="B48" s="19">
        <f>CosteoIndividual2!B49</f>
        <v>43</v>
      </c>
      <c r="C48" s="11" t="str">
        <f>CosteoIndividual2!C49</f>
        <v>Eliminación de pastos PODA</v>
      </c>
      <c r="D48" s="11" t="str">
        <f>CosteoIndividual2!D49</f>
        <v xml:space="preserve">Consiste en la remoción manual o mecánica de pastos, malezas y vegetación herbácea no deseada alrededor de los árboles o en las áreas destinadas a la plantacióny/o  mantenimiento </v>
      </c>
      <c r="E48" s="20" t="str">
        <f>CosteoIndividual2!F49</f>
        <v>M2</v>
      </c>
      <c r="F48" s="20">
        <f>CosteoIndividual2!G49</f>
        <v>1</v>
      </c>
      <c r="G48" s="21">
        <f>CosteoIndividual2!K49</f>
        <v>10123</v>
      </c>
      <c r="H48" s="21">
        <f>CosteoIndividual2!L49</f>
        <v>10123</v>
      </c>
      <c r="I48" s="20" t="str">
        <f>CosteoIndividual2!M49</f>
        <v>FDLB-ES-C-099-2026 MACRO 7</v>
      </c>
      <c r="J48" s="18">
        <f>CosteoIndividual2!N49</f>
        <v>111.54286175427379</v>
      </c>
      <c r="K48" s="17">
        <f>CosteoIndividual2!O49</f>
        <v>1.1019116509722038E-2</v>
      </c>
      <c r="L48" s="3" t="str">
        <f t="shared" si="0"/>
        <v>Promedio</v>
      </c>
      <c r="M48" s="23"/>
    </row>
    <row r="49" spans="2:13" s="4" customFormat="1" ht="31.5" customHeight="1" x14ac:dyDescent="0.25">
      <c r="B49" s="19">
        <f>CosteoIndividual2!B50</f>
        <v>44</v>
      </c>
      <c r="C49" s="11" t="str">
        <f>CosteoIndividual2!C50</f>
        <v>Plantación de especies en el área de intervención</v>
      </c>
      <c r="D49" s="11" t="str">
        <f>CosteoIndividual2!D50</f>
        <v xml:space="preserve">establecimiento de individuos vegetales (árboles, arbustos o especies nativas) dentro del área definida para la restauración, compensación, reforestación, paisajismo o recuperación ambiental, aprobado por la SDA </v>
      </c>
      <c r="E49" s="20" t="str">
        <f>CosteoIndividual2!F50</f>
        <v>UN</v>
      </c>
      <c r="F49" s="20">
        <f>CosteoIndividual2!G50</f>
        <v>1</v>
      </c>
      <c r="G49" s="21">
        <f>CosteoIndividual2!K50</f>
        <v>51082</v>
      </c>
      <c r="H49" s="21">
        <f>CosteoIndividual2!L50</f>
        <v>51082</v>
      </c>
      <c r="I49" s="20" t="str">
        <f>CosteoIndividual2!M50</f>
        <v>FDLB-ES-C-099-2026 MACRO 7</v>
      </c>
      <c r="J49" s="18">
        <f>CosteoIndividual2!N50</f>
        <v>562.87816382715584</v>
      </c>
      <c r="K49" s="17">
        <f>CosteoIndividual2!O50</f>
        <v>1.1019116509722071E-2</v>
      </c>
      <c r="L49" s="3" t="str">
        <f t="shared" si="0"/>
        <v>Promedio</v>
      </c>
      <c r="M49" s="23"/>
    </row>
    <row r="50" spans="2:13" s="4" customFormat="1" ht="31.5" customHeight="1" x14ac:dyDescent="0.25">
      <c r="B50" s="19">
        <f>CosteoIndividual2!B51</f>
        <v>45</v>
      </c>
      <c r="C50" s="11" t="str">
        <f>CosteoIndividual2!C51</f>
        <v xml:space="preserve"> Ahoyado </v>
      </c>
      <c r="D50" s="11" t="str">
        <f>CosteoIndividual2!D51</f>
        <v xml:space="preserve">Apertura del hoyo donde se instalará el individuo vegetal, realizada de manera mecánica o manual. El hoyo debe tener una dimensión mínima de 1 × 1 × 1 m (equivalente a 1 m³), evitando en lo posible la presencia de estructuras que puedan interferir en el desarrollo radicular del individuo plantado. </v>
      </c>
      <c r="E50" s="20" t="str">
        <f>CosteoIndividual2!F51</f>
        <v>UN</v>
      </c>
      <c r="F50" s="20">
        <f>CosteoIndividual2!G51</f>
        <v>1</v>
      </c>
      <c r="G50" s="21">
        <f>CosteoIndividual2!K51</f>
        <v>55675</v>
      </c>
      <c r="H50" s="21">
        <f>CosteoIndividual2!L51</f>
        <v>55675</v>
      </c>
      <c r="I50" s="20" t="str">
        <f>CosteoIndividual2!M51</f>
        <v>FDLB-ES-C-099-2026 MACRO 7</v>
      </c>
      <c r="J50" s="18">
        <f>CosteoIndividual2!N51</f>
        <v>613.48573964850777</v>
      </c>
      <c r="K50" s="17">
        <f>CosteoIndividual2!O51</f>
        <v>1.1019116509722071E-2</v>
      </c>
      <c r="L50" s="3" t="str">
        <f t="shared" si="0"/>
        <v>Promedio</v>
      </c>
      <c r="M50" s="23"/>
    </row>
    <row r="51" spans="2:13" s="4" customFormat="1" ht="31.5" customHeight="1" x14ac:dyDescent="0.25">
      <c r="B51" s="19">
        <f>CosteoIndividual2!B52</f>
        <v>46</v>
      </c>
      <c r="C51" s="11" t="str">
        <f>CosteoIndividual2!C52</f>
        <v xml:space="preserve"> Llenado </v>
      </c>
      <c r="D51" s="11" t="str">
        <f>CosteoIndividual2!D52</f>
        <v xml:space="preserve">El material de llenado debe tener un porcentaje adecuado de materia orgánica, textura franca o franco-arenosa, estructura granular y un grado de acidez entre 6,0 y 7,5. Se utilizará cascarilla de arroz o compost en relación 8 a 1, 3.000 g de cal, y una mezcla de 850 g de fertilizante 18-18-18-1 o 10-30-10, más 150 g de sulfato de magnesio- incluye transporte </v>
      </c>
      <c r="E51" s="20" t="str">
        <f>CosteoIndividual2!F52</f>
        <v>UN</v>
      </c>
      <c r="F51" s="20">
        <f>CosteoIndividual2!G52</f>
        <v>1</v>
      </c>
      <c r="G51" s="21">
        <f>CosteoIndividual2!K52</f>
        <v>151840</v>
      </c>
      <c r="H51" s="21">
        <f>CosteoIndividual2!L52</f>
        <v>151840</v>
      </c>
      <c r="I51" s="20" t="str">
        <f>CosteoIndividual2!M52</f>
        <v>FDLB-ES-C-099-2026 MACRO 7</v>
      </c>
      <c r="J51" s="18">
        <f>CosteoIndividual2!N52</f>
        <v>1673.1429263141035</v>
      </c>
      <c r="K51" s="17">
        <f>CosteoIndividual2!O52</f>
        <v>1.1019116509722015E-2</v>
      </c>
      <c r="L51" s="3" t="str">
        <f t="shared" si="0"/>
        <v>Promedio</v>
      </c>
      <c r="M51" s="23"/>
    </row>
    <row r="52" spans="2:13" s="4" customFormat="1" ht="31.5" customHeight="1" x14ac:dyDescent="0.25">
      <c r="B52" s="19">
        <f>CosteoIndividual2!B53</f>
        <v>47</v>
      </c>
      <c r="C52" s="11" t="str">
        <f>CosteoIndividual2!C53</f>
        <v>Material Vegetal</v>
      </c>
      <c r="D52" s="11" t="str">
        <f>CosteoIndividual2!D53</f>
        <v>Los árboles deberán contar con una altura mínima de 1,5 metros y deberán corresponder a las especies recomendadas por el Jardín Botánico de Bogotá. El contratista deberá tener en cuenta la plantación de especies nativas y/o frutales para dar cumplimiento a la concertación étnica realizada con los pueblos indígenas. incluye transporte</v>
      </c>
      <c r="E52" s="20" t="str">
        <f>CosteoIndividual2!F53</f>
        <v>UN</v>
      </c>
      <c r="F52" s="20">
        <f>CosteoIndividual2!G53</f>
        <v>1</v>
      </c>
      <c r="G52" s="21">
        <f>CosteoIndividual2!K53</f>
        <v>70859</v>
      </c>
      <c r="H52" s="21">
        <f>CosteoIndividual2!L53</f>
        <v>70859</v>
      </c>
      <c r="I52" s="20" t="str">
        <f>CosteoIndividual2!M53</f>
        <v>FDLB-ES-C-099-2026 MACRO 7</v>
      </c>
      <c r="J52" s="18">
        <f>CosteoIndividual2!N53</f>
        <v>780.8000322799212</v>
      </c>
      <c r="K52" s="17">
        <f>CosteoIndividual2!O53</f>
        <v>1.1019116509722104E-2</v>
      </c>
      <c r="L52" s="3" t="str">
        <f t="shared" si="0"/>
        <v>Promedio</v>
      </c>
      <c r="M52" s="23"/>
    </row>
    <row r="53" spans="2:13" s="4" customFormat="1" ht="31.5" customHeight="1" x14ac:dyDescent="0.25">
      <c r="B53" s="19">
        <f>CosteoIndividual2!B54</f>
        <v>48</v>
      </c>
      <c r="C53" s="11" t="str">
        <f>CosteoIndividual2!C54</f>
        <v> Suministro y Aplicación de Hidrorretenedor y Fertilizante </v>
      </c>
      <c r="D53" s="11" t="str">
        <f>CosteoIndividual2!D54</f>
        <v xml:space="preserve">Durante la actividad de plantación se aplicarán 10 gramos de Hidrorretenedor de textura media por cada árbol, así como la cantidad necesaria de fertilizante para garantizar el adecuado desarrollo del individuo vegetal. </v>
      </c>
      <c r="E53" s="20" t="str">
        <f>CosteoIndividual2!F54</f>
        <v>UN</v>
      </c>
      <c r="F53" s="20">
        <f>CosteoIndividual2!G54</f>
        <v>1</v>
      </c>
      <c r="G53" s="21">
        <f>CosteoIndividual2!K54</f>
        <v>7086</v>
      </c>
      <c r="H53" s="21">
        <f>CosteoIndividual2!L54</f>
        <v>7086</v>
      </c>
      <c r="I53" s="20" t="str">
        <f>CosteoIndividual2!M54</f>
        <v>FDLB-ES-C-099-2026 MACRO 7</v>
      </c>
      <c r="J53" s="18">
        <f>CosteoIndividual2!N54</f>
        <v>78.080003227991767</v>
      </c>
      <c r="K53" s="17">
        <f>CosteoIndividual2!O54</f>
        <v>1.1019116509722053E-2</v>
      </c>
      <c r="L53" s="3" t="str">
        <f t="shared" si="0"/>
        <v>Promedio</v>
      </c>
      <c r="M53" s="23"/>
    </row>
    <row r="54" spans="2:13" s="4" customFormat="1" ht="31.5" customHeight="1" x14ac:dyDescent="0.25">
      <c r="B54" s="19">
        <f>CosteoIndividual2!B55</f>
        <v>49</v>
      </c>
      <c r="C54" s="11" t="str">
        <f>CosteoIndividual2!C55</f>
        <v>Transporte mayor</v>
      </c>
      <c r="D54" s="11" t="str">
        <f>CosteoIndividual2!D55</f>
        <v>Transporte de material vegetal, insumos, herramientas y equipos, del  centro de acopio o bodega hasta el sitio de intervención mediante vehículo de carga. Incluye cargue, descargue, combustible, conductor y costos operativos.</v>
      </c>
      <c r="E54" s="20" t="str">
        <f>CosteoIndividual2!F55</f>
        <v xml:space="preserve">VIAJE </v>
      </c>
      <c r="F54" s="20">
        <f>CosteoIndividual2!G55</f>
        <v>1</v>
      </c>
      <c r="G54" s="21">
        <f>CosteoIndividual2!K55</f>
        <v>455520</v>
      </c>
      <c r="H54" s="21">
        <f>CosteoIndividual2!L55</f>
        <v>455520</v>
      </c>
      <c r="I54" s="20" t="str">
        <f>CosteoIndividual2!M55</f>
        <v>FDLB-ES-C-099-2026 MACRO 7</v>
      </c>
      <c r="J54" s="18">
        <f>CosteoIndividual2!N55</f>
        <v>5019.4287789423388</v>
      </c>
      <c r="K54" s="17">
        <f>CosteoIndividual2!O55</f>
        <v>1.1019116509722078E-2</v>
      </c>
      <c r="L54" s="3" t="str">
        <f t="shared" si="0"/>
        <v>Promedio</v>
      </c>
      <c r="M54" s="23"/>
    </row>
    <row r="55" spans="2:13" s="4" customFormat="1" ht="31.5" customHeight="1" x14ac:dyDescent="0.25">
      <c r="B55" s="19">
        <f>CosteoIndividual2!B56</f>
        <v>50</v>
      </c>
      <c r="C55" s="11" t="str">
        <f>CosteoIndividual2!C56</f>
        <v>Transporte menor</v>
      </c>
      <c r="D55" s="11" t="str">
        <f>CosteoIndividual2!D56</f>
        <v>Distribución manual de árboles, insumos, herramientas y materiales desde el punto de descarga hasta el sitio definitivo de plantación o intervención. Incluye cargue, descargue y movilización en campo.</v>
      </c>
      <c r="E55" s="20" t="str">
        <f>CosteoIndividual2!F56</f>
        <v>UN</v>
      </c>
      <c r="F55" s="20">
        <f>CosteoIndividual2!G56</f>
        <v>1</v>
      </c>
      <c r="G55" s="21">
        <f>CosteoIndividual2!K56</f>
        <v>354293</v>
      </c>
      <c r="H55" s="21">
        <f>CosteoIndividual2!L56</f>
        <v>354293</v>
      </c>
      <c r="I55" s="20" t="str">
        <f>CosteoIndividual2!M56</f>
        <v>FDLB-ES-C-099-2026 MACRO 7</v>
      </c>
      <c r="J55" s="18">
        <f>CosteoIndividual2!N56</f>
        <v>3904.0001613995923</v>
      </c>
      <c r="K55" s="17">
        <f>CosteoIndividual2!O56</f>
        <v>1.1019116509722066E-2</v>
      </c>
      <c r="L55" s="3" t="str">
        <f t="shared" si="0"/>
        <v>Promedio</v>
      </c>
      <c r="M55" s="23"/>
    </row>
    <row r="56" spans="2:13" s="4" customFormat="1" ht="31.5" customHeight="1" x14ac:dyDescent="0.25">
      <c r="B56" s="19">
        <f>CosteoIndividual2!B57</f>
        <v>51</v>
      </c>
      <c r="C56" s="11" t="str">
        <f>CosteoIndividual2!C57</f>
        <v>Registro SIGAU</v>
      </c>
      <c r="D56" s="11" t="str">
        <f>CosteoIndividual2!D57</f>
        <v>Se realizará Registro y/o actualización del Sistema de Información para la Gestión del Arbolado Urbano (SIGAU), conforme a los lineamientos establecidos por el Jardín Botánico de Bogotá José Celestino Mutis</v>
      </c>
      <c r="E56" s="20" t="str">
        <f>CosteoIndividual2!F57</f>
        <v>UN</v>
      </c>
      <c r="F56" s="20">
        <f>CosteoIndividual2!G57</f>
        <v>1</v>
      </c>
      <c r="G56" s="21">
        <f>CosteoIndividual2!K57</f>
        <v>58418</v>
      </c>
      <c r="H56" s="21">
        <f>CosteoIndividual2!L57</f>
        <v>58418</v>
      </c>
      <c r="I56" s="20" t="str">
        <f>CosteoIndividual2!M57</f>
        <v>FDLB-ES-C-099-2026 MACRO 7</v>
      </c>
      <c r="J56" s="18">
        <f>CosteoIndividual2!N57</f>
        <v>643.71385518391719</v>
      </c>
      <c r="K56" s="17">
        <f>CosteoIndividual2!O57</f>
        <v>1.1019116509722092E-2</v>
      </c>
      <c r="L56" s="3" t="str">
        <f t="shared" si="0"/>
        <v>Promedio</v>
      </c>
      <c r="M56" s="23"/>
    </row>
    <row r="57" spans="2:13" s="4" customFormat="1" ht="31.5" customHeight="1" x14ac:dyDescent="0.25">
      <c r="B57" s="19">
        <f>CosteoIndividual2!B58</f>
        <v>52</v>
      </c>
      <c r="C57" s="11" t="str">
        <f>CosteoIndividual2!C58</f>
        <v>Manual de Mantenimiento de Especies Arbóreas</v>
      </c>
      <c r="D57" s="11" t="str">
        <f>CosteoIndividual2!D58</f>
        <v>Guía detallada con recomendaciones y procedimientos para el cuidado continuo de los árboles (riego, poda, nutrición, etc.). (Incluye diseño, impresión,transporte)</v>
      </c>
      <c r="E57" s="20" t="str">
        <f>CosteoIndividual2!F58</f>
        <v>UN</v>
      </c>
      <c r="F57" s="20">
        <f>CosteoIndividual2!G58</f>
        <v>1</v>
      </c>
      <c r="G57" s="21">
        <f>CosteoIndividual2!K58</f>
        <v>26434</v>
      </c>
      <c r="H57" s="21">
        <f>CosteoIndividual2!L58</f>
        <v>26434</v>
      </c>
      <c r="I57" s="20" t="str">
        <f>CosteoIndividual2!M58</f>
        <v>FDLB-ES-C-099-2026 MACRO 7</v>
      </c>
      <c r="J57" s="18">
        <f>CosteoIndividual2!N58</f>
        <v>291.28302918511338</v>
      </c>
      <c r="K57" s="17">
        <f>CosteoIndividual2!O58</f>
        <v>1.1019116509722144E-2</v>
      </c>
      <c r="L57" s="3" t="str">
        <f t="shared" si="0"/>
        <v>Promedio</v>
      </c>
      <c r="M57" s="23"/>
    </row>
    <row r="58" spans="2:13" s="4" customFormat="1" ht="31.5" customHeight="1" x14ac:dyDescent="0.25">
      <c r="B58" s="19">
        <f>CosteoIndividual2!B59</f>
        <v>53</v>
      </c>
      <c r="C58" s="11" t="str">
        <f>CosteoIndividual2!C59</f>
        <v>Deshierbe y rebordeo</v>
      </c>
      <c r="D58" s="11" t="str">
        <f>CosteoIndividual2!D59</f>
        <v>La actividad de deshierbe se realiza manualmente para asegurar el buen desarrollo de los jardines y eliminar malezas. Incluye la delimitación de las zonas verdes y debe ejecutarse al menos una vez al mes por metro cuadrado, cubriendo así todos los mantenimientos necesarios.</v>
      </c>
      <c r="E58" s="20" t="str">
        <f>CosteoIndividual2!F59</f>
        <v>M2</v>
      </c>
      <c r="F58" s="20">
        <f>CosteoIndividual2!G59</f>
        <v>1</v>
      </c>
      <c r="G58" s="21">
        <f>CosteoIndividual2!K59</f>
        <v>31865</v>
      </c>
      <c r="H58" s="21">
        <f>CosteoIndividual2!L59</f>
        <v>31865</v>
      </c>
      <c r="I58" s="20" t="str">
        <f>CosteoIndividual2!M59</f>
        <v>FDLB-ES-C-099-2026 MACRO 7</v>
      </c>
      <c r="J58" s="18">
        <f>CosteoIndividual2!N59</f>
        <v>351.12577451628056</v>
      </c>
      <c r="K58" s="17">
        <f>CosteoIndividual2!O59</f>
        <v>1.1019116509722104E-2</v>
      </c>
      <c r="L58" s="3" t="str">
        <f t="shared" si="0"/>
        <v>Promedio</v>
      </c>
      <c r="M58" s="23"/>
    </row>
    <row r="59" spans="2:13" s="4" customFormat="1" ht="31.5" customHeight="1" x14ac:dyDescent="0.25">
      <c r="B59" s="19">
        <f>CosteoIndividual2!B60</f>
        <v>54</v>
      </c>
      <c r="C59" s="11" t="str">
        <f>CosteoIndividual2!C60</f>
        <v>Mantenimiento de suelo</v>
      </c>
      <c r="D59" s="11" t="str">
        <f>CosteoIndividual2!D60</f>
        <v>Debe llevarse a cabo al menos una vez al mes por metro cuadrado, cubriendo así todos los mantenimientos necesarios.</v>
      </c>
      <c r="E59" s="20" t="str">
        <f>CosteoIndividual2!F60</f>
        <v>M2</v>
      </c>
      <c r="F59" s="20">
        <f>CosteoIndividual2!G60</f>
        <v>1</v>
      </c>
      <c r="G59" s="21">
        <f>CosteoIndividual2!K60</f>
        <v>31865</v>
      </c>
      <c r="H59" s="21">
        <f>CosteoIndividual2!L60</f>
        <v>31865</v>
      </c>
      <c r="I59" s="20" t="str">
        <f>CosteoIndividual2!M60</f>
        <v>FDLB-ES-C-099-2026 MACRO 7</v>
      </c>
      <c r="J59" s="18">
        <f>CosteoIndividual2!N60</f>
        <v>351.12577451628056</v>
      </c>
      <c r="K59" s="17">
        <f>CosteoIndividual2!O60</f>
        <v>1.1019116509722104E-2</v>
      </c>
      <c r="L59" s="3" t="str">
        <f t="shared" si="0"/>
        <v>Promedio</v>
      </c>
      <c r="M59" s="23"/>
    </row>
    <row r="60" spans="2:13" s="4" customFormat="1" ht="31.5" customHeight="1" x14ac:dyDescent="0.25">
      <c r="B60" s="19">
        <f>CosteoIndividual2!B61</f>
        <v>55</v>
      </c>
      <c r="C60" s="11" t="str">
        <f>CosteoIndividual2!C61</f>
        <v>Riego</v>
      </c>
      <c r="D60" s="11" t="str">
        <f>CosteoIndividual2!D61</f>
        <v>La actividad asegura el buen desarrollo de los jardines mediante el suministro de 20 litros de agua por metro cuadrado. Debe realizarse al menos una vez al mes, cubriendo así todos los mantenimientos requeridos.</v>
      </c>
      <c r="E60" s="20" t="str">
        <f>CosteoIndividual2!F61</f>
        <v>M2</v>
      </c>
      <c r="F60" s="20">
        <f>CosteoIndividual2!G61</f>
        <v>1</v>
      </c>
      <c r="G60" s="21">
        <f>CosteoIndividual2!K61</f>
        <v>39406</v>
      </c>
      <c r="H60" s="21">
        <f>CosteoIndividual2!L61</f>
        <v>39406</v>
      </c>
      <c r="I60" s="20" t="str">
        <f>CosteoIndividual2!M61</f>
        <v>FDLB-ES-C-099-2026 MACRO 7</v>
      </c>
      <c r="J60" s="18">
        <f>CosteoIndividual2!N61</f>
        <v>434.21405223703852</v>
      </c>
      <c r="K60" s="17">
        <f>CosteoIndividual2!O61</f>
        <v>1.1019116509722076E-2</v>
      </c>
      <c r="L60" s="3" t="str">
        <f t="shared" si="0"/>
        <v>Promedio</v>
      </c>
      <c r="M60" s="23"/>
    </row>
    <row r="61" spans="2:13" s="4" customFormat="1" ht="31.5" customHeight="1" x14ac:dyDescent="0.25">
      <c r="B61" s="19">
        <f>CosteoIndividual2!B62</f>
        <v>56</v>
      </c>
      <c r="C61" s="11" t="str">
        <f>CosteoIndividual2!C62</f>
        <v>Poda</v>
      </c>
      <c r="D61" s="11" t="str">
        <f>CosteoIndividual2!D62</f>
        <v>La actividad consiste en retirar hojas o partes secas, deterioradas o con problemas sanitarios de las plantas para asegurar su adecuado mantenimiento. Se debe realizar al menos una vez al mes por metro cuadrado, cubriendo todos los mantenimientos necesarios.</v>
      </c>
      <c r="E61" s="20" t="str">
        <f>CosteoIndividual2!F62</f>
        <v>M2</v>
      </c>
      <c r="F61" s="20">
        <f>CosteoIndividual2!G62</f>
        <v>1</v>
      </c>
      <c r="G61" s="21">
        <f>CosteoIndividual2!K62</f>
        <v>31865</v>
      </c>
      <c r="H61" s="21">
        <f>CosteoIndividual2!L62</f>
        <v>31865</v>
      </c>
      <c r="I61" s="20" t="str">
        <f>CosteoIndividual2!M62</f>
        <v>FDLB-ES-C-099-2026 MACRO 7</v>
      </c>
      <c r="J61" s="18">
        <f>CosteoIndividual2!N62</f>
        <v>351.12577451628056</v>
      </c>
      <c r="K61" s="17">
        <f>CosteoIndividual2!O62</f>
        <v>1.1019116509722104E-2</v>
      </c>
      <c r="L61" s="3" t="str">
        <f t="shared" si="0"/>
        <v>Promedio</v>
      </c>
      <c r="M61" s="23"/>
    </row>
    <row r="62" spans="2:13" s="4" customFormat="1" ht="31.5" customHeight="1" x14ac:dyDescent="0.25">
      <c r="B62" s="19">
        <f>CosteoIndividual2!B63</f>
        <v>57</v>
      </c>
      <c r="C62" s="11" t="str">
        <f>CosteoIndividual2!C63</f>
        <v>Fertilización</v>
      </c>
      <c r="D62" s="11" t="str">
        <f>CosteoIndividual2!D63</f>
        <v>La actividad consiste en aplicar fertilizante químico al suelo de forma manual, seguido de riego para facilitar su absorción por las plantas. Debe realizarse al menos una vez al mes por metro cuadrado, cubriendo todos los mantenimientos necesarios.</v>
      </c>
      <c r="E62" s="20" t="str">
        <f>CosteoIndividual2!F63</f>
        <v>M2</v>
      </c>
      <c r="F62" s="20">
        <f>CosteoIndividual2!G63</f>
        <v>1</v>
      </c>
      <c r="G62" s="21">
        <f>CosteoIndividual2!K63</f>
        <v>81786</v>
      </c>
      <c r="H62" s="21">
        <f>CosteoIndividual2!L63</f>
        <v>81786</v>
      </c>
      <c r="I62" s="20" t="str">
        <f>CosteoIndividual2!M63</f>
        <v>FDLB-ES-C-099-2026 MACRO 7</v>
      </c>
      <c r="J62" s="18">
        <f>CosteoIndividual2!N63</f>
        <v>901.21055154365786</v>
      </c>
      <c r="K62" s="17">
        <f>CosteoIndividual2!O63</f>
        <v>1.1019116509722071E-2</v>
      </c>
      <c r="L62" s="3" t="str">
        <f t="shared" si="0"/>
        <v>Promedio</v>
      </c>
      <c r="M62" s="23"/>
    </row>
    <row r="63" spans="2:13" s="4" customFormat="1" ht="31.5" customHeight="1" x14ac:dyDescent="0.25">
      <c r="B63" s="19">
        <f>CosteoIndividual2!B64</f>
        <v>58</v>
      </c>
      <c r="C63" s="11" t="str">
        <f>CosteoIndividual2!C64</f>
        <v>Manejo de desechos</v>
      </c>
      <c r="D63" s="11" t="str">
        <f>CosteoIndividual2!D64</f>
        <v xml:space="preserve">
La actividad consiste en la recolección y adecuada disposición de los residuos y escombros generados durante las labores de mantenimiento de jardines, en cumplimiento de la  normativa ambiental vigente. Los residuos deberán ser clasificados, empacados en bolsas y dispuestos en los puntos previamente definidos para su recolección. Estos puntos deberán contar con señalización temporal durante el proceso de acopio, con el fin de garantizar condiciones adecuadas de seguridad y orden. Asimismo, se deberá asegurar la recolección, transporte y disposición final de los residuos en sitios debidamente autorizados, conforme a la normativa ambiental aplicable, garantizando prácticas responsables de manejo de residuos.
</v>
      </c>
      <c r="E63" s="20" t="str">
        <f>CosteoIndividual2!F64</f>
        <v>M2</v>
      </c>
      <c r="F63" s="20">
        <f>CosteoIndividual2!G64</f>
        <v>1</v>
      </c>
      <c r="G63" s="21">
        <f>CosteoIndividual2!K64</f>
        <v>89221</v>
      </c>
      <c r="H63" s="21">
        <f>CosteoIndividual2!L64</f>
        <v>89221</v>
      </c>
      <c r="I63" s="20" t="str">
        <f>CosteoIndividual2!M64</f>
        <v>FDLB-ES-C-099-2026 MACRO 7</v>
      </c>
      <c r="J63" s="18">
        <f>CosteoIndividual2!N64</f>
        <v>983.13878350217101</v>
      </c>
      <c r="K63" s="17">
        <f>CosteoIndividual2!O64</f>
        <v>1.1019116509722059E-2</v>
      </c>
      <c r="L63" s="3" t="str">
        <f t="shared" si="0"/>
        <v>Promedio</v>
      </c>
      <c r="M63" s="23"/>
    </row>
    <row r="64" spans="2:13" s="4" customFormat="1" ht="31.5" customHeight="1" x14ac:dyDescent="0.25">
      <c r="B64" s="19">
        <f>CosteoIndividual2!B65</f>
        <v>59</v>
      </c>
      <c r="C64" s="11" t="str">
        <f>CosteoIndividual2!C65</f>
        <v>Replante</v>
      </c>
      <c r="D64" s="11" t="str">
        <f>CosteoIndividual2!D65</f>
        <v xml:space="preserve">Recuperación de la pérdida del material vegetal determinando las causas de desaparición o muerte; en promedio el porcentaje puede oscilar entre un 5% o 30%. </v>
      </c>
      <c r="E64" s="20" t="str">
        <f>CosteoIndividual2!F65</f>
        <v>M2</v>
      </c>
      <c r="F64" s="20">
        <f>CosteoIndividual2!G65</f>
        <v>1</v>
      </c>
      <c r="G64" s="21">
        <f>CosteoIndividual2!K65</f>
        <v>106216</v>
      </c>
      <c r="H64" s="21">
        <f>CosteoIndividual2!L65</f>
        <v>106216</v>
      </c>
      <c r="I64" s="20" t="str">
        <f>CosteoIndividual2!M65</f>
        <v>FDLB-ES-C-099-2026 MACRO 7</v>
      </c>
      <c r="J64" s="18">
        <f>CosteoIndividual2!N65</f>
        <v>1170.4080941014238</v>
      </c>
      <c r="K64" s="17">
        <f>CosteoIndividual2!O65</f>
        <v>1.1019116509722079E-2</v>
      </c>
      <c r="L64" s="3" t="str">
        <f t="shared" si="0"/>
        <v>Promedio</v>
      </c>
      <c r="M64" s="23"/>
    </row>
    <row r="65" spans="2:13" s="4" customFormat="1" ht="31.5" customHeight="1" x14ac:dyDescent="0.25">
      <c r="B65" s="19">
        <f>CosteoIndividual2!B66</f>
        <v>60</v>
      </c>
      <c r="C65" s="11" t="str">
        <f>CosteoIndividual2!C66</f>
        <v>Transporte mayor</v>
      </c>
      <c r="D65" s="11" t="str">
        <f>CosteoIndividual2!D66</f>
        <v>Transporte de material vegetal, insumos, herramientas y equipos del punto de acopio o bodega hasta el sitio de intervención mediante vehículo de carga. Incluye cargue, descargue, combustible, conductor y costos operativos.</v>
      </c>
      <c r="E65" s="20" t="str">
        <f>CosteoIndividual2!F66</f>
        <v xml:space="preserve">VIAJE </v>
      </c>
      <c r="F65" s="20">
        <f>CosteoIndividual2!G66</f>
        <v>1</v>
      </c>
      <c r="G65" s="21">
        <f>CosteoIndividual2!K66</f>
        <v>455520</v>
      </c>
      <c r="H65" s="21">
        <f>CosteoIndividual2!L66</f>
        <v>455520</v>
      </c>
      <c r="I65" s="20" t="str">
        <f>CosteoIndividual2!M66</f>
        <v>FDLB-ES-C-099-2026 MACRO 7</v>
      </c>
      <c r="J65" s="18">
        <f>CosteoIndividual2!N66</f>
        <v>5019.4287789423388</v>
      </c>
      <c r="K65" s="17">
        <f>CosteoIndividual2!O66</f>
        <v>1.1019116509722078E-2</v>
      </c>
      <c r="L65" s="3" t="str">
        <f t="shared" si="0"/>
        <v>Promedio</v>
      </c>
      <c r="M65" s="23"/>
    </row>
    <row r="66" spans="2:13" s="4" customFormat="1" ht="31.5" customHeight="1" x14ac:dyDescent="0.25">
      <c r="B66" s="19">
        <f>CosteoIndividual2!B67</f>
        <v>61</v>
      </c>
      <c r="C66" s="11" t="str">
        <f>CosteoIndividual2!C67</f>
        <v>Transporte menor</v>
      </c>
      <c r="D66" s="11" t="str">
        <f>CosteoIndividual2!D67</f>
        <v>Distribución manual de árboles, insumos, herramientas y materiales desde el punto de descarga hasta el sitio definitivo de plantación o intervención. Incluye cargue, descargue y movilización en campo.</v>
      </c>
      <c r="E66" s="20" t="str">
        <f>CosteoIndividual2!F67</f>
        <v>UN</v>
      </c>
      <c r="F66" s="20">
        <f>CosteoIndividual2!G67</f>
        <v>1</v>
      </c>
      <c r="G66" s="21">
        <f>CosteoIndividual2!K67</f>
        <v>4049</v>
      </c>
      <c r="H66" s="21">
        <f>CosteoIndividual2!L67</f>
        <v>4049</v>
      </c>
      <c r="I66" s="20" t="str">
        <f>CosteoIndividual2!M67</f>
        <v>FDLB-ES-C-099-2026 MACRO 7</v>
      </c>
      <c r="J66" s="18">
        <f>CosteoIndividual2!N67</f>
        <v>44.617144701709705</v>
      </c>
      <c r="K66" s="17">
        <f>CosteoIndividual2!O67</f>
        <v>1.1019116509722085E-2</v>
      </c>
      <c r="L66" s="3" t="str">
        <f t="shared" si="0"/>
        <v>Promedio</v>
      </c>
      <c r="M66" s="23"/>
    </row>
    <row r="67" spans="2:13" s="4" customFormat="1" ht="31.5" customHeight="1" x14ac:dyDescent="0.25">
      <c r="B67" s="19">
        <f>CosteoIndividual2!B68</f>
        <v>62</v>
      </c>
      <c r="C67" s="11" t="str">
        <f>CosteoIndividual2!C68</f>
        <v>Manual de Mantenimiento</v>
      </c>
      <c r="D67" s="11" t="str">
        <f>CosteoIndividual2!D68</f>
        <v>Manual mediante el cual se pueda continuar con el mantenimiento de las especies sembradas. (Incluye diseño, impresión,transporte)</v>
      </c>
      <c r="E67" s="20" t="str">
        <f>CosteoIndividual2!F68</f>
        <v>UN</v>
      </c>
      <c r="F67" s="20">
        <f>CosteoIndividual2!G68</f>
        <v>1</v>
      </c>
      <c r="G67" s="21">
        <f>CosteoIndividual2!K68</f>
        <v>26434</v>
      </c>
      <c r="H67" s="21">
        <f>CosteoIndividual2!L68</f>
        <v>26434</v>
      </c>
      <c r="I67" s="20" t="str">
        <f>CosteoIndividual2!M68</f>
        <v>FDLB-ES-C-099-2026 MACRO 7</v>
      </c>
      <c r="J67" s="18">
        <f>CosteoIndividual2!N68</f>
        <v>291.28302918511338</v>
      </c>
      <c r="K67" s="17">
        <f>CosteoIndividual2!O68</f>
        <v>1.1019116509722144E-2</v>
      </c>
      <c r="L67" s="3" t="str">
        <f t="shared" si="0"/>
        <v>Promedio</v>
      </c>
      <c r="M67" s="23"/>
    </row>
    <row r="68" spans="2:13" s="4" customFormat="1" ht="31.5" customHeight="1" x14ac:dyDescent="0.25">
      <c r="B68" s="19">
        <f>CosteoIndividual2!B69</f>
        <v>63</v>
      </c>
      <c r="C68" s="11" t="str">
        <f>CosteoIndividual2!C69</f>
        <v>Revisión estructural (LABORATORIOS)</v>
      </c>
      <c r="D68" s="11" t="str">
        <f>CosteoIndividual2!D69</f>
        <v xml:space="preserve">Evaluación de capacidad estructural: Determinación adecuada de la capacidad de carga de la infraestructura para la instalación del muro o techo verde. Evaluación de Impermeabilización y drenaje
Pruebas de estanqueidad
Evaluación de pendiente requerida
Estudio de vialbilidad de la implementación del muro o techo verde Radiación y viento  
Altitud 
Temperatura 
Precipitación  
</v>
      </c>
      <c r="E68" s="20" t="str">
        <f>CosteoIndividual2!F69</f>
        <v>M2</v>
      </c>
      <c r="F68" s="20">
        <f>CosteoIndividual2!G69</f>
        <v>1</v>
      </c>
      <c r="G68" s="21">
        <f>CosteoIndividual2!K69</f>
        <v>401282</v>
      </c>
      <c r="H68" s="21">
        <f>CosteoIndividual2!L69</f>
        <v>401282</v>
      </c>
      <c r="I68" s="20" t="str">
        <f>CosteoIndividual2!M69</f>
        <v>FDLB-ES-C-099-2026 MACRO 7</v>
      </c>
      <c r="J68" s="18">
        <f>CosteoIndividual2!N69</f>
        <v>4421.7709713767781</v>
      </c>
      <c r="K68" s="17">
        <f>CosteoIndividual2!O69</f>
        <v>1.1019116509722118E-2</v>
      </c>
      <c r="L68" s="3" t="str">
        <f t="shared" si="0"/>
        <v>Promedio</v>
      </c>
      <c r="M68" s="23"/>
    </row>
    <row r="69" spans="2:13" s="4" customFormat="1" ht="31.5" customHeight="1" x14ac:dyDescent="0.25">
      <c r="B69" s="19">
        <f>CosteoIndividual2!B70</f>
        <v>64</v>
      </c>
      <c r="C69" s="11" t="str">
        <f>CosteoIndividual2!C70</f>
        <v>Limpieza y aplicación de capas base (impermeabilización, drenaje entre otras) </v>
      </c>
      <c r="D69" s="11" t="str">
        <f>CosteoIndividual2!D70</f>
        <v>Realizar la aplicación de la capa base ( según se requiera)</v>
      </c>
      <c r="E69" s="20" t="str">
        <f>CosteoIndividual2!F70</f>
        <v>M2</v>
      </c>
      <c r="F69" s="20">
        <f>CosteoIndividual2!G70</f>
        <v>1</v>
      </c>
      <c r="G69" s="21">
        <f>CosteoIndividual2!K70</f>
        <v>42487</v>
      </c>
      <c r="H69" s="21">
        <f>CosteoIndividual2!L70</f>
        <v>42487</v>
      </c>
      <c r="I69" s="20" t="str">
        <f>CosteoIndividual2!M70</f>
        <v>FDLB-ES-C-099-2026 MACRO 7</v>
      </c>
      <c r="J69" s="18">
        <f>CosteoIndividual2!N70</f>
        <v>468.16769935503839</v>
      </c>
      <c r="K69" s="17">
        <f>CosteoIndividual2!O70</f>
        <v>1.1019116509722048E-2</v>
      </c>
      <c r="L69" s="3" t="str">
        <f t="shared" si="0"/>
        <v>Promedio</v>
      </c>
      <c r="M69" s="23"/>
    </row>
    <row r="70" spans="2:13" s="4" customFormat="1" ht="31.5" customHeight="1" x14ac:dyDescent="0.25">
      <c r="B70" s="19">
        <f>CosteoIndividual2!B71</f>
        <v>65</v>
      </c>
      <c r="C70" s="11" t="str">
        <f>CosteoIndividual2!C71</f>
        <v>Ajustes paisajísticos en caso de requerirse </v>
      </c>
      <c r="D70" s="11" t="str">
        <f>CosteoIndividual2!D71</f>
        <v xml:space="preserve">Determinación de parámetros de diseño (evitar obstrucción del drenaje) </v>
      </c>
      <c r="E70" s="20" t="str">
        <f>CosteoIndividual2!F71</f>
        <v>M2</v>
      </c>
      <c r="F70" s="20">
        <f>CosteoIndividual2!G71</f>
        <v>1</v>
      </c>
      <c r="G70" s="21">
        <f>CosteoIndividual2!K71</f>
        <v>1062155</v>
      </c>
      <c r="H70" s="21">
        <f>CosteoIndividual2!L71</f>
        <v>1062155</v>
      </c>
      <c r="I70" s="20" t="str">
        <f>CosteoIndividual2!M71</f>
        <v>FDLB-ES-C-099-2026 MACRO 7</v>
      </c>
      <c r="J70" s="18">
        <f>CosteoIndividual2!N71</f>
        <v>11704.014015297253</v>
      </c>
      <c r="K70" s="17">
        <f>CosteoIndividual2!O71</f>
        <v>1.1019116509722142E-2</v>
      </c>
      <c r="L70" s="3" t="str">
        <f t="shared" si="0"/>
        <v>Promedio</v>
      </c>
      <c r="M70" s="23"/>
    </row>
    <row r="71" spans="2:13" s="4" customFormat="1" ht="31.5" customHeight="1" x14ac:dyDescent="0.25">
      <c r="B71" s="19">
        <f>CosteoIndividual2!B72</f>
        <v>66</v>
      </c>
      <c r="C71" s="11" t="str">
        <f>CosteoIndividual2!C72</f>
        <v>Instalación de barreras antirraíces, geotextiles y demás necesarias </v>
      </c>
      <c r="D71" s="11" t="str">
        <f>CosteoIndividual2!D72</f>
        <v>Determinar y realizar la instalación de los insumos necearios que cumpla con las especificaciones técnicas del proyecto:
Resistencia a raíces
Determinación del material (Geo celdas o laminas nodulares) 
Determinación de la altura de 2 a 4 cm 
Determinación del material (polipropileno o poliéster no tejido</v>
      </c>
      <c r="E71" s="20" t="str">
        <f>CosteoIndividual2!F72</f>
        <v>M2</v>
      </c>
      <c r="F71" s="20">
        <f>CosteoIndividual2!G72</f>
        <v>1</v>
      </c>
      <c r="G71" s="21">
        <f>CosteoIndividual2!K72</f>
        <v>106216</v>
      </c>
      <c r="H71" s="21">
        <f>CosteoIndividual2!L72</f>
        <v>106216</v>
      </c>
      <c r="I71" s="20" t="str">
        <f>CosteoIndividual2!M72</f>
        <v>FDLB-ES-C-099-2026 MACRO 7</v>
      </c>
      <c r="J71" s="18">
        <f>CosteoIndividual2!N72</f>
        <v>1170.4080941014238</v>
      </c>
      <c r="K71" s="17">
        <f>CosteoIndividual2!O72</f>
        <v>1.1019116509722079E-2</v>
      </c>
      <c r="L71" s="3" t="str">
        <f t="shared" ref="L71:L134" si="1">IF(K71="","",IF(K71&lt;0.15,"Promedio","Mediana"))</f>
        <v>Promedio</v>
      </c>
      <c r="M71" s="23"/>
    </row>
    <row r="72" spans="2:13" s="4" customFormat="1" ht="31.5" customHeight="1" x14ac:dyDescent="0.25">
      <c r="B72" s="19">
        <f>CosteoIndividual2!B73</f>
        <v>67</v>
      </c>
      <c r="C72" s="11" t="str">
        <f>CosteoIndividual2!C73</f>
        <v>Aplicación del sustrato liviano y nivelado </v>
      </c>
      <c r="D72" s="11" t="str">
        <f>CosteoIndividual2!D73</f>
        <v xml:space="preserve">Aplicación de los componentes seleccionados para el techo o muro verde, usar el sustrato adecuado y especifico de acuerdo al tipo de especie vegetal y nivelarlo apropiadamente </v>
      </c>
      <c r="E72" s="20" t="str">
        <f>CosteoIndividual2!F73</f>
        <v>M2</v>
      </c>
      <c r="F72" s="20">
        <f>CosteoIndividual2!G73</f>
        <v>1</v>
      </c>
      <c r="G72" s="21">
        <f>CosteoIndividual2!K73</f>
        <v>63729</v>
      </c>
      <c r="H72" s="21">
        <f>CosteoIndividual2!L73</f>
        <v>63729</v>
      </c>
      <c r="I72" s="20" t="str">
        <f>CosteoIndividual2!M73</f>
        <v>FDLB-ES-C-099-2026 MACRO 7</v>
      </c>
      <c r="J72" s="18">
        <f>CosteoIndividual2!N73</f>
        <v>702.2403947463863</v>
      </c>
      <c r="K72" s="17">
        <f>CosteoIndividual2!O73</f>
        <v>1.1019116509722112E-2</v>
      </c>
      <c r="L72" s="3" t="str">
        <f t="shared" si="1"/>
        <v>Promedio</v>
      </c>
      <c r="M72" s="23"/>
    </row>
    <row r="73" spans="2:13" s="4" customFormat="1" ht="31.5" customHeight="1" x14ac:dyDescent="0.25">
      <c r="B73" s="19">
        <f>CosteoIndividual2!B74</f>
        <v>68</v>
      </c>
      <c r="C73" s="11" t="str">
        <f>CosteoIndividual2!C74</f>
        <v>Siembra o plantación de las especies vegetales seleccionadas </v>
      </c>
      <c r="D73" s="11" t="str">
        <f>CosteoIndividual2!D74</f>
        <v xml:space="preserve">Deacuerdo a los parametros de diseño seleccionados </v>
      </c>
      <c r="E73" s="20" t="str">
        <f>CosteoIndividual2!F74</f>
        <v>M2</v>
      </c>
      <c r="F73" s="20">
        <f>CosteoIndividual2!G74</f>
        <v>1</v>
      </c>
      <c r="G73" s="21">
        <f>CosteoIndividual2!K74</f>
        <v>637685</v>
      </c>
      <c r="H73" s="21">
        <f>CosteoIndividual2!L74</f>
        <v>637685</v>
      </c>
      <c r="I73" s="20" t="str">
        <f>CosteoIndividual2!M74</f>
        <v>FDLB-ES-C-099-2026 MACRO 7</v>
      </c>
      <c r="J73" s="18">
        <f>CosteoIndividual2!N74</f>
        <v>7026.7206562137708</v>
      </c>
      <c r="K73" s="17">
        <f>CosteoIndividual2!O74</f>
        <v>1.1019116509722138E-2</v>
      </c>
      <c r="L73" s="3" t="str">
        <f t="shared" si="1"/>
        <v>Promedio</v>
      </c>
      <c r="M73" s="23"/>
    </row>
    <row r="74" spans="2:13" s="4" customFormat="1" ht="31.5" customHeight="1" x14ac:dyDescent="0.25">
      <c r="B74" s="19">
        <f>CosteoIndividual2!B75</f>
        <v>69</v>
      </c>
      <c r="C74" s="11" t="str">
        <f>CosteoIndividual2!C75</f>
        <v>Riego inicial y señalización </v>
      </c>
      <c r="D74" s="11" t="str">
        <f>CosteoIndividual2!D75</f>
        <v>Definr el tipo de riego adeucado para el funcionamiento del muro o techo verde 
Manual 
Goteo 
Automatizado 
Recirculación de aguas lluvias 
Ademas implementar la señalización adecuada para evitar daños por externos en el muro o techo verde instalado
(Determinación de accesibilidad e implementación de barreras en caso de ser accesible al público)</v>
      </c>
      <c r="E74" s="20" t="str">
        <f>CosteoIndividual2!F75</f>
        <v>M2</v>
      </c>
      <c r="F74" s="20">
        <f>CosteoIndividual2!G75</f>
        <v>1</v>
      </c>
      <c r="G74" s="21">
        <f>CosteoIndividual2!K75</f>
        <v>74351</v>
      </c>
      <c r="H74" s="21">
        <f>CosteoIndividual2!L75</f>
        <v>74351</v>
      </c>
      <c r="I74" s="20" t="str">
        <f>CosteoIndividual2!M75</f>
        <v>FDLB-ES-C-099-2026 MACRO 7</v>
      </c>
      <c r="J74" s="18">
        <f>CosteoIndividual2!N75</f>
        <v>819.28231958514652</v>
      </c>
      <c r="K74" s="17">
        <f>CosteoIndividual2!O75</f>
        <v>1.1019116509722114E-2</v>
      </c>
      <c r="L74" s="3" t="str">
        <f t="shared" si="1"/>
        <v>Promedio</v>
      </c>
      <c r="M74" s="23"/>
    </row>
    <row r="75" spans="2:13" s="4" customFormat="1" ht="31.5" customHeight="1" x14ac:dyDescent="0.25">
      <c r="B75" s="19">
        <f>CosteoIndividual2!B76</f>
        <v>70</v>
      </c>
      <c r="C75" s="11" t="str">
        <f>CosteoIndividual2!C76</f>
        <v>Manual de Mantenimiento de Especies Vegetales</v>
      </c>
      <c r="D75" s="11" t="str">
        <f>CosteoIndividual2!D76</f>
        <v>Guía detallada con las recomendaciones y procedimientos para el cuidado continuo (riego, poda, nutrición, etc.) de las especies sembradas en los techos y muros verdes. Este manual deberá ser entregado y validado mediante acta firmada por los beneficiarios. (Incluye diseño, impresión,transporte)</v>
      </c>
      <c r="E75" s="20" t="str">
        <f>CosteoIndividual2!F76</f>
        <v>UN</v>
      </c>
      <c r="F75" s="20">
        <f>CosteoIndividual2!G76</f>
        <v>1</v>
      </c>
      <c r="G75" s="21">
        <f>CosteoIndividual2!K76</f>
        <v>26434</v>
      </c>
      <c r="H75" s="21">
        <f>CosteoIndividual2!L76</f>
        <v>26434</v>
      </c>
      <c r="I75" s="20" t="str">
        <f>CosteoIndividual2!M76</f>
        <v>FDLB-ES-C-099-2026 MACRO 7</v>
      </c>
      <c r="J75" s="18">
        <f>CosteoIndividual2!N76</f>
        <v>291.28302918511338</v>
      </c>
      <c r="K75" s="17">
        <f>CosteoIndividual2!O76</f>
        <v>1.1019116509722144E-2</v>
      </c>
      <c r="L75" s="3" t="str">
        <f t="shared" si="1"/>
        <v>Promedio</v>
      </c>
      <c r="M75" s="23"/>
    </row>
    <row r="76" spans="2:13" s="4" customFormat="1" ht="31.5" customHeight="1" x14ac:dyDescent="0.25">
      <c r="B76" s="19">
        <f>CosteoIndividual2!B77</f>
        <v>71</v>
      </c>
      <c r="C76" s="11" t="str">
        <f>CosteoIndividual2!C77</f>
        <v xml:space="preserve">desmonte de estructura muros y techos instalados </v>
      </c>
      <c r="D76" s="11" t="str">
        <f>CosteoIndividual2!D77</f>
        <v>Consiste en el desmontaje, retiro y disposición de los elementos que conforman un sistema de muro verde o techo verde existente, incluyendo material vegetal, sustratos, módulos, bandejas, paneles, sistemas de riego, geotextiles, elementos de drenaje, anclajes, perfilería metálica, accesorios y demás componentes asociados.</v>
      </c>
      <c r="E76" s="20" t="str">
        <f>CosteoIndividual2!F77</f>
        <v>M2</v>
      </c>
      <c r="F76" s="20">
        <f>CosteoIndividual2!G77</f>
        <v>1</v>
      </c>
      <c r="G76" s="21">
        <f>CosteoIndividual2!K77</f>
        <v>50613</v>
      </c>
      <c r="H76" s="21">
        <f>CosteoIndividual2!L77</f>
        <v>50613</v>
      </c>
      <c r="I76" s="20" t="str">
        <f>CosteoIndividual2!M77</f>
        <v>FDLB-ES-C-099-2026 MACRO 7</v>
      </c>
      <c r="J76" s="18">
        <f>CosteoIndividual2!N77</f>
        <v>557.71430877136913</v>
      </c>
      <c r="K76" s="17">
        <f>CosteoIndividual2!O77</f>
        <v>1.1019116509722041E-2</v>
      </c>
      <c r="L76" s="3" t="str">
        <f t="shared" si="1"/>
        <v>Promedio</v>
      </c>
      <c r="M76" s="23"/>
    </row>
    <row r="77" spans="2:13" s="4" customFormat="1" ht="31.5" customHeight="1" x14ac:dyDescent="0.25">
      <c r="B77" s="19">
        <f>CosteoIndividual2!B78</f>
        <v>72</v>
      </c>
      <c r="C77" s="11" t="str">
        <f>CosteoIndividual2!C78</f>
        <v xml:space="preserve">Limpieza de de estructura muros y techos instalados </v>
      </c>
      <c r="D77" s="11" t="str">
        <f>CosteoIndividual2!D78</f>
        <v>Consiste en la limpieza general de las estructuras que conforman los sistemas de muros verdes y techos verdes instalados, con el fin de garantizar su adecuado funcionamiento, conservación y apariencia</v>
      </c>
      <c r="E77" s="20" t="str">
        <f>CosteoIndividual2!F78</f>
        <v>M2</v>
      </c>
      <c r="F77" s="20">
        <f>CosteoIndividual2!G78</f>
        <v>1</v>
      </c>
      <c r="G77" s="21">
        <f>CosteoIndividual2!K78</f>
        <v>12147</v>
      </c>
      <c r="H77" s="21">
        <f>CosteoIndividual2!L78</f>
        <v>12147</v>
      </c>
      <c r="I77" s="20" t="str">
        <f>CosteoIndividual2!M78</f>
        <v>FDLB-ES-C-099-2026 MACRO 7</v>
      </c>
      <c r="J77" s="18">
        <f>CosteoIndividual2!N78</f>
        <v>133.85143410512904</v>
      </c>
      <c r="K77" s="17">
        <f>CosteoIndividual2!O78</f>
        <v>1.1019116509722078E-2</v>
      </c>
      <c r="L77" s="3" t="str">
        <f t="shared" si="1"/>
        <v>Promedio</v>
      </c>
      <c r="M77" s="23"/>
    </row>
    <row r="78" spans="2:13" s="4" customFormat="1" ht="31.5" customHeight="1" x14ac:dyDescent="0.25">
      <c r="B78" s="19">
        <f>CosteoIndividual2!B79</f>
        <v>73</v>
      </c>
      <c r="C78" s="11" t="str">
        <f>CosteoIndividual2!C79</f>
        <v>Poda técnica, control de crecimiento y retiro de material vegetal seco.</v>
      </c>
      <c r="D78" s="11" t="str">
        <f>CosteoIndividual2!D79</f>
        <v>Corte técnico de ramas, hojas secas o enfermas, perfilado estético del diseño paisajístico, deshierbe manual y remoción de material fitosanitario deficiente en muros o techos verdes. Incluye mano de obra calificada y herramientas menores.</v>
      </c>
      <c r="E78" s="20" t="str">
        <f>CosteoIndividual2!F79</f>
        <v>M2</v>
      </c>
      <c r="F78" s="20">
        <f>CosteoIndividual2!G79</f>
        <v>1</v>
      </c>
      <c r="G78" s="21">
        <f>CosteoIndividual2!K79</f>
        <v>45552</v>
      </c>
      <c r="H78" s="21">
        <f>CosteoIndividual2!L79</f>
        <v>45552</v>
      </c>
      <c r="I78" s="20" t="str">
        <f>CosteoIndividual2!M79</f>
        <v>FDLB-ES-C-099-2026 MACRO 7</v>
      </c>
      <c r="J78" s="18">
        <f>CosteoIndividual2!N79</f>
        <v>501.94287789423373</v>
      </c>
      <c r="K78" s="17">
        <f>CosteoIndividual2!O79</f>
        <v>1.1019116509722074E-2</v>
      </c>
      <c r="L78" s="3" t="str">
        <f t="shared" si="1"/>
        <v>Promedio</v>
      </c>
      <c r="M78" s="23"/>
    </row>
    <row r="79" spans="2:13" s="4" customFormat="1" ht="31.5" customHeight="1" x14ac:dyDescent="0.25">
      <c r="B79" s="19">
        <f>CosteoIndividual2!B80</f>
        <v>74</v>
      </c>
      <c r="C79" s="11" t="str">
        <f>CosteoIndividual2!C80</f>
        <v>Suministro y aplicación de fertilizantes y nutrientes orgánicos.</v>
      </c>
      <c r="D79" s="11" t="str">
        <f>CosteoIndividual2!D80</f>
        <v>Incorporación dirigida de abonos líquidos o sólidos hidrosolubles específicos (foliares o de liberación controlada) de origen orgánico. Incluye el suministro del insumo, preparación de la mezcla y su aplicación por aspersión o sistema de riego.</v>
      </c>
      <c r="E79" s="20" t="str">
        <f>CosteoIndividual2!F80</f>
        <v>M2</v>
      </c>
      <c r="F79" s="20">
        <f>CosteoIndividual2!G80</f>
        <v>1</v>
      </c>
      <c r="G79" s="21">
        <f>CosteoIndividual2!K80</f>
        <v>9110</v>
      </c>
      <c r="H79" s="21">
        <f>CosteoIndividual2!L80</f>
        <v>9110</v>
      </c>
      <c r="I79" s="20" t="str">
        <f>CosteoIndividual2!M80</f>
        <v>FDLB-ES-C-099-2026 MACRO 7</v>
      </c>
      <c r="J79" s="18">
        <f>CosteoIndividual2!N80</f>
        <v>100.38857557884754</v>
      </c>
      <c r="K79" s="17">
        <f>CosteoIndividual2!O80</f>
        <v>1.1019116509722161E-2</v>
      </c>
      <c r="L79" s="3" t="str">
        <f t="shared" si="1"/>
        <v>Promedio</v>
      </c>
      <c r="M79" s="23"/>
    </row>
    <row r="80" spans="2:13" s="4" customFormat="1" ht="31.5" customHeight="1" x14ac:dyDescent="0.25">
      <c r="B80" s="19">
        <f>CosteoIndividual2!B81</f>
        <v>75</v>
      </c>
      <c r="C80" s="11" t="str">
        <f>CosteoIndividual2!C81</f>
        <v>Reposición de material vegetal (Plantas de reemplazo).</v>
      </c>
      <c r="D80" s="11" t="str">
        <f>CosteoIndividual2!D81</f>
        <v>Adquisición, transporte, retiro del espécimen muerto, suministro de sustrato de siembra inicial e instalación de plantas nuevas de las mismas especies aprobadas en el diseño original o adaptadas al microclima.</v>
      </c>
      <c r="E80" s="20" t="str">
        <f>CosteoIndividual2!F81</f>
        <v>UN</v>
      </c>
      <c r="F80" s="20">
        <f>CosteoIndividual2!G81</f>
        <v>1</v>
      </c>
      <c r="G80" s="21">
        <f>CosteoIndividual2!K81</f>
        <v>25307</v>
      </c>
      <c r="H80" s="21">
        <f>CosteoIndividual2!L81</f>
        <v>25307</v>
      </c>
      <c r="I80" s="20" t="str">
        <f>CosteoIndividual2!M81</f>
        <v>FDLB-ES-C-099-2026 MACRO 7</v>
      </c>
      <c r="J80" s="18">
        <f>CosteoIndividual2!N81</f>
        <v>278.85715438568457</v>
      </c>
      <c r="K80" s="17">
        <f>CosteoIndividual2!O81</f>
        <v>1.1019116509722041E-2</v>
      </c>
      <c r="L80" s="3" t="str">
        <f t="shared" si="1"/>
        <v>Promedio</v>
      </c>
      <c r="M80" s="23"/>
    </row>
    <row r="81" spans="2:13" s="4" customFormat="1" ht="31.5" customHeight="1" x14ac:dyDescent="0.25">
      <c r="B81" s="19">
        <f>CosteoIndividual2!B82</f>
        <v>76</v>
      </c>
      <c r="C81" s="11" t="str">
        <f>CosteoIndividual2!C82</f>
        <v>Inspección y limpieza de canales, desagües y sistemas de drenaje.</v>
      </c>
      <c r="D81" s="11" t="str">
        <f>CosteoIndividual2!D82</f>
        <v>Retiro de sedimentos, lodos y hojas caídas acumuladas en las canaletas de recolección de agua del techo o la base del muro verde para prevenir inundaciones, humedades o filtraciones hacia la edificación.</v>
      </c>
      <c r="E81" s="20" t="str">
        <f>CosteoIndividual2!F82</f>
        <v>M</v>
      </c>
      <c r="F81" s="20">
        <f>CosteoIndividual2!G82</f>
        <v>1</v>
      </c>
      <c r="G81" s="21">
        <f>CosteoIndividual2!K82</f>
        <v>10123</v>
      </c>
      <c r="H81" s="21">
        <f>CosteoIndividual2!L82</f>
        <v>10123</v>
      </c>
      <c r="I81" s="20" t="str">
        <f>CosteoIndividual2!M82</f>
        <v>FDLB-ES-C-099-2026 MACRO 7</v>
      </c>
      <c r="J81" s="18">
        <f>CosteoIndividual2!N82</f>
        <v>111.54286175427379</v>
      </c>
      <c r="K81" s="17">
        <f>CosteoIndividual2!O82</f>
        <v>1.1019116509722038E-2</v>
      </c>
      <c r="L81" s="3" t="str">
        <f t="shared" si="1"/>
        <v>Promedio</v>
      </c>
      <c r="M81" s="23"/>
    </row>
    <row r="82" spans="2:13" s="4" customFormat="1" ht="31.5" customHeight="1" x14ac:dyDescent="0.25">
      <c r="B82" s="19">
        <f>CosteoIndividual2!B83</f>
        <v>77</v>
      </c>
      <c r="C82" s="11" t="str">
        <f>CosteoIndividual2!C83</f>
        <v>Revisión de la capa impermeable y módulos de soporte (Geotextiles/Paneles).</v>
      </c>
      <c r="D82" s="11" t="str">
        <f>CosteoIndividual2!D83</f>
        <v>Inspección técnica visual estructurada para identificar filtraciones de raíces, rupturas en geomembranas protectoras o desprendimientos en los herrajes o paneles que sostienen las plantas.
Minimo entregable / Verificable :1. Mapa de calor o plano de zonificación del muro/techo indicando los puntos evaluados, Ficha de diagnóstico estructural con firmas de aprobación de la interventoría.</v>
      </c>
      <c r="E82" s="20" t="str">
        <f>CosteoIndividual2!F83</f>
        <v>M2</v>
      </c>
      <c r="F82" s="20">
        <f>CosteoIndividual2!G83</f>
        <v>1</v>
      </c>
      <c r="G82" s="21">
        <f>CosteoIndividual2!K83</f>
        <v>12147</v>
      </c>
      <c r="H82" s="21">
        <f>CosteoIndividual2!L83</f>
        <v>12147</v>
      </c>
      <c r="I82" s="20" t="str">
        <f>CosteoIndividual2!M83</f>
        <v>FDLB-ES-C-099-2026 MACRO 7</v>
      </c>
      <c r="J82" s="18">
        <f>CosteoIndividual2!N83</f>
        <v>133.85143410512904</v>
      </c>
      <c r="K82" s="17">
        <f>CosteoIndividual2!O83</f>
        <v>1.1019116509722078E-2</v>
      </c>
      <c r="L82" s="3" t="str">
        <f t="shared" si="1"/>
        <v>Promedio</v>
      </c>
      <c r="M82" s="23"/>
    </row>
    <row r="83" spans="2:13" s="4" customFormat="1" ht="31.5" customHeight="1" x14ac:dyDescent="0.25">
      <c r="B83" s="19">
        <f>CosteoIndividual2!B84</f>
        <v>78</v>
      </c>
      <c r="C83" s="11" t="str">
        <f>CosteoIndividual2!C84</f>
        <v>Cinta de goteo (línea secundaria)</v>
      </c>
      <c r="D83" s="11" t="str">
        <f>CosteoIndividual2!D84</f>
        <v>Diámetro 16 mm, calibre 6-8 mil, goteros autocompensantes 1-1.3 L/h, espaciado 20 cm, presión máx. 1 bar</v>
      </c>
      <c r="E83" s="20" t="str">
        <f>CosteoIndividual2!F84</f>
        <v>M</v>
      </c>
      <c r="F83" s="20">
        <f>CosteoIndividual2!G84</f>
        <v>1</v>
      </c>
      <c r="G83" s="21">
        <f>CosteoIndividual2!K84</f>
        <v>456</v>
      </c>
      <c r="H83" s="21">
        <f>CosteoIndividual2!L84</f>
        <v>456</v>
      </c>
      <c r="I83" s="20" t="str">
        <f>CosteoIndividual2!M84</f>
        <v>FDLB-ES-C-099-2026 MACRO 7</v>
      </c>
      <c r="J83" s="18">
        <f>CosteoIndividual2!N84</f>
        <v>5.0194287789423262</v>
      </c>
      <c r="K83" s="17">
        <f>CosteoIndividual2!O84</f>
        <v>1.101911650972205E-2</v>
      </c>
      <c r="L83" s="3" t="str">
        <f t="shared" si="1"/>
        <v>Promedio</v>
      </c>
      <c r="M83" s="23"/>
    </row>
    <row r="84" spans="2:13" s="4" customFormat="1" ht="31.5" customHeight="1" x14ac:dyDescent="0.25">
      <c r="B84" s="19">
        <f>CosteoIndividual2!B85</f>
        <v>79</v>
      </c>
      <c r="C84" s="11" t="str">
        <f>CosteoIndividual2!C85</f>
        <v>Tubo polietileno principal</v>
      </c>
      <c r="D84" s="11" t="str">
        <f>CosteoIndividual2!D85</f>
        <v>Diámetro 16 mm, calibre 3-4 mm, negro con protección UV</v>
      </c>
      <c r="E84" s="20" t="str">
        <f>CosteoIndividual2!F85</f>
        <v>M</v>
      </c>
      <c r="F84" s="20">
        <f>CosteoIndividual2!G85</f>
        <v>1</v>
      </c>
      <c r="G84" s="21">
        <f>CosteoIndividual2!K85</f>
        <v>759</v>
      </c>
      <c r="H84" s="21">
        <f>CosteoIndividual2!L85</f>
        <v>759</v>
      </c>
      <c r="I84" s="20" t="str">
        <f>CosteoIndividual2!M85</f>
        <v>FDLB-ES-C-099-2026 MACRO 7</v>
      </c>
      <c r="J84" s="18">
        <f>CosteoIndividual2!N85</f>
        <v>8.3657146315705653</v>
      </c>
      <c r="K84" s="17">
        <f>CosteoIndividual2!O85</f>
        <v>1.1019116509722078E-2</v>
      </c>
      <c r="L84" s="3" t="str">
        <f t="shared" si="1"/>
        <v>Promedio</v>
      </c>
      <c r="M84" s="23"/>
    </row>
    <row r="85" spans="2:13" s="4" customFormat="1" ht="31.5" customHeight="1" x14ac:dyDescent="0.25">
      <c r="B85" s="19">
        <f>CosteoIndividual2!B86</f>
        <v>80</v>
      </c>
      <c r="C85" s="11" t="str">
        <f>CosteoIndividual2!C86</f>
        <v>Gotero botón adicional (si se usa microtubo)</v>
      </c>
      <c r="D85" s="11" t="str">
        <f>CosteoIndividual2!D86</f>
        <v>Autocompensante 2 L/h, presión 0.5-2.5 bar</v>
      </c>
      <c r="E85" s="20" t="str">
        <f>CosteoIndividual2!F86</f>
        <v>UN</v>
      </c>
      <c r="F85" s="20">
        <f>CosteoIndividual2!G86</f>
        <v>1</v>
      </c>
      <c r="G85" s="21">
        <f>CosteoIndividual2!K86</f>
        <v>425</v>
      </c>
      <c r="H85" s="21">
        <f>CosteoIndividual2!L86</f>
        <v>425</v>
      </c>
      <c r="I85" s="20" t="str">
        <f>CosteoIndividual2!M86</f>
        <v>FDLB-ES-C-099-2026 MACRO 7</v>
      </c>
      <c r="J85" s="18">
        <f>CosteoIndividual2!N86</f>
        <v>4.6848001936795205</v>
      </c>
      <c r="K85" s="17">
        <f>CosteoIndividual2!O86</f>
        <v>1.101911650972209E-2</v>
      </c>
      <c r="L85" s="3" t="str">
        <f t="shared" si="1"/>
        <v>Promedio</v>
      </c>
      <c r="M85" s="23"/>
    </row>
    <row r="86" spans="2:13" s="4" customFormat="1" ht="31.5" customHeight="1" x14ac:dyDescent="0.25">
      <c r="B86" s="19">
        <f>CosteoIndividual2!B87</f>
        <v>81</v>
      </c>
      <c r="C86" s="11" t="str">
        <f>CosteoIndividual2!C87</f>
        <v>Microtubo</v>
      </c>
      <c r="D86" s="11" t="str">
        <f>CosteoIndividual2!D87</f>
        <v>Diámetro 4-6 mm, longitud 50 cm</v>
      </c>
      <c r="E86" s="20" t="str">
        <f>CosteoIndividual2!F87</f>
        <v>M</v>
      </c>
      <c r="F86" s="20">
        <f>CosteoIndividual2!G87</f>
        <v>1</v>
      </c>
      <c r="G86" s="21">
        <f>CosteoIndividual2!K87</f>
        <v>456</v>
      </c>
      <c r="H86" s="21">
        <f>CosteoIndividual2!L87</f>
        <v>456</v>
      </c>
      <c r="I86" s="20" t="str">
        <f>CosteoIndividual2!M87</f>
        <v>FDLB-ES-C-099-2026 MACRO 7</v>
      </c>
      <c r="J86" s="18">
        <f>CosteoIndividual2!N87</f>
        <v>5.0194287789423262</v>
      </c>
      <c r="K86" s="17">
        <f>CosteoIndividual2!O87</f>
        <v>1.101911650972205E-2</v>
      </c>
      <c r="L86" s="3" t="str">
        <f t="shared" si="1"/>
        <v>Promedio</v>
      </c>
      <c r="M86" s="23"/>
    </row>
    <row r="87" spans="2:13" s="4" customFormat="1" ht="31.5" customHeight="1" x14ac:dyDescent="0.25">
      <c r="B87" s="19">
        <f>CosteoIndividual2!B88</f>
        <v>82</v>
      </c>
      <c r="C87" s="11" t="str">
        <f>CosteoIndividual2!C88</f>
        <v>Filtro de malla/disco</v>
      </c>
      <c r="D87" s="11" t="str">
        <f>CosteoIndividual2!D88</f>
        <v>120-150 mesh, conexión 3/4"</v>
      </c>
      <c r="E87" s="20" t="str">
        <f>CosteoIndividual2!F88</f>
        <v>UN</v>
      </c>
      <c r="F87" s="20">
        <f>CosteoIndividual2!G88</f>
        <v>1</v>
      </c>
      <c r="G87" s="21">
        <f>CosteoIndividual2!K88</f>
        <v>22270</v>
      </c>
      <c r="H87" s="21">
        <f>CosteoIndividual2!L88</f>
        <v>22270</v>
      </c>
      <c r="I87" s="20" t="str">
        <f>CosteoIndividual2!M88</f>
        <v>FDLB-ES-C-099-2026 MACRO 7</v>
      </c>
      <c r="J87" s="18">
        <f>CosteoIndividual2!N88</f>
        <v>245.39429585940204</v>
      </c>
      <c r="K87" s="17">
        <f>CosteoIndividual2!O88</f>
        <v>1.1019116509722026E-2</v>
      </c>
      <c r="L87" s="3" t="str">
        <f t="shared" si="1"/>
        <v>Promedio</v>
      </c>
      <c r="M87" s="23"/>
    </row>
    <row r="88" spans="2:13" s="4" customFormat="1" ht="31.5" customHeight="1" x14ac:dyDescent="0.25">
      <c r="B88" s="19">
        <f>CosteoIndividual2!B89</f>
        <v>83</v>
      </c>
      <c r="C88" s="11" t="str">
        <f>CosteoIndividual2!C89</f>
        <v>Válvulas de control</v>
      </c>
      <c r="D88" s="11" t="str">
        <f>CosteoIndividual2!D89</f>
        <v>Bola PVC 3/4", regulables</v>
      </c>
      <c r="E88" s="20" t="str">
        <f>CosteoIndividual2!F89</f>
        <v>UN</v>
      </c>
      <c r="F88" s="20">
        <f>CosteoIndividual2!G89</f>
        <v>1</v>
      </c>
      <c r="G88" s="21">
        <f>CosteoIndividual2!K89</f>
        <v>4555</v>
      </c>
      <c r="H88" s="21">
        <f>CosteoIndividual2!L89</f>
        <v>4555</v>
      </c>
      <c r="I88" s="20" t="str">
        <f>CosteoIndividual2!M89</f>
        <v>FDLB-ES-C-099-2026 MACRO 7</v>
      </c>
      <c r="J88" s="18">
        <f>CosteoIndividual2!N89</f>
        <v>50.194287789423768</v>
      </c>
      <c r="K88" s="17">
        <f>CosteoIndividual2!O89</f>
        <v>1.1019116509722161E-2</v>
      </c>
      <c r="L88" s="3" t="str">
        <f t="shared" si="1"/>
        <v>Promedio</v>
      </c>
      <c r="M88" s="23"/>
    </row>
    <row r="89" spans="2:13" s="4" customFormat="1" ht="31.5" customHeight="1" x14ac:dyDescent="0.25">
      <c r="B89" s="19">
        <f>CosteoIndividual2!B90</f>
        <v>84</v>
      </c>
      <c r="C89" s="11" t="str">
        <f>CosteoIndividual2!C90</f>
        <v>Silletas para riego</v>
      </c>
      <c r="D89" s="11" t="str">
        <f>CosteoIndividual2!D90</f>
        <v>Conector tipo T, diámetro 16 mm, presión 10-25 PSI</v>
      </c>
      <c r="E89" s="20" t="str">
        <f>CosteoIndividual2!F90</f>
        <v>UN</v>
      </c>
      <c r="F89" s="20">
        <f>CosteoIndividual2!G90</f>
        <v>1</v>
      </c>
      <c r="G89" s="21">
        <f>CosteoIndividual2!K90</f>
        <v>354</v>
      </c>
      <c r="H89" s="21">
        <f>CosteoIndividual2!L90</f>
        <v>354</v>
      </c>
      <c r="I89" s="20" t="str">
        <f>CosteoIndividual2!M90</f>
        <v>FDLB-ES-C-099-2026 MACRO 7</v>
      </c>
      <c r="J89" s="18">
        <f>CosteoIndividual2!N90</f>
        <v>3.9040001613995776</v>
      </c>
      <c r="K89" s="17">
        <f>CosteoIndividual2!O90</f>
        <v>1.1019116509722026E-2</v>
      </c>
      <c r="L89" s="3" t="str">
        <f t="shared" si="1"/>
        <v>Promedio</v>
      </c>
      <c r="M89" s="23"/>
    </row>
    <row r="90" spans="2:13" s="4" customFormat="1" ht="31.5" customHeight="1" x14ac:dyDescent="0.25">
      <c r="B90" s="19">
        <f>CosteoIndividual2!B91</f>
        <v>85</v>
      </c>
      <c r="C90" s="11" t="str">
        <f>CosteoIndividual2!C91</f>
        <v xml:space="preserve">Bomba centrífuga superficial </v>
      </c>
      <c r="D90" s="11" t="str">
        <f>CosteoIndividual2!D91</f>
        <v>Potencia 0.5-1 HP, con presión operativa de 1.5-3 bar (15-30 mca) y caudal máximo 3-5 m³/h</v>
      </c>
      <c r="E90" s="20" t="str">
        <f>CosteoIndividual2!F91</f>
        <v>UN</v>
      </c>
      <c r="F90" s="20">
        <f>CosteoIndividual2!G91</f>
        <v>1</v>
      </c>
      <c r="G90" s="21">
        <f>CosteoIndividual2!K91</f>
        <v>313803</v>
      </c>
      <c r="H90" s="21">
        <f>CosteoIndividual2!L91</f>
        <v>313803</v>
      </c>
      <c r="I90" s="20" t="str">
        <f>CosteoIndividual2!M91</f>
        <v>FDLB-ES-C-099-2026 MACRO 7</v>
      </c>
      <c r="J90" s="18">
        <f>CosteoIndividual2!N91</f>
        <v>3457.8287143824841</v>
      </c>
      <c r="K90" s="17">
        <f>CosteoIndividual2!O91</f>
        <v>1.1019116509722027E-2</v>
      </c>
      <c r="L90" s="3" t="str">
        <f t="shared" si="1"/>
        <v>Promedio</v>
      </c>
      <c r="M90" s="23"/>
    </row>
    <row r="91" spans="2:13" s="4" customFormat="1" ht="31.5" customHeight="1" x14ac:dyDescent="0.25">
      <c r="B91" s="19">
        <f>CosteoIndividual2!B92</f>
        <v>86</v>
      </c>
      <c r="C91" s="11" t="str">
        <f>CosteoIndividual2!C92</f>
        <v>Tanque almacenamiento</v>
      </c>
      <c r="D91" s="11" t="str">
        <f>CosteoIndividual2!D92</f>
        <v>Tanque cónico/bajito tricapa 500L, UV resistente, para lluvia/techos; incluye base. Ideal para riego huerta urbana. </v>
      </c>
      <c r="E91" s="20" t="str">
        <f>CosteoIndividual2!F92</f>
        <v>UN</v>
      </c>
      <c r="F91" s="20">
        <f>CosteoIndividual2!G92</f>
        <v>1</v>
      </c>
      <c r="G91" s="21">
        <f>CosteoIndividual2!K92</f>
        <v>359355</v>
      </c>
      <c r="H91" s="21">
        <f>CosteoIndividual2!L92</f>
        <v>359355</v>
      </c>
      <c r="I91" s="20" t="str">
        <f>CosteoIndividual2!M92</f>
        <v>FDLB-ES-C-099-2026 MACRO 7</v>
      </c>
      <c r="J91" s="18">
        <f>CosteoIndividual2!N92</f>
        <v>3959.7715922767311</v>
      </c>
      <c r="K91" s="17">
        <f>CosteoIndividual2!O92</f>
        <v>1.1019116509722069E-2</v>
      </c>
      <c r="L91" s="3" t="str">
        <f t="shared" si="1"/>
        <v>Promedio</v>
      </c>
      <c r="M91" s="23"/>
    </row>
    <row r="92" spans="2:13" s="4" customFormat="1" ht="31.5" customHeight="1" x14ac:dyDescent="0.25">
      <c r="B92" s="19">
        <f>CosteoIndividual2!B93</f>
        <v>87</v>
      </c>
      <c r="C92" s="11" t="str">
        <f>CosteoIndividual2!C93</f>
        <v>Tubería y filtros</v>
      </c>
      <c r="D92" s="11" t="str">
        <f>CosteoIndividual2!D93</f>
        <v>10 m tubería PVC 1/2" + rejilla filtro inicial + bajante techo. ​</v>
      </c>
      <c r="E92" s="20" t="str">
        <f>CosteoIndividual2!F93</f>
        <v>PAC</v>
      </c>
      <c r="F92" s="20">
        <f>CosteoIndividual2!G93</f>
        <v>1</v>
      </c>
      <c r="G92" s="21">
        <f>CosteoIndividual2!K93</f>
        <v>36442</v>
      </c>
      <c r="H92" s="21">
        <f>CosteoIndividual2!L93</f>
        <v>36442</v>
      </c>
      <c r="I92" s="20" t="str">
        <f>CosteoIndividual2!M93</f>
        <v>FDLB-ES-C-099-2026 MACRO 7</v>
      </c>
      <c r="J92" s="18">
        <f>CosteoIndividual2!N93</f>
        <v>401.55430231539015</v>
      </c>
      <c r="K92" s="17">
        <f>CosteoIndividual2!O93</f>
        <v>1.1019116509722161E-2</v>
      </c>
      <c r="L92" s="3" t="str">
        <f t="shared" si="1"/>
        <v>Promedio</v>
      </c>
      <c r="M92" s="23"/>
    </row>
    <row r="93" spans="2:13" s="4" customFormat="1" ht="31.5" customHeight="1" x14ac:dyDescent="0.25">
      <c r="B93" s="19">
        <f>CosteoIndividual2!B94</f>
        <v>88</v>
      </c>
      <c r="C93" s="11" t="str">
        <f>CosteoIndividual2!C94</f>
        <v>Semillas orgánicas certificadas</v>
      </c>
      <c r="D93" s="11" t="str">
        <f>CosteoIndividual2!D94</f>
        <v>Apio</v>
      </c>
      <c r="E93" s="20" t="str">
        <f>CosteoIndividual2!F94</f>
        <v>PAC</v>
      </c>
      <c r="F93" s="20">
        <f>CosteoIndividual2!G94</f>
        <v>1</v>
      </c>
      <c r="G93" s="21">
        <f>CosteoIndividual2!K94</f>
        <v>8452</v>
      </c>
      <c r="H93" s="21">
        <f>CosteoIndividual2!L94</f>
        <v>8452</v>
      </c>
      <c r="I93" s="20" t="str">
        <f>CosteoIndividual2!M94</f>
        <v>FDLB-ES-C-099-2026 MACRO 7</v>
      </c>
      <c r="J93" s="18">
        <f>CosteoIndividual2!N94</f>
        <v>93.13828956481926</v>
      </c>
      <c r="K93" s="17">
        <f>CosteoIndividual2!O94</f>
        <v>1.1019116509722114E-2</v>
      </c>
      <c r="L93" s="3" t="str">
        <f t="shared" si="1"/>
        <v>Promedio</v>
      </c>
      <c r="M93" s="23"/>
    </row>
    <row r="94" spans="2:13" s="4" customFormat="1" ht="31.5" customHeight="1" x14ac:dyDescent="0.25">
      <c r="B94" s="19">
        <f>CosteoIndividual2!B95</f>
        <v>89</v>
      </c>
      <c r="C94" s="11" t="str">
        <f>CosteoIndividual2!C95</f>
        <v>Semillas orgánicas certificadas</v>
      </c>
      <c r="D94" s="11" t="str">
        <f>CosteoIndividual2!D95</f>
        <v>Zucchini - (calabacín amarillo)</v>
      </c>
      <c r="E94" s="20" t="str">
        <f>CosteoIndividual2!F95</f>
        <v>PAC</v>
      </c>
      <c r="F94" s="20">
        <f>CosteoIndividual2!G95</f>
        <v>1</v>
      </c>
      <c r="G94" s="21">
        <f>CosteoIndividual2!K95</f>
        <v>8452</v>
      </c>
      <c r="H94" s="21">
        <f>CosteoIndividual2!L95</f>
        <v>8452</v>
      </c>
      <c r="I94" s="20" t="str">
        <f>CosteoIndividual2!M95</f>
        <v>FDLB-ES-C-099-2026 MACRO 7</v>
      </c>
      <c r="J94" s="18">
        <f>CosteoIndividual2!N95</f>
        <v>93.13828956481926</v>
      </c>
      <c r="K94" s="17">
        <f>CosteoIndividual2!O95</f>
        <v>1.1019116509722114E-2</v>
      </c>
      <c r="L94" s="3" t="str">
        <f t="shared" si="1"/>
        <v>Promedio</v>
      </c>
      <c r="M94" s="23"/>
    </row>
    <row r="95" spans="2:13" s="4" customFormat="1" ht="31.5" customHeight="1" x14ac:dyDescent="0.25">
      <c r="B95" s="19">
        <f>CosteoIndividual2!B96</f>
        <v>90</v>
      </c>
      <c r="C95" s="11" t="str">
        <f>CosteoIndividual2!C96</f>
        <v>Semillas orgánicas certificadas</v>
      </c>
      <c r="D95" s="11" t="str">
        <f>CosteoIndividual2!D96</f>
        <v>Cilantro</v>
      </c>
      <c r="E95" s="20" t="str">
        <f>CosteoIndividual2!F96</f>
        <v>PAC</v>
      </c>
      <c r="F95" s="20">
        <f>CosteoIndividual2!G96</f>
        <v>1</v>
      </c>
      <c r="G95" s="21">
        <f>CosteoIndividual2!K96</f>
        <v>8452</v>
      </c>
      <c r="H95" s="21">
        <f>CosteoIndividual2!L96</f>
        <v>8452</v>
      </c>
      <c r="I95" s="20" t="str">
        <f>CosteoIndividual2!M96</f>
        <v>FDLB-ES-C-099-2026 MACRO 7</v>
      </c>
      <c r="J95" s="18">
        <f>CosteoIndividual2!N96</f>
        <v>93.13828956481926</v>
      </c>
      <c r="K95" s="17">
        <f>CosteoIndividual2!O96</f>
        <v>1.1019116509722114E-2</v>
      </c>
      <c r="L95" s="3" t="str">
        <f t="shared" si="1"/>
        <v>Promedio</v>
      </c>
      <c r="M95" s="23"/>
    </row>
    <row r="96" spans="2:13" s="4" customFormat="1" ht="31.5" customHeight="1" x14ac:dyDescent="0.25">
      <c r="B96" s="19">
        <f>CosteoIndividual2!B97</f>
        <v>91</v>
      </c>
      <c r="C96" s="11" t="str">
        <f>CosteoIndividual2!C97</f>
        <v>Semillas orgánicas certificadas</v>
      </c>
      <c r="D96" s="11" t="str">
        <f>CosteoIndividual2!D97</f>
        <v>Lechuga</v>
      </c>
      <c r="E96" s="20" t="str">
        <f>CosteoIndividual2!F97</f>
        <v>PAC</v>
      </c>
      <c r="F96" s="20">
        <f>CosteoIndividual2!G97</f>
        <v>1</v>
      </c>
      <c r="G96" s="21">
        <f>CosteoIndividual2!K97</f>
        <v>8452</v>
      </c>
      <c r="H96" s="21">
        <f>CosteoIndividual2!L97</f>
        <v>8452</v>
      </c>
      <c r="I96" s="20" t="str">
        <f>CosteoIndividual2!M97</f>
        <v>FDLB-ES-C-099-2026 MACRO 7</v>
      </c>
      <c r="J96" s="18">
        <f>CosteoIndividual2!N97</f>
        <v>93.13828956481926</v>
      </c>
      <c r="K96" s="17">
        <f>CosteoIndividual2!O97</f>
        <v>1.1019116509722114E-2</v>
      </c>
      <c r="L96" s="3" t="str">
        <f t="shared" si="1"/>
        <v>Promedio</v>
      </c>
      <c r="M96" s="23"/>
    </row>
    <row r="97" spans="2:13" s="4" customFormat="1" ht="31.5" customHeight="1" x14ac:dyDescent="0.25">
      <c r="B97" s="19">
        <f>CosteoIndividual2!B98</f>
        <v>92</v>
      </c>
      <c r="C97" s="11" t="str">
        <f>CosteoIndividual2!C98</f>
        <v>Semillas orgánicas certificadas</v>
      </c>
      <c r="D97" s="11" t="str">
        <f>CosteoIndividual2!D98</f>
        <v>Ají</v>
      </c>
      <c r="E97" s="20" t="str">
        <f>CosteoIndividual2!F98</f>
        <v>PAC</v>
      </c>
      <c r="F97" s="20">
        <f>CosteoIndividual2!G98</f>
        <v>1</v>
      </c>
      <c r="G97" s="21">
        <f>CosteoIndividual2!K98</f>
        <v>8452</v>
      </c>
      <c r="H97" s="21">
        <f>CosteoIndividual2!L98</f>
        <v>8452</v>
      </c>
      <c r="I97" s="20" t="str">
        <f>CosteoIndividual2!M98</f>
        <v>FDLB-ES-C-099-2026 MACRO 7</v>
      </c>
      <c r="J97" s="18">
        <f>CosteoIndividual2!N98</f>
        <v>93.13828956481926</v>
      </c>
      <c r="K97" s="17">
        <f>CosteoIndividual2!O98</f>
        <v>1.1019116509722114E-2</v>
      </c>
      <c r="L97" s="3" t="str">
        <f t="shared" si="1"/>
        <v>Promedio</v>
      </c>
      <c r="M97" s="23"/>
    </row>
    <row r="98" spans="2:13" s="4" customFormat="1" ht="31.5" customHeight="1" x14ac:dyDescent="0.25">
      <c r="B98" s="19">
        <f>CosteoIndividual2!B99</f>
        <v>93</v>
      </c>
      <c r="C98" s="11" t="str">
        <f>CosteoIndividual2!C99</f>
        <v>Semillas orgánicas certificadas</v>
      </c>
      <c r="D98" s="11" t="str">
        <f>CosteoIndividual2!D99</f>
        <v>Albahaca</v>
      </c>
      <c r="E98" s="20" t="str">
        <f>CosteoIndividual2!F99</f>
        <v>PAC</v>
      </c>
      <c r="F98" s="20">
        <f>CosteoIndividual2!G99</f>
        <v>1</v>
      </c>
      <c r="G98" s="21">
        <f>CosteoIndividual2!K99</f>
        <v>8452</v>
      </c>
      <c r="H98" s="21">
        <f>CosteoIndividual2!L99</f>
        <v>8452</v>
      </c>
      <c r="I98" s="20" t="str">
        <f>CosteoIndividual2!M99</f>
        <v>FDLB-ES-C-099-2026 MACRO 7</v>
      </c>
      <c r="J98" s="18">
        <f>CosteoIndividual2!N99</f>
        <v>93.13828956481926</v>
      </c>
      <c r="K98" s="17">
        <f>CosteoIndividual2!O99</f>
        <v>1.1019116509722114E-2</v>
      </c>
      <c r="L98" s="3" t="str">
        <f t="shared" si="1"/>
        <v>Promedio</v>
      </c>
      <c r="M98" s="23"/>
    </row>
    <row r="99" spans="2:13" s="4" customFormat="1" ht="31.5" customHeight="1" x14ac:dyDescent="0.25">
      <c r="B99" s="19">
        <f>CosteoIndividual2!B100</f>
        <v>94</v>
      </c>
      <c r="C99" s="11" t="str">
        <f>CosteoIndividual2!C100</f>
        <v>Semillas orgánicas certificadas</v>
      </c>
      <c r="D99" s="11" t="str">
        <f>CosteoIndividual2!D100</f>
        <v>Perejil</v>
      </c>
      <c r="E99" s="20" t="str">
        <f>CosteoIndividual2!F100</f>
        <v>PAC</v>
      </c>
      <c r="F99" s="20">
        <f>CosteoIndividual2!G100</f>
        <v>1</v>
      </c>
      <c r="G99" s="21">
        <f>CosteoIndividual2!K100</f>
        <v>8452</v>
      </c>
      <c r="H99" s="21">
        <f>CosteoIndividual2!L100</f>
        <v>8452</v>
      </c>
      <c r="I99" s="20" t="str">
        <f>CosteoIndividual2!M100</f>
        <v>FDLB-ES-C-099-2026 MACRO 7</v>
      </c>
      <c r="J99" s="18">
        <f>CosteoIndividual2!N100</f>
        <v>93.13828956481926</v>
      </c>
      <c r="K99" s="17">
        <f>CosteoIndividual2!O100</f>
        <v>1.1019116509722114E-2</v>
      </c>
      <c r="L99" s="3" t="str">
        <f t="shared" si="1"/>
        <v>Promedio</v>
      </c>
      <c r="M99" s="23"/>
    </row>
    <row r="100" spans="2:13" s="4" customFormat="1" ht="31.5" customHeight="1" x14ac:dyDescent="0.25">
      <c r="B100" s="19">
        <f>CosteoIndividual2!B101</f>
        <v>95</v>
      </c>
      <c r="C100" s="11" t="str">
        <f>CosteoIndividual2!C101</f>
        <v>Semillas orgánicas certificadas</v>
      </c>
      <c r="D100" s="11" t="str">
        <f>CosteoIndividual2!D101</f>
        <v>Pepino</v>
      </c>
      <c r="E100" s="20" t="str">
        <f>CosteoIndividual2!F101</f>
        <v>PAC</v>
      </c>
      <c r="F100" s="20">
        <f>CosteoIndividual2!G101</f>
        <v>1</v>
      </c>
      <c r="G100" s="21">
        <f>CosteoIndividual2!K101</f>
        <v>8452</v>
      </c>
      <c r="H100" s="21">
        <f>CosteoIndividual2!L101</f>
        <v>8452</v>
      </c>
      <c r="I100" s="20" t="str">
        <f>CosteoIndividual2!M101</f>
        <v>FDLB-ES-C-099-2026 MACRO 7</v>
      </c>
      <c r="J100" s="18">
        <f>CosteoIndividual2!N101</f>
        <v>93.13828956481926</v>
      </c>
      <c r="K100" s="17">
        <f>CosteoIndividual2!O101</f>
        <v>1.1019116509722114E-2</v>
      </c>
      <c r="L100" s="3" t="str">
        <f t="shared" si="1"/>
        <v>Promedio</v>
      </c>
      <c r="M100" s="23"/>
    </row>
    <row r="101" spans="2:13" s="4" customFormat="1" ht="31.5" customHeight="1" x14ac:dyDescent="0.25">
      <c r="B101" s="19">
        <f>CosteoIndividual2!B102</f>
        <v>96</v>
      </c>
      <c r="C101" s="11" t="str">
        <f>CosteoIndividual2!C102</f>
        <v>Semillas orgánicas certificadas</v>
      </c>
      <c r="D101" s="11" t="str">
        <f>CosteoIndividual2!D102</f>
        <v>Ajo</v>
      </c>
      <c r="E101" s="20" t="str">
        <f>CosteoIndividual2!F102</f>
        <v>UN</v>
      </c>
      <c r="F101" s="20">
        <f>CosteoIndividual2!G102</f>
        <v>1</v>
      </c>
      <c r="G101" s="21">
        <f>CosteoIndividual2!K102</f>
        <v>4049</v>
      </c>
      <c r="H101" s="21">
        <f>CosteoIndividual2!L102</f>
        <v>4049</v>
      </c>
      <c r="I101" s="20" t="str">
        <f>CosteoIndividual2!M102</f>
        <v>FDLB-ES-C-099-2026 MACRO 7</v>
      </c>
      <c r="J101" s="18">
        <f>CosteoIndividual2!N102</f>
        <v>44.617144701709705</v>
      </c>
      <c r="K101" s="17">
        <f>CosteoIndividual2!O102</f>
        <v>1.1019116509722085E-2</v>
      </c>
      <c r="L101" s="3" t="str">
        <f t="shared" si="1"/>
        <v>Promedio</v>
      </c>
      <c r="M101" s="23"/>
    </row>
    <row r="102" spans="2:13" s="4" customFormat="1" ht="31.5" customHeight="1" x14ac:dyDescent="0.25">
      <c r="B102" s="19">
        <f>CosteoIndividual2!B103</f>
        <v>97</v>
      </c>
      <c r="C102" s="11" t="str">
        <f>CosteoIndividual2!C103</f>
        <v>Semillas orgánicas certificadas</v>
      </c>
      <c r="D102" s="11" t="str">
        <f>CosteoIndividual2!D103</f>
        <v>Acelga</v>
      </c>
      <c r="E102" s="20" t="str">
        <f>CosteoIndividual2!F103</f>
        <v>PAC</v>
      </c>
      <c r="F102" s="20">
        <f>CosteoIndividual2!G103</f>
        <v>1</v>
      </c>
      <c r="G102" s="21">
        <f>CosteoIndividual2!K103</f>
        <v>8452</v>
      </c>
      <c r="H102" s="21">
        <f>CosteoIndividual2!L103</f>
        <v>8452</v>
      </c>
      <c r="I102" s="20" t="str">
        <f>CosteoIndividual2!M103</f>
        <v>FDLB-ES-C-099-2026 MACRO 7</v>
      </c>
      <c r="J102" s="18">
        <f>CosteoIndividual2!N103</f>
        <v>93.13828956481926</v>
      </c>
      <c r="K102" s="17">
        <f>CosteoIndividual2!O103</f>
        <v>1.1019116509722114E-2</v>
      </c>
      <c r="L102" s="3" t="str">
        <f t="shared" si="1"/>
        <v>Promedio</v>
      </c>
      <c r="M102" s="23"/>
    </row>
    <row r="103" spans="2:13" s="4" customFormat="1" ht="31.5" customHeight="1" x14ac:dyDescent="0.25">
      <c r="B103" s="19">
        <f>CosteoIndividual2!B104</f>
        <v>98</v>
      </c>
      <c r="C103" s="11" t="str">
        <f>CosteoIndividual2!C104</f>
        <v>Semillas orgánicas certificadas</v>
      </c>
      <c r="D103" s="11" t="str">
        <f>CosteoIndividual2!D104</f>
        <v>Pimentón</v>
      </c>
      <c r="E103" s="20" t="str">
        <f>CosteoIndividual2!F104</f>
        <v>PAC</v>
      </c>
      <c r="F103" s="20">
        <f>CosteoIndividual2!G104</f>
        <v>1</v>
      </c>
      <c r="G103" s="21">
        <f>CosteoIndividual2!K104</f>
        <v>34417</v>
      </c>
      <c r="H103" s="21">
        <f>CosteoIndividual2!L104</f>
        <v>34417</v>
      </c>
      <c r="I103" s="20" t="str">
        <f>CosteoIndividual2!M104</f>
        <v>FDLB-ES-C-099-2026 MACRO 7</v>
      </c>
      <c r="J103" s="18">
        <f>CosteoIndividual2!N104</f>
        <v>379.24572996453412</v>
      </c>
      <c r="K103" s="17">
        <f>CosteoIndividual2!O104</f>
        <v>1.101911650972213E-2</v>
      </c>
      <c r="L103" s="3" t="str">
        <f t="shared" si="1"/>
        <v>Promedio</v>
      </c>
      <c r="M103" s="23"/>
    </row>
    <row r="104" spans="2:13" s="4" customFormat="1" ht="31.5" customHeight="1" x14ac:dyDescent="0.25">
      <c r="B104" s="19">
        <f>CosteoIndividual2!B105</f>
        <v>99</v>
      </c>
      <c r="C104" s="11" t="str">
        <f>CosteoIndividual2!C105</f>
        <v>Semillas orgánicas certificadas</v>
      </c>
      <c r="D104" s="11" t="str">
        <f>CosteoIndividual2!D105</f>
        <v>Tomate</v>
      </c>
      <c r="E104" s="20" t="str">
        <f>CosteoIndividual2!F105</f>
        <v>PAC</v>
      </c>
      <c r="F104" s="20">
        <f>CosteoIndividual2!G105</f>
        <v>1</v>
      </c>
      <c r="G104" s="21">
        <f>CosteoIndividual2!K105</f>
        <v>8452</v>
      </c>
      <c r="H104" s="21">
        <f>CosteoIndividual2!L105</f>
        <v>8452</v>
      </c>
      <c r="I104" s="20" t="str">
        <f>CosteoIndividual2!M105</f>
        <v>FDLB-ES-C-099-2026 MACRO 7</v>
      </c>
      <c r="J104" s="18">
        <f>CosteoIndividual2!N105</f>
        <v>93.13828956481926</v>
      </c>
      <c r="K104" s="17">
        <f>CosteoIndividual2!O105</f>
        <v>1.1019116509722114E-2</v>
      </c>
      <c r="L104" s="3" t="str">
        <f t="shared" si="1"/>
        <v>Promedio</v>
      </c>
      <c r="M104" s="23"/>
    </row>
    <row r="105" spans="2:13" s="4" customFormat="1" ht="31.5" customHeight="1" x14ac:dyDescent="0.25">
      <c r="B105" s="19">
        <f>CosteoIndividual2!B106</f>
        <v>100</v>
      </c>
      <c r="C105" s="11" t="str">
        <f>CosteoIndividual2!C106</f>
        <v>Semillas orgánicas certificadas</v>
      </c>
      <c r="D105" s="11" t="str">
        <f>CosteoIndividual2!D106</f>
        <v>Cebolla larga</v>
      </c>
      <c r="E105" s="20" t="str">
        <f>CosteoIndividual2!F106</f>
        <v>PAC</v>
      </c>
      <c r="F105" s="20">
        <f>CosteoIndividual2!G106</f>
        <v>1</v>
      </c>
      <c r="G105" s="21">
        <f>CosteoIndividual2!K106</f>
        <v>8452</v>
      </c>
      <c r="H105" s="21">
        <f>CosteoIndividual2!L106</f>
        <v>8452</v>
      </c>
      <c r="I105" s="20" t="str">
        <f>CosteoIndividual2!M106</f>
        <v>FDLB-ES-C-099-2026 MACRO 7</v>
      </c>
      <c r="J105" s="18">
        <f>CosteoIndividual2!N106</f>
        <v>93.13828956481926</v>
      </c>
      <c r="K105" s="17">
        <f>CosteoIndividual2!O106</f>
        <v>1.1019116509722114E-2</v>
      </c>
      <c r="L105" s="3" t="str">
        <f t="shared" si="1"/>
        <v>Promedio</v>
      </c>
      <c r="M105" s="23"/>
    </row>
    <row r="106" spans="2:13" s="4" customFormat="1" ht="31.5" customHeight="1" x14ac:dyDescent="0.25">
      <c r="B106" s="19">
        <f>CosteoIndividual2!B107</f>
        <v>101</v>
      </c>
      <c r="C106" s="11" t="str">
        <f>CosteoIndividual2!C107</f>
        <v>Semillas orgánicas certificadas</v>
      </c>
      <c r="D106" s="11" t="str">
        <f>CosteoIndividual2!D107</f>
        <v>Chía</v>
      </c>
      <c r="E106" s="20" t="str">
        <f>CosteoIndividual2!F107</f>
        <v>PAC</v>
      </c>
      <c r="F106" s="20">
        <f>CosteoIndividual2!G107</f>
        <v>1</v>
      </c>
      <c r="G106" s="21">
        <f>CosteoIndividual2!K107</f>
        <v>8452</v>
      </c>
      <c r="H106" s="21">
        <f>CosteoIndividual2!L107</f>
        <v>8452</v>
      </c>
      <c r="I106" s="20" t="str">
        <f>CosteoIndividual2!M107</f>
        <v>FDLB-ES-C-099-2026 MACRO 7</v>
      </c>
      <c r="J106" s="18">
        <f>CosteoIndividual2!N107</f>
        <v>93.13828956481926</v>
      </c>
      <c r="K106" s="17">
        <f>CosteoIndividual2!O107</f>
        <v>1.1019116509722114E-2</v>
      </c>
      <c r="L106" s="3" t="str">
        <f t="shared" si="1"/>
        <v>Promedio</v>
      </c>
      <c r="M106" s="23"/>
    </row>
    <row r="107" spans="2:13" s="4" customFormat="1" ht="31.5" customHeight="1" x14ac:dyDescent="0.25">
      <c r="B107" s="19">
        <f>CosteoIndividual2!B108</f>
        <v>102</v>
      </c>
      <c r="C107" s="11" t="str">
        <f>CosteoIndividual2!C108</f>
        <v>Semillas orgánicas certificadas</v>
      </c>
      <c r="D107" s="11" t="str">
        <f>CosteoIndividual2!D108</f>
        <v>Lulo</v>
      </c>
      <c r="E107" s="20" t="str">
        <f>CosteoIndividual2!F108</f>
        <v>PAC</v>
      </c>
      <c r="F107" s="20">
        <f>CosteoIndividual2!G108</f>
        <v>1</v>
      </c>
      <c r="G107" s="21">
        <f>CosteoIndividual2!K108</f>
        <v>8452</v>
      </c>
      <c r="H107" s="21">
        <f>CosteoIndividual2!L108</f>
        <v>8452</v>
      </c>
      <c r="I107" s="20" t="str">
        <f>CosteoIndividual2!M108</f>
        <v>FDLB-ES-C-099-2026 MACRO 7</v>
      </c>
      <c r="J107" s="18">
        <f>CosteoIndividual2!N108</f>
        <v>93.13828956481926</v>
      </c>
      <c r="K107" s="17">
        <f>CosteoIndividual2!O108</f>
        <v>1.1019116509722114E-2</v>
      </c>
      <c r="L107" s="3" t="str">
        <f t="shared" si="1"/>
        <v>Promedio</v>
      </c>
      <c r="M107" s="23"/>
    </row>
    <row r="108" spans="2:13" s="4" customFormat="1" ht="31.5" customHeight="1" x14ac:dyDescent="0.25">
      <c r="B108" s="19">
        <f>CosteoIndividual2!B109</f>
        <v>103</v>
      </c>
      <c r="C108" s="11" t="str">
        <f>CosteoIndividual2!C109</f>
        <v>Semillas orgánicas certificadas</v>
      </c>
      <c r="D108" s="11" t="str">
        <f>CosteoIndividual2!D109</f>
        <v>Uchuva</v>
      </c>
      <c r="E108" s="20" t="str">
        <f>CosteoIndividual2!F109</f>
        <v>PAC</v>
      </c>
      <c r="F108" s="20">
        <f>CosteoIndividual2!G109</f>
        <v>1</v>
      </c>
      <c r="G108" s="21">
        <f>CosteoIndividual2!K109</f>
        <v>8452</v>
      </c>
      <c r="H108" s="21">
        <f>CosteoIndividual2!L109</f>
        <v>8452</v>
      </c>
      <c r="I108" s="20" t="str">
        <f>CosteoIndividual2!M109</f>
        <v>FDLB-ES-C-099-2026 MACRO 7</v>
      </c>
      <c r="J108" s="18">
        <f>CosteoIndividual2!N109</f>
        <v>93.13828956481926</v>
      </c>
      <c r="K108" s="17">
        <f>CosteoIndividual2!O109</f>
        <v>1.1019116509722114E-2</v>
      </c>
      <c r="L108" s="3" t="str">
        <f t="shared" si="1"/>
        <v>Promedio</v>
      </c>
      <c r="M108" s="23"/>
    </row>
    <row r="109" spans="2:13" s="4" customFormat="1" ht="31.5" customHeight="1" x14ac:dyDescent="0.25">
      <c r="B109" s="19">
        <f>CosteoIndividual2!B110</f>
        <v>104</v>
      </c>
      <c r="C109" s="11" t="str">
        <f>CosteoIndividual2!C110</f>
        <v>Semillas orgánicas certificadas</v>
      </c>
      <c r="D109" s="11" t="str">
        <f>CosteoIndividual2!D110</f>
        <v>Tomate de árbol</v>
      </c>
      <c r="E109" s="20" t="str">
        <f>CosteoIndividual2!F110</f>
        <v>PAC</v>
      </c>
      <c r="F109" s="20">
        <f>CosteoIndividual2!G110</f>
        <v>1</v>
      </c>
      <c r="G109" s="21">
        <f>CosteoIndividual2!K110</f>
        <v>8452</v>
      </c>
      <c r="H109" s="21">
        <f>CosteoIndividual2!L110</f>
        <v>8452</v>
      </c>
      <c r="I109" s="20" t="str">
        <f>CosteoIndividual2!M110</f>
        <v>FDLB-ES-C-099-2026 MACRO 7</v>
      </c>
      <c r="J109" s="18">
        <f>CosteoIndividual2!N110</f>
        <v>93.13828956481926</v>
      </c>
      <c r="K109" s="17">
        <f>CosteoIndividual2!O110</f>
        <v>1.1019116509722114E-2</v>
      </c>
      <c r="L109" s="3" t="str">
        <f t="shared" si="1"/>
        <v>Promedio</v>
      </c>
      <c r="M109" s="23"/>
    </row>
    <row r="110" spans="2:13" s="4" customFormat="1" ht="31.5" customHeight="1" x14ac:dyDescent="0.25">
      <c r="B110" s="19">
        <f>CosteoIndividual2!B111</f>
        <v>105</v>
      </c>
      <c r="C110" s="11" t="str">
        <f>CosteoIndividual2!C111</f>
        <v>Plántulas orgánicas certificadas</v>
      </c>
      <c r="D110" s="11" t="str">
        <f>CosteoIndividual2!D111</f>
        <v>Apio</v>
      </c>
      <c r="E110" s="20" t="str">
        <f>CosteoIndividual2!F111</f>
        <v>PAC</v>
      </c>
      <c r="F110" s="20">
        <f>CosteoIndividual2!G111</f>
        <v>1</v>
      </c>
      <c r="G110" s="21">
        <f>CosteoIndividual2!K111</f>
        <v>8452</v>
      </c>
      <c r="H110" s="21">
        <f>CosteoIndividual2!L111</f>
        <v>8452</v>
      </c>
      <c r="I110" s="20" t="str">
        <f>CosteoIndividual2!M111</f>
        <v>FDLB-ES-C-099-2026 MACRO 7</v>
      </c>
      <c r="J110" s="18">
        <f>CosteoIndividual2!N111</f>
        <v>93.13828956481926</v>
      </c>
      <c r="K110" s="17">
        <f>CosteoIndividual2!O111</f>
        <v>1.1019116509722114E-2</v>
      </c>
      <c r="L110" s="3" t="str">
        <f t="shared" si="1"/>
        <v>Promedio</v>
      </c>
      <c r="M110" s="23"/>
    </row>
    <row r="111" spans="2:13" s="4" customFormat="1" ht="31.5" customHeight="1" x14ac:dyDescent="0.25">
      <c r="B111" s="19">
        <f>CosteoIndividual2!B112</f>
        <v>106</v>
      </c>
      <c r="C111" s="11" t="str">
        <f>CosteoIndividual2!C112</f>
        <v>Plántulas orgánicas certificadas</v>
      </c>
      <c r="D111" s="11" t="str">
        <f>CosteoIndividual2!D112</f>
        <v>Cilantro</v>
      </c>
      <c r="E111" s="20" t="str">
        <f>CosteoIndividual2!F112</f>
        <v>UN</v>
      </c>
      <c r="F111" s="20">
        <f>CosteoIndividual2!G112</f>
        <v>1</v>
      </c>
      <c r="G111" s="21">
        <f>CosteoIndividual2!K112</f>
        <v>96</v>
      </c>
      <c r="H111" s="21">
        <f>CosteoIndividual2!L112</f>
        <v>96</v>
      </c>
      <c r="I111" s="20" t="str">
        <f>CosteoIndividual2!M112</f>
        <v>FDLB-ES-C-099-2026 MACRO 7</v>
      </c>
      <c r="J111" s="18">
        <f>CosteoIndividual2!N112</f>
        <v>1.0596571866656099</v>
      </c>
      <c r="K111" s="17">
        <f>CosteoIndividual2!O112</f>
        <v>1.101911650972213E-2</v>
      </c>
      <c r="L111" s="3" t="str">
        <f t="shared" si="1"/>
        <v>Promedio</v>
      </c>
      <c r="M111" s="23"/>
    </row>
    <row r="112" spans="2:13" s="4" customFormat="1" ht="31.5" customHeight="1" x14ac:dyDescent="0.25">
      <c r="B112" s="19">
        <f>CosteoIndividual2!B113</f>
        <v>107</v>
      </c>
      <c r="C112" s="11" t="str">
        <f>CosteoIndividual2!C113</f>
        <v>Plántulas orgánicas certificadas</v>
      </c>
      <c r="D112" s="11" t="str">
        <f>CosteoIndividual2!D113</f>
        <v>Lechuga</v>
      </c>
      <c r="E112" s="20" t="str">
        <f>CosteoIndividual2!F113</f>
        <v>UN</v>
      </c>
      <c r="F112" s="20">
        <f>CosteoIndividual2!G113</f>
        <v>1</v>
      </c>
      <c r="G112" s="21">
        <f>CosteoIndividual2!K113</f>
        <v>184</v>
      </c>
      <c r="H112" s="21">
        <f>CosteoIndividual2!L113</f>
        <v>184</v>
      </c>
      <c r="I112" s="20" t="str">
        <f>CosteoIndividual2!M113</f>
        <v>FDLB-ES-C-099-2026 MACRO 7</v>
      </c>
      <c r="J112" s="18">
        <f>CosteoIndividual2!N113</f>
        <v>2.0300800839277948</v>
      </c>
      <c r="K112" s="17">
        <f>CosteoIndividual2!O113</f>
        <v>1.1019116509722102E-2</v>
      </c>
      <c r="L112" s="3" t="str">
        <f t="shared" si="1"/>
        <v>Promedio</v>
      </c>
      <c r="M112" s="23"/>
    </row>
    <row r="113" spans="2:13" s="4" customFormat="1" ht="31.5" customHeight="1" x14ac:dyDescent="0.25">
      <c r="B113" s="19">
        <f>CosteoIndividual2!B114</f>
        <v>108</v>
      </c>
      <c r="C113" s="11" t="str">
        <f>CosteoIndividual2!C114</f>
        <v>Plántulas orgánicas certificadas</v>
      </c>
      <c r="D113" s="11" t="str">
        <f>CosteoIndividual2!D114</f>
        <v>Ají</v>
      </c>
      <c r="E113" s="20" t="str">
        <f>CosteoIndividual2!F114</f>
        <v>UN</v>
      </c>
      <c r="F113" s="20">
        <f>CosteoIndividual2!G114</f>
        <v>1</v>
      </c>
      <c r="G113" s="21">
        <f>CosteoIndividual2!K114</f>
        <v>668</v>
      </c>
      <c r="H113" s="21">
        <f>CosteoIndividual2!L114</f>
        <v>668</v>
      </c>
      <c r="I113" s="20" t="str">
        <f>CosteoIndividual2!M114</f>
        <v>FDLB-ES-C-099-2026 MACRO 7</v>
      </c>
      <c r="J113" s="18">
        <f>CosteoIndividual2!N114</f>
        <v>7.3618288757821055</v>
      </c>
      <c r="K113" s="17">
        <f>CosteoIndividual2!O114</f>
        <v>1.1019116509722092E-2</v>
      </c>
      <c r="L113" s="3" t="str">
        <f t="shared" si="1"/>
        <v>Promedio</v>
      </c>
      <c r="M113" s="23"/>
    </row>
    <row r="114" spans="2:13" s="4" customFormat="1" ht="31.5" customHeight="1" x14ac:dyDescent="0.25">
      <c r="B114" s="19">
        <f>CosteoIndividual2!B115</f>
        <v>109</v>
      </c>
      <c r="C114" s="11" t="str">
        <f>CosteoIndividual2!C115</f>
        <v>Plántulas orgánicas certificadas</v>
      </c>
      <c r="D114" s="11" t="str">
        <f>CosteoIndividual2!D115</f>
        <v>Albahaca</v>
      </c>
      <c r="E114" s="20" t="str">
        <f>CosteoIndividual2!F115</f>
        <v>UN</v>
      </c>
      <c r="F114" s="20">
        <f>CosteoIndividual2!G115</f>
        <v>1</v>
      </c>
      <c r="G114" s="21">
        <f>CosteoIndividual2!K115</f>
        <v>253</v>
      </c>
      <c r="H114" s="21">
        <f>CosteoIndividual2!L115</f>
        <v>253</v>
      </c>
      <c r="I114" s="20" t="str">
        <f>CosteoIndividual2!M115</f>
        <v>FDLB-ES-C-099-2026 MACRO 7</v>
      </c>
      <c r="J114" s="18">
        <f>CosteoIndividual2!N115</f>
        <v>2.7885715438568566</v>
      </c>
      <c r="K114" s="17">
        <f>CosteoIndividual2!O115</f>
        <v>1.1019116509722085E-2</v>
      </c>
      <c r="L114" s="3" t="str">
        <f t="shared" si="1"/>
        <v>Promedio</v>
      </c>
      <c r="M114" s="23"/>
    </row>
    <row r="115" spans="2:13" s="4" customFormat="1" ht="31.5" customHeight="1" x14ac:dyDescent="0.25">
      <c r="B115" s="19">
        <f>CosteoIndividual2!B116</f>
        <v>110</v>
      </c>
      <c r="C115" s="11" t="str">
        <f>CosteoIndividual2!C116</f>
        <v>Plántulas orgánicas certificadas</v>
      </c>
      <c r="D115" s="11" t="str">
        <f>CosteoIndividual2!D116</f>
        <v>Perejil</v>
      </c>
      <c r="E115" s="20" t="str">
        <f>CosteoIndividual2!F116</f>
        <v>UN</v>
      </c>
      <c r="F115" s="20">
        <f>CosteoIndividual2!G116</f>
        <v>1</v>
      </c>
      <c r="G115" s="21">
        <f>CosteoIndividual2!K116</f>
        <v>106</v>
      </c>
      <c r="H115" s="21">
        <f>CosteoIndividual2!L116</f>
        <v>106</v>
      </c>
      <c r="I115" s="20" t="str">
        <f>CosteoIndividual2!M116</f>
        <v>FDLB-ES-C-099-2026 MACRO 7</v>
      </c>
      <c r="J115" s="18">
        <f>CosteoIndividual2!N116</f>
        <v>1.1712000484198801</v>
      </c>
      <c r="K115" s="17">
        <f>CosteoIndividual2!O116</f>
        <v>1.101911650972209E-2</v>
      </c>
      <c r="L115" s="3" t="str">
        <f t="shared" si="1"/>
        <v>Promedio</v>
      </c>
      <c r="M115" s="23"/>
    </row>
    <row r="116" spans="2:13" s="4" customFormat="1" ht="31.5" customHeight="1" x14ac:dyDescent="0.25">
      <c r="B116" s="19">
        <f>CosteoIndividual2!B117</f>
        <v>111</v>
      </c>
      <c r="C116" s="11" t="str">
        <f>CosteoIndividual2!C117</f>
        <v>Plántulas orgánicas certificadas</v>
      </c>
      <c r="D116" s="11" t="str">
        <f>CosteoIndividual2!D117</f>
        <v>Pepino</v>
      </c>
      <c r="E116" s="20" t="str">
        <f>CosteoIndividual2!F117</f>
        <v>UN</v>
      </c>
      <c r="F116" s="20">
        <f>CosteoIndividual2!G117</f>
        <v>1</v>
      </c>
      <c r="G116" s="21">
        <f>CosteoIndividual2!K117</f>
        <v>445</v>
      </c>
      <c r="H116" s="21">
        <f>CosteoIndividual2!L117</f>
        <v>445</v>
      </c>
      <c r="I116" s="20" t="str">
        <f>CosteoIndividual2!M117</f>
        <v>FDLB-ES-C-099-2026 MACRO 7</v>
      </c>
      <c r="J116" s="18">
        <f>CosteoIndividual2!N117</f>
        <v>4.907885917188076</v>
      </c>
      <c r="K116" s="17">
        <f>CosteoIndividual2!O117</f>
        <v>1.1019116509722104E-2</v>
      </c>
      <c r="L116" s="3" t="str">
        <f t="shared" si="1"/>
        <v>Promedio</v>
      </c>
      <c r="M116" s="23"/>
    </row>
    <row r="117" spans="2:13" s="4" customFormat="1" ht="31.5" customHeight="1" x14ac:dyDescent="0.25">
      <c r="B117" s="19">
        <f>CosteoIndividual2!B118</f>
        <v>112</v>
      </c>
      <c r="C117" s="11" t="str">
        <f>CosteoIndividual2!C118</f>
        <v>Plántulas orgánicas certificadas</v>
      </c>
      <c r="D117" s="11" t="str">
        <f>CosteoIndividual2!D118</f>
        <v>Ajo</v>
      </c>
      <c r="E117" s="20" t="str">
        <f>CosteoIndividual2!F118</f>
        <v>UN</v>
      </c>
      <c r="F117" s="20">
        <f>CosteoIndividual2!G118</f>
        <v>1</v>
      </c>
      <c r="G117" s="21">
        <f>CosteoIndividual2!K118</f>
        <v>506</v>
      </c>
      <c r="H117" s="21">
        <f>CosteoIndividual2!L118</f>
        <v>506</v>
      </c>
      <c r="I117" s="20" t="str">
        <f>CosteoIndividual2!M118</f>
        <v>FDLB-ES-C-099-2026 MACRO 7</v>
      </c>
      <c r="J117" s="18">
        <f>CosteoIndividual2!N118</f>
        <v>5.5771430877137131</v>
      </c>
      <c r="K117" s="17">
        <f>CosteoIndividual2!O118</f>
        <v>1.1019116509722085E-2</v>
      </c>
      <c r="L117" s="3" t="str">
        <f t="shared" si="1"/>
        <v>Promedio</v>
      </c>
      <c r="M117" s="23"/>
    </row>
    <row r="118" spans="2:13" s="4" customFormat="1" ht="31.5" customHeight="1" x14ac:dyDescent="0.25">
      <c r="B118" s="19">
        <f>CosteoIndividual2!B119</f>
        <v>113</v>
      </c>
      <c r="C118" s="11" t="str">
        <f>CosteoIndividual2!C119</f>
        <v>Plántulas orgánicas certificadas</v>
      </c>
      <c r="D118" s="11" t="str">
        <f>CosteoIndividual2!D119</f>
        <v>Acelga</v>
      </c>
      <c r="E118" s="20" t="str">
        <f>CosteoIndividual2!F119</f>
        <v>UN</v>
      </c>
      <c r="F118" s="20">
        <f>CosteoIndividual2!G119</f>
        <v>1</v>
      </c>
      <c r="G118" s="21">
        <f>CosteoIndividual2!K119</f>
        <v>111</v>
      </c>
      <c r="H118" s="21">
        <f>CosteoIndividual2!L119</f>
        <v>111</v>
      </c>
      <c r="I118" s="20" t="str">
        <f>CosteoIndividual2!M119</f>
        <v>FDLB-ES-C-099-2026 MACRO 7</v>
      </c>
      <c r="J118" s="18">
        <f>CosteoIndividual2!N119</f>
        <v>1.226971479297019</v>
      </c>
      <c r="K118" s="17">
        <f>CosteoIndividual2!O119</f>
        <v>1.1019116509722104E-2</v>
      </c>
      <c r="L118" s="3" t="str">
        <f t="shared" si="1"/>
        <v>Promedio</v>
      </c>
      <c r="M118" s="23"/>
    </row>
    <row r="119" spans="2:13" s="4" customFormat="1" ht="31.5" customHeight="1" x14ac:dyDescent="0.25">
      <c r="B119" s="19">
        <f>CosteoIndividual2!B120</f>
        <v>114</v>
      </c>
      <c r="C119" s="11" t="str">
        <f>CosteoIndividual2!C120</f>
        <v>Plántulas orgánicas certificadas</v>
      </c>
      <c r="D119" s="11" t="str">
        <f>CosteoIndividual2!D120</f>
        <v>Pimentón</v>
      </c>
      <c r="E119" s="20" t="str">
        <f>CosteoIndividual2!F120</f>
        <v>UN</v>
      </c>
      <c r="F119" s="20">
        <f>CosteoIndividual2!G120</f>
        <v>1</v>
      </c>
      <c r="G119" s="21">
        <f>CosteoIndividual2!K120</f>
        <v>1113</v>
      </c>
      <c r="H119" s="21">
        <f>CosteoIndividual2!L120</f>
        <v>1113</v>
      </c>
      <c r="I119" s="20" t="str">
        <f>CosteoIndividual2!M120</f>
        <v>FDLB-ES-C-099-2026 MACRO 7</v>
      </c>
      <c r="J119" s="18">
        <f>CosteoIndividual2!N120</f>
        <v>12.269714792970262</v>
      </c>
      <c r="K119" s="17">
        <f>CosteoIndividual2!O120</f>
        <v>1.1019116509722168E-2</v>
      </c>
      <c r="L119" s="3" t="str">
        <f t="shared" si="1"/>
        <v>Promedio</v>
      </c>
      <c r="M119" s="23"/>
    </row>
    <row r="120" spans="2:13" s="4" customFormat="1" ht="31.5" customHeight="1" x14ac:dyDescent="0.25">
      <c r="B120" s="19">
        <f>CosteoIndividual2!B121</f>
        <v>115</v>
      </c>
      <c r="C120" s="11" t="str">
        <f>CosteoIndividual2!C121</f>
        <v>Plántulas orgánicas certificadas</v>
      </c>
      <c r="D120" s="11" t="str">
        <f>CosteoIndividual2!D121</f>
        <v>Tomate</v>
      </c>
      <c r="E120" s="20" t="str">
        <f>CosteoIndividual2!F121</f>
        <v>UN</v>
      </c>
      <c r="F120" s="20">
        <f>CosteoIndividual2!G121</f>
        <v>1</v>
      </c>
      <c r="G120" s="21">
        <f>CosteoIndividual2!K121</f>
        <v>1726</v>
      </c>
      <c r="H120" s="21">
        <f>CosteoIndividual2!L121</f>
        <v>1726</v>
      </c>
      <c r="I120" s="20" t="str">
        <f>CosteoIndividual2!M121</f>
        <v>FDLB-ES-C-099-2026 MACRO 7</v>
      </c>
      <c r="J120" s="18">
        <f>CosteoIndividual2!N121</f>
        <v>19.018057929103762</v>
      </c>
      <c r="K120" s="17">
        <f>CosteoIndividual2!O121</f>
        <v>1.1019116509722085E-2</v>
      </c>
      <c r="L120" s="3" t="str">
        <f t="shared" si="1"/>
        <v>Promedio</v>
      </c>
      <c r="M120" s="23"/>
    </row>
    <row r="121" spans="2:13" s="4" customFormat="1" ht="31.5" customHeight="1" x14ac:dyDescent="0.25">
      <c r="B121" s="19">
        <f>CosteoIndividual2!B122</f>
        <v>116</v>
      </c>
      <c r="C121" s="11" t="str">
        <f>CosteoIndividual2!C122</f>
        <v>Plántulas orgánicas certificadas</v>
      </c>
      <c r="D121" s="11" t="str">
        <f>CosteoIndividual2!D122</f>
        <v>Feijoa</v>
      </c>
      <c r="E121" s="20" t="str">
        <f>CosteoIndividual2!F122</f>
        <v>UN</v>
      </c>
      <c r="F121" s="20">
        <f>CosteoIndividual2!G122</f>
        <v>1</v>
      </c>
      <c r="G121" s="21">
        <f>CosteoIndividual2!K122</f>
        <v>2531</v>
      </c>
      <c r="H121" s="21">
        <f>CosteoIndividual2!L122</f>
        <v>2531</v>
      </c>
      <c r="I121" s="20" t="str">
        <f>CosteoIndividual2!M122</f>
        <v>FDLB-ES-C-099-2026 MACRO 7</v>
      </c>
      <c r="J121" s="18">
        <f>CosteoIndividual2!N122</f>
        <v>27.885715438568447</v>
      </c>
      <c r="K121" s="17">
        <f>CosteoIndividual2!O122</f>
        <v>1.1019116509722038E-2</v>
      </c>
      <c r="L121" s="3" t="str">
        <f t="shared" si="1"/>
        <v>Promedio</v>
      </c>
      <c r="M121" s="23"/>
    </row>
    <row r="122" spans="2:13" s="4" customFormat="1" ht="31.5" customHeight="1" x14ac:dyDescent="0.25">
      <c r="B122" s="19">
        <f>CosteoIndividual2!B123</f>
        <v>117</v>
      </c>
      <c r="C122" s="11" t="str">
        <f>CosteoIndividual2!C123</f>
        <v>Plántulas orgánicas certificadas</v>
      </c>
      <c r="D122" s="11" t="str">
        <f>CosteoIndividual2!D123</f>
        <v>Papayuela</v>
      </c>
      <c r="E122" s="20" t="str">
        <f>CosteoIndividual2!F123</f>
        <v>UN</v>
      </c>
      <c r="F122" s="20">
        <f>CosteoIndividual2!G123</f>
        <v>1</v>
      </c>
      <c r="G122" s="21">
        <f>CosteoIndividual2!K123</f>
        <v>2531</v>
      </c>
      <c r="H122" s="21">
        <f>CosteoIndividual2!L123</f>
        <v>2531</v>
      </c>
      <c r="I122" s="20" t="str">
        <f>CosteoIndividual2!M123</f>
        <v>FDLB-ES-C-099-2026 MACRO 7</v>
      </c>
      <c r="J122" s="18">
        <f>CosteoIndividual2!N123</f>
        <v>27.885715438568447</v>
      </c>
      <c r="K122" s="17">
        <f>CosteoIndividual2!O123</f>
        <v>1.1019116509722038E-2</v>
      </c>
      <c r="L122" s="3" t="str">
        <f t="shared" si="1"/>
        <v>Promedio</v>
      </c>
      <c r="M122" s="23"/>
    </row>
    <row r="123" spans="2:13" s="4" customFormat="1" ht="31.5" customHeight="1" x14ac:dyDescent="0.25">
      <c r="B123" s="19">
        <f>CosteoIndividual2!B124</f>
        <v>118</v>
      </c>
      <c r="C123" s="11" t="str">
        <f>CosteoIndividual2!C124</f>
        <v>Plántulas orgánicas certificadas</v>
      </c>
      <c r="D123" s="11" t="str">
        <f>CosteoIndividual2!D124</f>
        <v>Fresa</v>
      </c>
      <c r="E123" s="20" t="str">
        <f>CosteoIndividual2!F124</f>
        <v>UN</v>
      </c>
      <c r="F123" s="20">
        <f>CosteoIndividual2!G124</f>
        <v>1</v>
      </c>
      <c r="G123" s="21">
        <f>CosteoIndividual2!K124</f>
        <v>2531</v>
      </c>
      <c r="H123" s="21">
        <f>CosteoIndividual2!L124</f>
        <v>2531</v>
      </c>
      <c r="I123" s="20" t="str">
        <f>CosteoIndividual2!M124</f>
        <v>FDLB-ES-C-099-2026 MACRO 7</v>
      </c>
      <c r="J123" s="18">
        <f>CosteoIndividual2!N124</f>
        <v>27.885715438568447</v>
      </c>
      <c r="K123" s="17">
        <f>CosteoIndividual2!O124</f>
        <v>1.1019116509722038E-2</v>
      </c>
      <c r="L123" s="3" t="str">
        <f t="shared" si="1"/>
        <v>Promedio</v>
      </c>
      <c r="M123" s="23"/>
    </row>
    <row r="124" spans="2:13" s="4" customFormat="1" ht="31.5" customHeight="1" x14ac:dyDescent="0.25">
      <c r="B124" s="19">
        <f>CosteoIndividual2!B125</f>
        <v>119</v>
      </c>
      <c r="C124" s="11" t="str">
        <f>CosteoIndividual2!C125</f>
        <v>Plántulas orgánicas certificadas</v>
      </c>
      <c r="D124" s="11" t="str">
        <f>CosteoIndividual2!D125</f>
        <v>Mora</v>
      </c>
      <c r="E124" s="20" t="str">
        <f>CosteoIndividual2!F125</f>
        <v>UN</v>
      </c>
      <c r="F124" s="20">
        <f>CosteoIndividual2!G125</f>
        <v>1</v>
      </c>
      <c r="G124" s="21">
        <f>CosteoIndividual2!K125</f>
        <v>2531</v>
      </c>
      <c r="H124" s="21">
        <f>CosteoIndividual2!L125</f>
        <v>2531</v>
      </c>
      <c r="I124" s="20" t="str">
        <f>CosteoIndividual2!M125</f>
        <v>FDLB-ES-C-099-2026 MACRO 7</v>
      </c>
      <c r="J124" s="18">
        <f>CosteoIndividual2!N125</f>
        <v>27.885715438568447</v>
      </c>
      <c r="K124" s="17">
        <f>CosteoIndividual2!O125</f>
        <v>1.1019116509722038E-2</v>
      </c>
      <c r="L124" s="3" t="str">
        <f t="shared" si="1"/>
        <v>Promedio</v>
      </c>
      <c r="M124" s="23"/>
    </row>
    <row r="125" spans="2:13" s="4" customFormat="1" ht="31.5" customHeight="1" x14ac:dyDescent="0.25">
      <c r="B125" s="19">
        <f>CosteoIndividual2!B126</f>
        <v>120</v>
      </c>
      <c r="C125" s="11" t="str">
        <f>CosteoIndividual2!C126</f>
        <v>Plántulas orgánicas certificadas</v>
      </c>
      <c r="D125" s="11" t="str">
        <f>CosteoIndividual2!D126</f>
        <v>Cebolla Larga</v>
      </c>
      <c r="E125" s="20" t="str">
        <f>CosteoIndividual2!F126</f>
        <v>UN</v>
      </c>
      <c r="F125" s="20">
        <f>CosteoIndividual2!G126</f>
        <v>1</v>
      </c>
      <c r="G125" s="21">
        <f>CosteoIndividual2!K126</f>
        <v>122</v>
      </c>
      <c r="H125" s="21">
        <f>CosteoIndividual2!L126</f>
        <v>122</v>
      </c>
      <c r="I125" s="20" t="str">
        <f>CosteoIndividual2!M126</f>
        <v>FDLB-ES-C-099-2026 MACRO 7</v>
      </c>
      <c r="J125" s="18">
        <f>CosteoIndividual2!N126</f>
        <v>1.3496686272267158</v>
      </c>
      <c r="K125" s="17">
        <f>CosteoIndividual2!O126</f>
        <v>1.101911650972206E-2</v>
      </c>
      <c r="L125" s="3" t="str">
        <f t="shared" si="1"/>
        <v>Promedio</v>
      </c>
      <c r="M125" s="23"/>
    </row>
    <row r="126" spans="2:13" s="4" customFormat="1" ht="31.5" customHeight="1" x14ac:dyDescent="0.25">
      <c r="B126" s="19">
        <f>CosteoIndividual2!B127</f>
        <v>121</v>
      </c>
      <c r="C126" s="11" t="str">
        <f>CosteoIndividual2!C127</f>
        <v>Tijeras de poda</v>
      </c>
      <c r="D126" s="11" t="str">
        <f>CosteoIndividual2!D127</f>
        <v>Tijera Forjada Para Poda De 25 Cm Cuchilla En Acero Térmico</v>
      </c>
      <c r="E126" s="20" t="str">
        <f>CosteoIndividual2!F127</f>
        <v>UN</v>
      </c>
      <c r="F126" s="20">
        <f>CosteoIndividual2!G127</f>
        <v>1</v>
      </c>
      <c r="G126" s="21">
        <f>CosteoIndividual2!K127</f>
        <v>37758</v>
      </c>
      <c r="H126" s="21">
        <f>CosteoIndividual2!L127</f>
        <v>37758</v>
      </c>
      <c r="I126" s="20" t="str">
        <f>CosteoIndividual2!M127</f>
        <v>FDLB-ES-C-099-2026 MACRO 7</v>
      </c>
      <c r="J126" s="18">
        <f>CosteoIndividual2!N127</f>
        <v>416.05487434344116</v>
      </c>
      <c r="K126" s="17">
        <f>CosteoIndividual2!O127</f>
        <v>1.1019116509722036E-2</v>
      </c>
      <c r="L126" s="3" t="str">
        <f t="shared" si="1"/>
        <v>Promedio</v>
      </c>
      <c r="M126" s="23"/>
    </row>
    <row r="127" spans="2:13" s="4" customFormat="1" ht="31.5" customHeight="1" x14ac:dyDescent="0.25">
      <c r="B127" s="19">
        <f>CosteoIndividual2!B128</f>
        <v>122</v>
      </c>
      <c r="C127" s="11" t="str">
        <f>CosteoIndividual2!C128</f>
        <v>Compostera</v>
      </c>
      <c r="D127" s="11" t="str">
        <f>CosteoIndividual2!D128</f>
        <v>Mini compostera giratoria 160 L plástico reciclado, para residuos orgánicos. ​</v>
      </c>
      <c r="E127" s="20" t="str">
        <f>CosteoIndividual2!F128</f>
        <v>UN</v>
      </c>
      <c r="F127" s="20">
        <f>CosteoIndividual2!G128</f>
        <v>1</v>
      </c>
      <c r="G127" s="21">
        <f>CosteoIndividual2!K128</f>
        <v>697452</v>
      </c>
      <c r="H127" s="21">
        <f>CosteoIndividual2!L128</f>
        <v>697452</v>
      </c>
      <c r="I127" s="20" t="str">
        <f>CosteoIndividual2!M128</f>
        <v>FDLB-ES-C-099-2026 MACRO 7</v>
      </c>
      <c r="J127" s="18">
        <f>CosteoIndividual2!N128</f>
        <v>7685.3031748694757</v>
      </c>
      <c r="K127" s="17">
        <f>CosteoIndividual2!O128</f>
        <v>1.1019116509722055E-2</v>
      </c>
      <c r="L127" s="3" t="str">
        <f t="shared" si="1"/>
        <v>Promedio</v>
      </c>
      <c r="M127" s="23"/>
    </row>
    <row r="128" spans="2:13" s="4" customFormat="1" ht="31.5" customHeight="1" x14ac:dyDescent="0.25">
      <c r="B128" s="19">
        <f>CosteoIndividual2!B129</f>
        <v>123</v>
      </c>
      <c r="C128" s="11" t="str">
        <f>CosteoIndividual2!C129</f>
        <v>Alquiler de Carpa de 4 X 4 metros, con laterales - Tiempo de Alquiler 1 Día.  Instalación, transporte y desinstalación</v>
      </c>
      <c r="D128" s="11" t="str">
        <f>CosteoIndividual2!D129</f>
        <v>Alquiler por día y/o evento - Incluye transporte, instalación, operación (si es requerido) y desinstalación.</v>
      </c>
      <c r="E128" s="20" t="str">
        <f>CosteoIndividual2!F129</f>
        <v>UN</v>
      </c>
      <c r="F128" s="20">
        <f>CosteoIndividual2!G129</f>
        <v>1</v>
      </c>
      <c r="G128" s="21">
        <f>CosteoIndividual2!K129</f>
        <v>318646</v>
      </c>
      <c r="H128" s="21">
        <f>CosteoIndividual2!L129</f>
        <v>318646</v>
      </c>
      <c r="I128" s="20" t="str">
        <f>CosteoIndividual2!M129</f>
        <v>FDLB-ES-C-099-2026 MACRO 7</v>
      </c>
      <c r="J128" s="18">
        <f>CosteoIndividual2!N129</f>
        <v>3511.201973731917</v>
      </c>
      <c r="K128" s="17">
        <f>CosteoIndividual2!O129</f>
        <v>1.1019116509722069E-2</v>
      </c>
      <c r="L128" s="3" t="str">
        <f t="shared" si="1"/>
        <v>Promedio</v>
      </c>
      <c r="M128" s="23"/>
    </row>
    <row r="129" spans="2:13" s="4" customFormat="1" ht="31.5" customHeight="1" x14ac:dyDescent="0.25">
      <c r="B129" s="19">
        <f>CosteoIndividual2!B130</f>
        <v>124</v>
      </c>
      <c r="C129" s="11" t="str">
        <f>CosteoIndividual2!C130</f>
        <v>Refrigerios</v>
      </c>
      <c r="D129" s="11" t="str">
        <f>CosteoIndividual2!D130</f>
        <v>Por definir el menú con las comunidades</v>
      </c>
      <c r="E129" s="20" t="str">
        <f>CosteoIndividual2!F130</f>
        <v>UN</v>
      </c>
      <c r="F129" s="20">
        <f>CosteoIndividual2!G130</f>
        <v>1</v>
      </c>
      <c r="G129" s="21">
        <f>CosteoIndividual2!K130</f>
        <v>17715</v>
      </c>
      <c r="H129" s="21">
        <f>CosteoIndividual2!L130</f>
        <v>17715</v>
      </c>
      <c r="I129" s="20" t="str">
        <f>CosteoIndividual2!M130</f>
        <v>FDLB-ES-C-099-2026 MACRO 7</v>
      </c>
      <c r="J129" s="18">
        <f>CosteoIndividual2!N130</f>
        <v>195.2000080699803</v>
      </c>
      <c r="K129" s="17">
        <f>CosteoIndividual2!O130</f>
        <v>1.1019116509722104E-2</v>
      </c>
      <c r="L129" s="3" t="str">
        <f t="shared" si="1"/>
        <v>Promedio</v>
      </c>
      <c r="M129" s="23"/>
    </row>
    <row r="130" spans="2:13" s="4" customFormat="1" ht="31.5" customHeight="1" x14ac:dyDescent="0.25">
      <c r="B130" s="19">
        <f>CosteoIndividual2!B131</f>
        <v>125</v>
      </c>
      <c r="C130" s="11" t="str">
        <f>CosteoIndividual2!C131</f>
        <v>Cartillas ilustradas (temáticas de agroecología, sistemas de riego y captación de agua)</v>
      </c>
      <c r="D130" s="11" t="str">
        <f>CosteoIndividual2!D131</f>
        <v xml:space="preserve">Los manuales/protocolos se imprimirán de acuerdo a la información que se genere en las capacitaciones de tranformación de plantas medicinales en productos comerciales </v>
      </c>
      <c r="E130" s="20" t="str">
        <f>CosteoIndividual2!F131</f>
        <v>UN</v>
      </c>
      <c r="F130" s="20">
        <f>CosteoIndividual2!G131</f>
        <v>1</v>
      </c>
      <c r="G130" s="21">
        <f>CosteoIndividual2!K131</f>
        <v>33202</v>
      </c>
      <c r="H130" s="21">
        <f>CosteoIndividual2!L131</f>
        <v>33202</v>
      </c>
      <c r="I130" s="20" t="str">
        <f>CosteoIndividual2!M131</f>
        <v>FDLB-ES-C-099-2026 MACRO 7</v>
      </c>
      <c r="J130" s="18">
        <f>CosteoIndividual2!N131</f>
        <v>365.86058655401985</v>
      </c>
      <c r="K130" s="17">
        <f>CosteoIndividual2!O131</f>
        <v>1.1019116509722092E-2</v>
      </c>
      <c r="L130" s="3" t="str">
        <f t="shared" si="1"/>
        <v>Promedio</v>
      </c>
      <c r="M130" s="23"/>
    </row>
    <row r="131" spans="2:13" s="4" customFormat="1" ht="31.5" customHeight="1" x14ac:dyDescent="0.25">
      <c r="B131" s="19">
        <f>CosteoIndividual2!B132</f>
        <v>126</v>
      </c>
      <c r="C131" s="11" t="str">
        <f>CosteoIndividual2!C132</f>
        <v>Cuadernos para registro personal</v>
      </c>
      <c r="D131" s="11" t="str">
        <f>CosteoIndividual2!D132</f>
        <v>Libretas ecológicas portátiles tamaño A7 (8.5 x 13.5 x 1.5 cm), 80 hojas cuadriculadas, gramaje 80 g/m², espiral metálica ecológica</v>
      </c>
      <c r="E131" s="20" t="str">
        <f>CosteoIndividual2!F132</f>
        <v>UN</v>
      </c>
      <c r="F131" s="20">
        <f>CosteoIndividual2!G132</f>
        <v>1</v>
      </c>
      <c r="G131" s="21">
        <f>CosteoIndividual2!K132</f>
        <v>8604</v>
      </c>
      <c r="H131" s="21">
        <f>CosteoIndividual2!L132</f>
        <v>8604</v>
      </c>
      <c r="I131" s="20" t="str">
        <f>CosteoIndividual2!M132</f>
        <v>FDLB-ES-C-099-2026 MACRO 7</v>
      </c>
      <c r="J131" s="18">
        <f>CosteoIndividual2!N132</f>
        <v>94.81143249113353</v>
      </c>
      <c r="K131" s="17">
        <f>CosteoIndividual2!O132</f>
        <v>1.101911650972213E-2</v>
      </c>
      <c r="L131" s="3" t="str">
        <f t="shared" si="1"/>
        <v>Promedio</v>
      </c>
      <c r="M131" s="23"/>
    </row>
    <row r="132" spans="2:13" s="4" customFormat="1" ht="31.5" customHeight="1" x14ac:dyDescent="0.25">
      <c r="B132" s="19">
        <f>CosteoIndividual2!B133</f>
        <v>127</v>
      </c>
      <c r="C132" s="11" t="str">
        <f>CosteoIndividual2!C133</f>
        <v>Bolígrafos</v>
      </c>
      <c r="D132" s="11" t="str">
        <f>CosteoIndividual2!D133</f>
        <v xml:space="preserve">Fabricados con cartón reciclado (100% post-consumo), retractiles </v>
      </c>
      <c r="E132" s="20" t="str">
        <f>CosteoIndividual2!F133</f>
        <v>UN</v>
      </c>
      <c r="F132" s="20">
        <f>CosteoIndividual2!G133</f>
        <v>1</v>
      </c>
      <c r="G132" s="21">
        <f>CosteoIndividual2!K133</f>
        <v>1215</v>
      </c>
      <c r="H132" s="21">
        <f>CosteoIndividual2!L133</f>
        <v>1215</v>
      </c>
      <c r="I132" s="20" t="str">
        <f>CosteoIndividual2!M133</f>
        <v>FDLB-ES-C-099-2026 MACRO 7</v>
      </c>
      <c r="J132" s="18">
        <f>CosteoIndividual2!N133</f>
        <v>13.385143410512862</v>
      </c>
      <c r="K132" s="17">
        <f>CosteoIndividual2!O133</f>
        <v>1.1019116509722043E-2</v>
      </c>
      <c r="L132" s="3" t="str">
        <f t="shared" si="1"/>
        <v>Promedio</v>
      </c>
      <c r="M132" s="23"/>
    </row>
    <row r="133" spans="2:13" s="4" customFormat="1" ht="31.5" customHeight="1" x14ac:dyDescent="0.25">
      <c r="B133" s="19">
        <f>CosteoIndividual2!B134</f>
        <v>128</v>
      </c>
      <c r="C133" s="11" t="str">
        <f>CosteoIndividual2!C134</f>
        <v>Certificados de participación (impresos)</v>
      </c>
      <c r="D133" s="11" t="str">
        <f>CosteoIndividual2!D134</f>
        <v xml:space="preserve">Opalina 180 g/m², acabado mate, paquete 20 hojas </v>
      </c>
      <c r="E133" s="20" t="str">
        <f>CosteoIndividual2!F134</f>
        <v>UN</v>
      </c>
      <c r="F133" s="20">
        <f>CosteoIndividual2!G134</f>
        <v>1</v>
      </c>
      <c r="G133" s="21">
        <f>CosteoIndividual2!K134</f>
        <v>11641</v>
      </c>
      <c r="H133" s="21">
        <f>CosteoIndividual2!L134</f>
        <v>11641</v>
      </c>
      <c r="I133" s="20" t="str">
        <f>CosteoIndividual2!M134</f>
        <v>FDLB-ES-C-099-2026 MACRO 7</v>
      </c>
      <c r="J133" s="18">
        <f>CosteoIndividual2!N134</f>
        <v>128.27429101741504</v>
      </c>
      <c r="K133" s="17">
        <f>CosteoIndividual2!O134</f>
        <v>1.1019116509722053E-2</v>
      </c>
      <c r="L133" s="3" t="str">
        <f t="shared" si="1"/>
        <v>Promedio</v>
      </c>
      <c r="M133" s="23"/>
    </row>
    <row r="134" spans="2:13" s="4" customFormat="1" ht="31.5" customHeight="1" x14ac:dyDescent="0.25">
      <c r="B134" s="19">
        <f>CosteoIndividual2!B135</f>
        <v>129</v>
      </c>
      <c r="C134" s="11" t="str">
        <f>CosteoIndividual2!C135</f>
        <v>Abono humus</v>
      </c>
      <c r="D134" s="11" t="str">
        <f>CosteoIndividual2!D135</f>
        <v>Humus De Lombriz Solido 10Kg</v>
      </c>
      <c r="E134" s="20" t="str">
        <f>CosteoIndividual2!F135</f>
        <v>UN</v>
      </c>
      <c r="F134" s="20">
        <f>CosteoIndividual2!G135</f>
        <v>1</v>
      </c>
      <c r="G134" s="21">
        <f>CosteoIndividual2!K135</f>
        <v>45552</v>
      </c>
      <c r="H134" s="21">
        <f>CosteoIndividual2!L135</f>
        <v>45552</v>
      </c>
      <c r="I134" s="20" t="str">
        <f>CosteoIndividual2!M135</f>
        <v>FDLB-ES-C-099-2026 MACRO 7</v>
      </c>
      <c r="J134" s="18">
        <f>CosteoIndividual2!N135</f>
        <v>501.94287789423373</v>
      </c>
      <c r="K134" s="17">
        <f>CosteoIndividual2!O135</f>
        <v>1.1019116509722074E-2</v>
      </c>
      <c r="L134" s="3" t="str">
        <f t="shared" si="1"/>
        <v>Promedio</v>
      </c>
      <c r="M134" s="23"/>
    </row>
    <row r="135" spans="2:13" s="4" customFormat="1" ht="31.5" customHeight="1" x14ac:dyDescent="0.25">
      <c r="B135" s="19">
        <f>CosteoIndividual2!B136</f>
        <v>130</v>
      </c>
      <c r="C135" s="11" t="str">
        <f>CosteoIndividual2!C136</f>
        <v>Melaza de caña</v>
      </c>
      <c r="D135" s="11" t="str">
        <f>CosteoIndividual2!D136</f>
        <v>Recipiente de 5 kg</v>
      </c>
      <c r="E135" s="20" t="str">
        <f>CosteoIndividual2!F136</f>
        <v>UN</v>
      </c>
      <c r="F135" s="20">
        <f>CosteoIndividual2!G136</f>
        <v>1</v>
      </c>
      <c r="G135" s="21">
        <f>CosteoIndividual2!K136</f>
        <v>28343</v>
      </c>
      <c r="H135" s="21">
        <f>CosteoIndividual2!L136</f>
        <v>28343</v>
      </c>
      <c r="I135" s="20" t="str">
        <f>CosteoIndividual2!M136</f>
        <v>FDLB-ES-C-099-2026 MACRO 7</v>
      </c>
      <c r="J135" s="18">
        <f>CosteoIndividual2!N136</f>
        <v>312.32001291196707</v>
      </c>
      <c r="K135" s="17">
        <f>CosteoIndividual2!O136</f>
        <v>1.1019116509722053E-2</v>
      </c>
      <c r="L135" s="3" t="str">
        <f t="shared" ref="L135:L178" si="2">IF(K135="","",IF(K135&lt;0.15,"Promedio","Mediana"))</f>
        <v>Promedio</v>
      </c>
      <c r="M135" s="23"/>
    </row>
    <row r="136" spans="2:13" s="4" customFormat="1" ht="31.5" customHeight="1" x14ac:dyDescent="0.25">
      <c r="B136" s="19">
        <f>CosteoIndividual2!B137</f>
        <v>131</v>
      </c>
      <c r="C136" s="11" t="str">
        <f>CosteoIndividual2!C137</f>
        <v>Pala mediana</v>
      </c>
      <c r="D136" s="11" t="str">
        <f>CosteoIndividual2!D137</f>
        <v>Ancho de la cabeza 6'' (15.2cm), calibre de la cabeza: 16, longitud de la cabeza: 15'' (38.1cm), longitud del mango: 20'' (50.8cm), Longitud total: 27'' (68.5cm). Acabado en pintura híbrida en polvo transparente, arillo metálico fabricado en acero al carbono, cabeza fabricada en acero al carbono</v>
      </c>
      <c r="E136" s="20" t="str">
        <f>CosteoIndividual2!F137</f>
        <v>UN</v>
      </c>
      <c r="F136" s="20">
        <f>CosteoIndividual2!G137</f>
        <v>1</v>
      </c>
      <c r="G136" s="21">
        <f>CosteoIndividual2!K137</f>
        <v>35328</v>
      </c>
      <c r="H136" s="21">
        <f>CosteoIndividual2!L137</f>
        <v>35328</v>
      </c>
      <c r="I136" s="20" t="str">
        <f>CosteoIndividual2!M137</f>
        <v>FDLB-ES-C-099-2026 MACRO 7</v>
      </c>
      <c r="J136" s="18">
        <f>CosteoIndividual2!N137</f>
        <v>389.28458752241983</v>
      </c>
      <c r="K136" s="17">
        <f>CosteoIndividual2!O137</f>
        <v>1.1019116509722159E-2</v>
      </c>
      <c r="L136" s="3" t="str">
        <f t="shared" si="2"/>
        <v>Promedio</v>
      </c>
      <c r="M136" s="23"/>
    </row>
    <row r="137" spans="2:13" s="4" customFormat="1" ht="31.5" customHeight="1" x14ac:dyDescent="0.25">
      <c r="B137" s="19">
        <f>CosteoIndividual2!B138</f>
        <v>132</v>
      </c>
      <c r="C137" s="11" t="str">
        <f>CosteoIndividual2!C138</f>
        <v>Rastrillo</v>
      </c>
      <c r="D137" s="11" t="str">
        <f>CosteoIndividual2!D138</f>
        <v>Cabeza soldada fabricada en acero., Mango de madera de pino., Dientes: 12., Cabeza: 11.3/4" (30 cm)., Mango: 48" (122 cm)., Diámetro del mango: 1.1/8" (28 mm)., Espesor peine: 5/32" (4 mm).</v>
      </c>
      <c r="E137" s="20" t="str">
        <f>CosteoIndividual2!F138</f>
        <v>UN</v>
      </c>
      <c r="F137" s="20">
        <f>CosteoIndividual2!G138</f>
        <v>1</v>
      </c>
      <c r="G137" s="21">
        <f>CosteoIndividual2!K138</f>
        <v>25307</v>
      </c>
      <c r="H137" s="21">
        <f>CosteoIndividual2!L138</f>
        <v>25307</v>
      </c>
      <c r="I137" s="20" t="str">
        <f>CosteoIndividual2!M138</f>
        <v>FDLB-ES-C-099-2026 MACRO 7</v>
      </c>
      <c r="J137" s="18">
        <f>CosteoIndividual2!N138</f>
        <v>278.85715438568457</v>
      </c>
      <c r="K137" s="17">
        <f>CosteoIndividual2!O138</f>
        <v>1.1019116509722041E-2</v>
      </c>
      <c r="L137" s="3" t="str">
        <f t="shared" si="2"/>
        <v>Promedio</v>
      </c>
      <c r="M137" s="23"/>
    </row>
    <row r="138" spans="2:13" s="4" customFormat="1" ht="31.5" customHeight="1" x14ac:dyDescent="0.25">
      <c r="B138" s="19">
        <f>CosteoIndividual2!B139</f>
        <v>133</v>
      </c>
      <c r="C138" s="11" t="str">
        <f>CosteoIndividual2!C139</f>
        <v>Azadón pequeño</v>
      </c>
      <c r="D138" s="11" t="str">
        <f>CosteoIndividual2!D139</f>
        <v>Azadón Forjado Con Mango 1850 Gramos 1,2 Metros. Ancho: 14 cm y Alto 26 cm</v>
      </c>
      <c r="E138" s="20" t="str">
        <f>CosteoIndividual2!F139</f>
        <v>UN</v>
      </c>
      <c r="F138" s="20">
        <f>CosteoIndividual2!G139</f>
        <v>1</v>
      </c>
      <c r="G138" s="21">
        <f>CosteoIndividual2!K139</f>
        <v>101125</v>
      </c>
      <c r="H138" s="21">
        <f>CosteoIndividual2!L139</f>
        <v>101125</v>
      </c>
      <c r="I138" s="20" t="str">
        <f>CosteoIndividual2!M139</f>
        <v>FDLB-ES-C-099-2026 MACRO 7</v>
      </c>
      <c r="J138" s="18">
        <f>CosteoIndividual2!N139</f>
        <v>1114.3131889251977</v>
      </c>
      <c r="K138" s="17">
        <f>CosteoIndividual2!O139</f>
        <v>1.1019116509722062E-2</v>
      </c>
      <c r="L138" s="3" t="str">
        <f t="shared" si="2"/>
        <v>Promedio</v>
      </c>
      <c r="M138" s="23"/>
    </row>
    <row r="139" spans="2:13" s="4" customFormat="1" ht="31.5" customHeight="1" x14ac:dyDescent="0.25">
      <c r="B139" s="19">
        <f>CosteoIndividual2!B140</f>
        <v>134</v>
      </c>
      <c r="C139" s="11" t="str">
        <f>CosteoIndividual2!C140</f>
        <v>Guantes de jardinería (pares)</v>
      </c>
      <c r="D139" s="11" t="str">
        <f>CosteoIndividual2!D140</f>
        <v xml:space="preserve">Fabricados en cuero. Con talla única y un largo de 24 cm. </v>
      </c>
      <c r="E139" s="20" t="str">
        <f>CosteoIndividual2!F140</f>
        <v>UN</v>
      </c>
      <c r="F139" s="20">
        <f>CosteoIndividual2!G140</f>
        <v>1</v>
      </c>
      <c r="G139" s="21">
        <f>CosteoIndividual2!K140</f>
        <v>35328</v>
      </c>
      <c r="H139" s="21">
        <f>CosteoIndividual2!L140</f>
        <v>35328</v>
      </c>
      <c r="I139" s="20" t="str">
        <f>CosteoIndividual2!M140</f>
        <v>FDLB-ES-C-099-2026 MACRO 7</v>
      </c>
      <c r="J139" s="18">
        <f>CosteoIndividual2!N140</f>
        <v>389.28458752241983</v>
      </c>
      <c r="K139" s="17">
        <f>CosteoIndividual2!O140</f>
        <v>1.1019116509722159E-2</v>
      </c>
      <c r="L139" s="3" t="str">
        <f t="shared" si="2"/>
        <v>Promedio</v>
      </c>
      <c r="M139" s="23"/>
    </row>
    <row r="140" spans="2:13" s="4" customFormat="1" ht="31.5" customHeight="1" x14ac:dyDescent="0.25">
      <c r="B140" s="19">
        <f>CosteoIndividual2!B141</f>
        <v>135</v>
      </c>
      <c r="C140" s="11" t="str">
        <f>CosteoIndividual2!C141</f>
        <v>Regadera de jardinería</v>
      </c>
      <c r="D140" s="11" t="str">
        <f>CosteoIndividual2!D141</f>
        <v>Regadera plástica con capacidad volumétrica de 8 litros.</v>
      </c>
      <c r="E140" s="20" t="str">
        <f>CosteoIndividual2!F141</f>
        <v>UN</v>
      </c>
      <c r="F140" s="20">
        <f>CosteoIndividual2!G141</f>
        <v>1</v>
      </c>
      <c r="G140" s="21">
        <f>CosteoIndividual2!K141</f>
        <v>33405</v>
      </c>
      <c r="H140" s="21">
        <f>CosteoIndividual2!L141</f>
        <v>33405</v>
      </c>
      <c r="I140" s="20" t="str">
        <f>CosteoIndividual2!M141</f>
        <v>FDLB-ES-C-099-2026 MACRO 7</v>
      </c>
      <c r="J140" s="18">
        <f>CosteoIndividual2!N141</f>
        <v>368.09144378910764</v>
      </c>
      <c r="K140" s="17">
        <f>CosteoIndividual2!O141</f>
        <v>1.1019116509722163E-2</v>
      </c>
      <c r="L140" s="3" t="str">
        <f t="shared" si="2"/>
        <v>Promedio</v>
      </c>
      <c r="M140" s="23"/>
    </row>
    <row r="141" spans="2:13" s="4" customFormat="1" ht="31.5" customHeight="1" x14ac:dyDescent="0.25">
      <c r="B141" s="19">
        <f>CosteoIndividual2!B142</f>
        <v>136</v>
      </c>
      <c r="C141" s="11" t="str">
        <f>CosteoIndividual2!C142</f>
        <v>Malla gallinero</v>
      </c>
      <c r="D141" s="11" t="str">
        <f>CosteoIndividual2!D142</f>
        <v>Malla Gallinero 1 1/4Pulgadas 1,5 X 30 metros</v>
      </c>
      <c r="E141" s="20" t="str">
        <f>CosteoIndividual2!F142</f>
        <v>UN</v>
      </c>
      <c r="F141" s="20">
        <f>CosteoIndividual2!G142</f>
        <v>1</v>
      </c>
      <c r="G141" s="21">
        <f>CosteoIndividual2!K142</f>
        <v>116816</v>
      </c>
      <c r="H141" s="21">
        <f>CosteoIndividual2!L142</f>
        <v>116816</v>
      </c>
      <c r="I141" s="20" t="str">
        <f>CosteoIndividual2!M142</f>
        <v>FDLB-ES-C-099-2026 MACRO 7</v>
      </c>
      <c r="J141" s="18">
        <f>CosteoIndividual2!N142</f>
        <v>1287.2046246443233</v>
      </c>
      <c r="K141" s="17">
        <f>CosteoIndividual2!O142</f>
        <v>1.1019116509722071E-2</v>
      </c>
      <c r="L141" s="3" t="str">
        <f t="shared" si="2"/>
        <v>Promedio</v>
      </c>
      <c r="M141" s="23"/>
    </row>
    <row r="142" spans="2:13" s="4" customFormat="1" ht="31.5" customHeight="1" x14ac:dyDescent="0.25">
      <c r="B142" s="19">
        <f>CosteoIndividual2!B143</f>
        <v>137</v>
      </c>
      <c r="C142" s="11" t="str">
        <f>CosteoIndividual2!C143</f>
        <v>Listones madera rústica</v>
      </c>
      <c r="D142" s="11" t="str">
        <f>CosteoIndividual2!D143</f>
        <v>Listón de 3 m de longitud 300x3x3</v>
      </c>
      <c r="E142" s="20" t="str">
        <f>CosteoIndividual2!F143</f>
        <v>UN</v>
      </c>
      <c r="F142" s="20">
        <f>CosteoIndividual2!G143</f>
        <v>1</v>
      </c>
      <c r="G142" s="21">
        <f>CosteoIndividual2!K143</f>
        <v>9819</v>
      </c>
      <c r="H142" s="21">
        <f>CosteoIndividual2!L143</f>
        <v>9819</v>
      </c>
      <c r="I142" s="20" t="str">
        <f>CosteoIndividual2!M143</f>
        <v>FDLB-ES-C-099-2026 MACRO 7</v>
      </c>
      <c r="J142" s="18">
        <f>CosteoIndividual2!N143</f>
        <v>108.19657590164522</v>
      </c>
      <c r="K142" s="17">
        <f>CosteoIndividual2!O143</f>
        <v>1.1019116509722001E-2</v>
      </c>
      <c r="L142" s="3" t="str">
        <f t="shared" si="2"/>
        <v>Promedio</v>
      </c>
      <c r="M142" s="23"/>
    </row>
    <row r="143" spans="2:13" s="4" customFormat="1" ht="31.5" customHeight="1" x14ac:dyDescent="0.25">
      <c r="B143" s="19">
        <f>CosteoIndividual2!B144</f>
        <v>138</v>
      </c>
      <c r="C143" s="11" t="str">
        <f>CosteoIndividual2!C144</f>
        <v>Puntillas/clavos surtidos</v>
      </c>
      <c r="D143" s="11" t="str">
        <f>CosteoIndividual2!D144</f>
        <v>Caja 1 libra</v>
      </c>
      <c r="E143" s="20" t="str">
        <f>CosteoIndividual2!F144</f>
        <v>UN</v>
      </c>
      <c r="F143" s="20">
        <f>CosteoIndividual2!G144</f>
        <v>1</v>
      </c>
      <c r="G143" s="21">
        <f>CosteoIndividual2!K144</f>
        <v>9414</v>
      </c>
      <c r="H143" s="21">
        <f>CosteoIndividual2!L144</f>
        <v>9414</v>
      </c>
      <c r="I143" s="20" t="str">
        <f>CosteoIndividual2!M144</f>
        <v>FDLB-ES-C-099-2026 MACRO 7</v>
      </c>
      <c r="J143" s="18">
        <f>CosteoIndividual2!N144</f>
        <v>103.73486143147532</v>
      </c>
      <c r="K143" s="17">
        <f>CosteoIndividual2!O144</f>
        <v>1.1019116509722111E-2</v>
      </c>
      <c r="L143" s="3" t="str">
        <f t="shared" si="2"/>
        <v>Promedio</v>
      </c>
      <c r="M143" s="23"/>
    </row>
    <row r="144" spans="2:13" s="4" customFormat="1" ht="31.5" customHeight="1" x14ac:dyDescent="0.25">
      <c r="B144" s="19">
        <f>CosteoIndividual2!B145</f>
        <v>139</v>
      </c>
      <c r="C144" s="11" t="str">
        <f>CosteoIndividual2!C145</f>
        <v>Caneca compostaje</v>
      </c>
      <c r="D144" s="11" t="str">
        <f>CosteoIndividual2!D145</f>
        <v>Caneca 30 L</v>
      </c>
      <c r="E144" s="20" t="str">
        <f>CosteoIndividual2!F145</f>
        <v>UN</v>
      </c>
      <c r="F144" s="20">
        <f>CosteoIndividual2!G145</f>
        <v>1</v>
      </c>
      <c r="G144" s="21">
        <f>CosteoIndividual2!K145</f>
        <v>35429</v>
      </c>
      <c r="H144" s="21">
        <f>CosteoIndividual2!L145</f>
        <v>35429</v>
      </c>
      <c r="I144" s="20" t="str">
        <f>CosteoIndividual2!M145</f>
        <v>FDLB-ES-C-099-2026 MACRO 7</v>
      </c>
      <c r="J144" s="18">
        <f>CosteoIndividual2!N145</f>
        <v>390.4000161399606</v>
      </c>
      <c r="K144" s="17">
        <f>CosteoIndividual2!O145</f>
        <v>1.1019116509722104E-2</v>
      </c>
      <c r="L144" s="3" t="str">
        <f t="shared" si="2"/>
        <v>Promedio</v>
      </c>
      <c r="M144" s="23"/>
    </row>
    <row r="145" spans="2:13" s="4" customFormat="1" ht="31.5" customHeight="1" x14ac:dyDescent="0.25">
      <c r="B145" s="19">
        <f>CosteoIndividual2!B146</f>
        <v>140</v>
      </c>
      <c r="C145" s="11" t="str">
        <f>CosteoIndividual2!C146</f>
        <v>Bandeja de germinación semillero</v>
      </c>
      <c r="D145" s="11" t="str">
        <f>CosteoIndividual2!D146</f>
        <v>Bandeja de 72 alvéolos, material EPS, UV resistente</v>
      </c>
      <c r="E145" s="20" t="str">
        <f>CosteoIndividual2!F146</f>
        <v>UN</v>
      </c>
      <c r="F145" s="20">
        <f>CosteoIndividual2!G146</f>
        <v>1</v>
      </c>
      <c r="G145" s="21">
        <f>CosteoIndividual2!K146</f>
        <v>10021</v>
      </c>
      <c r="H145" s="21">
        <f>CosteoIndividual2!L146</f>
        <v>10021</v>
      </c>
      <c r="I145" s="20" t="str">
        <f>CosteoIndividual2!M146</f>
        <v>FDLB-ES-C-099-2026 MACRO 7</v>
      </c>
      <c r="J145" s="18">
        <f>CosteoIndividual2!N146</f>
        <v>110.42743313673145</v>
      </c>
      <c r="K145" s="17">
        <f>CosteoIndividual2!O146</f>
        <v>1.1019116509722078E-2</v>
      </c>
      <c r="L145" s="3" t="str">
        <f t="shared" si="2"/>
        <v>Promedio</v>
      </c>
      <c r="M145" s="23"/>
    </row>
    <row r="146" spans="2:13" s="4" customFormat="1" ht="31.5" customHeight="1" x14ac:dyDescent="0.25">
      <c r="B146" s="19">
        <f>CosteoIndividual2!B147</f>
        <v>141</v>
      </c>
      <c r="C146" s="11" t="str">
        <f>CosteoIndividual2!C147</f>
        <v>Mulch orgánico</v>
      </c>
      <c r="D146" s="11" t="str">
        <f>CosteoIndividual2!D147</f>
        <v>Fibra de coco, heno o paja para cobertura del suelo. Presentación en 100 L</v>
      </c>
      <c r="E146" s="20" t="str">
        <f>CosteoIndividual2!F147</f>
        <v>UN</v>
      </c>
      <c r="F146" s="20">
        <f>CosteoIndividual2!G147</f>
        <v>1</v>
      </c>
      <c r="G146" s="21">
        <f>CosteoIndividual2!K147</f>
        <v>63368</v>
      </c>
      <c r="H146" s="21">
        <f>CosteoIndividual2!L147</f>
        <v>63368</v>
      </c>
      <c r="I146" s="20" t="str">
        <f>CosteoIndividual2!M147</f>
        <v>FDLB-ES-C-099-2026 MACRO 7</v>
      </c>
      <c r="J146" s="18">
        <f>CosteoIndividual2!N147</f>
        <v>698.25831458175628</v>
      </c>
      <c r="K146" s="17">
        <f>CosteoIndividual2!O147</f>
        <v>1.1019116509722074E-2</v>
      </c>
      <c r="L146" s="3" t="str">
        <f t="shared" si="2"/>
        <v>Promedio</v>
      </c>
      <c r="M146" s="23"/>
    </row>
    <row r="147" spans="2:13" s="4" customFormat="1" ht="31.5" customHeight="1" x14ac:dyDescent="0.25">
      <c r="B147" s="19">
        <f>CosteoIndividual2!B148</f>
        <v>142</v>
      </c>
      <c r="C147" s="11" t="str">
        <f>CosteoIndividual2!C148</f>
        <v>Termómetro suelo</v>
      </c>
      <c r="D147" s="11" t="str">
        <f>CosteoIndividual2!D148</f>
        <v>Digital LCD; rango -10°C a +80°C, precisión ±1°C</v>
      </c>
      <c r="E147" s="20" t="str">
        <f>CosteoIndividual2!F148</f>
        <v>UN</v>
      </c>
      <c r="F147" s="20">
        <f>CosteoIndividual2!G148</f>
        <v>1</v>
      </c>
      <c r="G147" s="21">
        <f>CosteoIndividual2!K148</f>
        <v>80981</v>
      </c>
      <c r="H147" s="21">
        <f>CosteoIndividual2!L148</f>
        <v>80981</v>
      </c>
      <c r="I147" s="20" t="str">
        <f>CosteoIndividual2!M148</f>
        <v>FDLB-ES-C-099-2026 MACRO 7</v>
      </c>
      <c r="J147" s="18">
        <f>CosteoIndividual2!N148</f>
        <v>892.34289403419029</v>
      </c>
      <c r="K147" s="17">
        <f>CosteoIndividual2!O148</f>
        <v>1.1019116509722038E-2</v>
      </c>
      <c r="L147" s="3" t="str">
        <f t="shared" si="2"/>
        <v>Promedio</v>
      </c>
      <c r="M147" s="23"/>
    </row>
    <row r="148" spans="2:13" s="4" customFormat="1" ht="31.5" customHeight="1" x14ac:dyDescent="0.25">
      <c r="B148" s="19">
        <f>CosteoIndividual2!B149</f>
        <v>143</v>
      </c>
      <c r="C148" s="11" t="str">
        <f>CosteoIndividual2!C149</f>
        <v>Higrómetro</v>
      </c>
      <c r="D148" s="11" t="str">
        <f>CosteoIndividual2!D149</f>
        <v>Digital LCD; rango 0-100% HR (±5%)</v>
      </c>
      <c r="E148" s="20" t="str">
        <f>CosteoIndividual2!F149</f>
        <v>UN</v>
      </c>
      <c r="F148" s="20">
        <f>CosteoIndividual2!G149</f>
        <v>1</v>
      </c>
      <c r="G148" s="21">
        <f>CosteoIndividual2!K149</f>
        <v>80981</v>
      </c>
      <c r="H148" s="21">
        <f>CosteoIndividual2!L149</f>
        <v>80981</v>
      </c>
      <c r="I148" s="20" t="str">
        <f>CosteoIndividual2!M149</f>
        <v>FDLB-ES-C-099-2026 MACRO 7</v>
      </c>
      <c r="J148" s="18">
        <f>CosteoIndividual2!N149</f>
        <v>892.34289403419029</v>
      </c>
      <c r="K148" s="17">
        <f>CosteoIndividual2!O149</f>
        <v>1.1019116509722038E-2</v>
      </c>
      <c r="L148" s="3" t="str">
        <f t="shared" si="2"/>
        <v>Promedio</v>
      </c>
      <c r="M148" s="23"/>
    </row>
    <row r="149" spans="2:13" s="4" customFormat="1" ht="31.5" customHeight="1" x14ac:dyDescent="0.25">
      <c r="B149" s="19">
        <f>CosteoIndividual2!B150</f>
        <v>144</v>
      </c>
      <c r="C149" s="11" t="str">
        <f>CosteoIndividual2!C150</f>
        <v>Aspersor 5 litros</v>
      </c>
      <c r="D149" s="11" t="str">
        <f>CosteoIndividual2!D150</f>
        <v xml:space="preserve">Aspersor manual de presión previa, capacidad de 5 litros. Tanque de polipropileno resistente a UV. Boquilla regulable de latón o plástico de alta resistencia. Bomba manual de fácil uso. </v>
      </c>
      <c r="E149" s="20" t="str">
        <f>CosteoIndividual2!F150</f>
        <v>UN</v>
      </c>
      <c r="F149" s="20">
        <f>CosteoIndividual2!G150</f>
        <v>1</v>
      </c>
      <c r="G149" s="21">
        <f>CosteoIndividual2!K150</f>
        <v>129570</v>
      </c>
      <c r="H149" s="21">
        <f>CosteoIndividual2!L150</f>
        <v>129570</v>
      </c>
      <c r="I149" s="20" t="str">
        <f>CosteoIndividual2!M150</f>
        <v>FDLB-ES-C-099-2026 MACRO 7</v>
      </c>
      <c r="J149" s="18">
        <f>CosteoIndividual2!N150</f>
        <v>1427.7486304547106</v>
      </c>
      <c r="K149" s="17">
        <f>CosteoIndividual2!O150</f>
        <v>1.1019116509722085E-2</v>
      </c>
      <c r="L149" s="3" t="str">
        <f t="shared" si="2"/>
        <v>Promedio</v>
      </c>
      <c r="M149" s="23"/>
    </row>
    <row r="150" spans="2:13" s="4" customFormat="1" ht="31.5" customHeight="1" x14ac:dyDescent="0.25">
      <c r="B150" s="19">
        <f>CosteoIndividual2!B151</f>
        <v>145</v>
      </c>
      <c r="C150" s="11" t="str">
        <f>CosteoIndividual2!C151</f>
        <v>Botiquín primeros auxilios</v>
      </c>
      <c r="D150" s="11" t="str">
        <f>CosteoIndividual2!D151</f>
        <v xml:space="preserve">Botiquín portátil con insumos básicos para atención de emergencias: vendas, gasas estériles, alcohol, antiséptico, tijeras, guantes desechables, micropore, curas. Conforme al cumplimiento de normatividad de seguridad en el trabajo. </v>
      </c>
      <c r="E150" s="20" t="str">
        <f>CosteoIndividual2!F151</f>
        <v>UN</v>
      </c>
      <c r="F150" s="20">
        <f>CosteoIndividual2!G151</f>
        <v>1</v>
      </c>
      <c r="G150" s="21">
        <f>CosteoIndividual2!K151</f>
        <v>44287</v>
      </c>
      <c r="H150" s="21">
        <f>CosteoIndividual2!L151</f>
        <v>44287</v>
      </c>
      <c r="I150" s="20" t="str">
        <f>CosteoIndividual2!M151</f>
        <v>FDLB-ES-C-099-2026 MACRO 7</v>
      </c>
      <c r="J150" s="18">
        <f>CosteoIndividual2!N151</f>
        <v>488.00002017494904</v>
      </c>
      <c r="K150" s="17">
        <f>CosteoIndividual2!O151</f>
        <v>1.1019116509722066E-2</v>
      </c>
      <c r="L150" s="3" t="str">
        <f t="shared" si="2"/>
        <v>Promedio</v>
      </c>
      <c r="M150" s="23"/>
    </row>
    <row r="151" spans="2:13" s="4" customFormat="1" ht="31.5" customHeight="1" x14ac:dyDescent="0.25">
      <c r="B151" s="19">
        <f>CosteoIndividual2!B152</f>
        <v>146</v>
      </c>
      <c r="C151" s="11" t="str">
        <f>CosteoIndividual2!C152</f>
        <v>Canastilla plástica agrícola (35 litros)</v>
      </c>
      <c r="D151" s="11" t="str">
        <f>CosteoIndividual2!D152</f>
        <v xml:space="preserve">Canastilla de polipropileno de alta densidad (HDPE), resistente y apilable. Capacidad de 35-40 litros. Con ventilación. Dimensiones aprox. 50x35x25 cm. </v>
      </c>
      <c r="E151" s="20" t="str">
        <f>CosteoIndividual2!F152</f>
        <v>UN</v>
      </c>
      <c r="F151" s="20">
        <f>CosteoIndividual2!G152</f>
        <v>1</v>
      </c>
      <c r="G151" s="21">
        <f>CosteoIndividual2!K152</f>
        <v>22270</v>
      </c>
      <c r="H151" s="21">
        <f>CosteoIndividual2!L152</f>
        <v>22270</v>
      </c>
      <c r="I151" s="20" t="str">
        <f>CosteoIndividual2!M152</f>
        <v>FDLB-ES-C-099-2026 MACRO 7</v>
      </c>
      <c r="J151" s="18">
        <f>CosteoIndividual2!N152</f>
        <v>245.39429585940204</v>
      </c>
      <c r="K151" s="17">
        <f>CosteoIndividual2!O152</f>
        <v>1.1019116509722026E-2</v>
      </c>
      <c r="L151" s="3" t="str">
        <f t="shared" si="2"/>
        <v>Promedio</v>
      </c>
      <c r="M151" s="23"/>
    </row>
    <row r="152" spans="2:13" s="4" customFormat="1" ht="31.5" customHeight="1" x14ac:dyDescent="0.25">
      <c r="B152" s="19">
        <f>CosteoIndividual2!B153</f>
        <v>147</v>
      </c>
      <c r="C152" s="11" t="str">
        <f>CosteoIndividual2!C153</f>
        <v>Cajones de madera</v>
      </c>
      <c r="D152" s="11" t="str">
        <f>CosteoIndividual2!D153</f>
        <v>Elaborados con madera de pino o similar, tratada para resistir la humedad y plagas. Diseño robusto y fácil de armar. Dimensiones variables, adaptables al espacio de la huerta urbana. Usados para la siembra directa de hortalizas o como estructuras de soporte.</v>
      </c>
      <c r="E152" s="20" t="str">
        <f>CosteoIndividual2!F153</f>
        <v>UN</v>
      </c>
      <c r="F152" s="20">
        <f>CosteoIndividual2!G153</f>
        <v>1</v>
      </c>
      <c r="G152" s="21">
        <f>CosteoIndividual2!K153</f>
        <v>141717</v>
      </c>
      <c r="H152" s="21">
        <f>CosteoIndividual2!L153</f>
        <v>141717</v>
      </c>
      <c r="I152" s="20" t="str">
        <f>CosteoIndividual2!M153</f>
        <v>FDLB-ES-C-099-2026 MACRO 7</v>
      </c>
      <c r="J152" s="18">
        <f>CosteoIndividual2!N153</f>
        <v>1561.6000645598424</v>
      </c>
      <c r="K152" s="17">
        <f>CosteoIndividual2!O153</f>
        <v>1.1019116509722104E-2</v>
      </c>
      <c r="L152" s="3" t="str">
        <f t="shared" si="2"/>
        <v>Promedio</v>
      </c>
      <c r="M152" s="23"/>
    </row>
    <row r="153" spans="2:13" s="4" customFormat="1" ht="31.5" customHeight="1" x14ac:dyDescent="0.25">
      <c r="B153" s="19">
        <f>CosteoIndividual2!B154</f>
        <v>148</v>
      </c>
      <c r="C153" s="11" t="str">
        <f>CosteoIndividual2!C154</f>
        <v>Maceta plástica</v>
      </c>
      <c r="D153" s="11" t="str">
        <f>CosteoIndividual2!D154</f>
        <v xml:space="preserve">Maceta plástica rectangular de 15 cm x 19 cm x 59 cm, capacidad en volumen 16.8 L </v>
      </c>
      <c r="E153" s="20" t="str">
        <f>CosteoIndividual2!F154</f>
        <v>UN</v>
      </c>
      <c r="F153" s="20">
        <f>CosteoIndividual2!G154</f>
        <v>1</v>
      </c>
      <c r="G153" s="21">
        <f>CosteoIndividual2!K154</f>
        <v>22270</v>
      </c>
      <c r="H153" s="21">
        <f>CosteoIndividual2!L154</f>
        <v>22270</v>
      </c>
      <c r="I153" s="20" t="str">
        <f>CosteoIndividual2!M154</f>
        <v>FDLB-ES-C-099-2026 MACRO 7</v>
      </c>
      <c r="J153" s="18">
        <f>CosteoIndividual2!N154</f>
        <v>245.39429585940204</v>
      </c>
      <c r="K153" s="17">
        <f>CosteoIndividual2!O154</f>
        <v>1.1019116509722026E-2</v>
      </c>
      <c r="L153" s="3" t="str">
        <f t="shared" si="2"/>
        <v>Promedio</v>
      </c>
      <c r="M153" s="23"/>
    </row>
    <row r="154" spans="2:13" s="4" customFormat="1" ht="31.5" customHeight="1" x14ac:dyDescent="0.25">
      <c r="B154" s="19">
        <f>CosteoIndividual2!B155</f>
        <v>149</v>
      </c>
      <c r="C154" s="11" t="str">
        <f>CosteoIndividual2!C155</f>
        <v>Bolsas de cultivo vertical</v>
      </c>
      <c r="D154" s="11" t="str">
        <f>CosteoIndividual2!D155</f>
        <v>Bolsas de tela geotextil o plástico resistente (PVC). Con seis bolsillos o compartimentos para plantas individuales. Diseñadas para ser colgadas en muros o paredes. Material resistente a los rayos UV y al agua. Ideales para cultivar en espacios reducidos.</v>
      </c>
      <c r="E154" s="20" t="str">
        <f>CosteoIndividual2!F155</f>
        <v>UN</v>
      </c>
      <c r="F154" s="20">
        <f>CosteoIndividual2!G155</f>
        <v>1</v>
      </c>
      <c r="G154" s="21">
        <f>CosteoIndividual2!K155</f>
        <v>16702</v>
      </c>
      <c r="H154" s="21">
        <f>CosteoIndividual2!L155</f>
        <v>16702</v>
      </c>
      <c r="I154" s="20" t="str">
        <f>CosteoIndividual2!M155</f>
        <v>FDLB-ES-C-099-2026 MACRO 7</v>
      </c>
      <c r="J154" s="18">
        <f>CosteoIndividual2!N155</f>
        <v>184.04572189455382</v>
      </c>
      <c r="K154" s="17">
        <f>CosteoIndividual2!O155</f>
        <v>1.1019116509722163E-2</v>
      </c>
      <c r="L154" s="3" t="str">
        <f t="shared" si="2"/>
        <v>Promedio</v>
      </c>
      <c r="M154" s="23"/>
    </row>
    <row r="155" spans="2:13" s="4" customFormat="1" ht="31.5" customHeight="1" x14ac:dyDescent="0.25">
      <c r="B155" s="19">
        <f>CosteoIndividual2!B156</f>
        <v>150</v>
      </c>
      <c r="C155" s="11" t="str">
        <f>CosteoIndividual2!C156</f>
        <v>Biofertilizante líquido (1 litro)</v>
      </c>
      <c r="D155" s="11" t="str">
        <f>CosteoIndividual2!D156</f>
        <v xml:space="preserve">Abono líquido a base de microorganismos benéficos, enriquecido con nutrientes. Densidad: 1.0 a 1.2 g/cm3. Contenido de nitrógeno, fósforo, potasio. Registro ICA. </v>
      </c>
      <c r="E155" s="20" t="str">
        <f>CosteoIndividual2!F156</f>
        <v>UN</v>
      </c>
      <c r="F155" s="20">
        <f>CosteoIndividual2!G156</f>
        <v>1</v>
      </c>
      <c r="G155" s="21">
        <f>CosteoIndividual2!K156</f>
        <v>46564</v>
      </c>
      <c r="H155" s="21">
        <f>CosteoIndividual2!L156</f>
        <v>46564</v>
      </c>
      <c r="I155" s="20" t="str">
        <f>CosteoIndividual2!M156</f>
        <v>FDLB-ES-C-099-2026 MACRO 7</v>
      </c>
      <c r="J155" s="18">
        <f>CosteoIndividual2!N156</f>
        <v>513.09716406966015</v>
      </c>
      <c r="K155" s="17">
        <f>CosteoIndividual2!O156</f>
        <v>1.1019116509722053E-2</v>
      </c>
      <c r="L155" s="3" t="str">
        <f t="shared" si="2"/>
        <v>Promedio</v>
      </c>
      <c r="M155" s="23"/>
    </row>
    <row r="156" spans="2:13" s="4" customFormat="1" ht="31.5" customHeight="1" x14ac:dyDescent="0.25">
      <c r="B156" s="19">
        <f>CosteoIndividual2!B157</f>
        <v>151</v>
      </c>
      <c r="C156" s="11" t="str">
        <f>CosteoIndividual2!C157</f>
        <v>Cascarilla de arroz negra</v>
      </c>
      <c r="D156" s="11" t="str">
        <f>CosteoIndividual2!D157</f>
        <v xml:space="preserve">También conocida como cascarilla de arroz carbonizada, libre de patógenos, plagas y semillas de malezas, pH alcalino (típicamente superior a 8.0), lo que la hace ideal para corregir la acidez de otros sustratos o suelos. Densidad baja y una alta porosidad, que mejoran significativamente la aireación, el drenaje y previenen la compactación. Presentación en bulto. </v>
      </c>
      <c r="E156" s="20" t="str">
        <f>CosteoIndividual2!F157</f>
        <v>L</v>
      </c>
      <c r="F156" s="20">
        <f>CosteoIndividual2!G157</f>
        <v>100</v>
      </c>
      <c r="G156" s="21">
        <f>CosteoIndividual2!K157</f>
        <v>36442</v>
      </c>
      <c r="H156" s="21">
        <f>CosteoIndividual2!L157</f>
        <v>3644200</v>
      </c>
      <c r="I156" s="20" t="str">
        <f>CosteoIndividual2!M157</f>
        <v>FDLB-ES-C-099-2026 MACRO 7</v>
      </c>
      <c r="J156" s="18">
        <f>CosteoIndividual2!N157</f>
        <v>401.55430231539015</v>
      </c>
      <c r="K156" s="17">
        <f>CosteoIndividual2!O157</f>
        <v>1.1019116509722161E-2</v>
      </c>
      <c r="L156" s="3" t="str">
        <f t="shared" si="2"/>
        <v>Promedio</v>
      </c>
      <c r="M156" s="23"/>
    </row>
    <row r="157" spans="2:13" s="4" customFormat="1" ht="31.5" customHeight="1" x14ac:dyDescent="0.25">
      <c r="B157" s="19">
        <f>CosteoIndividual2!B158</f>
        <v>152</v>
      </c>
      <c r="C157" s="11" t="str">
        <f>CosteoIndividual2!C158</f>
        <v>Sulfato de cobre</v>
      </c>
      <c r="D157" s="11" t="str">
        <f>CosteoIndividual2!D158</f>
        <v>Fungicida y bactericida. Contenido mínimo de cobre (Cu) del 25%. Polvo o gránulos solubles. Presentación en kilogramos. Registro ICA.</v>
      </c>
      <c r="E157" s="20" t="str">
        <f>CosteoIndividual2!F158</f>
        <v>KG</v>
      </c>
      <c r="F157" s="20">
        <f>CosteoIndividual2!G158</f>
        <v>1</v>
      </c>
      <c r="G157" s="21">
        <f>CosteoIndividual2!K158</f>
        <v>35429</v>
      </c>
      <c r="H157" s="21">
        <f>CosteoIndividual2!L158</f>
        <v>35429</v>
      </c>
      <c r="I157" s="20" t="str">
        <f>CosteoIndividual2!M158</f>
        <v>FDLB-ES-C-099-2026 MACRO 7</v>
      </c>
      <c r="J157" s="18">
        <f>CosteoIndividual2!N158</f>
        <v>390.4000161399606</v>
      </c>
      <c r="K157" s="17">
        <f>CosteoIndividual2!O158</f>
        <v>1.1019116509722104E-2</v>
      </c>
      <c r="L157" s="3" t="str">
        <f t="shared" si="2"/>
        <v>Promedio</v>
      </c>
      <c r="M157" s="23"/>
    </row>
    <row r="158" spans="2:13" s="4" customFormat="1" ht="31.5" customHeight="1" x14ac:dyDescent="0.25">
      <c r="B158" s="19">
        <f>CosteoIndividual2!B159</f>
        <v>153</v>
      </c>
      <c r="C158" s="11" t="str">
        <f>CosteoIndividual2!C159</f>
        <v>Sulfato de zinc</v>
      </c>
      <c r="D158" s="11" t="str">
        <f>CosteoIndividual2!D159</f>
        <v>Fuente de zinc (Zn), micronutriente esencial para las plantas. Contenido mínimo de zinc (Zn) del 35%. Soluble en agua. Presentación en kilogramos. Registro ICA.</v>
      </c>
      <c r="E158" s="20" t="str">
        <f>CosteoIndividual2!F159</f>
        <v>KG</v>
      </c>
      <c r="F158" s="20">
        <f>CosteoIndividual2!G159</f>
        <v>1</v>
      </c>
      <c r="G158" s="21">
        <f>CosteoIndividual2!K159</f>
        <v>25307</v>
      </c>
      <c r="H158" s="21">
        <f>CosteoIndividual2!L159</f>
        <v>25307</v>
      </c>
      <c r="I158" s="20" t="str">
        <f>CosteoIndividual2!M159</f>
        <v>FDLB-ES-C-099-2026 MACRO 7</v>
      </c>
      <c r="J158" s="18">
        <f>CosteoIndividual2!N159</f>
        <v>278.85715438568457</v>
      </c>
      <c r="K158" s="17">
        <f>CosteoIndividual2!O159</f>
        <v>1.1019116509722041E-2</v>
      </c>
      <c r="L158" s="3" t="str">
        <f t="shared" si="2"/>
        <v>Promedio</v>
      </c>
      <c r="M158" s="23"/>
    </row>
    <row r="159" spans="2:13" s="4" customFormat="1" ht="31.5" customHeight="1" x14ac:dyDescent="0.25">
      <c r="B159" s="19">
        <f>CosteoIndividual2!B160</f>
        <v>154</v>
      </c>
      <c r="C159" s="11" t="str">
        <f>CosteoIndividual2!C160</f>
        <v>Sulfato de magnesio</v>
      </c>
      <c r="D159" s="11" t="str">
        <f>CosteoIndividual2!D160</f>
        <v>Fuente de magnesio (Mg), nutriente esencial para la fotosíntesis. Contenido mínimo de óxido de magnesio (MgO) del 15%. Soluble en agua. Presentación en kilogramos. Registro ICA.</v>
      </c>
      <c r="E159" s="20" t="str">
        <f>CosteoIndividual2!F160</f>
        <v>KG</v>
      </c>
      <c r="F159" s="20">
        <f>CosteoIndividual2!G160</f>
        <v>1</v>
      </c>
      <c r="G159" s="21">
        <f>CosteoIndividual2!K160</f>
        <v>16196</v>
      </c>
      <c r="H159" s="21">
        <f>CosteoIndividual2!L160</f>
        <v>16196</v>
      </c>
      <c r="I159" s="20" t="str">
        <f>CosteoIndividual2!M160</f>
        <v>FDLB-ES-C-099-2026 MACRO 7</v>
      </c>
      <c r="J159" s="18">
        <f>CosteoIndividual2!N160</f>
        <v>178.46857880683882</v>
      </c>
      <c r="K159" s="17">
        <f>CosteoIndividual2!O160</f>
        <v>1.1019116509722085E-2</v>
      </c>
      <c r="L159" s="3" t="str">
        <f t="shared" si="2"/>
        <v>Promedio</v>
      </c>
      <c r="M159" s="23"/>
    </row>
    <row r="160" spans="2:13" s="4" customFormat="1" ht="31.5" customHeight="1" x14ac:dyDescent="0.25">
      <c r="B160" s="19">
        <f>CosteoIndividual2!B161</f>
        <v>155</v>
      </c>
      <c r="C160" s="11" t="str">
        <f>CosteoIndividual2!C161</f>
        <v>Tierra negra abonada</v>
      </c>
      <c r="D160" s="11" t="str">
        <f>CosteoIndividual2!D161</f>
        <v>Tierra negra con abono orgánico (compost, humus) y/o inorgánico. Contenido de materia orgánica superior al 20%. pH neutro (6.0-7.0). Granulometría media, buena capacidad de retención de agua y nutrientes. Libre de impurezas, patógenos y/o malezas. Presentación bulto de 25 kg</v>
      </c>
      <c r="E160" s="20" t="str">
        <f>CosteoIndividual2!F161</f>
        <v>BT</v>
      </c>
      <c r="F160" s="20">
        <f>CosteoIndividual2!G161</f>
        <v>1</v>
      </c>
      <c r="G160" s="21">
        <f>CosteoIndividual2!K161</f>
        <v>37454</v>
      </c>
      <c r="H160" s="21">
        <f>CosteoIndividual2!L161</f>
        <v>37454</v>
      </c>
      <c r="I160" s="20" t="str">
        <f>CosteoIndividual2!M161</f>
        <v>FDLB-ES-C-099-2026 MACRO 7</v>
      </c>
      <c r="J160" s="18">
        <f>CosteoIndividual2!N161</f>
        <v>412.70858849081662</v>
      </c>
      <c r="K160" s="17">
        <f>CosteoIndividual2!O161</f>
        <v>1.1019116509722133E-2</v>
      </c>
      <c r="L160" s="3" t="str">
        <f t="shared" si="2"/>
        <v>Promedio</v>
      </c>
      <c r="M160" s="23"/>
    </row>
    <row r="161" spans="2:13" s="4" customFormat="1" ht="31.5" customHeight="1" x14ac:dyDescent="0.25">
      <c r="B161" s="19">
        <f>CosteoIndividual2!B162</f>
        <v>156</v>
      </c>
      <c r="C161" s="11" t="str">
        <f>CosteoIndividual2!C162</f>
        <v>Bioinsumo de uso agrícola para control de insectos: Beauveria bassiana y Bacillus thuringiensis, polvo mojable</v>
      </c>
      <c r="D161" s="11" t="str">
        <f>CosteoIndividual2!D162</f>
        <v>Insecticida biológico en formulación de polvo mojable. Concentración de esporas de Beauveria bassiana y toxinas de Bacillus thuringiensis (Bt). Eficaz contra plagas como larvas y pupas de insectos. Envase de 500 gramos. Registro ICA.</v>
      </c>
      <c r="E161" s="20" t="str">
        <f>CosteoIndividual2!F162</f>
        <v>UN</v>
      </c>
      <c r="F161" s="20">
        <f>CosteoIndividual2!G162</f>
        <v>1</v>
      </c>
      <c r="G161" s="21">
        <f>CosteoIndividual2!K162</f>
        <v>46564</v>
      </c>
      <c r="H161" s="21">
        <f>CosteoIndividual2!L162</f>
        <v>46564</v>
      </c>
      <c r="I161" s="20" t="str">
        <f>CosteoIndividual2!M162</f>
        <v>FDLB-ES-C-099-2026 MACRO 7</v>
      </c>
      <c r="J161" s="18">
        <f>CosteoIndividual2!N162</f>
        <v>513.09716406966015</v>
      </c>
      <c r="K161" s="17">
        <f>CosteoIndividual2!O162</f>
        <v>1.1019116509722053E-2</v>
      </c>
      <c r="L161" s="3" t="str">
        <f t="shared" si="2"/>
        <v>Promedio</v>
      </c>
      <c r="M161" s="23"/>
    </row>
    <row r="162" spans="2:13" s="4" customFormat="1" ht="31.5" customHeight="1" x14ac:dyDescent="0.25">
      <c r="B162" s="19">
        <f>CosteoIndividual2!B163</f>
        <v>157</v>
      </c>
      <c r="C162" s="11" t="str">
        <f>CosteoIndividual2!C163</f>
        <v>Bioinsumo de uso agrícola para control de insectos: Lecanicillium lecanii, polvo mojable</v>
      </c>
      <c r="D162" s="11" t="str">
        <f>CosteoIndividual2!D163</f>
        <v>Insecticida biológico a base de esporas de Lecanicillium lecanii. Formulación en polvo mojable. Eficaz para el control de plagas como mosca blanca, pulgones y trips. Envase de 500 gramos. Registro ICA.</v>
      </c>
      <c r="E162" s="20" t="str">
        <f>CosteoIndividual2!F163</f>
        <v>UN</v>
      </c>
      <c r="F162" s="20">
        <f>CosteoIndividual2!G163</f>
        <v>1</v>
      </c>
      <c r="G162" s="21">
        <f>CosteoIndividual2!K163</f>
        <v>68682</v>
      </c>
      <c r="H162" s="21">
        <f>CosteoIndividual2!L163</f>
        <v>68682</v>
      </c>
      <c r="I162" s="20" t="str">
        <f>CosteoIndividual2!M163</f>
        <v>FDLB-ES-C-099-2026 MACRO 7</v>
      </c>
      <c r="J162" s="18">
        <f>CosteoIndividual2!N163</f>
        <v>756.81831700275711</v>
      </c>
      <c r="K162" s="17">
        <f>CosteoIndividual2!O163</f>
        <v>1.1019116509722175E-2</v>
      </c>
      <c r="L162" s="3" t="str">
        <f t="shared" si="2"/>
        <v>Promedio</v>
      </c>
      <c r="M162" s="23"/>
    </row>
    <row r="163" spans="2:13" s="4" customFormat="1" ht="31.5" customHeight="1" x14ac:dyDescent="0.25">
      <c r="B163" s="19">
        <f>CosteoIndividual2!B164</f>
        <v>158</v>
      </c>
      <c r="C163" s="11" t="str">
        <f>CosteoIndividual2!C164</f>
        <v>Bioinsumo de uso agrícola para control de nemátodos: Paecilomyces lilacinus, polvo mojable</v>
      </c>
      <c r="D163" s="11" t="str">
        <f>CosteoIndividual2!D164</f>
        <v>Nematicida biológico en polvo mojable. Concentración de esporas de Paecilomyces lilacinus. Control de nemátodos agalladores y lesionadores. Envase de 500 gramos. Registro ICA.</v>
      </c>
      <c r="E163" s="20" t="str">
        <f>CosteoIndividual2!F164</f>
        <v>UN</v>
      </c>
      <c r="F163" s="20">
        <f>CosteoIndividual2!G164</f>
        <v>1</v>
      </c>
      <c r="G163" s="21">
        <f>CosteoIndividual2!K164</f>
        <v>60736</v>
      </c>
      <c r="H163" s="21">
        <f>CosteoIndividual2!L164</f>
        <v>60736</v>
      </c>
      <c r="I163" s="20" t="str">
        <f>CosteoIndividual2!M164</f>
        <v>FDLB-ES-C-099-2026 MACRO 7</v>
      </c>
      <c r="J163" s="18">
        <f>CosteoIndividual2!N164</f>
        <v>669.25717052564619</v>
      </c>
      <c r="K163" s="17">
        <f>CosteoIndividual2!O164</f>
        <v>1.1019116509722093E-2</v>
      </c>
      <c r="L163" s="3" t="str">
        <f t="shared" si="2"/>
        <v>Promedio</v>
      </c>
      <c r="M163" s="23"/>
    </row>
    <row r="164" spans="2:13" s="4" customFormat="1" ht="31.5" customHeight="1" x14ac:dyDescent="0.25">
      <c r="B164" s="19">
        <f>CosteoIndividual2!B165</f>
        <v>159</v>
      </c>
      <c r="C164" s="11" t="str">
        <f>CosteoIndividual2!C165</f>
        <v>Bioinsumo de uso agrícola para control de enfermedades: Burkholderia cepacia, líquido presentación de 1 Litro</v>
      </c>
      <c r="D164" s="11" t="str">
        <f>CosteoIndividual2!D165</f>
        <v>Biofungicida y bactericida biológico líquido. Concentración de cepas de Burkholderia cepacia. Control de enfermedades del suelo como Fusarium y Pythium. Envase de 1 litro. Registro ICA.</v>
      </c>
      <c r="E164" s="20" t="str">
        <f>CosteoIndividual2!F165</f>
        <v>UN</v>
      </c>
      <c r="F164" s="20">
        <f>CosteoIndividual2!G165</f>
        <v>1</v>
      </c>
      <c r="G164" s="21">
        <f>CosteoIndividual2!K165</f>
        <v>86043</v>
      </c>
      <c r="H164" s="21">
        <f>CosteoIndividual2!L165</f>
        <v>86043</v>
      </c>
      <c r="I164" s="20" t="str">
        <f>CosteoIndividual2!M165</f>
        <v>FDLB-ES-C-099-2026 MACRO 7</v>
      </c>
      <c r="J164" s="18">
        <f>CosteoIndividual2!N165</f>
        <v>948.11432491132882</v>
      </c>
      <c r="K164" s="17">
        <f>CosteoIndividual2!O165</f>
        <v>1.1019116509722055E-2</v>
      </c>
      <c r="L164" s="3" t="str">
        <f t="shared" si="2"/>
        <v>Promedio</v>
      </c>
      <c r="M164" s="23"/>
    </row>
    <row r="165" spans="2:13" s="4" customFormat="1" ht="31.5" customHeight="1" x14ac:dyDescent="0.25">
      <c r="B165" s="19">
        <f>CosteoIndividual2!B166</f>
        <v>160</v>
      </c>
      <c r="C165" s="11" t="str">
        <f>CosteoIndividual2!C166</f>
        <v>Bioinsumo de uso agrícola para control de enfermedades: Trichoderma, polvo mojable</v>
      </c>
      <c r="D165" s="11" t="str">
        <f>CosteoIndividual2!D166</f>
        <v>Biofungicida a base de esporas de Trichoderma. Polvo mojable. Control de enfermedades de suelo y foliares como Rhizoctonia, Sclerotinia y Botrytis. Envase de 500 gramos. Registro ICA.</v>
      </c>
      <c r="E165" s="20" t="str">
        <f>CosteoIndividual2!F166</f>
        <v>UN</v>
      </c>
      <c r="F165" s="20">
        <f>CosteoIndividual2!G166</f>
        <v>1</v>
      </c>
      <c r="G165" s="21">
        <f>CosteoIndividual2!K166</f>
        <v>47577</v>
      </c>
      <c r="H165" s="21">
        <f>CosteoIndividual2!L166</f>
        <v>47577</v>
      </c>
      <c r="I165" s="20" t="str">
        <f>CosteoIndividual2!M166</f>
        <v>FDLB-ES-C-099-2026 MACRO 7</v>
      </c>
      <c r="J165" s="18">
        <f>CosteoIndividual2!N166</f>
        <v>524.25145024508663</v>
      </c>
      <c r="K165" s="17">
        <f>CosteoIndividual2!O166</f>
        <v>1.1019116509722034E-2</v>
      </c>
      <c r="L165" s="3" t="str">
        <f t="shared" si="2"/>
        <v>Promedio</v>
      </c>
      <c r="M165" s="23"/>
    </row>
    <row r="166" spans="2:13" s="4" customFormat="1" ht="31.5" customHeight="1" x14ac:dyDescent="0.25">
      <c r="B166" s="19">
        <f>CosteoIndividual2!B167</f>
        <v>161</v>
      </c>
      <c r="C166" s="11" t="str">
        <f>CosteoIndividual2!C167</f>
        <v>Alquiler Sillas</v>
      </c>
      <c r="D166" s="11" t="str">
        <f>CosteoIndividual2!D167</f>
        <v>plásticas o tipo auditorio sin brazos 1 metro de alto de cuatro patas, color blanco, y cuadradas</v>
      </c>
      <c r="E166" s="20" t="str">
        <f>CosteoIndividual2!F167</f>
        <v>UN</v>
      </c>
      <c r="F166" s="20">
        <f>CosteoIndividual2!G167</f>
        <v>1</v>
      </c>
      <c r="G166" s="21">
        <f>CosteoIndividual2!K167</f>
        <v>1518</v>
      </c>
      <c r="H166" s="21">
        <f>CosteoIndividual2!L167</f>
        <v>1518</v>
      </c>
      <c r="I166" s="20" t="str">
        <f>CosteoIndividual2!M167</f>
        <v>FDLB-ES-C-099-2026 MACRO 7</v>
      </c>
      <c r="J166" s="18">
        <f>CosteoIndividual2!N167</f>
        <v>16.731429263141131</v>
      </c>
      <c r="K166" s="17">
        <f>CosteoIndividual2!O167</f>
        <v>1.1019116509722078E-2</v>
      </c>
      <c r="L166" s="3" t="str">
        <f t="shared" si="2"/>
        <v>Promedio</v>
      </c>
      <c r="M166" s="23"/>
    </row>
    <row r="167" spans="2:13" s="4" customFormat="1" ht="31.5" customHeight="1" x14ac:dyDescent="0.25">
      <c r="B167" s="19">
        <f>CosteoIndividual2!B168</f>
        <v>162</v>
      </c>
      <c r="C167" s="11" t="str">
        <f>CosteoIndividual2!C168</f>
        <v>Alquiler  Sonido profesional</v>
      </c>
      <c r="D167" s="11" t="str">
        <f>CosteoIndividual2!D168</f>
        <v>Compuesto por consola, amplificación, dos (2) parlantes activos, dos (2) micrófonos inalámbricos y cableado completo</v>
      </c>
      <c r="E167" s="20" t="str">
        <f>CosteoIndividual2!F168</f>
        <v>UN</v>
      </c>
      <c r="F167" s="20">
        <f>CosteoIndividual2!G168</f>
        <v>1</v>
      </c>
      <c r="G167" s="21">
        <f>CosteoIndividual2!K168</f>
        <v>1518400</v>
      </c>
      <c r="H167" s="21">
        <f>CosteoIndividual2!L168</f>
        <v>1518400</v>
      </c>
      <c r="I167" s="20" t="str">
        <f>CosteoIndividual2!M168</f>
        <v>FDLB-ES-C-099-2026 MACRO 7</v>
      </c>
      <c r="J167" s="18">
        <f>CosteoIndividual2!N168</f>
        <v>16731.429263141141</v>
      </c>
      <c r="K167" s="17">
        <f>CosteoIndividual2!O168</f>
        <v>1.1019116509722085E-2</v>
      </c>
      <c r="L167" s="3" t="str">
        <f t="shared" si="2"/>
        <v>Promedio</v>
      </c>
      <c r="M167" s="23"/>
    </row>
    <row r="168" spans="2:13" s="4" customFormat="1" ht="31.5" customHeight="1" x14ac:dyDescent="0.25">
      <c r="B168" s="19">
        <f>CosteoIndividual2!B169</f>
        <v>163</v>
      </c>
      <c r="C168" s="11" t="str">
        <f>CosteoIndividual2!C169</f>
        <v>Alquiler Espacio</v>
      </c>
      <c r="D168" s="11" t="str">
        <f>CosteoIndividual2!D169</f>
        <v>Alquiler de espacio abierto con condiciones de accesibilidad</v>
      </c>
      <c r="E168" s="20" t="str">
        <f>CosteoIndividual2!F169</f>
        <v>UN</v>
      </c>
      <c r="F168" s="20">
        <f>CosteoIndividual2!G169</f>
        <v>1</v>
      </c>
      <c r="G168" s="21">
        <f>CosteoIndividual2!K169</f>
        <v>2024534</v>
      </c>
      <c r="H168" s="21">
        <f>CosteoIndividual2!L169</f>
        <v>2024534</v>
      </c>
      <c r="I168" s="20" t="str">
        <f>CosteoIndividual2!M169</f>
        <v>FDLB-ES-C-099-2026 MACRO 7</v>
      </c>
      <c r="J168" s="18">
        <f>CosteoIndividual2!N169</f>
        <v>22308.5723508548</v>
      </c>
      <c r="K168" s="17">
        <f>CosteoIndividual2!O169</f>
        <v>1.1019116509722057E-2</v>
      </c>
      <c r="L168" s="3" t="str">
        <f t="shared" si="2"/>
        <v>Promedio</v>
      </c>
      <c r="M168" s="23"/>
    </row>
    <row r="169" spans="2:13" s="4" customFormat="1" ht="31.5" customHeight="1" x14ac:dyDescent="0.25">
      <c r="B169" s="19">
        <f>CosteoIndividual2!B170</f>
        <v>164</v>
      </c>
      <c r="C169" s="11" t="str">
        <f>CosteoIndividual2!C170</f>
        <v>Alquiler Espacio</v>
      </c>
      <c r="D169" s="11" t="str">
        <f>CosteoIndividual2!D170</f>
        <v xml:space="preserve">Alquiler de espacio cerrado con condiciones de accesibilidad para personas con discapacidad con instalaciones de energía </v>
      </c>
      <c r="E169" s="20" t="str">
        <f>CosteoIndividual2!F170</f>
        <v>UN</v>
      </c>
      <c r="F169" s="20">
        <f>CosteoIndividual2!G170</f>
        <v>1</v>
      </c>
      <c r="G169" s="21">
        <f>CosteoIndividual2!K170</f>
        <v>5061334</v>
      </c>
      <c r="H169" s="21">
        <f>CosteoIndividual2!L170</f>
        <v>5061334</v>
      </c>
      <c r="I169" s="20" t="str">
        <f>CosteoIndividual2!M170</f>
        <v>FDLB-ES-C-099-2026 MACRO 7</v>
      </c>
      <c r="J169" s="18">
        <f>CosteoIndividual2!N170</f>
        <v>55771.430877137049</v>
      </c>
      <c r="K169" s="17">
        <f>CosteoIndividual2!O170</f>
        <v>1.1019116509722067E-2</v>
      </c>
      <c r="L169" s="3" t="str">
        <f t="shared" si="2"/>
        <v>Promedio</v>
      </c>
      <c r="M169" s="23"/>
    </row>
    <row r="170" spans="2:13" s="4" customFormat="1" ht="31.5" customHeight="1" x14ac:dyDescent="0.25">
      <c r="B170" s="19">
        <f>CosteoIndividual2!B171</f>
        <v>165</v>
      </c>
      <c r="C170" s="11" t="str">
        <f>CosteoIndividual2!C171</f>
        <v>Alquiler video beam</v>
      </c>
      <c r="D170" s="11" t="str">
        <f>CosteoIndividual2!D171</f>
        <v xml:space="preserve"> o proyector multimedia con mínimo 3.500 lúmenes, incluyendo cableado y soporte, para apoyo audiovisual en talleres formativos, capacitaciones y socialización de resultados</v>
      </c>
      <c r="E170" s="20" t="str">
        <f>CosteoIndividual2!F171</f>
        <v>UN</v>
      </c>
      <c r="F170" s="20">
        <f>CosteoIndividual2!G171</f>
        <v>1</v>
      </c>
      <c r="G170" s="21">
        <f>CosteoIndividual2!K171</f>
        <v>506133</v>
      </c>
      <c r="H170" s="21">
        <f>CosteoIndividual2!L171</f>
        <v>506133</v>
      </c>
      <c r="I170" s="20" t="str">
        <f>CosteoIndividual2!M171</f>
        <v>FDLB-ES-C-099-2026 MACRO 7</v>
      </c>
      <c r="J170" s="18">
        <f>CosteoIndividual2!N171</f>
        <v>5577.1430877137</v>
      </c>
      <c r="K170" s="17">
        <f>CosteoIndividual2!O171</f>
        <v>1.1019116509722057E-2</v>
      </c>
      <c r="L170" s="3" t="str">
        <f t="shared" si="2"/>
        <v>Promedio</v>
      </c>
      <c r="M170" s="23"/>
    </row>
    <row r="171" spans="2:13" s="4" customFormat="1" ht="31.5" customHeight="1" x14ac:dyDescent="0.25">
      <c r="B171" s="19">
        <f>CosteoIndividual2!B172</f>
        <v>166</v>
      </c>
      <c r="C171" s="11" t="str">
        <f>CosteoIndividual2!C172</f>
        <v>Alquiler Pantalla de proyeccion</v>
      </c>
      <c r="D171" s="11" t="str">
        <f>CosteoIndividual2!D172</f>
        <v>tipo trípode o enrollable de mínimo 100 pulgadas, para presentaciones pedagógicas y divulgación de contenidos ambientales.</v>
      </c>
      <c r="E171" s="20" t="str">
        <f>CosteoIndividual2!F172</f>
        <v>UN</v>
      </c>
      <c r="F171" s="20">
        <f>CosteoIndividual2!G172</f>
        <v>1</v>
      </c>
      <c r="G171" s="21">
        <f>CosteoIndividual2!K172</f>
        <v>202453</v>
      </c>
      <c r="H171" s="21">
        <f>CosteoIndividual2!L172</f>
        <v>202453</v>
      </c>
      <c r="I171" s="20" t="str">
        <f>CosteoIndividual2!M172</f>
        <v>FDLB-ES-C-099-2026 MACRO 7</v>
      </c>
      <c r="J171" s="18">
        <f>CosteoIndividual2!N172</f>
        <v>2230.8572350854765</v>
      </c>
      <c r="K171" s="17">
        <f>CosteoIndividual2!O172</f>
        <v>1.1019116509722041E-2</v>
      </c>
      <c r="L171" s="3" t="str">
        <f t="shared" si="2"/>
        <v>Promedio</v>
      </c>
      <c r="M171" s="23"/>
    </row>
    <row r="172" spans="2:13" s="4" customFormat="1" ht="31.5" customHeight="1" x14ac:dyDescent="0.25">
      <c r="B172" s="19">
        <f>CosteoIndividual2!B173</f>
        <v>167</v>
      </c>
      <c r="C172" s="11" t="str">
        <f>CosteoIndividual2!C173</f>
        <v>Alquiler Mesas</v>
      </c>
      <c r="D172" s="11" t="str">
        <f>CosteoIndividual2!D173</f>
        <v xml:space="preserve">plásticas rectangulares  4 patas </v>
      </c>
      <c r="E172" s="20" t="str">
        <f>CosteoIndividual2!F173</f>
        <v>UN</v>
      </c>
      <c r="F172" s="20">
        <f>CosteoIndividual2!G173</f>
        <v>1</v>
      </c>
      <c r="G172" s="21">
        <f>CosteoIndividual2!K173</f>
        <v>2531</v>
      </c>
      <c r="H172" s="21">
        <f>CosteoIndividual2!L173</f>
        <v>2531</v>
      </c>
      <c r="I172" s="20" t="str">
        <f>CosteoIndividual2!M173</f>
        <v>FDLB-ES-C-099-2026 MACRO 7</v>
      </c>
      <c r="J172" s="18">
        <f>CosteoIndividual2!N173</f>
        <v>27.885715438568447</v>
      </c>
      <c r="K172" s="17">
        <f>CosteoIndividual2!O173</f>
        <v>1.1019116509722038E-2</v>
      </c>
      <c r="L172" s="3" t="str">
        <f t="shared" si="2"/>
        <v>Promedio</v>
      </c>
      <c r="M172" s="23"/>
    </row>
    <row r="173" spans="2:13" s="4" customFormat="1" ht="31.5" customHeight="1" x14ac:dyDescent="0.25">
      <c r="B173" s="19">
        <f>CosteoIndividual2!B174</f>
        <v>168</v>
      </c>
      <c r="C173" s="11" t="str">
        <f>CosteoIndividual2!C174</f>
        <v>Alquiler Puntos Ecologicos</v>
      </c>
      <c r="D173" s="11" t="str">
        <f>CosteoIndividual2!D174</f>
        <v>puntos ecológicos móviles (estaciones de separación en la fuente) compuestos por mínimo tres (3) contenedores identificados, para actividades pedagógicas, talleres y demostración práctica en la comunidad.</v>
      </c>
      <c r="E173" s="20" t="str">
        <f>CosteoIndividual2!F174</f>
        <v>UN</v>
      </c>
      <c r="F173" s="20">
        <f>CosteoIndividual2!G174</f>
        <v>1</v>
      </c>
      <c r="G173" s="21">
        <f>CosteoIndividual2!K174</f>
        <v>151840</v>
      </c>
      <c r="H173" s="21">
        <f>CosteoIndividual2!L174</f>
        <v>151840</v>
      </c>
      <c r="I173" s="20" t="str">
        <f>CosteoIndividual2!M174</f>
        <v>FDLB-ES-C-099-2026 MACRO 7</v>
      </c>
      <c r="J173" s="18">
        <f>CosteoIndividual2!N174</f>
        <v>1673.1429263141035</v>
      </c>
      <c r="K173" s="17">
        <f>CosteoIndividual2!O174</f>
        <v>1.1019116509722015E-2</v>
      </c>
      <c r="L173" s="3" t="str">
        <f t="shared" si="2"/>
        <v>Promedio</v>
      </c>
      <c r="M173" s="23"/>
    </row>
    <row r="174" spans="2:13" s="4" customFormat="1" ht="31.5" customHeight="1" x14ac:dyDescent="0.25">
      <c r="B174" s="19">
        <f>CosteoIndividual2!B175</f>
        <v>169</v>
      </c>
      <c r="C174" s="11" t="str">
        <f>CosteoIndividual2!C175</f>
        <v xml:space="preserve">Herramientas </v>
      </c>
      <c r="D174" s="11" t="str">
        <f>CosteoIndividual2!D175</f>
        <v>herramientas menores comunitarias (palas, picas, rastrillos, regaderas, carretillas) para el desarrollo de jornadas prácticas de huertas urbanas y recuperación de entornos del eco-barrio.</v>
      </c>
      <c r="E174" s="20" t="str">
        <f>CosteoIndividual2!F175</f>
        <v>UN</v>
      </c>
      <c r="F174" s="20">
        <f>CosteoIndividual2!G175</f>
        <v>1</v>
      </c>
      <c r="G174" s="21">
        <f>CosteoIndividual2!K175</f>
        <v>187269</v>
      </c>
      <c r="H174" s="21">
        <f>CosteoIndividual2!L175</f>
        <v>187269</v>
      </c>
      <c r="I174" s="20" t="str">
        <f>CosteoIndividual2!M175</f>
        <v>FDLB-ES-C-099-2026 MACRO 7</v>
      </c>
      <c r="J174" s="18">
        <f>CosteoIndividual2!N175</f>
        <v>2063.5429424540735</v>
      </c>
      <c r="K174" s="17">
        <f>CosteoIndividual2!O175</f>
        <v>1.1019116509722081E-2</v>
      </c>
      <c r="L174" s="3" t="str">
        <f t="shared" si="2"/>
        <v>Promedio</v>
      </c>
      <c r="M174" s="23"/>
    </row>
    <row r="175" spans="2:13" s="4" customFormat="1" ht="31.5" customHeight="1" x14ac:dyDescent="0.25">
      <c r="B175" s="19">
        <f>CosteoIndividual2!B176</f>
        <v>170</v>
      </c>
      <c r="C175" s="11" t="str">
        <f>CosteoIndividual2!C176</f>
        <v>Alquiler generador electrico</v>
      </c>
      <c r="D175" s="11" t="str">
        <f>CosteoIndividual2!D176</f>
        <v>generador eléctrico portátil para garantizar el suministro de energía en actividades desarrolladas en espacios abiertos o sin acceso a red eléctrica.</v>
      </c>
      <c r="E175" s="20" t="str">
        <f>CosteoIndividual2!F176</f>
        <v>UN</v>
      </c>
      <c r="F175" s="20">
        <f>CosteoIndividual2!G176</f>
        <v>1</v>
      </c>
      <c r="G175" s="21">
        <f>CosteoIndividual2!K176</f>
        <v>911040</v>
      </c>
      <c r="H175" s="21">
        <f>CosteoIndividual2!L176</f>
        <v>911040</v>
      </c>
      <c r="I175" s="20" t="str">
        <f>CosteoIndividual2!M176</f>
        <v>FDLB-ES-C-099-2026 MACRO 7</v>
      </c>
      <c r="J175" s="18">
        <f>CosteoIndividual2!N176</f>
        <v>10038.857557884678</v>
      </c>
      <c r="K175" s="17">
        <f>CosteoIndividual2!O176</f>
        <v>1.1019116509722078E-2</v>
      </c>
      <c r="L175" s="3" t="str">
        <f t="shared" si="2"/>
        <v>Promedio</v>
      </c>
      <c r="M175" s="23"/>
    </row>
    <row r="176" spans="2:13" s="4" customFormat="1" ht="31.5" customHeight="1" x14ac:dyDescent="0.25">
      <c r="B176" s="19">
        <f>CosteoIndividual2!B177</f>
        <v>171</v>
      </c>
      <c r="C176" s="11" t="str">
        <f>CosteoIndividual2!C177</f>
        <v>Refrigerio Opc 1</v>
      </c>
      <c r="D176" s="11" t="str">
        <f>CosteoIndividual2!D177</f>
        <v>Jugo natural de fruta de temporada (Ej: Lulo, Mora o Feijoa), pasteurizado, envasado en botella de vidrio retornable o botella de plástico 100% reciclado y reciclable (RPET), sin pitillo.
Sándwich en pan artesanal integral con queso siete cueros o queso campesino y vegetales orgánicos (lechuga y tomate producidos bajo técnicas de agricultura limpia o huertas urbanas de la localidad).
Mix de frutos secos y deshidratados (maní, almendras, arándanos) 
Una (1) servilleta de papel 100% reciclado (sin cloro/color natural). Todo
Todo el empaque exterior debe ser una caja de cartón prensado reciclado o bolsa de papel.</v>
      </c>
      <c r="E176" s="20" t="str">
        <f>CosteoIndividual2!F177</f>
        <v xml:space="preserve">Unidad </v>
      </c>
      <c r="F176" s="20">
        <f>CosteoIndividual2!G177</f>
        <v>1</v>
      </c>
      <c r="G176" s="21">
        <f>CosteoIndividual2!K177</f>
        <v>17715</v>
      </c>
      <c r="H176" s="21">
        <f>CosteoIndividual2!L177</f>
        <v>17715</v>
      </c>
      <c r="I176" s="20" t="str">
        <f>CosteoIndividual2!M177</f>
        <v>FDLB-ES-C-099-2026 MACRO 7</v>
      </c>
      <c r="J176" s="18">
        <f>CosteoIndividual2!N177</f>
        <v>195.2000080699803</v>
      </c>
      <c r="K176" s="17">
        <f>CosteoIndividual2!O177</f>
        <v>1.1019116509722104E-2</v>
      </c>
      <c r="L176" s="3" t="str">
        <f t="shared" si="2"/>
        <v>Promedio</v>
      </c>
      <c r="M176" s="23"/>
    </row>
    <row r="177" spans="2:13" s="4" customFormat="1" ht="31.5" customHeight="1" x14ac:dyDescent="0.25">
      <c r="B177" s="19">
        <f>CosteoIndividual2!B178</f>
        <v>172</v>
      </c>
      <c r="C177" s="11" t="str">
        <f>CosteoIndividual2!C178</f>
        <v>Refrigerio Opc 2</v>
      </c>
      <c r="D177" s="11" t="str">
        <f>CosteoIndividual2!D178</f>
        <v>Yogur artesanal o Bebida láctea en presentación de envase de cartón con certificación FSC (Bosques manejados de forma sostenible), 100% libre de pitillos plásticos.
Almojábana o Pan de yuca horneado el mismo día de la entrega, empacado individualmente de forma exclusiva en bolsa de papel kraft sin blanquear (marrón) o papel parafinado biodegradable a base de almidón de maíz.
Mandarina, manzana, pera o Banano (frutas de temporada autosuficientes que no requieren bolsa protectora).
una (1) servilleta de papel 100% reciclado (sin cloro/color natural). Todo
Todo el empaque exterior debe ser una caja de cartón prensado reciclado o bolsa de papel.</v>
      </c>
      <c r="E177" s="20" t="str">
        <f>CosteoIndividual2!F178</f>
        <v xml:space="preserve">Unidad </v>
      </c>
      <c r="F177" s="20">
        <f>CosteoIndividual2!G178</f>
        <v>1</v>
      </c>
      <c r="G177" s="21">
        <f>CosteoIndividual2!K178</f>
        <v>15690</v>
      </c>
      <c r="H177" s="21">
        <f>CosteoIndividual2!L178</f>
        <v>15690</v>
      </c>
      <c r="I177" s="20" t="str">
        <f>CosteoIndividual2!M178</f>
        <v>FDLB-ES-C-099-2026 MACRO 7</v>
      </c>
      <c r="J177" s="18">
        <f>CosteoIndividual2!N178</f>
        <v>172.89143571912481</v>
      </c>
      <c r="K177" s="17">
        <f>CosteoIndividual2!O178</f>
        <v>1.1019116509722066E-2</v>
      </c>
      <c r="L177" s="3" t="str">
        <f t="shared" si="2"/>
        <v>Promedio</v>
      </c>
      <c r="M177" s="23"/>
    </row>
    <row r="178" spans="2:13" s="4" customFormat="1" ht="31.5" customHeight="1" x14ac:dyDescent="0.25">
      <c r="B178" s="19">
        <f>CosteoIndividual2!B179</f>
        <v>173</v>
      </c>
      <c r="C178" s="11" t="str">
        <f>CosteoIndividual2!C179</f>
        <v>Pendones</v>
      </c>
      <c r="D178" s="11" t="str">
        <f>CosteoIndividual2!D179</f>
        <v xml:space="preserve">Pendones verticales tipo roll-up, con una medida de 90 cm X 180 cm, tipo lona vinilica banner con impresión a todo color, con una estructura enrollable y base de aluminio, debe contener la imagen visual de hackathon de innovación, alcaldía local de bosa y laboratorio de innovación conforme al diseño suministrado por la entidad </v>
      </c>
      <c r="E178" s="20" t="str">
        <f>CosteoIndividual2!F179</f>
        <v>UN</v>
      </c>
      <c r="F178" s="20">
        <f>CosteoIndividual2!G179</f>
        <v>1</v>
      </c>
      <c r="G178" s="21">
        <f>CosteoIndividual2!K179</f>
        <v>121472</v>
      </c>
      <c r="H178" s="21">
        <f>CosteoIndividual2!L179</f>
        <v>121472</v>
      </c>
      <c r="I178" s="20" t="str">
        <f>CosteoIndividual2!M179</f>
        <v>FDLB-ES-C-099-2026 MACRO 7</v>
      </c>
      <c r="J178" s="18">
        <f>CosteoIndividual2!N179</f>
        <v>1338.5143410512924</v>
      </c>
      <c r="K178" s="17">
        <f>CosteoIndividual2!O179</f>
        <v>1.1019116509722093E-2</v>
      </c>
      <c r="L178" s="3" t="str">
        <f t="shared" si="2"/>
        <v>Promedio</v>
      </c>
      <c r="M178" s="23"/>
    </row>
    <row r="179" spans="2:13" ht="27" customHeight="1" x14ac:dyDescent="0.25">
      <c r="C179" s="13"/>
      <c r="F179" s="60" t="s">
        <v>12</v>
      </c>
      <c r="G179" s="60"/>
      <c r="H179" s="29">
        <f>SUM(H6:H178)</f>
        <v>100442116</v>
      </c>
      <c r="L179" s="1"/>
      <c r="M179" s="1"/>
    </row>
    <row r="180" spans="2:13" ht="15" customHeight="1" x14ac:dyDescent="0.25">
      <c r="C180" s="13"/>
      <c r="I180" s="1"/>
      <c r="J180" s="1"/>
      <c r="K180" s="1"/>
      <c r="L180" s="1"/>
      <c r="M180" s="1"/>
    </row>
    <row r="181" spans="2:13" ht="15" customHeight="1" x14ac:dyDescent="0.25">
      <c r="C181" s="13"/>
    </row>
    <row r="182" spans="2:13" ht="15" customHeight="1" x14ac:dyDescent="0.25">
      <c r="C182" s="13"/>
      <c r="G182" s="12"/>
      <c r="H182" s="5"/>
      <c r="I182" s="12"/>
      <c r="J182" s="5"/>
      <c r="K182" s="12"/>
      <c r="L182" s="5"/>
    </row>
    <row r="183" spans="2:13" ht="15" customHeight="1" x14ac:dyDescent="0.25">
      <c r="C183" s="14"/>
      <c r="G183" s="12"/>
      <c r="H183" s="5"/>
      <c r="I183" s="12"/>
      <c r="J183" s="5"/>
      <c r="K183" s="12"/>
      <c r="L183" s="5"/>
    </row>
    <row r="184" spans="2:13" ht="15" customHeight="1" x14ac:dyDescent="0.25">
      <c r="C184" s="14"/>
      <c r="G184" s="12"/>
      <c r="H184" s="5"/>
      <c r="I184" s="12"/>
      <c r="J184" s="5"/>
      <c r="K184" s="12"/>
      <c r="L184" s="5"/>
    </row>
    <row r="185" spans="2:13" ht="15" customHeight="1" x14ac:dyDescent="0.25">
      <c r="C185" s="14"/>
      <c r="G185" s="12"/>
      <c r="H185" s="5"/>
      <c r="I185" s="12"/>
      <c r="J185" s="5"/>
      <c r="K185" s="12"/>
      <c r="L185" s="5"/>
    </row>
    <row r="186" spans="2:13" ht="15" customHeight="1" x14ac:dyDescent="0.25">
      <c r="C186" s="14"/>
      <c r="G186" s="12"/>
      <c r="H186" s="5"/>
      <c r="I186" s="12"/>
      <c r="J186" s="5"/>
      <c r="K186" s="12"/>
      <c r="L186" s="5"/>
    </row>
    <row r="187" spans="2:13" ht="15" customHeight="1" x14ac:dyDescent="0.25">
      <c r="C187" s="14"/>
      <c r="G187" s="12"/>
      <c r="H187" s="5"/>
      <c r="I187" s="12"/>
      <c r="J187" s="5"/>
      <c r="K187" s="12"/>
      <c r="L187" s="5"/>
    </row>
    <row r="188" spans="2:13" ht="15" customHeight="1" x14ac:dyDescent="0.25">
      <c r="C188" s="14"/>
      <c r="G188" s="12"/>
      <c r="H188" s="5"/>
      <c r="I188" s="12"/>
      <c r="J188" s="5"/>
      <c r="K188" s="12"/>
      <c r="L188" s="5"/>
    </row>
    <row r="189" spans="2:13" ht="15" customHeight="1" x14ac:dyDescent="0.25">
      <c r="C189" s="14"/>
      <c r="G189" s="12"/>
      <c r="H189" s="5"/>
      <c r="I189" s="12"/>
      <c r="J189" s="5"/>
      <c r="K189" s="12"/>
      <c r="L189" s="5"/>
    </row>
    <row r="190" spans="2:13" ht="15" customHeight="1" x14ac:dyDescent="0.25">
      <c r="C190" s="14"/>
    </row>
  </sheetData>
  <autoFilter ref="B5:L179" xr:uid="{F59D58CF-3979-416C-AAEF-616B0D02DE17}"/>
  <mergeCells count="2">
    <mergeCell ref="B3:K3"/>
    <mergeCell ref="F179:G17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CA0BB-21F5-4158-A596-347656B864D6}">
  <dimension ref="C5:D8"/>
  <sheetViews>
    <sheetView workbookViewId="0">
      <selection activeCell="F2" sqref="F2"/>
    </sheetView>
  </sheetViews>
  <sheetFormatPr baseColWidth="10" defaultColWidth="11.42578125" defaultRowHeight="15" x14ac:dyDescent="0.25"/>
  <sheetData>
    <row r="5" spans="3:4" x14ac:dyDescent="0.25">
      <c r="C5" t="s">
        <v>13</v>
      </c>
    </row>
    <row r="7" spans="3:4" x14ac:dyDescent="0.25">
      <c r="C7" t="s">
        <v>14</v>
      </c>
      <c r="D7">
        <v>3099</v>
      </c>
    </row>
    <row r="8" spans="3:4" x14ac:dyDescent="0.25">
      <c r="C8" t="s">
        <v>15</v>
      </c>
      <c r="D8">
        <v>3</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CBD6-7FA1-4CF5-8185-35E416DF0528}">
  <dimension ref="B2:AI180"/>
  <sheetViews>
    <sheetView showGridLines="0" tabSelected="1" zoomScale="60" zoomScaleNormal="60" workbookViewId="0">
      <selection activeCell="D8" sqref="D8"/>
    </sheetView>
  </sheetViews>
  <sheetFormatPr baseColWidth="10" defaultColWidth="11.42578125" defaultRowHeight="15" customHeight="1" x14ac:dyDescent="0.25"/>
  <cols>
    <col min="1" max="1" width="5.5703125" customWidth="1"/>
    <col min="2" max="2" width="6.7109375" bestFit="1" customWidth="1"/>
    <col min="3" max="3" width="25.5703125" customWidth="1"/>
    <col min="4" max="4" width="70.140625" customWidth="1"/>
    <col min="5" max="5" width="72.5703125" customWidth="1"/>
    <col min="6" max="6" width="8.5703125" customWidth="1"/>
    <col min="8" max="8" width="17" customWidth="1"/>
    <col min="9" max="10" width="18.42578125" customWidth="1"/>
    <col min="11" max="11" width="24" customWidth="1"/>
    <col min="12" max="12" width="23.42578125" bestFit="1" customWidth="1"/>
    <col min="13" max="13" width="57.140625" customWidth="1"/>
    <col min="14" max="14" width="13.140625" style="10" bestFit="1" customWidth="1"/>
    <col min="15" max="15" width="17.5703125" style="10" customWidth="1"/>
    <col min="17" max="17" width="9.85546875" style="10" customWidth="1"/>
    <col min="18" max="18" width="14" style="10" customWidth="1"/>
    <col min="20" max="22" width="17.42578125" customWidth="1"/>
  </cols>
  <sheetData>
    <row r="2" spans="2:24" ht="18.75" x14ac:dyDescent="0.3">
      <c r="B2" s="56" t="s">
        <v>334</v>
      </c>
      <c r="C2" s="56"/>
      <c r="D2" s="56"/>
      <c r="E2" s="56"/>
      <c r="F2" s="56"/>
      <c r="G2" s="56"/>
      <c r="H2" s="56"/>
      <c r="I2" s="56"/>
      <c r="J2" s="56"/>
      <c r="K2" s="56"/>
      <c r="L2" s="56"/>
      <c r="M2" s="56"/>
      <c r="N2" s="56"/>
      <c r="O2" s="56"/>
    </row>
    <row r="3" spans="2:24" ht="18.75" x14ac:dyDescent="0.3">
      <c r="B3" s="2"/>
      <c r="C3" s="2"/>
      <c r="D3" s="2"/>
      <c r="E3" s="2"/>
      <c r="F3" s="2"/>
      <c r="G3" s="2"/>
      <c r="H3" s="2"/>
      <c r="I3" s="2"/>
      <c r="J3" s="2"/>
      <c r="K3" s="2"/>
      <c r="L3" s="2"/>
      <c r="M3" s="2"/>
      <c r="N3" s="2"/>
      <c r="O3" s="2"/>
      <c r="T3" s="2"/>
      <c r="U3" s="2"/>
      <c r="V3" s="2"/>
    </row>
    <row r="4" spans="2:24" ht="18.75" customHeight="1" x14ac:dyDescent="0.3">
      <c r="B4" s="2"/>
      <c r="C4" s="2"/>
      <c r="D4" s="2"/>
      <c r="E4" s="2"/>
      <c r="F4" s="2"/>
      <c r="G4" s="2"/>
      <c r="H4" s="57" t="s">
        <v>16</v>
      </c>
      <c r="I4" s="58"/>
      <c r="J4" s="59"/>
      <c r="K4" s="2"/>
      <c r="L4" s="2"/>
      <c r="M4" s="2"/>
      <c r="N4" s="2"/>
      <c r="O4" s="2"/>
      <c r="T4" s="31"/>
      <c r="U4" s="31"/>
      <c r="V4" s="31"/>
    </row>
    <row r="5" spans="2:24" ht="52.5" customHeight="1" x14ac:dyDescent="0.25">
      <c r="H5" s="61" t="s">
        <v>277</v>
      </c>
      <c r="I5" s="61" t="s">
        <v>332</v>
      </c>
      <c r="J5" s="61" t="s">
        <v>333</v>
      </c>
      <c r="T5" s="32"/>
      <c r="U5" s="32"/>
      <c r="V5" s="32"/>
    </row>
    <row r="6" spans="2:24" ht="61.5" customHeight="1" x14ac:dyDescent="0.25">
      <c r="B6" s="34" t="s">
        <v>0</v>
      </c>
      <c r="C6" s="35" t="s">
        <v>1</v>
      </c>
      <c r="D6" s="36" t="s">
        <v>2</v>
      </c>
      <c r="E6" s="36" t="s">
        <v>3</v>
      </c>
      <c r="F6" s="35" t="s">
        <v>4</v>
      </c>
      <c r="G6" s="35" t="s">
        <v>5</v>
      </c>
      <c r="H6" s="37" t="s">
        <v>17</v>
      </c>
      <c r="I6" s="37" t="s">
        <v>18</v>
      </c>
      <c r="J6" s="37" t="s">
        <v>19</v>
      </c>
      <c r="K6" s="38" t="s">
        <v>6</v>
      </c>
      <c r="L6" s="38" t="s">
        <v>7</v>
      </c>
      <c r="M6" s="39" t="s">
        <v>8</v>
      </c>
      <c r="N6" s="39" t="s">
        <v>9</v>
      </c>
      <c r="O6" s="39" t="s">
        <v>10</v>
      </c>
      <c r="P6" s="40"/>
      <c r="Q6" s="39" t="s">
        <v>20</v>
      </c>
      <c r="R6" s="39" t="s">
        <v>21</v>
      </c>
      <c r="T6" s="33" t="s">
        <v>22</v>
      </c>
      <c r="U6" s="33" t="s">
        <v>22</v>
      </c>
      <c r="V6" s="33" t="s">
        <v>6</v>
      </c>
      <c r="W6" s="33" t="s">
        <v>23</v>
      </c>
      <c r="X6" s="33" t="s">
        <v>24</v>
      </c>
    </row>
    <row r="7" spans="2:24" s="4" customFormat="1" ht="75" x14ac:dyDescent="0.25">
      <c r="B7" s="83">
        <v>1</v>
      </c>
      <c r="C7" s="43" t="s">
        <v>25</v>
      </c>
      <c r="D7" s="43" t="s">
        <v>26</v>
      </c>
      <c r="E7" s="44" t="s">
        <v>27</v>
      </c>
      <c r="F7" s="63" t="s">
        <v>261</v>
      </c>
      <c r="G7" s="62">
        <v>1</v>
      </c>
      <c r="H7" s="80">
        <v>5074999.9999999991</v>
      </c>
      <c r="I7" s="80">
        <v>5000000</v>
      </c>
      <c r="J7" s="80">
        <v>5109002.4999999991</v>
      </c>
      <c r="K7" s="27">
        <f>IFERROR(IF(O7&gt;(0.15),ROUND(MEDIAN(H7:J7),0),ROUND(AVERAGE(H7:J7),0)),"")</f>
        <v>5061334</v>
      </c>
      <c r="L7" s="27">
        <f>IFERROR(K7*G7,"")</f>
        <v>5061334</v>
      </c>
      <c r="M7" s="28" t="s">
        <v>335</v>
      </c>
      <c r="N7" s="77">
        <f>IFERROR(STDEV(H7:J7),"")</f>
        <v>55771.430877137049</v>
      </c>
      <c r="O7" s="15">
        <f>IFERROR(N7/AVERAGE(H7:J7),"")</f>
        <v>1.1019116509722067E-2</v>
      </c>
      <c r="P7" s="66"/>
      <c r="Q7" s="16">
        <f>COUNTIF(H7:J7,"&gt;0")</f>
        <v>3</v>
      </c>
      <c r="R7" s="67">
        <f>1-(MIN(H7:J7)/K7)</f>
        <v>1.2118149088757968E-2</v>
      </c>
      <c r="T7" s="26"/>
      <c r="U7" s="26"/>
      <c r="V7" s="26" t="str">
        <f>IFERROR(IF(O7&gt;(0.15),ROUND(MEDIAN(T7:U7),0),ROUND(AVERAGE(T7:U7),0)),"")</f>
        <v/>
      </c>
      <c r="W7" s="26"/>
      <c r="X7" s="26"/>
    </row>
    <row r="8" spans="2:24" s="4" customFormat="1" ht="45" x14ac:dyDescent="0.25">
      <c r="B8" s="83">
        <v>2</v>
      </c>
      <c r="C8" s="43" t="s">
        <v>25</v>
      </c>
      <c r="D8" s="43" t="s">
        <v>28</v>
      </c>
      <c r="E8" s="45"/>
      <c r="F8" s="63" t="s">
        <v>261</v>
      </c>
      <c r="G8" s="62">
        <v>1</v>
      </c>
      <c r="H8" s="80">
        <v>5074999.9999999991</v>
      </c>
      <c r="I8" s="80">
        <v>5000000</v>
      </c>
      <c r="J8" s="80">
        <v>5109002.4999999991</v>
      </c>
      <c r="K8" s="27">
        <f t="shared" ref="K8:K23" si="0">IFERROR(IF(O8&gt;(0.15),ROUND(MEDIAN(H8:J8),0),ROUND(AVERAGE(H8:J8),0)),"")</f>
        <v>5061334</v>
      </c>
      <c r="L8" s="27">
        <f t="shared" ref="L8:L23" si="1">IFERROR(K8*G8,"")</f>
        <v>5061334</v>
      </c>
      <c r="M8" s="28" t="s">
        <v>335</v>
      </c>
      <c r="N8" s="77">
        <f t="shared" ref="N8:N67" si="2">IFERROR(STDEV(H8:J8),"")</f>
        <v>55771.430877137049</v>
      </c>
      <c r="O8" s="15">
        <f t="shared" ref="O8:O67" si="3">IFERROR(N8/AVERAGE(H8:J8),"")</f>
        <v>1.1019116509722067E-2</v>
      </c>
      <c r="P8" s="66"/>
      <c r="Q8" s="16">
        <f t="shared" ref="Q8:Q67" si="4">COUNTIF(H8:J8,"&gt;0")</f>
        <v>3</v>
      </c>
      <c r="R8" s="67">
        <f t="shared" ref="R8:R67" si="5">1-(MIN(H8:J8)/K8)</f>
        <v>1.2118149088757968E-2</v>
      </c>
      <c r="T8" s="26"/>
      <c r="U8" s="26"/>
      <c r="V8" s="26"/>
      <c r="W8" s="26"/>
      <c r="X8" s="26"/>
    </row>
    <row r="9" spans="2:24" s="4" customFormat="1" ht="45" x14ac:dyDescent="0.25">
      <c r="B9" s="83">
        <v>3</v>
      </c>
      <c r="C9" s="43" t="s">
        <v>25</v>
      </c>
      <c r="D9" s="43" t="s">
        <v>29</v>
      </c>
      <c r="E9" s="44" t="s">
        <v>30</v>
      </c>
      <c r="F9" s="63" t="s">
        <v>261</v>
      </c>
      <c r="G9" s="62">
        <v>1</v>
      </c>
      <c r="H9" s="80">
        <v>5074999.9999999991</v>
      </c>
      <c r="I9" s="80">
        <v>5000000</v>
      </c>
      <c r="J9" s="80">
        <v>5109002.4999999991</v>
      </c>
      <c r="K9" s="27">
        <f t="shared" si="0"/>
        <v>5061334</v>
      </c>
      <c r="L9" s="27">
        <f t="shared" si="1"/>
        <v>5061334</v>
      </c>
      <c r="M9" s="28" t="s">
        <v>335</v>
      </c>
      <c r="N9" s="77">
        <f t="shared" si="2"/>
        <v>55771.430877137049</v>
      </c>
      <c r="O9" s="15">
        <f t="shared" si="3"/>
        <v>1.1019116509722067E-2</v>
      </c>
      <c r="P9" s="66"/>
      <c r="Q9" s="16">
        <f t="shared" si="4"/>
        <v>3</v>
      </c>
      <c r="R9" s="67">
        <f t="shared" si="5"/>
        <v>1.2118149088757968E-2</v>
      </c>
      <c r="T9" s="26"/>
      <c r="U9" s="26"/>
      <c r="V9" s="26"/>
      <c r="W9" s="26"/>
      <c r="X9" s="26"/>
    </row>
    <row r="10" spans="2:24" s="4" customFormat="1" ht="60" x14ac:dyDescent="0.25">
      <c r="B10" s="83">
        <v>4</v>
      </c>
      <c r="C10" s="43" t="s">
        <v>25</v>
      </c>
      <c r="D10" s="43" t="s">
        <v>31</v>
      </c>
      <c r="E10" s="44" t="s">
        <v>32</v>
      </c>
      <c r="F10" s="63" t="s">
        <v>261</v>
      </c>
      <c r="G10" s="62">
        <v>1</v>
      </c>
      <c r="H10" s="80">
        <v>5074999.9999999991</v>
      </c>
      <c r="I10" s="80">
        <v>5000000</v>
      </c>
      <c r="J10" s="80">
        <v>5109002.4999999991</v>
      </c>
      <c r="K10" s="27">
        <f t="shared" si="0"/>
        <v>5061334</v>
      </c>
      <c r="L10" s="27">
        <f t="shared" si="1"/>
        <v>5061334</v>
      </c>
      <c r="M10" s="28" t="s">
        <v>335</v>
      </c>
      <c r="N10" s="77">
        <f t="shared" si="2"/>
        <v>55771.430877137049</v>
      </c>
      <c r="O10" s="15">
        <f t="shared" si="3"/>
        <v>1.1019116509722067E-2</v>
      </c>
      <c r="P10" s="66"/>
      <c r="Q10" s="16">
        <f t="shared" si="4"/>
        <v>3</v>
      </c>
      <c r="R10" s="67">
        <f t="shared" si="5"/>
        <v>1.2118149088757968E-2</v>
      </c>
      <c r="T10" s="26"/>
      <c r="U10" s="26"/>
      <c r="V10" s="26"/>
      <c r="W10" s="26"/>
      <c r="X10" s="26"/>
    </row>
    <row r="11" spans="2:24" s="4" customFormat="1" ht="51" x14ac:dyDescent="0.25">
      <c r="B11" s="83">
        <v>5</v>
      </c>
      <c r="C11" s="43" t="s">
        <v>25</v>
      </c>
      <c r="D11" s="43" t="s">
        <v>33</v>
      </c>
      <c r="E11" s="44" t="s">
        <v>34</v>
      </c>
      <c r="F11" s="63" t="s">
        <v>261</v>
      </c>
      <c r="G11" s="62">
        <v>1</v>
      </c>
      <c r="H11" s="80">
        <v>5074999.9999999991</v>
      </c>
      <c r="I11" s="80">
        <v>5000000</v>
      </c>
      <c r="J11" s="80">
        <v>5109002.4999999991</v>
      </c>
      <c r="K11" s="27">
        <f t="shared" si="0"/>
        <v>5061334</v>
      </c>
      <c r="L11" s="27">
        <f t="shared" si="1"/>
        <v>5061334</v>
      </c>
      <c r="M11" s="28" t="s">
        <v>335</v>
      </c>
      <c r="N11" s="77">
        <f t="shared" si="2"/>
        <v>55771.430877137049</v>
      </c>
      <c r="O11" s="15">
        <f t="shared" si="3"/>
        <v>1.1019116509722067E-2</v>
      </c>
      <c r="P11" s="66"/>
      <c r="Q11" s="16">
        <f t="shared" si="4"/>
        <v>3</v>
      </c>
      <c r="R11" s="67">
        <f t="shared" si="5"/>
        <v>1.2118149088757968E-2</v>
      </c>
      <c r="T11" s="26"/>
      <c r="U11" s="26"/>
      <c r="V11" s="26"/>
      <c r="W11" s="26"/>
      <c r="X11" s="26"/>
    </row>
    <row r="12" spans="2:24" s="4" customFormat="1" ht="60" x14ac:dyDescent="0.25">
      <c r="B12" s="83">
        <v>6</v>
      </c>
      <c r="C12" s="43" t="s">
        <v>35</v>
      </c>
      <c r="D12" s="43" t="s">
        <v>36</v>
      </c>
      <c r="E12" s="44" t="s">
        <v>37</v>
      </c>
      <c r="F12" s="63" t="s">
        <v>261</v>
      </c>
      <c r="G12" s="62">
        <v>1</v>
      </c>
      <c r="H12" s="80">
        <v>5074999.9999999991</v>
      </c>
      <c r="I12" s="80">
        <v>5000000</v>
      </c>
      <c r="J12" s="80">
        <v>5109002.4999999991</v>
      </c>
      <c r="K12" s="27">
        <f t="shared" si="0"/>
        <v>5061334</v>
      </c>
      <c r="L12" s="27">
        <f t="shared" si="1"/>
        <v>5061334</v>
      </c>
      <c r="M12" s="28" t="s">
        <v>335</v>
      </c>
      <c r="N12" s="77">
        <f t="shared" si="2"/>
        <v>55771.430877137049</v>
      </c>
      <c r="O12" s="15">
        <f t="shared" si="3"/>
        <v>1.1019116509722067E-2</v>
      </c>
      <c r="P12" s="66"/>
      <c r="Q12" s="16">
        <f t="shared" si="4"/>
        <v>3</v>
      </c>
      <c r="R12" s="67">
        <f t="shared" si="5"/>
        <v>1.2118149088757968E-2</v>
      </c>
      <c r="T12" s="26"/>
      <c r="U12" s="26"/>
      <c r="V12" s="26"/>
      <c r="W12" s="26"/>
      <c r="X12" s="26"/>
    </row>
    <row r="13" spans="2:24" s="4" customFormat="1" ht="105" x14ac:dyDescent="0.25">
      <c r="B13" s="83">
        <v>7</v>
      </c>
      <c r="C13" s="43" t="s">
        <v>35</v>
      </c>
      <c r="D13" s="43" t="s">
        <v>38</v>
      </c>
      <c r="E13" s="44" t="s">
        <v>39</v>
      </c>
      <c r="F13" s="63" t="s">
        <v>261</v>
      </c>
      <c r="G13" s="62">
        <v>1</v>
      </c>
      <c r="H13" s="80">
        <v>5074999.9999999991</v>
      </c>
      <c r="I13" s="80">
        <v>5000000</v>
      </c>
      <c r="J13" s="80">
        <v>5109002.4999999991</v>
      </c>
      <c r="K13" s="27">
        <f t="shared" si="0"/>
        <v>5061334</v>
      </c>
      <c r="L13" s="27">
        <f t="shared" si="1"/>
        <v>5061334</v>
      </c>
      <c r="M13" s="28" t="s">
        <v>335</v>
      </c>
      <c r="N13" s="77">
        <f t="shared" si="2"/>
        <v>55771.430877137049</v>
      </c>
      <c r="O13" s="15">
        <f t="shared" si="3"/>
        <v>1.1019116509722067E-2</v>
      </c>
      <c r="P13" s="66"/>
      <c r="Q13" s="16">
        <f t="shared" si="4"/>
        <v>3</v>
      </c>
      <c r="R13" s="67">
        <f t="shared" si="5"/>
        <v>1.2118149088757968E-2</v>
      </c>
      <c r="T13" s="26"/>
      <c r="U13" s="26"/>
      <c r="V13" s="26"/>
      <c r="W13" s="26"/>
      <c r="X13" s="26"/>
    </row>
    <row r="14" spans="2:24" s="4" customFormat="1" ht="45" x14ac:dyDescent="0.25">
      <c r="B14" s="83">
        <v>8</v>
      </c>
      <c r="C14" s="43" t="s">
        <v>35</v>
      </c>
      <c r="D14" s="43" t="s">
        <v>40</v>
      </c>
      <c r="E14" s="45"/>
      <c r="F14" s="63" t="s">
        <v>261</v>
      </c>
      <c r="G14" s="62">
        <v>1</v>
      </c>
      <c r="H14" s="80">
        <v>5074999.9999999991</v>
      </c>
      <c r="I14" s="80">
        <v>5000000</v>
      </c>
      <c r="J14" s="80">
        <v>5109002.4999999991</v>
      </c>
      <c r="K14" s="27">
        <f t="shared" si="0"/>
        <v>5061334</v>
      </c>
      <c r="L14" s="27">
        <f t="shared" si="1"/>
        <v>5061334</v>
      </c>
      <c r="M14" s="28" t="s">
        <v>335</v>
      </c>
      <c r="N14" s="77">
        <f t="shared" si="2"/>
        <v>55771.430877137049</v>
      </c>
      <c r="O14" s="15">
        <f t="shared" si="3"/>
        <v>1.1019116509722067E-2</v>
      </c>
      <c r="P14" s="66"/>
      <c r="Q14" s="16">
        <f t="shared" si="4"/>
        <v>3</v>
      </c>
      <c r="R14" s="67">
        <f t="shared" si="5"/>
        <v>1.2118149088757968E-2</v>
      </c>
      <c r="T14" s="26"/>
      <c r="U14" s="26"/>
      <c r="V14" s="26"/>
      <c r="W14" s="26"/>
      <c r="X14" s="26"/>
    </row>
    <row r="15" spans="2:24" s="4" customFormat="1" ht="90" x14ac:dyDescent="0.25">
      <c r="B15" s="83">
        <v>9</v>
      </c>
      <c r="C15" s="43" t="s">
        <v>35</v>
      </c>
      <c r="D15" s="43" t="s">
        <v>41</v>
      </c>
      <c r="E15" s="45"/>
      <c r="F15" s="63" t="s">
        <v>261</v>
      </c>
      <c r="G15" s="62">
        <v>1</v>
      </c>
      <c r="H15" s="80">
        <v>5074999.9999999991</v>
      </c>
      <c r="I15" s="80">
        <v>5000000</v>
      </c>
      <c r="J15" s="80">
        <v>5109002.4999999991</v>
      </c>
      <c r="K15" s="27">
        <f t="shared" si="0"/>
        <v>5061334</v>
      </c>
      <c r="L15" s="27">
        <f t="shared" si="1"/>
        <v>5061334</v>
      </c>
      <c r="M15" s="28" t="s">
        <v>335</v>
      </c>
      <c r="N15" s="77">
        <f t="shared" si="2"/>
        <v>55771.430877137049</v>
      </c>
      <c r="O15" s="15">
        <f t="shared" si="3"/>
        <v>1.1019116509722067E-2</v>
      </c>
      <c r="P15" s="66"/>
      <c r="Q15" s="16">
        <f t="shared" si="4"/>
        <v>3</v>
      </c>
      <c r="R15" s="67">
        <f t="shared" si="5"/>
        <v>1.2118149088757968E-2</v>
      </c>
      <c r="T15" s="26"/>
      <c r="U15" s="26"/>
      <c r="V15" s="26"/>
      <c r="W15" s="26"/>
      <c r="X15" s="26"/>
    </row>
    <row r="16" spans="2:24" s="4" customFormat="1" ht="75" x14ac:dyDescent="0.25">
      <c r="B16" s="83">
        <v>10</v>
      </c>
      <c r="C16" s="43" t="s">
        <v>35</v>
      </c>
      <c r="D16" s="43" t="s">
        <v>42</v>
      </c>
      <c r="E16" s="44" t="s">
        <v>43</v>
      </c>
      <c r="F16" s="63" t="s">
        <v>261</v>
      </c>
      <c r="G16" s="62">
        <v>1</v>
      </c>
      <c r="H16" s="80">
        <v>5074999.9999999991</v>
      </c>
      <c r="I16" s="80">
        <v>5000000</v>
      </c>
      <c r="J16" s="80">
        <v>5109002.4999999991</v>
      </c>
      <c r="K16" s="27">
        <f t="shared" si="0"/>
        <v>5061334</v>
      </c>
      <c r="L16" s="27">
        <f t="shared" si="1"/>
        <v>5061334</v>
      </c>
      <c r="M16" s="28" t="s">
        <v>335</v>
      </c>
      <c r="N16" s="77">
        <f t="shared" si="2"/>
        <v>55771.430877137049</v>
      </c>
      <c r="O16" s="15">
        <f t="shared" si="3"/>
        <v>1.1019116509722067E-2</v>
      </c>
      <c r="P16" s="66"/>
      <c r="Q16" s="16">
        <f t="shared" si="4"/>
        <v>3</v>
      </c>
      <c r="R16" s="67">
        <f t="shared" si="5"/>
        <v>1.2118149088757968E-2</v>
      </c>
      <c r="T16" s="26"/>
      <c r="U16" s="26"/>
      <c r="V16" s="26"/>
      <c r="W16" s="26"/>
      <c r="X16" s="26"/>
    </row>
    <row r="17" spans="2:24" s="4" customFormat="1" ht="105" x14ac:dyDescent="0.25">
      <c r="B17" s="83">
        <v>11</v>
      </c>
      <c r="C17" s="43" t="s">
        <v>44</v>
      </c>
      <c r="D17" s="43" t="s">
        <v>278</v>
      </c>
      <c r="E17" s="44" t="s">
        <v>45</v>
      </c>
      <c r="F17" s="63" t="s">
        <v>263</v>
      </c>
      <c r="G17" s="62">
        <v>1</v>
      </c>
      <c r="H17" s="80">
        <v>63125.894999999997</v>
      </c>
      <c r="I17" s="80">
        <v>62193</v>
      </c>
      <c r="J17" s="80">
        <v>63548.838496499993</v>
      </c>
      <c r="K17" s="27">
        <f t="shared" si="0"/>
        <v>62956</v>
      </c>
      <c r="L17" s="27">
        <f t="shared" si="1"/>
        <v>62956</v>
      </c>
      <c r="M17" s="28" t="s">
        <v>335</v>
      </c>
      <c r="N17" s="77">
        <f t="shared" si="2"/>
        <v>693.71852010836005</v>
      </c>
      <c r="O17" s="15">
        <f t="shared" si="3"/>
        <v>1.1019116509722119E-2</v>
      </c>
      <c r="P17" s="66"/>
      <c r="Q17" s="16">
        <f t="shared" si="4"/>
        <v>3</v>
      </c>
      <c r="R17" s="67">
        <f t="shared" si="5"/>
        <v>1.2119575576593156E-2</v>
      </c>
      <c r="T17" s="26"/>
      <c r="U17" s="26"/>
      <c r="V17" s="26"/>
      <c r="W17" s="26"/>
      <c r="X17" s="26"/>
    </row>
    <row r="18" spans="2:24" s="4" customFormat="1" ht="90" x14ac:dyDescent="0.25">
      <c r="B18" s="83">
        <v>12</v>
      </c>
      <c r="C18" s="43" t="s">
        <v>44</v>
      </c>
      <c r="D18" s="43" t="s">
        <v>279</v>
      </c>
      <c r="E18" s="44" t="s">
        <v>46</v>
      </c>
      <c r="F18" s="63" t="s">
        <v>262</v>
      </c>
      <c r="G18" s="62">
        <v>1</v>
      </c>
      <c r="H18" s="80">
        <v>76124.999999999985</v>
      </c>
      <c r="I18" s="80">
        <v>75000</v>
      </c>
      <c r="J18" s="80">
        <v>76635.037499999977</v>
      </c>
      <c r="K18" s="27">
        <f t="shared" si="0"/>
        <v>75920</v>
      </c>
      <c r="L18" s="27">
        <f t="shared" si="1"/>
        <v>75920</v>
      </c>
      <c r="M18" s="28" t="s">
        <v>335</v>
      </c>
      <c r="N18" s="77">
        <f t="shared" si="2"/>
        <v>836.57146315705177</v>
      </c>
      <c r="O18" s="15">
        <f t="shared" si="3"/>
        <v>1.1019116509722015E-2</v>
      </c>
      <c r="P18" s="66"/>
      <c r="Q18" s="16">
        <f t="shared" si="4"/>
        <v>3</v>
      </c>
      <c r="R18" s="67">
        <f t="shared" si="5"/>
        <v>1.2118018967333999E-2</v>
      </c>
      <c r="T18" s="26"/>
      <c r="U18" s="26"/>
      <c r="V18" s="26"/>
      <c r="W18" s="26"/>
      <c r="X18" s="26"/>
    </row>
    <row r="19" spans="2:24" s="4" customFormat="1" ht="60" x14ac:dyDescent="0.25">
      <c r="B19" s="83">
        <v>13</v>
      </c>
      <c r="C19" s="43" t="s">
        <v>44</v>
      </c>
      <c r="D19" s="43" t="s">
        <v>47</v>
      </c>
      <c r="E19" s="44"/>
      <c r="F19" s="63" t="s">
        <v>262</v>
      </c>
      <c r="G19" s="62">
        <v>1</v>
      </c>
      <c r="H19" s="80">
        <v>58869.999999999993</v>
      </c>
      <c r="I19" s="80">
        <v>58000</v>
      </c>
      <c r="J19" s="80">
        <v>59264.428999999989</v>
      </c>
      <c r="K19" s="27">
        <f t="shared" si="0"/>
        <v>58711</v>
      </c>
      <c r="L19" s="27">
        <f t="shared" si="1"/>
        <v>58711</v>
      </c>
      <c r="M19" s="28" t="s">
        <v>335</v>
      </c>
      <c r="N19" s="77">
        <f t="shared" si="2"/>
        <v>646.94859817479016</v>
      </c>
      <c r="O19" s="15">
        <f t="shared" si="3"/>
        <v>1.1019116509722074E-2</v>
      </c>
      <c r="P19" s="66"/>
      <c r="Q19" s="16">
        <f t="shared" si="4"/>
        <v>3</v>
      </c>
      <c r="R19" s="67">
        <f t="shared" si="5"/>
        <v>1.2110166748990792E-2</v>
      </c>
      <c r="T19" s="26"/>
      <c r="U19" s="26"/>
      <c r="V19" s="26"/>
      <c r="W19" s="26"/>
      <c r="X19" s="26"/>
    </row>
    <row r="20" spans="2:24" s="4" customFormat="1" ht="60" x14ac:dyDescent="0.25">
      <c r="B20" s="83">
        <v>14</v>
      </c>
      <c r="C20" s="43" t="s">
        <v>44</v>
      </c>
      <c r="D20" s="43" t="s">
        <v>48</v>
      </c>
      <c r="E20" s="44"/>
      <c r="F20" s="63" t="s">
        <v>263</v>
      </c>
      <c r="G20" s="62">
        <v>1</v>
      </c>
      <c r="H20" s="80">
        <v>45674.999999999993</v>
      </c>
      <c r="I20" s="80">
        <v>45000</v>
      </c>
      <c r="J20" s="80">
        <v>45981.022499999992</v>
      </c>
      <c r="K20" s="27">
        <f t="shared" si="0"/>
        <v>45552</v>
      </c>
      <c r="L20" s="27">
        <f t="shared" si="1"/>
        <v>45552</v>
      </c>
      <c r="M20" s="28" t="s">
        <v>335</v>
      </c>
      <c r="N20" s="77">
        <f t="shared" si="2"/>
        <v>501.94287789423373</v>
      </c>
      <c r="O20" s="15">
        <f t="shared" si="3"/>
        <v>1.1019116509722074E-2</v>
      </c>
      <c r="P20" s="66"/>
      <c r="Q20" s="16">
        <f t="shared" si="4"/>
        <v>3</v>
      </c>
      <c r="R20" s="67">
        <f t="shared" si="5"/>
        <v>1.2118018967333999E-2</v>
      </c>
      <c r="T20" s="26"/>
      <c r="U20" s="26"/>
      <c r="V20" s="26"/>
      <c r="W20" s="26"/>
      <c r="X20" s="26"/>
    </row>
    <row r="21" spans="2:24" s="4" customFormat="1" ht="135" x14ac:dyDescent="0.25">
      <c r="B21" s="83">
        <v>15</v>
      </c>
      <c r="C21" s="43" t="s">
        <v>44</v>
      </c>
      <c r="D21" s="43" t="s">
        <v>280</v>
      </c>
      <c r="E21" s="44"/>
      <c r="F21" s="63" t="s">
        <v>264</v>
      </c>
      <c r="G21" s="62">
        <v>1</v>
      </c>
      <c r="H21" s="80">
        <v>184729.99999999997</v>
      </c>
      <c r="I21" s="80">
        <v>182000</v>
      </c>
      <c r="J21" s="80">
        <v>185967.69099999996</v>
      </c>
      <c r="K21" s="27">
        <f t="shared" si="0"/>
        <v>184233</v>
      </c>
      <c r="L21" s="27">
        <f t="shared" si="1"/>
        <v>184233</v>
      </c>
      <c r="M21" s="28" t="s">
        <v>335</v>
      </c>
      <c r="N21" s="77">
        <f t="shared" si="2"/>
        <v>2030.0800839277877</v>
      </c>
      <c r="O21" s="15">
        <f t="shared" si="3"/>
        <v>1.1019116509722064E-2</v>
      </c>
      <c r="P21" s="66"/>
      <c r="Q21" s="16">
        <f t="shared" si="4"/>
        <v>3</v>
      </c>
      <c r="R21" s="67">
        <f t="shared" si="5"/>
        <v>1.2120521296401843E-2</v>
      </c>
      <c r="T21" s="26"/>
      <c r="U21" s="26"/>
      <c r="V21" s="26"/>
      <c r="W21" s="26"/>
      <c r="X21" s="26"/>
    </row>
    <row r="22" spans="2:24" s="4" customFormat="1" ht="60" x14ac:dyDescent="0.25">
      <c r="B22" s="83">
        <v>16</v>
      </c>
      <c r="C22" s="43" t="s">
        <v>49</v>
      </c>
      <c r="D22" s="43" t="s">
        <v>50</v>
      </c>
      <c r="E22" s="44"/>
      <c r="F22" s="63" t="s">
        <v>263</v>
      </c>
      <c r="G22" s="62">
        <v>1</v>
      </c>
      <c r="H22" s="80">
        <v>53794.999999999993</v>
      </c>
      <c r="I22" s="80">
        <v>53000</v>
      </c>
      <c r="J22" s="80">
        <v>54155.426499999987</v>
      </c>
      <c r="K22" s="27">
        <f t="shared" si="0"/>
        <v>53650</v>
      </c>
      <c r="L22" s="27">
        <f t="shared" si="1"/>
        <v>53650</v>
      </c>
      <c r="M22" s="28" t="s">
        <v>335</v>
      </c>
      <c r="N22" s="77">
        <f t="shared" si="2"/>
        <v>591.17716729765164</v>
      </c>
      <c r="O22" s="15">
        <f t="shared" si="3"/>
        <v>1.1019116509722048E-2</v>
      </c>
      <c r="P22" s="66"/>
      <c r="Q22" s="16">
        <f t="shared" si="4"/>
        <v>3</v>
      </c>
      <c r="R22" s="67">
        <f t="shared" si="5"/>
        <v>1.2115563839701804E-2</v>
      </c>
      <c r="T22" s="26"/>
      <c r="U22" s="26"/>
      <c r="V22" s="26"/>
      <c r="W22" s="26"/>
      <c r="X22" s="26"/>
    </row>
    <row r="23" spans="2:24" s="4" customFormat="1" ht="60" x14ac:dyDescent="0.25">
      <c r="B23" s="83">
        <v>17</v>
      </c>
      <c r="C23" s="43" t="s">
        <v>49</v>
      </c>
      <c r="D23" s="43" t="s">
        <v>51</v>
      </c>
      <c r="E23" s="44" t="s">
        <v>52</v>
      </c>
      <c r="F23" s="63" t="s">
        <v>261</v>
      </c>
      <c r="G23" s="62">
        <v>1</v>
      </c>
      <c r="H23" s="80">
        <v>121799.99999999999</v>
      </c>
      <c r="I23" s="80">
        <v>120000</v>
      </c>
      <c r="J23" s="80">
        <v>122616.05999999998</v>
      </c>
      <c r="K23" s="27">
        <f t="shared" si="0"/>
        <v>121472</v>
      </c>
      <c r="L23" s="27">
        <f t="shared" si="1"/>
        <v>121472</v>
      </c>
      <c r="M23" s="28" t="s">
        <v>335</v>
      </c>
      <c r="N23" s="77">
        <f t="shared" si="2"/>
        <v>1338.5143410512924</v>
      </c>
      <c r="O23" s="15">
        <f t="shared" si="3"/>
        <v>1.1019116509722093E-2</v>
      </c>
      <c r="P23" s="66"/>
      <c r="Q23" s="16">
        <f t="shared" si="4"/>
        <v>3</v>
      </c>
      <c r="R23" s="67">
        <f t="shared" si="5"/>
        <v>1.2118018967333999E-2</v>
      </c>
      <c r="T23" s="26"/>
      <c r="U23" s="26"/>
      <c r="V23" s="26"/>
      <c r="W23" s="26"/>
      <c r="X23" s="26"/>
    </row>
    <row r="24" spans="2:24" s="4" customFormat="1" ht="75" x14ac:dyDescent="0.25">
      <c r="B24" s="83">
        <v>18</v>
      </c>
      <c r="C24" s="42" t="s">
        <v>53</v>
      </c>
      <c r="D24" s="43" t="s">
        <v>54</v>
      </c>
      <c r="E24" s="45"/>
      <c r="F24" s="63" t="s">
        <v>261</v>
      </c>
      <c r="G24" s="62">
        <v>1</v>
      </c>
      <c r="H24" s="80">
        <v>5074999.9999999991</v>
      </c>
      <c r="I24" s="80">
        <v>5000000</v>
      </c>
      <c r="J24" s="80">
        <v>5109002.4999999991</v>
      </c>
      <c r="K24" s="27">
        <f t="shared" ref="K24:K83" si="6">IFERROR(IF(O24&gt;(0.15),ROUND(MEDIAN(H24:J24),0),ROUND(AVERAGE(H24:J24),0)),"")</f>
        <v>5061334</v>
      </c>
      <c r="L24" s="27">
        <f t="shared" ref="L24:L83" si="7">IFERROR(K24*G24,"")</f>
        <v>5061334</v>
      </c>
      <c r="M24" s="28" t="s">
        <v>335</v>
      </c>
      <c r="N24" s="77">
        <f t="shared" si="2"/>
        <v>55771.430877137049</v>
      </c>
      <c r="O24" s="15">
        <f t="shared" si="3"/>
        <v>1.1019116509722067E-2</v>
      </c>
      <c r="P24" s="66"/>
      <c r="Q24" s="16">
        <f t="shared" si="4"/>
        <v>3</v>
      </c>
      <c r="R24" s="67">
        <f t="shared" si="5"/>
        <v>1.2118149088757968E-2</v>
      </c>
      <c r="T24" s="26"/>
      <c r="U24" s="26"/>
      <c r="V24" s="26"/>
      <c r="W24" s="26"/>
      <c r="X24" s="26"/>
    </row>
    <row r="25" spans="2:24" s="4" customFormat="1" ht="60" x14ac:dyDescent="0.25">
      <c r="B25" s="83">
        <v>19</v>
      </c>
      <c r="C25" s="42" t="s">
        <v>53</v>
      </c>
      <c r="D25" s="43" t="s">
        <v>55</v>
      </c>
      <c r="E25" s="45"/>
      <c r="F25" s="63" t="s">
        <v>261</v>
      </c>
      <c r="G25" s="62">
        <v>1</v>
      </c>
      <c r="H25" s="80">
        <v>5074999.9999999991</v>
      </c>
      <c r="I25" s="80">
        <v>5000000</v>
      </c>
      <c r="J25" s="80">
        <v>5109002.4999999991</v>
      </c>
      <c r="K25" s="27">
        <f t="shared" si="6"/>
        <v>5061334</v>
      </c>
      <c r="L25" s="27">
        <f t="shared" si="7"/>
        <v>5061334</v>
      </c>
      <c r="M25" s="28" t="s">
        <v>335</v>
      </c>
      <c r="N25" s="77">
        <f t="shared" si="2"/>
        <v>55771.430877137049</v>
      </c>
      <c r="O25" s="15">
        <f t="shared" si="3"/>
        <v>1.1019116509722067E-2</v>
      </c>
      <c r="P25" s="66"/>
      <c r="Q25" s="16">
        <f t="shared" si="4"/>
        <v>3</v>
      </c>
      <c r="R25" s="67">
        <f t="shared" si="5"/>
        <v>1.2118149088757968E-2</v>
      </c>
      <c r="T25" s="26"/>
      <c r="U25" s="26"/>
      <c r="V25" s="26"/>
      <c r="W25" s="26"/>
      <c r="X25" s="26"/>
    </row>
    <row r="26" spans="2:24" s="4" customFormat="1" ht="60" x14ac:dyDescent="0.25">
      <c r="B26" s="83">
        <v>20</v>
      </c>
      <c r="C26" s="42" t="s">
        <v>53</v>
      </c>
      <c r="D26" s="43" t="s">
        <v>56</v>
      </c>
      <c r="E26" s="44" t="s">
        <v>281</v>
      </c>
      <c r="F26" s="63" t="s">
        <v>261</v>
      </c>
      <c r="G26" s="62">
        <v>1</v>
      </c>
      <c r="H26" s="80">
        <v>5074999.9999999991</v>
      </c>
      <c r="I26" s="80">
        <v>5000000</v>
      </c>
      <c r="J26" s="80">
        <v>5109002.4999999991</v>
      </c>
      <c r="K26" s="27">
        <f t="shared" si="6"/>
        <v>5061334</v>
      </c>
      <c r="L26" s="27">
        <f t="shared" si="7"/>
        <v>5061334</v>
      </c>
      <c r="M26" s="28" t="s">
        <v>335</v>
      </c>
      <c r="N26" s="77">
        <f t="shared" si="2"/>
        <v>55771.430877137049</v>
      </c>
      <c r="O26" s="15">
        <f t="shared" si="3"/>
        <v>1.1019116509722067E-2</v>
      </c>
      <c r="P26" s="66"/>
      <c r="Q26" s="16">
        <f t="shared" si="4"/>
        <v>3</v>
      </c>
      <c r="R26" s="67">
        <f t="shared" si="5"/>
        <v>1.2118149088757968E-2</v>
      </c>
      <c r="T26" s="26"/>
      <c r="U26" s="26"/>
      <c r="V26" s="26"/>
      <c r="W26" s="26"/>
      <c r="X26" s="26"/>
    </row>
    <row r="27" spans="2:24" s="4" customFormat="1" ht="150" x14ac:dyDescent="0.25">
      <c r="B27" s="83">
        <v>21</v>
      </c>
      <c r="C27" s="42" t="s">
        <v>57</v>
      </c>
      <c r="D27" s="43" t="s">
        <v>58</v>
      </c>
      <c r="E27" s="44" t="s">
        <v>282</v>
      </c>
      <c r="F27" s="63" t="s">
        <v>263</v>
      </c>
      <c r="G27" s="62">
        <v>1</v>
      </c>
      <c r="H27" s="80">
        <v>30449.999999999996</v>
      </c>
      <c r="I27" s="80">
        <v>30000</v>
      </c>
      <c r="J27" s="80">
        <v>30654.014999999996</v>
      </c>
      <c r="K27" s="27">
        <f t="shared" si="6"/>
        <v>30368</v>
      </c>
      <c r="L27" s="27">
        <f t="shared" si="7"/>
        <v>30368</v>
      </c>
      <c r="M27" s="28" t="s">
        <v>335</v>
      </c>
      <c r="N27" s="77">
        <f t="shared" si="2"/>
        <v>334.62858526282309</v>
      </c>
      <c r="O27" s="15">
        <f t="shared" si="3"/>
        <v>1.1019116509722093E-2</v>
      </c>
      <c r="P27" s="66"/>
      <c r="Q27" s="16">
        <f t="shared" si="4"/>
        <v>3</v>
      </c>
      <c r="R27" s="67">
        <f t="shared" si="5"/>
        <v>1.2118018967333999E-2</v>
      </c>
      <c r="T27" s="26"/>
      <c r="U27" s="26"/>
      <c r="V27" s="26"/>
      <c r="W27" s="26"/>
      <c r="X27" s="26"/>
    </row>
    <row r="28" spans="2:24" s="4" customFormat="1" ht="150" x14ac:dyDescent="0.25">
      <c r="B28" s="83">
        <v>22</v>
      </c>
      <c r="C28" s="42" t="s">
        <v>57</v>
      </c>
      <c r="D28" s="43" t="s">
        <v>59</v>
      </c>
      <c r="E28" s="44" t="s">
        <v>283</v>
      </c>
      <c r="F28" s="63" t="s">
        <v>263</v>
      </c>
      <c r="G28" s="62">
        <v>1</v>
      </c>
      <c r="H28" s="80">
        <v>18270</v>
      </c>
      <c r="I28" s="80">
        <v>18000</v>
      </c>
      <c r="J28" s="80">
        <v>18392.409</v>
      </c>
      <c r="K28" s="27">
        <f t="shared" si="6"/>
        <v>18221</v>
      </c>
      <c r="L28" s="27">
        <f t="shared" si="7"/>
        <v>18221</v>
      </c>
      <c r="M28" s="28" t="s">
        <v>335</v>
      </c>
      <c r="N28" s="77">
        <f t="shared" si="2"/>
        <v>200.77715115769507</v>
      </c>
      <c r="O28" s="15">
        <f t="shared" si="3"/>
        <v>1.1019116509722161E-2</v>
      </c>
      <c r="P28" s="66"/>
      <c r="Q28" s="16">
        <f t="shared" si="4"/>
        <v>3</v>
      </c>
      <c r="R28" s="67">
        <f t="shared" si="5"/>
        <v>1.2128862301739707E-2</v>
      </c>
      <c r="T28" s="26"/>
      <c r="U28" s="26"/>
      <c r="V28" s="26"/>
      <c r="W28" s="26"/>
      <c r="X28" s="26"/>
    </row>
    <row r="29" spans="2:24" s="4" customFormat="1" ht="150" x14ac:dyDescent="0.25">
      <c r="B29" s="83">
        <v>23</v>
      </c>
      <c r="C29" s="42" t="s">
        <v>57</v>
      </c>
      <c r="D29" s="43" t="s">
        <v>60</v>
      </c>
      <c r="E29" s="44" t="s">
        <v>284</v>
      </c>
      <c r="F29" s="63" t="s">
        <v>261</v>
      </c>
      <c r="G29" s="62">
        <v>1</v>
      </c>
      <c r="H29" s="80">
        <v>28419.999999999996</v>
      </c>
      <c r="I29" s="80">
        <v>28000</v>
      </c>
      <c r="J29" s="80">
        <v>28610.413999999993</v>
      </c>
      <c r="K29" s="27">
        <f t="shared" si="6"/>
        <v>28343</v>
      </c>
      <c r="L29" s="27">
        <f t="shared" si="7"/>
        <v>28343</v>
      </c>
      <c r="M29" s="28" t="s">
        <v>335</v>
      </c>
      <c r="N29" s="77">
        <f t="shared" si="2"/>
        <v>312.32001291196707</v>
      </c>
      <c r="O29" s="15">
        <f t="shared" si="3"/>
        <v>1.1019116509722053E-2</v>
      </c>
      <c r="P29" s="66"/>
      <c r="Q29" s="16">
        <f t="shared" si="4"/>
        <v>3</v>
      </c>
      <c r="R29" s="67">
        <f t="shared" si="5"/>
        <v>1.210175351938747E-2</v>
      </c>
      <c r="T29" s="26"/>
      <c r="U29" s="26"/>
      <c r="V29" s="26"/>
      <c r="W29" s="26"/>
      <c r="X29" s="26"/>
    </row>
    <row r="30" spans="2:24" s="4" customFormat="1" ht="150" x14ac:dyDescent="0.25">
      <c r="B30" s="83">
        <v>24</v>
      </c>
      <c r="C30" s="42" t="s">
        <v>57</v>
      </c>
      <c r="D30" s="43" t="s">
        <v>61</v>
      </c>
      <c r="E30" s="44" t="s">
        <v>285</v>
      </c>
      <c r="F30" s="63" t="s">
        <v>265</v>
      </c>
      <c r="G30" s="62">
        <v>1</v>
      </c>
      <c r="H30" s="80">
        <v>25374.999999999996</v>
      </c>
      <c r="I30" s="80">
        <v>25000</v>
      </c>
      <c r="J30" s="80">
        <v>25545.012499999993</v>
      </c>
      <c r="K30" s="27">
        <f t="shared" si="6"/>
        <v>25307</v>
      </c>
      <c r="L30" s="27">
        <f t="shared" si="7"/>
        <v>25307</v>
      </c>
      <c r="M30" s="28" t="s">
        <v>335</v>
      </c>
      <c r="N30" s="77">
        <f t="shared" si="2"/>
        <v>278.85715438568457</v>
      </c>
      <c r="O30" s="15">
        <f t="shared" si="3"/>
        <v>1.1019116509722041E-2</v>
      </c>
      <c r="P30" s="66"/>
      <c r="Q30" s="16">
        <f t="shared" si="4"/>
        <v>3</v>
      </c>
      <c r="R30" s="67">
        <f t="shared" si="5"/>
        <v>1.2131030940056076E-2</v>
      </c>
      <c r="T30" s="26"/>
      <c r="U30" s="26"/>
      <c r="V30" s="26"/>
      <c r="W30" s="26"/>
      <c r="X30" s="26"/>
    </row>
    <row r="31" spans="2:24" s="4" customFormat="1" ht="120" x14ac:dyDescent="0.25">
      <c r="B31" s="83">
        <v>25</v>
      </c>
      <c r="C31" s="42" t="s">
        <v>62</v>
      </c>
      <c r="D31" s="43" t="s">
        <v>63</v>
      </c>
      <c r="E31" s="45"/>
      <c r="F31" s="63" t="s">
        <v>263</v>
      </c>
      <c r="G31" s="62">
        <v>1</v>
      </c>
      <c r="H31" s="80">
        <v>32479.999999999996</v>
      </c>
      <c r="I31" s="80">
        <v>32000</v>
      </c>
      <c r="J31" s="80">
        <v>32697.615999999995</v>
      </c>
      <c r="K31" s="27">
        <f t="shared" si="6"/>
        <v>32393</v>
      </c>
      <c r="L31" s="27">
        <f t="shared" si="7"/>
        <v>32393</v>
      </c>
      <c r="M31" s="28" t="s">
        <v>335</v>
      </c>
      <c r="N31" s="77">
        <f t="shared" si="2"/>
        <v>356.93715761367764</v>
      </c>
      <c r="O31" s="15">
        <f t="shared" si="3"/>
        <v>1.1019116509722085E-2</v>
      </c>
      <c r="P31" s="66"/>
      <c r="Q31" s="16">
        <f t="shared" si="4"/>
        <v>3</v>
      </c>
      <c r="R31" s="67">
        <f t="shared" si="5"/>
        <v>1.2132250794924859E-2</v>
      </c>
      <c r="T31" s="26"/>
      <c r="U31" s="26"/>
      <c r="V31" s="26"/>
      <c r="W31" s="26"/>
      <c r="X31" s="26"/>
    </row>
    <row r="32" spans="2:24" s="4" customFormat="1" ht="120" x14ac:dyDescent="0.25">
      <c r="B32" s="83">
        <v>26</v>
      </c>
      <c r="C32" s="42" t="s">
        <v>62</v>
      </c>
      <c r="D32" s="43" t="s">
        <v>64</v>
      </c>
      <c r="E32" s="45"/>
      <c r="F32" s="63" t="s">
        <v>263</v>
      </c>
      <c r="G32" s="62">
        <v>1</v>
      </c>
      <c r="H32" s="80">
        <v>35525</v>
      </c>
      <c r="I32" s="80">
        <v>35000</v>
      </c>
      <c r="J32" s="80">
        <v>35763.017499999994</v>
      </c>
      <c r="K32" s="27">
        <f t="shared" si="6"/>
        <v>35429</v>
      </c>
      <c r="L32" s="27">
        <f t="shared" si="7"/>
        <v>35429</v>
      </c>
      <c r="M32" s="28" t="s">
        <v>335</v>
      </c>
      <c r="N32" s="77">
        <f t="shared" si="2"/>
        <v>390.4000161399606</v>
      </c>
      <c r="O32" s="15">
        <f t="shared" si="3"/>
        <v>1.1019116509722104E-2</v>
      </c>
      <c r="P32" s="66"/>
      <c r="Q32" s="16">
        <f t="shared" si="4"/>
        <v>3</v>
      </c>
      <c r="R32" s="67">
        <f t="shared" si="5"/>
        <v>1.2108724491236011E-2</v>
      </c>
      <c r="T32" s="26"/>
      <c r="U32" s="26"/>
      <c r="V32" s="26"/>
      <c r="W32" s="26"/>
      <c r="X32" s="26"/>
    </row>
    <row r="33" spans="2:24" s="4" customFormat="1" ht="120" x14ac:dyDescent="0.25">
      <c r="B33" s="83">
        <v>27</v>
      </c>
      <c r="C33" s="42" t="s">
        <v>62</v>
      </c>
      <c r="D33" s="43" t="s">
        <v>65</v>
      </c>
      <c r="E33" s="45"/>
      <c r="F33" s="63" t="s">
        <v>261</v>
      </c>
      <c r="G33" s="62">
        <v>1</v>
      </c>
      <c r="H33" s="80">
        <v>213149.99999999997</v>
      </c>
      <c r="I33" s="80">
        <v>210000</v>
      </c>
      <c r="J33" s="80">
        <v>214578.10499999995</v>
      </c>
      <c r="K33" s="27">
        <f t="shared" si="6"/>
        <v>212576</v>
      </c>
      <c r="L33" s="27">
        <f t="shared" si="7"/>
        <v>212576</v>
      </c>
      <c r="M33" s="28" t="s">
        <v>335</v>
      </c>
      <c r="N33" s="77">
        <f t="shared" si="2"/>
        <v>2342.4000968397536</v>
      </c>
      <c r="O33" s="15">
        <f t="shared" si="3"/>
        <v>1.1019116509722055E-2</v>
      </c>
      <c r="P33" s="66"/>
      <c r="Q33" s="16">
        <f t="shared" si="4"/>
        <v>3</v>
      </c>
      <c r="R33" s="67">
        <f t="shared" si="5"/>
        <v>1.2118018967333999E-2</v>
      </c>
      <c r="T33" s="26"/>
      <c r="U33" s="26"/>
      <c r="V33" s="26"/>
      <c r="W33" s="26"/>
      <c r="X33" s="26"/>
    </row>
    <row r="34" spans="2:24" s="4" customFormat="1" ht="120" x14ac:dyDescent="0.25">
      <c r="B34" s="83">
        <v>28</v>
      </c>
      <c r="C34" s="42" t="s">
        <v>62</v>
      </c>
      <c r="D34" s="43" t="s">
        <v>66</v>
      </c>
      <c r="E34" s="45"/>
      <c r="F34" s="63" t="s">
        <v>261</v>
      </c>
      <c r="G34" s="62">
        <v>1</v>
      </c>
      <c r="H34" s="80">
        <v>152249.99999999997</v>
      </c>
      <c r="I34" s="80">
        <v>150000</v>
      </c>
      <c r="J34" s="80">
        <v>153270.07499999995</v>
      </c>
      <c r="K34" s="27">
        <f t="shared" si="6"/>
        <v>151840</v>
      </c>
      <c r="L34" s="27">
        <f t="shared" si="7"/>
        <v>151840</v>
      </c>
      <c r="M34" s="28" t="s">
        <v>335</v>
      </c>
      <c r="N34" s="77">
        <f t="shared" si="2"/>
        <v>1673.1429263141035</v>
      </c>
      <c r="O34" s="15">
        <f t="shared" si="3"/>
        <v>1.1019116509722015E-2</v>
      </c>
      <c r="P34" s="66"/>
      <c r="Q34" s="16">
        <f t="shared" si="4"/>
        <v>3</v>
      </c>
      <c r="R34" s="67">
        <f t="shared" si="5"/>
        <v>1.2118018967333999E-2</v>
      </c>
      <c r="T34" s="26"/>
      <c r="U34" s="26"/>
      <c r="V34" s="26"/>
      <c r="W34" s="26"/>
      <c r="X34" s="26"/>
    </row>
    <row r="35" spans="2:24" s="4" customFormat="1" ht="51" x14ac:dyDescent="0.25">
      <c r="B35" s="83">
        <v>29</v>
      </c>
      <c r="C35" s="78" t="s">
        <v>67</v>
      </c>
      <c r="D35" s="46" t="s">
        <v>68</v>
      </c>
      <c r="E35" s="45"/>
      <c r="F35" s="63" t="s">
        <v>261</v>
      </c>
      <c r="G35" s="62">
        <v>1</v>
      </c>
      <c r="H35" s="80">
        <v>5074999.9999999991</v>
      </c>
      <c r="I35" s="80">
        <v>5000000</v>
      </c>
      <c r="J35" s="80">
        <v>5109002.4999999991</v>
      </c>
      <c r="K35" s="27">
        <f t="shared" si="6"/>
        <v>5061334</v>
      </c>
      <c r="L35" s="27">
        <f t="shared" si="7"/>
        <v>5061334</v>
      </c>
      <c r="M35" s="28" t="s">
        <v>335</v>
      </c>
      <c r="N35" s="77">
        <f t="shared" si="2"/>
        <v>55771.430877137049</v>
      </c>
      <c r="O35" s="15">
        <f t="shared" si="3"/>
        <v>1.1019116509722067E-2</v>
      </c>
      <c r="P35" s="66"/>
      <c r="Q35" s="16">
        <f t="shared" si="4"/>
        <v>3</v>
      </c>
      <c r="R35" s="67">
        <f t="shared" si="5"/>
        <v>1.2118149088757968E-2</v>
      </c>
      <c r="T35" s="26"/>
      <c r="U35" s="26"/>
      <c r="V35" s="26"/>
      <c r="W35" s="26"/>
      <c r="X35" s="26"/>
    </row>
    <row r="36" spans="2:24" s="4" customFormat="1" ht="51" x14ac:dyDescent="0.25">
      <c r="B36" s="83">
        <v>30</v>
      </c>
      <c r="C36" s="78" t="s">
        <v>67</v>
      </c>
      <c r="D36" s="46" t="s">
        <v>69</v>
      </c>
      <c r="E36" s="45"/>
      <c r="F36" s="63" t="s">
        <v>261</v>
      </c>
      <c r="G36" s="62">
        <v>1</v>
      </c>
      <c r="H36" s="80">
        <v>5074999.9999999991</v>
      </c>
      <c r="I36" s="80">
        <v>5000000</v>
      </c>
      <c r="J36" s="80">
        <v>5109002.4999999991</v>
      </c>
      <c r="K36" s="27">
        <f t="shared" si="6"/>
        <v>5061334</v>
      </c>
      <c r="L36" s="27">
        <f t="shared" si="7"/>
        <v>5061334</v>
      </c>
      <c r="M36" s="28" t="s">
        <v>335</v>
      </c>
      <c r="N36" s="77">
        <f t="shared" si="2"/>
        <v>55771.430877137049</v>
      </c>
      <c r="O36" s="15">
        <f t="shared" si="3"/>
        <v>1.1019116509722067E-2</v>
      </c>
      <c r="P36" s="66"/>
      <c r="Q36" s="16">
        <f t="shared" si="4"/>
        <v>3</v>
      </c>
      <c r="R36" s="67">
        <f t="shared" si="5"/>
        <v>1.2118149088757968E-2</v>
      </c>
      <c r="T36" s="26"/>
      <c r="U36" s="26"/>
      <c r="V36" s="26"/>
      <c r="W36" s="26"/>
      <c r="X36" s="26"/>
    </row>
    <row r="37" spans="2:24" s="4" customFormat="1" ht="153" x14ac:dyDescent="0.25">
      <c r="B37" s="83">
        <v>31</v>
      </c>
      <c r="C37" s="46" t="s">
        <v>70</v>
      </c>
      <c r="D37" s="46" t="s">
        <v>266</v>
      </c>
      <c r="E37" s="44" t="s">
        <v>286</v>
      </c>
      <c r="F37" s="63" t="s">
        <v>263</v>
      </c>
      <c r="G37" s="62">
        <v>1</v>
      </c>
      <c r="H37" s="80">
        <v>25374.999999999996</v>
      </c>
      <c r="I37" s="80">
        <v>25000</v>
      </c>
      <c r="J37" s="80">
        <v>25545.012499999993</v>
      </c>
      <c r="K37" s="27">
        <f t="shared" si="6"/>
        <v>25307</v>
      </c>
      <c r="L37" s="27">
        <f t="shared" si="7"/>
        <v>25307</v>
      </c>
      <c r="M37" s="28" t="s">
        <v>335</v>
      </c>
      <c r="N37" s="77">
        <f t="shared" si="2"/>
        <v>278.85715438568457</v>
      </c>
      <c r="O37" s="15">
        <f t="shared" si="3"/>
        <v>1.1019116509722041E-2</v>
      </c>
      <c r="P37" s="66"/>
      <c r="Q37" s="16">
        <f t="shared" si="4"/>
        <v>3</v>
      </c>
      <c r="R37" s="67">
        <f t="shared" si="5"/>
        <v>1.2131030940056076E-2</v>
      </c>
      <c r="T37" s="26"/>
      <c r="U37" s="26"/>
      <c r="V37" s="26"/>
      <c r="W37" s="26"/>
      <c r="X37" s="26"/>
    </row>
    <row r="38" spans="2:24" s="4" customFormat="1" ht="30" x14ac:dyDescent="0.25">
      <c r="B38" s="83">
        <v>32</v>
      </c>
      <c r="C38" s="47" t="s">
        <v>71</v>
      </c>
      <c r="D38" s="42" t="s">
        <v>72</v>
      </c>
      <c r="E38" s="46"/>
      <c r="F38" s="63" t="s">
        <v>261</v>
      </c>
      <c r="G38" s="62">
        <v>1</v>
      </c>
      <c r="H38" s="80">
        <v>31951.184999999998</v>
      </c>
      <c r="I38" s="80">
        <v>31479</v>
      </c>
      <c r="J38" s="80">
        <v>32165.257939499996</v>
      </c>
      <c r="K38" s="27">
        <f t="shared" si="6"/>
        <v>31865</v>
      </c>
      <c r="L38" s="27">
        <f t="shared" si="7"/>
        <v>31865</v>
      </c>
      <c r="M38" s="28" t="s">
        <v>335</v>
      </c>
      <c r="N38" s="77">
        <f t="shared" si="2"/>
        <v>351.12577451628056</v>
      </c>
      <c r="O38" s="15">
        <f t="shared" si="3"/>
        <v>1.1019116509722104E-2</v>
      </c>
      <c r="P38" s="66"/>
      <c r="Q38" s="16">
        <f t="shared" si="4"/>
        <v>3</v>
      </c>
      <c r="R38" s="67">
        <f t="shared" si="5"/>
        <v>1.2113604268005673E-2</v>
      </c>
      <c r="T38" s="26"/>
      <c r="U38" s="26"/>
      <c r="V38" s="26"/>
      <c r="W38" s="26"/>
      <c r="X38" s="26"/>
    </row>
    <row r="39" spans="2:24" s="4" customFormat="1" ht="45" x14ac:dyDescent="0.25">
      <c r="B39" s="83">
        <v>33</v>
      </c>
      <c r="C39" s="47" t="s">
        <v>73</v>
      </c>
      <c r="D39" s="42" t="s">
        <v>74</v>
      </c>
      <c r="E39" s="42" t="s">
        <v>287</v>
      </c>
      <c r="F39" s="63" t="s">
        <v>261</v>
      </c>
      <c r="G39" s="62">
        <v>1</v>
      </c>
      <c r="H39" s="80">
        <v>235805.81499999997</v>
      </c>
      <c r="I39" s="80">
        <v>232321</v>
      </c>
      <c r="J39" s="80">
        <v>237385.71396049997</v>
      </c>
      <c r="K39" s="27">
        <f t="shared" si="6"/>
        <v>235171</v>
      </c>
      <c r="L39" s="27">
        <f t="shared" si="7"/>
        <v>235171</v>
      </c>
      <c r="M39" s="28" t="s">
        <v>335</v>
      </c>
      <c r="N39" s="77">
        <f t="shared" si="2"/>
        <v>2591.3749185614784</v>
      </c>
      <c r="O39" s="15">
        <f t="shared" si="3"/>
        <v>1.1019116509722099E-2</v>
      </c>
      <c r="P39" s="66"/>
      <c r="Q39" s="16">
        <f t="shared" si="4"/>
        <v>3</v>
      </c>
      <c r="R39" s="67">
        <f t="shared" si="5"/>
        <v>1.2118841183649365E-2</v>
      </c>
      <c r="T39" s="26"/>
      <c r="U39" s="26"/>
      <c r="V39" s="26"/>
      <c r="W39" s="26"/>
      <c r="X39" s="26"/>
    </row>
    <row r="40" spans="2:24" s="4" customFormat="1" ht="30" x14ac:dyDescent="0.25">
      <c r="B40" s="83">
        <v>34</v>
      </c>
      <c r="C40" s="47" t="s">
        <v>75</v>
      </c>
      <c r="D40" s="42" t="s">
        <v>76</v>
      </c>
      <c r="E40" s="46"/>
      <c r="F40" s="63" t="s">
        <v>261</v>
      </c>
      <c r="G40" s="62">
        <v>1</v>
      </c>
      <c r="H40" s="80">
        <v>25374.999999999996</v>
      </c>
      <c r="I40" s="80">
        <v>25000</v>
      </c>
      <c r="J40" s="80">
        <v>25545.012499999993</v>
      </c>
      <c r="K40" s="27">
        <f t="shared" si="6"/>
        <v>25307</v>
      </c>
      <c r="L40" s="27">
        <f t="shared" si="7"/>
        <v>25307</v>
      </c>
      <c r="M40" s="28" t="s">
        <v>335</v>
      </c>
      <c r="N40" s="77">
        <f t="shared" si="2"/>
        <v>278.85715438568457</v>
      </c>
      <c r="O40" s="15">
        <f t="shared" si="3"/>
        <v>1.1019116509722041E-2</v>
      </c>
      <c r="P40" s="66"/>
      <c r="Q40" s="16">
        <f t="shared" si="4"/>
        <v>3</v>
      </c>
      <c r="R40" s="67">
        <f t="shared" si="5"/>
        <v>1.2131030940056076E-2</v>
      </c>
      <c r="T40" s="26"/>
      <c r="U40" s="26"/>
      <c r="V40" s="26"/>
      <c r="W40" s="26"/>
      <c r="X40" s="26"/>
    </row>
    <row r="41" spans="2:24" s="4" customFormat="1" x14ac:dyDescent="0.25">
      <c r="B41" s="83">
        <v>35</v>
      </c>
      <c r="C41" s="47" t="s">
        <v>77</v>
      </c>
      <c r="D41" s="42" t="s">
        <v>78</v>
      </c>
      <c r="E41" s="46"/>
      <c r="F41" s="63" t="s">
        <v>261</v>
      </c>
      <c r="G41" s="62">
        <v>1</v>
      </c>
      <c r="H41" s="80">
        <v>31948.139999999996</v>
      </c>
      <c r="I41" s="80">
        <v>31476</v>
      </c>
      <c r="J41" s="80">
        <v>32162.192537999992</v>
      </c>
      <c r="K41" s="27">
        <f t="shared" si="6"/>
        <v>31862</v>
      </c>
      <c r="L41" s="27">
        <f t="shared" si="7"/>
        <v>31862</v>
      </c>
      <c r="M41" s="28" t="s">
        <v>335</v>
      </c>
      <c r="N41" s="77">
        <f t="shared" si="2"/>
        <v>351.09231165775248</v>
      </c>
      <c r="O41" s="15">
        <f t="shared" si="3"/>
        <v>1.1019116509722048E-2</v>
      </c>
      <c r="P41" s="66"/>
      <c r="Q41" s="16">
        <f t="shared" si="4"/>
        <v>3</v>
      </c>
      <c r="R41" s="67">
        <f t="shared" si="5"/>
        <v>1.2114744837110059E-2</v>
      </c>
      <c r="T41" s="26"/>
      <c r="U41" s="26"/>
      <c r="V41" s="26"/>
      <c r="W41" s="26"/>
      <c r="X41" s="26"/>
    </row>
    <row r="42" spans="2:24" s="4" customFormat="1" x14ac:dyDescent="0.25">
      <c r="B42" s="83">
        <v>36</v>
      </c>
      <c r="C42" s="47" t="s">
        <v>77</v>
      </c>
      <c r="D42" s="42" t="s">
        <v>79</v>
      </c>
      <c r="E42" s="46"/>
      <c r="F42" s="63" t="s">
        <v>261</v>
      </c>
      <c r="G42" s="62">
        <v>1</v>
      </c>
      <c r="H42" s="80">
        <v>46860.52</v>
      </c>
      <c r="I42" s="80">
        <v>46168</v>
      </c>
      <c r="J42" s="80">
        <v>47174.48548399999</v>
      </c>
      <c r="K42" s="27">
        <f t="shared" si="6"/>
        <v>46734</v>
      </c>
      <c r="L42" s="27">
        <f t="shared" si="7"/>
        <v>46734</v>
      </c>
      <c r="M42" s="28" t="s">
        <v>335</v>
      </c>
      <c r="N42" s="77">
        <f t="shared" si="2"/>
        <v>514.97108414713261</v>
      </c>
      <c r="O42" s="15">
        <f t="shared" si="3"/>
        <v>1.1019116509722069E-2</v>
      </c>
      <c r="P42" s="66"/>
      <c r="Q42" s="16">
        <f t="shared" si="4"/>
        <v>3</v>
      </c>
      <c r="R42" s="67">
        <f t="shared" si="5"/>
        <v>1.211109684597933E-2</v>
      </c>
      <c r="T42" s="26"/>
      <c r="U42" s="26"/>
      <c r="V42" s="26"/>
      <c r="W42" s="26"/>
      <c r="X42" s="26"/>
    </row>
    <row r="43" spans="2:24" s="4" customFormat="1" ht="173.25" x14ac:dyDescent="0.25">
      <c r="B43" s="83">
        <v>37</v>
      </c>
      <c r="C43" s="47" t="s">
        <v>80</v>
      </c>
      <c r="D43" s="48" t="s">
        <v>81</v>
      </c>
      <c r="E43" s="46"/>
      <c r="F43" s="63" t="s">
        <v>263</v>
      </c>
      <c r="G43" s="62">
        <v>1</v>
      </c>
      <c r="H43" s="80">
        <v>28755.964999999997</v>
      </c>
      <c r="I43" s="80">
        <v>28331</v>
      </c>
      <c r="J43" s="80">
        <v>28948.629965499993</v>
      </c>
      <c r="K43" s="27">
        <f t="shared" si="6"/>
        <v>28679</v>
      </c>
      <c r="L43" s="27">
        <f t="shared" si="7"/>
        <v>28679</v>
      </c>
      <c r="M43" s="28" t="s">
        <v>335</v>
      </c>
      <c r="N43" s="77">
        <f t="shared" si="2"/>
        <v>316.01208163603343</v>
      </c>
      <c r="O43" s="15">
        <f t="shared" si="3"/>
        <v>1.1019116509722052E-2</v>
      </c>
      <c r="P43" s="66"/>
      <c r="Q43" s="16">
        <f t="shared" si="4"/>
        <v>3</v>
      </c>
      <c r="R43" s="67">
        <f t="shared" si="5"/>
        <v>1.2134314306635474E-2</v>
      </c>
      <c r="T43" s="26"/>
      <c r="U43" s="26"/>
      <c r="V43" s="26"/>
      <c r="W43" s="26"/>
      <c r="X43" s="26"/>
    </row>
    <row r="44" spans="2:24" s="4" customFormat="1" ht="31.5" x14ac:dyDescent="0.25">
      <c r="B44" s="83">
        <v>38</v>
      </c>
      <c r="C44" s="47" t="s">
        <v>82</v>
      </c>
      <c r="D44" s="48" t="s">
        <v>83</v>
      </c>
      <c r="E44" s="46"/>
      <c r="F44" s="63" t="s">
        <v>265</v>
      </c>
      <c r="G44" s="62">
        <v>1</v>
      </c>
      <c r="H44" s="80">
        <v>27404.999999999996</v>
      </c>
      <c r="I44" s="80">
        <v>27000</v>
      </c>
      <c r="J44" s="80">
        <v>27588.613499999996</v>
      </c>
      <c r="K44" s="27">
        <f t="shared" si="6"/>
        <v>27331</v>
      </c>
      <c r="L44" s="27">
        <f t="shared" si="7"/>
        <v>27331</v>
      </c>
      <c r="M44" s="28" t="s">
        <v>335</v>
      </c>
      <c r="N44" s="77">
        <f t="shared" si="2"/>
        <v>301.16572673654065</v>
      </c>
      <c r="O44" s="15">
        <f t="shared" si="3"/>
        <v>1.101911650972209E-2</v>
      </c>
      <c r="P44" s="66"/>
      <c r="Q44" s="16">
        <f t="shared" si="4"/>
        <v>3</v>
      </c>
      <c r="R44" s="67">
        <f t="shared" si="5"/>
        <v>1.2110789945483202E-2</v>
      </c>
      <c r="T44" s="26"/>
      <c r="U44" s="26"/>
      <c r="V44" s="26"/>
      <c r="W44" s="26"/>
      <c r="X44" s="26"/>
    </row>
    <row r="45" spans="2:24" s="4" customFormat="1" ht="60" x14ac:dyDescent="0.25">
      <c r="B45" s="83">
        <v>39</v>
      </c>
      <c r="C45" s="47" t="s">
        <v>84</v>
      </c>
      <c r="D45" s="41" t="s">
        <v>288</v>
      </c>
      <c r="E45" s="46"/>
      <c r="F45" s="63" t="s">
        <v>262</v>
      </c>
      <c r="G45" s="62">
        <v>1</v>
      </c>
      <c r="H45" s="80">
        <v>89462.099999999991</v>
      </c>
      <c r="I45" s="80">
        <v>88140</v>
      </c>
      <c r="J45" s="80">
        <v>90061.496069999979</v>
      </c>
      <c r="K45" s="27">
        <f t="shared" si="6"/>
        <v>89221</v>
      </c>
      <c r="L45" s="27">
        <f t="shared" si="7"/>
        <v>89221</v>
      </c>
      <c r="M45" s="28" t="s">
        <v>335</v>
      </c>
      <c r="N45" s="77">
        <f t="shared" si="2"/>
        <v>983.13878350217101</v>
      </c>
      <c r="O45" s="15">
        <f t="shared" si="3"/>
        <v>1.1019116509722059E-2</v>
      </c>
      <c r="P45" s="66"/>
      <c r="Q45" s="16">
        <f t="shared" si="4"/>
        <v>3</v>
      </c>
      <c r="R45" s="67">
        <f t="shared" si="5"/>
        <v>1.211598166350969E-2</v>
      </c>
      <c r="T45" s="26"/>
      <c r="U45" s="26"/>
      <c r="V45" s="26"/>
      <c r="W45" s="26"/>
      <c r="X45" s="26"/>
    </row>
    <row r="46" spans="2:24" s="4" customFormat="1" x14ac:dyDescent="0.25">
      <c r="B46" s="83">
        <v>40</v>
      </c>
      <c r="C46" s="47" t="s">
        <v>85</v>
      </c>
      <c r="D46" s="41" t="s">
        <v>86</v>
      </c>
      <c r="E46" s="46"/>
      <c r="F46" s="63" t="s">
        <v>261</v>
      </c>
      <c r="G46" s="62">
        <v>1</v>
      </c>
      <c r="H46" s="80">
        <v>15184.399999999998</v>
      </c>
      <c r="I46" s="80">
        <v>14960</v>
      </c>
      <c r="J46" s="80">
        <v>15286.135479999997</v>
      </c>
      <c r="K46" s="27">
        <f t="shared" si="6"/>
        <v>15144</v>
      </c>
      <c r="L46" s="27">
        <f t="shared" si="7"/>
        <v>15144</v>
      </c>
      <c r="M46" s="28" t="s">
        <v>335</v>
      </c>
      <c r="N46" s="77">
        <f t="shared" si="2"/>
        <v>166.86812118439414</v>
      </c>
      <c r="O46" s="15">
        <f t="shared" si="3"/>
        <v>1.1019116509722076E-2</v>
      </c>
      <c r="P46" s="66"/>
      <c r="Q46" s="16">
        <f t="shared" si="4"/>
        <v>3</v>
      </c>
      <c r="R46" s="67">
        <f t="shared" si="5"/>
        <v>1.2150026413100923E-2</v>
      </c>
      <c r="T46" s="26"/>
      <c r="U46" s="26"/>
      <c r="V46" s="26"/>
      <c r="W46" s="26"/>
      <c r="X46" s="26"/>
    </row>
    <row r="47" spans="2:24" s="4" customFormat="1" ht="60" x14ac:dyDescent="0.25">
      <c r="B47" s="83">
        <v>41</v>
      </c>
      <c r="C47" s="47" t="s">
        <v>87</v>
      </c>
      <c r="D47" s="49" t="s">
        <v>88</v>
      </c>
      <c r="E47" s="46"/>
      <c r="F47" s="63" t="s">
        <v>261</v>
      </c>
      <c r="G47" s="62">
        <v>1</v>
      </c>
      <c r="H47" s="80">
        <v>89462.099999999991</v>
      </c>
      <c r="I47" s="80">
        <v>88140</v>
      </c>
      <c r="J47" s="80">
        <v>90061.496069999979</v>
      </c>
      <c r="K47" s="27">
        <f t="shared" si="6"/>
        <v>89221</v>
      </c>
      <c r="L47" s="27">
        <f t="shared" si="7"/>
        <v>89221</v>
      </c>
      <c r="M47" s="28" t="s">
        <v>335</v>
      </c>
      <c r="N47" s="77">
        <f t="shared" si="2"/>
        <v>983.13878350217101</v>
      </c>
      <c r="O47" s="15">
        <f t="shared" si="3"/>
        <v>1.1019116509722059E-2</v>
      </c>
      <c r="P47" s="66"/>
      <c r="Q47" s="16">
        <f t="shared" si="4"/>
        <v>3</v>
      </c>
      <c r="R47" s="67">
        <f t="shared" si="5"/>
        <v>1.211598166350969E-2</v>
      </c>
      <c r="T47" s="26"/>
      <c r="U47" s="26"/>
      <c r="V47" s="26"/>
      <c r="W47" s="26"/>
      <c r="X47" s="26"/>
    </row>
    <row r="48" spans="2:24" s="4" customFormat="1" ht="45" x14ac:dyDescent="0.25">
      <c r="B48" s="83">
        <v>42</v>
      </c>
      <c r="C48" s="47" t="s">
        <v>89</v>
      </c>
      <c r="D48" s="41" t="s">
        <v>90</v>
      </c>
      <c r="E48" s="46"/>
      <c r="F48" s="63" t="s">
        <v>261</v>
      </c>
      <c r="G48" s="62">
        <v>1</v>
      </c>
      <c r="H48" s="80">
        <v>41535.829999999994</v>
      </c>
      <c r="I48" s="80">
        <v>40922</v>
      </c>
      <c r="J48" s="80">
        <v>41814.120060999994</v>
      </c>
      <c r="K48" s="27">
        <f t="shared" si="6"/>
        <v>41424</v>
      </c>
      <c r="L48" s="27">
        <f t="shared" si="7"/>
        <v>41424</v>
      </c>
      <c r="M48" s="28" t="s">
        <v>335</v>
      </c>
      <c r="N48" s="77">
        <f t="shared" si="2"/>
        <v>456.4556988708415</v>
      </c>
      <c r="O48" s="15">
        <f t="shared" si="3"/>
        <v>1.1019116509722093E-2</v>
      </c>
      <c r="P48" s="66"/>
      <c r="Q48" s="16">
        <f t="shared" si="4"/>
        <v>3</v>
      </c>
      <c r="R48" s="67">
        <f t="shared" si="5"/>
        <v>1.2118578601776786E-2</v>
      </c>
      <c r="T48" s="26"/>
      <c r="U48" s="26"/>
      <c r="V48" s="26"/>
      <c r="W48" s="26"/>
      <c r="X48" s="26"/>
    </row>
    <row r="49" spans="2:24" s="4" customFormat="1" ht="45" x14ac:dyDescent="0.25">
      <c r="B49" s="83">
        <v>43</v>
      </c>
      <c r="C49" s="47" t="s">
        <v>289</v>
      </c>
      <c r="D49" s="41" t="s">
        <v>290</v>
      </c>
      <c r="E49" s="46"/>
      <c r="F49" s="63" t="s">
        <v>263</v>
      </c>
      <c r="G49" s="62">
        <v>1</v>
      </c>
      <c r="H49" s="80">
        <v>10149.999999999998</v>
      </c>
      <c r="I49" s="80">
        <v>10000</v>
      </c>
      <c r="J49" s="80">
        <v>10218.004999999997</v>
      </c>
      <c r="K49" s="27">
        <f t="shared" si="6"/>
        <v>10123</v>
      </c>
      <c r="L49" s="27">
        <f t="shared" si="7"/>
        <v>10123</v>
      </c>
      <c r="M49" s="28" t="s">
        <v>335</v>
      </c>
      <c r="N49" s="77">
        <f t="shared" si="2"/>
        <v>111.54286175427379</v>
      </c>
      <c r="O49" s="15">
        <f t="shared" si="3"/>
        <v>1.1019116509722038E-2</v>
      </c>
      <c r="P49" s="66"/>
      <c r="Q49" s="16">
        <f t="shared" si="4"/>
        <v>3</v>
      </c>
      <c r="R49" s="67">
        <f t="shared" si="5"/>
        <v>1.2150548256445681E-2</v>
      </c>
      <c r="T49" s="26"/>
      <c r="U49" s="26"/>
      <c r="V49" s="26"/>
      <c r="W49" s="26"/>
      <c r="X49" s="26"/>
    </row>
    <row r="50" spans="2:24" s="4" customFormat="1" ht="45" x14ac:dyDescent="0.25">
      <c r="B50" s="83">
        <v>44</v>
      </c>
      <c r="C50" s="47" t="s">
        <v>291</v>
      </c>
      <c r="D50" s="41" t="s">
        <v>292</v>
      </c>
      <c r="E50" s="46"/>
      <c r="F50" s="63" t="s">
        <v>261</v>
      </c>
      <c r="G50" s="62">
        <v>1</v>
      </c>
      <c r="H50" s="80">
        <v>51219.892272727266</v>
      </c>
      <c r="I50" s="80">
        <v>50462.948051948049</v>
      </c>
      <c r="J50" s="80">
        <v>51563.065550954532</v>
      </c>
      <c r="K50" s="27">
        <f t="shared" si="6"/>
        <v>51082</v>
      </c>
      <c r="L50" s="27">
        <f t="shared" si="7"/>
        <v>51082</v>
      </c>
      <c r="M50" s="28" t="s">
        <v>335</v>
      </c>
      <c r="N50" s="77">
        <f t="shared" si="2"/>
        <v>562.87816382715584</v>
      </c>
      <c r="O50" s="15">
        <f t="shared" si="3"/>
        <v>1.1019116509722071E-2</v>
      </c>
      <c r="P50" s="66"/>
      <c r="Q50" s="16">
        <f t="shared" si="4"/>
        <v>3</v>
      </c>
      <c r="R50" s="67">
        <f t="shared" si="5"/>
        <v>1.2118788380485301E-2</v>
      </c>
      <c r="T50" s="26"/>
      <c r="U50" s="26"/>
      <c r="V50" s="26"/>
      <c r="W50" s="26"/>
      <c r="X50" s="26"/>
    </row>
    <row r="51" spans="2:24" s="4" customFormat="1" ht="60" x14ac:dyDescent="0.25">
      <c r="B51" s="83">
        <v>45</v>
      </c>
      <c r="C51" s="47" t="s">
        <v>91</v>
      </c>
      <c r="D51" s="41" t="s">
        <v>92</v>
      </c>
      <c r="E51" s="46"/>
      <c r="F51" s="63" t="s">
        <v>261</v>
      </c>
      <c r="G51" s="62">
        <v>1</v>
      </c>
      <c r="H51" s="80">
        <v>55824.999999999993</v>
      </c>
      <c r="I51" s="80">
        <v>55000</v>
      </c>
      <c r="J51" s="80">
        <v>56199.027499999989</v>
      </c>
      <c r="K51" s="27">
        <f t="shared" si="6"/>
        <v>55675</v>
      </c>
      <c r="L51" s="27">
        <f t="shared" si="7"/>
        <v>55675</v>
      </c>
      <c r="M51" s="28" t="s">
        <v>335</v>
      </c>
      <c r="N51" s="77">
        <f t="shared" si="2"/>
        <v>613.48573964850777</v>
      </c>
      <c r="O51" s="15">
        <f t="shared" si="3"/>
        <v>1.1019116509722071E-2</v>
      </c>
      <c r="P51" s="66"/>
      <c r="Q51" s="16">
        <f t="shared" si="4"/>
        <v>3</v>
      </c>
      <c r="R51" s="67">
        <f t="shared" si="5"/>
        <v>1.212393354288277E-2</v>
      </c>
      <c r="T51" s="26"/>
      <c r="U51" s="26"/>
      <c r="V51" s="26"/>
      <c r="W51" s="26"/>
      <c r="X51" s="26"/>
    </row>
    <row r="52" spans="2:24" s="4" customFormat="1" ht="75" x14ac:dyDescent="0.25">
      <c r="B52" s="83">
        <v>46</v>
      </c>
      <c r="C52" s="47" t="s">
        <v>93</v>
      </c>
      <c r="D52" s="41" t="s">
        <v>293</v>
      </c>
      <c r="E52" s="46"/>
      <c r="F52" s="63" t="s">
        <v>261</v>
      </c>
      <c r="G52" s="62">
        <v>1</v>
      </c>
      <c r="H52" s="80">
        <v>152249.99999999997</v>
      </c>
      <c r="I52" s="80">
        <v>150000</v>
      </c>
      <c r="J52" s="80">
        <v>153270.07499999995</v>
      </c>
      <c r="K52" s="27">
        <f t="shared" si="6"/>
        <v>151840</v>
      </c>
      <c r="L52" s="27">
        <f t="shared" si="7"/>
        <v>151840</v>
      </c>
      <c r="M52" s="28" t="s">
        <v>335</v>
      </c>
      <c r="N52" s="77">
        <f t="shared" si="2"/>
        <v>1673.1429263141035</v>
      </c>
      <c r="O52" s="15">
        <f t="shared" si="3"/>
        <v>1.1019116509722015E-2</v>
      </c>
      <c r="P52" s="66"/>
      <c r="Q52" s="16">
        <f t="shared" si="4"/>
        <v>3</v>
      </c>
      <c r="R52" s="67">
        <f t="shared" si="5"/>
        <v>1.2118018967333999E-2</v>
      </c>
      <c r="T52" s="26"/>
      <c r="U52" s="26"/>
      <c r="V52" s="26"/>
      <c r="W52" s="26"/>
      <c r="X52" s="26"/>
    </row>
    <row r="53" spans="2:24" s="4" customFormat="1" ht="75" x14ac:dyDescent="0.25">
      <c r="B53" s="83">
        <v>47</v>
      </c>
      <c r="C53" s="47" t="s">
        <v>94</v>
      </c>
      <c r="D53" s="41" t="s">
        <v>294</v>
      </c>
      <c r="E53" s="46"/>
      <c r="F53" s="63" t="s">
        <v>261</v>
      </c>
      <c r="G53" s="62">
        <v>1</v>
      </c>
      <c r="H53" s="80">
        <v>71050</v>
      </c>
      <c r="I53" s="80">
        <v>70000</v>
      </c>
      <c r="J53" s="80">
        <v>71526.034999999989</v>
      </c>
      <c r="K53" s="27">
        <f t="shared" si="6"/>
        <v>70859</v>
      </c>
      <c r="L53" s="27">
        <f t="shared" si="7"/>
        <v>70859</v>
      </c>
      <c r="M53" s="28" t="s">
        <v>335</v>
      </c>
      <c r="N53" s="77">
        <f t="shared" si="2"/>
        <v>780.8000322799212</v>
      </c>
      <c r="O53" s="15">
        <f t="shared" si="3"/>
        <v>1.1019116509722104E-2</v>
      </c>
      <c r="P53" s="66"/>
      <c r="Q53" s="16">
        <f t="shared" si="4"/>
        <v>3</v>
      </c>
      <c r="R53" s="67">
        <f t="shared" si="5"/>
        <v>1.2122666139798732E-2</v>
      </c>
      <c r="T53" s="26"/>
      <c r="U53" s="26"/>
      <c r="V53" s="26"/>
      <c r="W53" s="26"/>
      <c r="X53" s="26"/>
    </row>
    <row r="54" spans="2:24" s="4" customFormat="1" ht="45" x14ac:dyDescent="0.25">
      <c r="B54" s="83">
        <v>48</v>
      </c>
      <c r="C54" s="47" t="s">
        <v>95</v>
      </c>
      <c r="D54" s="41" t="s">
        <v>96</v>
      </c>
      <c r="E54" s="46"/>
      <c r="F54" s="63" t="s">
        <v>261</v>
      </c>
      <c r="G54" s="62">
        <v>1</v>
      </c>
      <c r="H54" s="80">
        <v>7104.9999999999991</v>
      </c>
      <c r="I54" s="80">
        <v>7000</v>
      </c>
      <c r="J54" s="80">
        <v>7152.6034999999983</v>
      </c>
      <c r="K54" s="27">
        <f t="shared" si="6"/>
        <v>7086</v>
      </c>
      <c r="L54" s="27">
        <f t="shared" si="7"/>
        <v>7086</v>
      </c>
      <c r="M54" s="28" t="s">
        <v>335</v>
      </c>
      <c r="N54" s="77">
        <f t="shared" si="2"/>
        <v>78.080003227991767</v>
      </c>
      <c r="O54" s="15">
        <f t="shared" si="3"/>
        <v>1.1019116509722053E-2</v>
      </c>
      <c r="P54" s="66"/>
      <c r="Q54" s="16">
        <f t="shared" si="4"/>
        <v>3</v>
      </c>
      <c r="R54" s="67">
        <f t="shared" si="5"/>
        <v>1.2136607394863108E-2</v>
      </c>
      <c r="T54" s="26"/>
      <c r="U54" s="26"/>
      <c r="V54" s="26"/>
      <c r="W54" s="26"/>
      <c r="X54" s="26"/>
    </row>
    <row r="55" spans="2:24" s="4" customFormat="1" ht="45" x14ac:dyDescent="0.25">
      <c r="B55" s="83">
        <v>49</v>
      </c>
      <c r="C55" s="47" t="s">
        <v>295</v>
      </c>
      <c r="D55" s="41" t="s">
        <v>296</v>
      </c>
      <c r="E55" s="46"/>
      <c r="F55" s="55" t="s">
        <v>297</v>
      </c>
      <c r="G55" s="62">
        <v>1</v>
      </c>
      <c r="H55" s="80">
        <v>456749.99999999994</v>
      </c>
      <c r="I55" s="80">
        <v>450000</v>
      </c>
      <c r="J55" s="80">
        <v>459810.22499999992</v>
      </c>
      <c r="K55" s="27">
        <f t="shared" si="6"/>
        <v>455520</v>
      </c>
      <c r="L55" s="27">
        <f t="shared" si="7"/>
        <v>455520</v>
      </c>
      <c r="M55" s="28" t="s">
        <v>335</v>
      </c>
      <c r="N55" s="77">
        <f t="shared" si="2"/>
        <v>5019.4287789423388</v>
      </c>
      <c r="O55" s="15">
        <f t="shared" si="3"/>
        <v>1.1019116509722078E-2</v>
      </c>
      <c r="P55" s="66"/>
      <c r="Q55" s="16">
        <f t="shared" si="4"/>
        <v>3</v>
      </c>
      <c r="R55" s="67">
        <f t="shared" si="5"/>
        <v>1.2118018967333999E-2</v>
      </c>
      <c r="T55" s="26"/>
      <c r="U55" s="26"/>
      <c r="V55" s="26"/>
      <c r="W55" s="26"/>
      <c r="X55" s="26"/>
    </row>
    <row r="56" spans="2:24" s="4" customFormat="1" ht="45" x14ac:dyDescent="0.25">
      <c r="B56" s="83">
        <v>50</v>
      </c>
      <c r="C56" s="47" t="s">
        <v>298</v>
      </c>
      <c r="D56" s="41" t="s">
        <v>299</v>
      </c>
      <c r="E56" s="46"/>
      <c r="F56" s="63" t="s">
        <v>261</v>
      </c>
      <c r="G56" s="62">
        <v>1</v>
      </c>
      <c r="H56" s="80">
        <v>355249.99999999994</v>
      </c>
      <c r="I56" s="80">
        <v>350000</v>
      </c>
      <c r="J56" s="80">
        <v>357630.17499999993</v>
      </c>
      <c r="K56" s="27">
        <f t="shared" si="6"/>
        <v>354293</v>
      </c>
      <c r="L56" s="27">
        <f t="shared" si="7"/>
        <v>354293</v>
      </c>
      <c r="M56" s="28" t="s">
        <v>335</v>
      </c>
      <c r="N56" s="77">
        <f t="shared" si="2"/>
        <v>3904.0001613995923</v>
      </c>
      <c r="O56" s="15">
        <f t="shared" si="3"/>
        <v>1.1019116509722066E-2</v>
      </c>
      <c r="P56" s="66"/>
      <c r="Q56" s="16">
        <f t="shared" si="4"/>
        <v>3</v>
      </c>
      <c r="R56" s="67">
        <f t="shared" si="5"/>
        <v>1.2117089527594382E-2</v>
      </c>
      <c r="T56" s="26"/>
      <c r="U56" s="26"/>
      <c r="V56" s="26"/>
      <c r="W56" s="26"/>
      <c r="X56" s="26"/>
    </row>
    <row r="57" spans="2:24" s="4" customFormat="1" ht="45" x14ac:dyDescent="0.25">
      <c r="B57" s="83">
        <v>51</v>
      </c>
      <c r="C57" s="47" t="s">
        <v>97</v>
      </c>
      <c r="D57" s="41" t="s">
        <v>98</v>
      </c>
      <c r="E57" s="46"/>
      <c r="F57" s="63" t="s">
        <v>261</v>
      </c>
      <c r="G57" s="62">
        <v>1</v>
      </c>
      <c r="H57" s="80">
        <v>58575.649999999994</v>
      </c>
      <c r="I57" s="80">
        <v>57710</v>
      </c>
      <c r="J57" s="80">
        <v>58968.106854999991</v>
      </c>
      <c r="K57" s="27">
        <f t="shared" si="6"/>
        <v>58418</v>
      </c>
      <c r="L57" s="27">
        <f t="shared" si="7"/>
        <v>58418</v>
      </c>
      <c r="M57" s="28" t="s">
        <v>335</v>
      </c>
      <c r="N57" s="77">
        <f t="shared" si="2"/>
        <v>643.71385518391719</v>
      </c>
      <c r="O57" s="15">
        <f t="shared" si="3"/>
        <v>1.1019116509722092E-2</v>
      </c>
      <c r="P57" s="66"/>
      <c r="Q57" s="16">
        <f t="shared" si="4"/>
        <v>3</v>
      </c>
      <c r="R57" s="67">
        <f t="shared" si="5"/>
        <v>1.211955219281724E-2</v>
      </c>
      <c r="T57" s="26"/>
      <c r="U57" s="26"/>
      <c r="V57" s="26"/>
      <c r="W57" s="26"/>
      <c r="X57" s="26"/>
    </row>
    <row r="58" spans="2:24" s="4" customFormat="1" ht="30" x14ac:dyDescent="0.25">
      <c r="B58" s="83">
        <v>52</v>
      </c>
      <c r="C58" s="47" t="s">
        <v>99</v>
      </c>
      <c r="D58" s="41" t="s">
        <v>100</v>
      </c>
      <c r="E58" s="46"/>
      <c r="F58" s="63" t="s">
        <v>261</v>
      </c>
      <c r="G58" s="62">
        <v>1</v>
      </c>
      <c r="H58" s="80">
        <v>26505.71</v>
      </c>
      <c r="I58" s="80">
        <v>26114</v>
      </c>
      <c r="J58" s="80">
        <v>26683.298256999999</v>
      </c>
      <c r="K58" s="27">
        <f t="shared" si="6"/>
        <v>26434</v>
      </c>
      <c r="L58" s="27">
        <f t="shared" si="7"/>
        <v>26434</v>
      </c>
      <c r="M58" s="28" t="s">
        <v>335</v>
      </c>
      <c r="N58" s="77">
        <f t="shared" si="2"/>
        <v>291.28302918511338</v>
      </c>
      <c r="O58" s="15">
        <f t="shared" si="3"/>
        <v>1.1019116509722144E-2</v>
      </c>
      <c r="P58" s="66"/>
      <c r="Q58" s="16">
        <f t="shared" si="4"/>
        <v>3</v>
      </c>
      <c r="R58" s="67">
        <f t="shared" si="5"/>
        <v>1.2105621548006318E-2</v>
      </c>
      <c r="T58" s="26"/>
      <c r="U58" s="26"/>
      <c r="V58" s="26"/>
      <c r="W58" s="26"/>
      <c r="X58" s="26"/>
    </row>
    <row r="59" spans="2:24" s="4" customFormat="1" ht="60" x14ac:dyDescent="0.25">
      <c r="B59" s="83">
        <v>53</v>
      </c>
      <c r="C59" s="41" t="s">
        <v>101</v>
      </c>
      <c r="D59" s="41" t="s">
        <v>102</v>
      </c>
      <c r="E59" s="46" t="s">
        <v>103</v>
      </c>
      <c r="F59" s="63" t="s">
        <v>263</v>
      </c>
      <c r="G59" s="62">
        <v>1</v>
      </c>
      <c r="H59" s="80">
        <v>31951.184999999998</v>
      </c>
      <c r="I59" s="80">
        <v>31479</v>
      </c>
      <c r="J59" s="80">
        <v>32165.257939499996</v>
      </c>
      <c r="K59" s="27">
        <f t="shared" si="6"/>
        <v>31865</v>
      </c>
      <c r="L59" s="27">
        <f t="shared" si="7"/>
        <v>31865</v>
      </c>
      <c r="M59" s="28" t="s">
        <v>335</v>
      </c>
      <c r="N59" s="77">
        <f t="shared" si="2"/>
        <v>351.12577451628056</v>
      </c>
      <c r="O59" s="15">
        <f t="shared" si="3"/>
        <v>1.1019116509722104E-2</v>
      </c>
      <c r="P59" s="66"/>
      <c r="Q59" s="16">
        <f t="shared" si="4"/>
        <v>3</v>
      </c>
      <c r="R59" s="67">
        <f t="shared" si="5"/>
        <v>1.2113604268005673E-2</v>
      </c>
      <c r="T59" s="26"/>
      <c r="U59" s="26"/>
      <c r="V59" s="26"/>
      <c r="W59" s="26"/>
      <c r="X59" s="26"/>
    </row>
    <row r="60" spans="2:24" s="4" customFormat="1" ht="30" x14ac:dyDescent="0.25">
      <c r="B60" s="83">
        <v>54</v>
      </c>
      <c r="C60" s="41" t="s">
        <v>104</v>
      </c>
      <c r="D60" s="41" t="s">
        <v>105</v>
      </c>
      <c r="E60" s="46" t="s">
        <v>103</v>
      </c>
      <c r="F60" s="63" t="s">
        <v>263</v>
      </c>
      <c r="G60" s="62">
        <v>1</v>
      </c>
      <c r="H60" s="80">
        <v>31951.184999999998</v>
      </c>
      <c r="I60" s="80">
        <v>31479</v>
      </c>
      <c r="J60" s="80">
        <v>32165.257939499996</v>
      </c>
      <c r="K60" s="27">
        <f t="shared" si="6"/>
        <v>31865</v>
      </c>
      <c r="L60" s="27">
        <f t="shared" si="7"/>
        <v>31865</v>
      </c>
      <c r="M60" s="28" t="s">
        <v>335</v>
      </c>
      <c r="N60" s="77">
        <f t="shared" si="2"/>
        <v>351.12577451628056</v>
      </c>
      <c r="O60" s="15">
        <f t="shared" si="3"/>
        <v>1.1019116509722104E-2</v>
      </c>
      <c r="P60" s="66"/>
      <c r="Q60" s="16">
        <f t="shared" si="4"/>
        <v>3</v>
      </c>
      <c r="R60" s="67">
        <f t="shared" si="5"/>
        <v>1.2113604268005673E-2</v>
      </c>
      <c r="T60" s="26"/>
      <c r="U60" s="26"/>
      <c r="V60" s="26"/>
      <c r="W60" s="26"/>
      <c r="X60" s="26"/>
    </row>
    <row r="61" spans="2:24" s="4" customFormat="1" ht="45" x14ac:dyDescent="0.25">
      <c r="B61" s="83">
        <v>55</v>
      </c>
      <c r="C61" s="41" t="s">
        <v>75</v>
      </c>
      <c r="D61" s="41" t="s">
        <v>106</v>
      </c>
      <c r="E61" s="46" t="s">
        <v>103</v>
      </c>
      <c r="F61" s="63" t="s">
        <v>263</v>
      </c>
      <c r="G61" s="62">
        <v>1</v>
      </c>
      <c r="H61" s="80">
        <v>39511.919999999998</v>
      </c>
      <c r="I61" s="80">
        <v>38928</v>
      </c>
      <c r="J61" s="80">
        <v>39776.649863999992</v>
      </c>
      <c r="K61" s="27">
        <f t="shared" si="6"/>
        <v>39406</v>
      </c>
      <c r="L61" s="27">
        <f t="shared" si="7"/>
        <v>39406</v>
      </c>
      <c r="M61" s="28" t="s">
        <v>335</v>
      </c>
      <c r="N61" s="77">
        <f t="shared" si="2"/>
        <v>434.21405223703852</v>
      </c>
      <c r="O61" s="15">
        <f t="shared" si="3"/>
        <v>1.1019116509722076E-2</v>
      </c>
      <c r="P61" s="66"/>
      <c r="Q61" s="16">
        <f t="shared" si="4"/>
        <v>3</v>
      </c>
      <c r="R61" s="67">
        <f t="shared" si="5"/>
        <v>1.2130132467137011E-2</v>
      </c>
      <c r="T61" s="26"/>
      <c r="U61" s="26"/>
      <c r="V61" s="26"/>
      <c r="W61" s="26"/>
      <c r="X61" s="26"/>
    </row>
    <row r="62" spans="2:24" s="4" customFormat="1" ht="60" x14ac:dyDescent="0.25">
      <c r="B62" s="83">
        <v>56</v>
      </c>
      <c r="C62" s="41" t="s">
        <v>77</v>
      </c>
      <c r="D62" s="41" t="s">
        <v>107</v>
      </c>
      <c r="E62" s="46" t="s">
        <v>103</v>
      </c>
      <c r="F62" s="63" t="s">
        <v>263</v>
      </c>
      <c r="G62" s="62">
        <v>1</v>
      </c>
      <c r="H62" s="80">
        <v>31951.184999999998</v>
      </c>
      <c r="I62" s="80">
        <v>31479</v>
      </c>
      <c r="J62" s="80">
        <v>32165.257939499996</v>
      </c>
      <c r="K62" s="27">
        <f t="shared" si="6"/>
        <v>31865</v>
      </c>
      <c r="L62" s="27">
        <f t="shared" si="7"/>
        <v>31865</v>
      </c>
      <c r="M62" s="28" t="s">
        <v>335</v>
      </c>
      <c r="N62" s="77">
        <f t="shared" si="2"/>
        <v>351.12577451628056</v>
      </c>
      <c r="O62" s="15">
        <f t="shared" si="3"/>
        <v>1.1019116509722104E-2</v>
      </c>
      <c r="P62" s="66"/>
      <c r="Q62" s="16">
        <f t="shared" si="4"/>
        <v>3</v>
      </c>
      <c r="R62" s="67">
        <f t="shared" si="5"/>
        <v>1.2113604268005673E-2</v>
      </c>
      <c r="T62" s="26"/>
      <c r="U62" s="26"/>
      <c r="V62" s="26"/>
      <c r="W62" s="26"/>
      <c r="X62" s="26"/>
    </row>
    <row r="63" spans="2:24" s="4" customFormat="1" ht="60" x14ac:dyDescent="0.25">
      <c r="B63" s="83">
        <v>57</v>
      </c>
      <c r="C63" s="41" t="s">
        <v>108</v>
      </c>
      <c r="D63" s="41" t="s">
        <v>109</v>
      </c>
      <c r="E63" s="46" t="s">
        <v>103</v>
      </c>
      <c r="F63" s="63" t="s">
        <v>263</v>
      </c>
      <c r="G63" s="62">
        <v>1</v>
      </c>
      <c r="H63" s="80">
        <v>82006.924999999988</v>
      </c>
      <c r="I63" s="80">
        <v>80795</v>
      </c>
      <c r="J63" s="80">
        <v>82556.371397499985</v>
      </c>
      <c r="K63" s="27">
        <f t="shared" si="6"/>
        <v>81786</v>
      </c>
      <c r="L63" s="27">
        <f t="shared" si="7"/>
        <v>81786</v>
      </c>
      <c r="M63" s="28" t="s">
        <v>335</v>
      </c>
      <c r="N63" s="77">
        <f t="shared" si="2"/>
        <v>901.21055154365786</v>
      </c>
      <c r="O63" s="15">
        <f t="shared" si="3"/>
        <v>1.1019116509722071E-2</v>
      </c>
      <c r="P63" s="66"/>
      <c r="Q63" s="16">
        <f t="shared" si="4"/>
        <v>3</v>
      </c>
      <c r="R63" s="67">
        <f t="shared" si="5"/>
        <v>1.2116988237595661E-2</v>
      </c>
      <c r="T63" s="26"/>
      <c r="U63" s="26"/>
      <c r="V63" s="26"/>
      <c r="W63" s="26"/>
      <c r="X63" s="26"/>
    </row>
    <row r="64" spans="2:24" s="4" customFormat="1" ht="180" x14ac:dyDescent="0.25">
      <c r="B64" s="83">
        <v>58</v>
      </c>
      <c r="C64" s="41" t="s">
        <v>110</v>
      </c>
      <c r="D64" s="41" t="s">
        <v>111</v>
      </c>
      <c r="E64" s="46" t="s">
        <v>103</v>
      </c>
      <c r="F64" s="63" t="s">
        <v>263</v>
      </c>
      <c r="G64" s="62">
        <v>1</v>
      </c>
      <c r="H64" s="80">
        <v>89462.099999999991</v>
      </c>
      <c r="I64" s="80">
        <v>88140</v>
      </c>
      <c r="J64" s="80">
        <v>90061.496069999979</v>
      </c>
      <c r="K64" s="27">
        <f t="shared" si="6"/>
        <v>89221</v>
      </c>
      <c r="L64" s="27">
        <f t="shared" si="7"/>
        <v>89221</v>
      </c>
      <c r="M64" s="28" t="s">
        <v>335</v>
      </c>
      <c r="N64" s="77">
        <f t="shared" si="2"/>
        <v>983.13878350217101</v>
      </c>
      <c r="O64" s="15">
        <f t="shared" si="3"/>
        <v>1.1019116509722059E-2</v>
      </c>
      <c r="P64" s="66"/>
      <c r="Q64" s="16">
        <f t="shared" si="4"/>
        <v>3</v>
      </c>
      <c r="R64" s="67">
        <f t="shared" si="5"/>
        <v>1.211598166350969E-2</v>
      </c>
      <c r="T64" s="26"/>
      <c r="U64" s="26"/>
      <c r="V64" s="26"/>
      <c r="W64" s="26"/>
      <c r="X64" s="26"/>
    </row>
    <row r="65" spans="2:24" s="4" customFormat="1" ht="45" x14ac:dyDescent="0.25">
      <c r="B65" s="83">
        <v>59</v>
      </c>
      <c r="C65" s="41" t="s">
        <v>73</v>
      </c>
      <c r="D65" s="41" t="s">
        <v>112</v>
      </c>
      <c r="E65" s="46" t="s">
        <v>103</v>
      </c>
      <c r="F65" s="63" t="s">
        <v>263</v>
      </c>
      <c r="G65" s="62">
        <v>1</v>
      </c>
      <c r="H65" s="80">
        <v>106502.93499999998</v>
      </c>
      <c r="I65" s="80">
        <v>104929</v>
      </c>
      <c r="J65" s="80">
        <v>107216.50466449998</v>
      </c>
      <c r="K65" s="27">
        <f t="shared" si="6"/>
        <v>106216</v>
      </c>
      <c r="L65" s="27">
        <f t="shared" si="7"/>
        <v>106216</v>
      </c>
      <c r="M65" s="28" t="s">
        <v>335</v>
      </c>
      <c r="N65" s="77">
        <f t="shared" si="2"/>
        <v>1170.4080941014238</v>
      </c>
      <c r="O65" s="15">
        <f t="shared" si="3"/>
        <v>1.1019116509722079E-2</v>
      </c>
      <c r="P65" s="66"/>
      <c r="Q65" s="16">
        <f t="shared" si="4"/>
        <v>3</v>
      </c>
      <c r="R65" s="67">
        <f t="shared" si="5"/>
        <v>1.2116818558409292E-2</v>
      </c>
      <c r="T65" s="26"/>
      <c r="U65" s="26"/>
      <c r="V65" s="26"/>
      <c r="W65" s="26"/>
      <c r="X65" s="26"/>
    </row>
    <row r="66" spans="2:24" s="4" customFormat="1" ht="45" x14ac:dyDescent="0.25">
      <c r="B66" s="83">
        <v>60</v>
      </c>
      <c r="C66" s="41" t="s">
        <v>295</v>
      </c>
      <c r="D66" s="41" t="s">
        <v>300</v>
      </c>
      <c r="E66" s="46"/>
      <c r="F66" s="55" t="s">
        <v>297</v>
      </c>
      <c r="G66" s="62">
        <v>1</v>
      </c>
      <c r="H66" s="80">
        <v>456749.99999999994</v>
      </c>
      <c r="I66" s="80">
        <v>450000</v>
      </c>
      <c r="J66" s="80">
        <v>459810.22499999992</v>
      </c>
      <c r="K66" s="27">
        <f t="shared" si="6"/>
        <v>455520</v>
      </c>
      <c r="L66" s="27">
        <f t="shared" si="7"/>
        <v>455520</v>
      </c>
      <c r="M66" s="28" t="s">
        <v>335</v>
      </c>
      <c r="N66" s="77">
        <f t="shared" si="2"/>
        <v>5019.4287789423388</v>
      </c>
      <c r="O66" s="15">
        <f t="shared" si="3"/>
        <v>1.1019116509722078E-2</v>
      </c>
      <c r="P66" s="66"/>
      <c r="Q66" s="16">
        <f t="shared" si="4"/>
        <v>3</v>
      </c>
      <c r="R66" s="67">
        <f t="shared" si="5"/>
        <v>1.2118018967333999E-2</v>
      </c>
      <c r="T66" s="26"/>
      <c r="U66" s="26"/>
      <c r="V66" s="26"/>
      <c r="W66" s="26"/>
      <c r="X66" s="26"/>
    </row>
    <row r="67" spans="2:24" s="4" customFormat="1" ht="45" x14ac:dyDescent="0.25">
      <c r="B67" s="83">
        <v>61</v>
      </c>
      <c r="C67" s="41" t="s">
        <v>298</v>
      </c>
      <c r="D67" s="41" t="s">
        <v>299</v>
      </c>
      <c r="E67" s="46"/>
      <c r="F67" s="63" t="s">
        <v>261</v>
      </c>
      <c r="G67" s="62">
        <v>1</v>
      </c>
      <c r="H67" s="80">
        <v>4059.9999999999995</v>
      </c>
      <c r="I67" s="80">
        <v>4000</v>
      </c>
      <c r="J67" s="80">
        <v>4087.2019999999993</v>
      </c>
      <c r="K67" s="27">
        <f t="shared" si="6"/>
        <v>4049</v>
      </c>
      <c r="L67" s="27">
        <f t="shared" si="7"/>
        <v>4049</v>
      </c>
      <c r="M67" s="28" t="s">
        <v>335</v>
      </c>
      <c r="N67" s="77">
        <f t="shared" si="2"/>
        <v>44.617144701709705</v>
      </c>
      <c r="O67" s="15">
        <f t="shared" si="3"/>
        <v>1.1019116509722085E-2</v>
      </c>
      <c r="P67" s="66"/>
      <c r="Q67" s="16">
        <f t="shared" si="4"/>
        <v>3</v>
      </c>
      <c r="R67" s="67">
        <f t="shared" si="5"/>
        <v>1.210175351938747E-2</v>
      </c>
      <c r="T67" s="26"/>
      <c r="U67" s="26"/>
      <c r="V67" s="26"/>
      <c r="W67" s="26"/>
      <c r="X67" s="26"/>
    </row>
    <row r="68" spans="2:24" s="4" customFormat="1" ht="30" x14ac:dyDescent="0.25">
      <c r="B68" s="83">
        <v>62</v>
      </c>
      <c r="C68" s="41" t="s">
        <v>113</v>
      </c>
      <c r="D68" s="41" t="s">
        <v>114</v>
      </c>
      <c r="E68" s="46" t="s">
        <v>103</v>
      </c>
      <c r="F68" s="63" t="s">
        <v>261</v>
      </c>
      <c r="G68" s="62">
        <v>1</v>
      </c>
      <c r="H68" s="80">
        <v>26505.71</v>
      </c>
      <c r="I68" s="80">
        <v>26114</v>
      </c>
      <c r="J68" s="80">
        <v>26683.298256999999</v>
      </c>
      <c r="K68" s="27">
        <f t="shared" si="6"/>
        <v>26434</v>
      </c>
      <c r="L68" s="27">
        <f t="shared" si="7"/>
        <v>26434</v>
      </c>
      <c r="M68" s="28" t="s">
        <v>335</v>
      </c>
      <c r="N68" s="77">
        <f t="shared" ref="N68:N74" si="8">IFERROR(STDEV(H68:J68),"")</f>
        <v>291.28302918511338</v>
      </c>
      <c r="O68" s="15">
        <f t="shared" ref="O68:O74" si="9">IFERROR(N68/AVERAGE(H68:J68),"")</f>
        <v>1.1019116509722144E-2</v>
      </c>
      <c r="P68" s="66"/>
      <c r="Q68" s="16">
        <f t="shared" ref="Q68:Q129" si="10">COUNTIF(H68:J68,"&gt;0")</f>
        <v>3</v>
      </c>
      <c r="R68" s="67">
        <f t="shared" ref="R68:R129" si="11">1-(MIN(H68:J68)/K68)</f>
        <v>1.2105621548006318E-2</v>
      </c>
      <c r="T68" s="26"/>
      <c r="U68" s="26"/>
      <c r="V68" s="26"/>
      <c r="W68" s="26"/>
      <c r="X68" s="26"/>
    </row>
    <row r="69" spans="2:24" s="4" customFormat="1" ht="165" x14ac:dyDescent="0.25">
      <c r="B69" s="83">
        <v>63</v>
      </c>
      <c r="C69" s="41" t="s">
        <v>115</v>
      </c>
      <c r="D69" s="42" t="s">
        <v>116</v>
      </c>
      <c r="E69" s="46" t="s">
        <v>117</v>
      </c>
      <c r="F69" s="63" t="s">
        <v>263</v>
      </c>
      <c r="G69" s="62">
        <v>1</v>
      </c>
      <c r="H69" s="80">
        <v>402365.28499999997</v>
      </c>
      <c r="I69" s="80">
        <v>396419</v>
      </c>
      <c r="J69" s="80">
        <v>405061.13240949996</v>
      </c>
      <c r="K69" s="27">
        <f t="shared" si="6"/>
        <v>401282</v>
      </c>
      <c r="L69" s="27">
        <f t="shared" si="7"/>
        <v>401282</v>
      </c>
      <c r="M69" s="28" t="s">
        <v>335</v>
      </c>
      <c r="N69" s="77">
        <f t="shared" si="8"/>
        <v>4421.7709713767781</v>
      </c>
      <c r="O69" s="15">
        <f t="shared" si="9"/>
        <v>1.1019116509722118E-2</v>
      </c>
      <c r="P69" s="66"/>
      <c r="Q69" s="16">
        <f t="shared" si="10"/>
        <v>3</v>
      </c>
      <c r="R69" s="67">
        <f t="shared" si="11"/>
        <v>1.2118659695675382E-2</v>
      </c>
      <c r="T69" s="26"/>
      <c r="U69" s="26"/>
      <c r="V69" s="26"/>
      <c r="W69" s="26"/>
      <c r="X69" s="26"/>
    </row>
    <row r="70" spans="2:24" s="4" customFormat="1" ht="60" x14ac:dyDescent="0.25">
      <c r="B70" s="83">
        <v>64</v>
      </c>
      <c r="C70" s="41" t="s">
        <v>118</v>
      </c>
      <c r="D70" s="42" t="s">
        <v>119</v>
      </c>
      <c r="E70" s="50"/>
      <c r="F70" s="63" t="s">
        <v>263</v>
      </c>
      <c r="G70" s="62">
        <v>1</v>
      </c>
      <c r="H70" s="80">
        <v>42601.579999999994</v>
      </c>
      <c r="I70" s="80">
        <v>41972</v>
      </c>
      <c r="J70" s="80">
        <v>42887.010585999989</v>
      </c>
      <c r="K70" s="27">
        <f t="shared" si="6"/>
        <v>42487</v>
      </c>
      <c r="L70" s="27">
        <f t="shared" si="7"/>
        <v>42487</v>
      </c>
      <c r="M70" s="28" t="s">
        <v>335</v>
      </c>
      <c r="N70" s="77">
        <f t="shared" si="8"/>
        <v>468.16769935503839</v>
      </c>
      <c r="O70" s="15">
        <f t="shared" si="9"/>
        <v>1.1019116509722048E-2</v>
      </c>
      <c r="P70" s="66"/>
      <c r="Q70" s="16">
        <f t="shared" si="10"/>
        <v>3</v>
      </c>
      <c r="R70" s="67">
        <f t="shared" si="11"/>
        <v>1.2121354767340553E-2</v>
      </c>
      <c r="T70" s="26"/>
      <c r="U70" s="26"/>
      <c r="V70" s="26"/>
      <c r="W70" s="26"/>
      <c r="X70" s="26"/>
    </row>
    <row r="71" spans="2:24" s="4" customFormat="1" ht="30" x14ac:dyDescent="0.25">
      <c r="B71" s="83">
        <v>65</v>
      </c>
      <c r="C71" s="41" t="s">
        <v>120</v>
      </c>
      <c r="D71" s="42" t="s">
        <v>121</v>
      </c>
      <c r="E71" s="50"/>
      <c r="F71" s="63" t="s">
        <v>263</v>
      </c>
      <c r="G71" s="62">
        <v>1</v>
      </c>
      <c r="H71" s="80">
        <v>1065023.26</v>
      </c>
      <c r="I71" s="80">
        <v>1049284</v>
      </c>
      <c r="J71" s="80">
        <v>1072158.9158419999</v>
      </c>
      <c r="K71" s="27">
        <f t="shared" si="6"/>
        <v>1062155</v>
      </c>
      <c r="L71" s="27">
        <f t="shared" si="7"/>
        <v>1062155</v>
      </c>
      <c r="M71" s="28" t="s">
        <v>335</v>
      </c>
      <c r="N71" s="77">
        <f t="shared" si="8"/>
        <v>11704.014015297253</v>
      </c>
      <c r="O71" s="15">
        <f t="shared" si="9"/>
        <v>1.1019116509722142E-2</v>
      </c>
      <c r="P71" s="66"/>
      <c r="Q71" s="16">
        <f t="shared" si="10"/>
        <v>3</v>
      </c>
      <c r="R71" s="67">
        <f t="shared" si="11"/>
        <v>1.2117817079428161E-2</v>
      </c>
      <c r="T71" s="26"/>
      <c r="U71" s="26"/>
      <c r="V71" s="26"/>
      <c r="W71" s="26"/>
      <c r="X71" s="26"/>
    </row>
    <row r="72" spans="2:24" s="4" customFormat="1" ht="90" x14ac:dyDescent="0.25">
      <c r="B72" s="83">
        <v>66</v>
      </c>
      <c r="C72" s="41" t="s">
        <v>122</v>
      </c>
      <c r="D72" s="42" t="s">
        <v>123</v>
      </c>
      <c r="E72" s="50"/>
      <c r="F72" s="63" t="s">
        <v>263</v>
      </c>
      <c r="G72" s="62">
        <v>1</v>
      </c>
      <c r="H72" s="80">
        <v>106502.93499999998</v>
      </c>
      <c r="I72" s="80">
        <v>104929</v>
      </c>
      <c r="J72" s="80">
        <v>107216.50466449998</v>
      </c>
      <c r="K72" s="27">
        <f t="shared" si="6"/>
        <v>106216</v>
      </c>
      <c r="L72" s="27">
        <f t="shared" si="7"/>
        <v>106216</v>
      </c>
      <c r="M72" s="28" t="s">
        <v>335</v>
      </c>
      <c r="N72" s="77">
        <f t="shared" si="8"/>
        <v>1170.4080941014238</v>
      </c>
      <c r="O72" s="15">
        <f t="shared" si="9"/>
        <v>1.1019116509722079E-2</v>
      </c>
      <c r="P72" s="66"/>
      <c r="Q72" s="16">
        <f t="shared" si="10"/>
        <v>3</v>
      </c>
      <c r="R72" s="67">
        <f t="shared" si="11"/>
        <v>1.2116818558409292E-2</v>
      </c>
      <c r="T72" s="26"/>
      <c r="U72" s="26"/>
      <c r="V72" s="26"/>
      <c r="W72" s="26"/>
      <c r="X72" s="26"/>
    </row>
    <row r="73" spans="2:24" s="4" customFormat="1" ht="45" x14ac:dyDescent="0.25">
      <c r="B73" s="83">
        <v>67</v>
      </c>
      <c r="C73" s="41" t="s">
        <v>124</v>
      </c>
      <c r="D73" s="42" t="s">
        <v>125</v>
      </c>
      <c r="E73" s="50"/>
      <c r="F73" s="63" t="s">
        <v>263</v>
      </c>
      <c r="G73" s="62">
        <v>1</v>
      </c>
      <c r="H73" s="80">
        <v>63901.354999999996</v>
      </c>
      <c r="I73" s="80">
        <v>62957</v>
      </c>
      <c r="J73" s="80">
        <v>64329.494078499993</v>
      </c>
      <c r="K73" s="27">
        <f t="shared" si="6"/>
        <v>63729</v>
      </c>
      <c r="L73" s="27">
        <f t="shared" si="7"/>
        <v>63729</v>
      </c>
      <c r="M73" s="28" t="s">
        <v>335</v>
      </c>
      <c r="N73" s="77">
        <f t="shared" si="8"/>
        <v>702.2403947463863</v>
      </c>
      <c r="O73" s="15">
        <f t="shared" si="9"/>
        <v>1.1019116509722112E-2</v>
      </c>
      <c r="P73" s="66"/>
      <c r="Q73" s="16">
        <f t="shared" si="10"/>
        <v>3</v>
      </c>
      <c r="R73" s="67">
        <f t="shared" si="11"/>
        <v>1.211379434794202E-2</v>
      </c>
      <c r="T73" s="26"/>
      <c r="U73" s="26"/>
      <c r="V73" s="26"/>
      <c r="W73" s="26"/>
      <c r="X73" s="26"/>
    </row>
    <row r="74" spans="2:24" s="4" customFormat="1" ht="45" x14ac:dyDescent="0.25">
      <c r="B74" s="83">
        <v>68</v>
      </c>
      <c r="C74" s="41" t="s">
        <v>126</v>
      </c>
      <c r="D74" s="42" t="s">
        <v>127</v>
      </c>
      <c r="E74" s="50"/>
      <c r="F74" s="63" t="s">
        <v>263</v>
      </c>
      <c r="G74" s="62">
        <v>1</v>
      </c>
      <c r="H74" s="80">
        <v>639406.35499999998</v>
      </c>
      <c r="I74" s="80">
        <v>629957</v>
      </c>
      <c r="J74" s="80">
        <v>643690.37757849996</v>
      </c>
      <c r="K74" s="27">
        <f t="shared" si="6"/>
        <v>637685</v>
      </c>
      <c r="L74" s="27">
        <f t="shared" si="7"/>
        <v>637685</v>
      </c>
      <c r="M74" s="28" t="s">
        <v>335</v>
      </c>
      <c r="N74" s="77">
        <f t="shared" si="8"/>
        <v>7026.7206562137708</v>
      </c>
      <c r="O74" s="15">
        <f t="shared" si="9"/>
        <v>1.1019116509722138E-2</v>
      </c>
      <c r="P74" s="66"/>
      <c r="Q74" s="16">
        <f t="shared" si="10"/>
        <v>3</v>
      </c>
      <c r="R74" s="67">
        <f t="shared" si="11"/>
        <v>1.2118836102464337E-2</v>
      </c>
      <c r="T74" s="26"/>
      <c r="U74" s="26"/>
      <c r="V74" s="26"/>
      <c r="W74" s="26"/>
      <c r="X74" s="26"/>
    </row>
    <row r="75" spans="2:24" s="4" customFormat="1" ht="135" x14ac:dyDescent="0.25">
      <c r="B75" s="83">
        <v>69</v>
      </c>
      <c r="C75" s="41" t="s">
        <v>128</v>
      </c>
      <c r="D75" s="42" t="s">
        <v>129</v>
      </c>
      <c r="E75" s="50"/>
      <c r="F75" s="63" t="s">
        <v>263</v>
      </c>
      <c r="G75" s="62">
        <v>1</v>
      </c>
      <c r="H75" s="80">
        <v>74551.75</v>
      </c>
      <c r="I75" s="80">
        <v>73450</v>
      </c>
      <c r="J75" s="80">
        <v>75051.24672499999</v>
      </c>
      <c r="K75" s="27">
        <f t="shared" si="6"/>
        <v>74351</v>
      </c>
      <c r="L75" s="27">
        <f t="shared" si="7"/>
        <v>74351</v>
      </c>
      <c r="M75" s="28" t="s">
        <v>335</v>
      </c>
      <c r="N75" s="77">
        <f>IFERROR(STDEV(H75:J75),"")</f>
        <v>819.28231958514652</v>
      </c>
      <c r="O75" s="15">
        <f>IFERROR(N75/AVERAGE(H75:J75),"")</f>
        <v>1.1019116509722114E-2</v>
      </c>
      <c r="P75" s="66"/>
      <c r="Q75" s="16">
        <f t="shared" si="10"/>
        <v>3</v>
      </c>
      <c r="R75" s="67">
        <f t="shared" si="11"/>
        <v>1.211819612379117E-2</v>
      </c>
      <c r="T75" s="26"/>
      <c r="U75" s="26"/>
      <c r="V75" s="26" t="str">
        <f t="shared" ref="V75:V84" si="12">IFERROR(IF(O75&gt;(0.15),ROUND(MEDIAN(T75:U75),0),ROUND(AVERAGE(T75:U75),0)),"")</f>
        <v/>
      </c>
      <c r="W75" s="26"/>
      <c r="X75" s="26"/>
    </row>
    <row r="76" spans="2:24" s="4" customFormat="1" ht="60" x14ac:dyDescent="0.25">
      <c r="B76" s="83">
        <v>70</v>
      </c>
      <c r="C76" s="41" t="s">
        <v>130</v>
      </c>
      <c r="D76" s="42" t="s">
        <v>131</v>
      </c>
      <c r="E76" s="50"/>
      <c r="F76" s="63" t="s">
        <v>261</v>
      </c>
      <c r="G76" s="62">
        <v>1</v>
      </c>
      <c r="H76" s="80">
        <v>26505.71</v>
      </c>
      <c r="I76" s="80">
        <v>26114</v>
      </c>
      <c r="J76" s="80">
        <v>26683.298256999999</v>
      </c>
      <c r="K76" s="27">
        <f t="shared" si="6"/>
        <v>26434</v>
      </c>
      <c r="L76" s="27">
        <f t="shared" si="7"/>
        <v>26434</v>
      </c>
      <c r="M76" s="28" t="s">
        <v>335</v>
      </c>
      <c r="N76" s="77">
        <f t="shared" ref="N76:N83" si="13">IFERROR(STDEV(H76:J76),"")</f>
        <v>291.28302918511338</v>
      </c>
      <c r="O76" s="15">
        <f t="shared" ref="O76:O83" si="14">IFERROR(N76/AVERAGE(H76:J76),"")</f>
        <v>1.1019116509722144E-2</v>
      </c>
      <c r="P76" s="66"/>
      <c r="Q76" s="16">
        <f t="shared" si="10"/>
        <v>3</v>
      </c>
      <c r="R76" s="67">
        <f t="shared" si="11"/>
        <v>1.2105621548006318E-2</v>
      </c>
      <c r="T76" s="22"/>
      <c r="U76" s="22"/>
      <c r="V76" s="26" t="str">
        <f t="shared" si="12"/>
        <v/>
      </c>
      <c r="W76" s="22"/>
      <c r="X76" s="26"/>
    </row>
    <row r="77" spans="2:24" s="4" customFormat="1" ht="60" x14ac:dyDescent="0.25">
      <c r="B77" s="83">
        <v>71</v>
      </c>
      <c r="C77" s="41" t="s">
        <v>301</v>
      </c>
      <c r="D77" s="42" t="s">
        <v>302</v>
      </c>
      <c r="E77" s="50"/>
      <c r="F77" s="63" t="s">
        <v>263</v>
      </c>
      <c r="G77" s="62">
        <v>1</v>
      </c>
      <c r="H77" s="80">
        <v>50749.999999999993</v>
      </c>
      <c r="I77" s="80">
        <v>50000</v>
      </c>
      <c r="J77" s="80">
        <v>51090.024999999987</v>
      </c>
      <c r="K77" s="27">
        <f t="shared" si="6"/>
        <v>50613</v>
      </c>
      <c r="L77" s="27">
        <f t="shared" si="7"/>
        <v>50613</v>
      </c>
      <c r="M77" s="28" t="s">
        <v>335</v>
      </c>
      <c r="N77" s="77">
        <f t="shared" si="13"/>
        <v>557.71430877136913</v>
      </c>
      <c r="O77" s="15">
        <f t="shared" si="14"/>
        <v>1.1019116509722041E-2</v>
      </c>
      <c r="P77" s="66"/>
      <c r="Q77" s="16">
        <f t="shared" si="10"/>
        <v>3</v>
      </c>
      <c r="R77" s="67">
        <f t="shared" si="11"/>
        <v>1.2111512852429174E-2</v>
      </c>
      <c r="T77" s="26"/>
      <c r="U77" s="26"/>
      <c r="V77" s="26" t="str">
        <f t="shared" si="12"/>
        <v/>
      </c>
      <c r="W77" s="26"/>
      <c r="X77" s="26"/>
    </row>
    <row r="78" spans="2:24" s="4" customFormat="1" ht="45" x14ac:dyDescent="0.25">
      <c r="B78" s="83">
        <v>72</v>
      </c>
      <c r="C78" s="41" t="s">
        <v>303</v>
      </c>
      <c r="D78" s="42" t="s">
        <v>304</v>
      </c>
      <c r="E78" s="50"/>
      <c r="F78" s="63" t="s">
        <v>263</v>
      </c>
      <c r="G78" s="62">
        <v>1</v>
      </c>
      <c r="H78" s="80">
        <v>12179.999999999998</v>
      </c>
      <c r="I78" s="80">
        <v>12000</v>
      </c>
      <c r="J78" s="80">
        <v>12261.605999999998</v>
      </c>
      <c r="K78" s="27">
        <f t="shared" si="6"/>
        <v>12147</v>
      </c>
      <c r="L78" s="27">
        <f t="shared" si="7"/>
        <v>12147</v>
      </c>
      <c r="M78" s="28" t="s">
        <v>335</v>
      </c>
      <c r="N78" s="77">
        <f t="shared" si="13"/>
        <v>133.85143410512904</v>
      </c>
      <c r="O78" s="15">
        <f t="shared" si="14"/>
        <v>1.1019116509722078E-2</v>
      </c>
      <c r="Q78" s="16">
        <f t="shared" si="10"/>
        <v>3</v>
      </c>
      <c r="R78" s="67">
        <f t="shared" si="11"/>
        <v>1.210175351938747E-2</v>
      </c>
      <c r="T78" s="26"/>
      <c r="U78" s="26"/>
      <c r="V78" s="26" t="str">
        <f t="shared" si="12"/>
        <v/>
      </c>
      <c r="W78" s="26"/>
      <c r="X78" s="26"/>
    </row>
    <row r="79" spans="2:24" s="4" customFormat="1" ht="45" x14ac:dyDescent="0.25">
      <c r="B79" s="83">
        <v>73</v>
      </c>
      <c r="C79" s="41" t="s">
        <v>132</v>
      </c>
      <c r="D79" s="42" t="s">
        <v>133</v>
      </c>
      <c r="E79" s="46" t="s">
        <v>134</v>
      </c>
      <c r="F79" s="63" t="s">
        <v>263</v>
      </c>
      <c r="G79" s="62">
        <v>1</v>
      </c>
      <c r="H79" s="80">
        <v>45674.999999999993</v>
      </c>
      <c r="I79" s="80">
        <v>45000</v>
      </c>
      <c r="J79" s="80">
        <v>45981.022499999992</v>
      </c>
      <c r="K79" s="27">
        <f t="shared" si="6"/>
        <v>45552</v>
      </c>
      <c r="L79" s="27">
        <f t="shared" si="7"/>
        <v>45552</v>
      </c>
      <c r="M79" s="28" t="s">
        <v>335</v>
      </c>
      <c r="N79" s="77">
        <f t="shared" si="13"/>
        <v>501.94287789423373</v>
      </c>
      <c r="O79" s="15">
        <f t="shared" si="14"/>
        <v>1.1019116509722074E-2</v>
      </c>
      <c r="Q79" s="16">
        <f t="shared" si="10"/>
        <v>3</v>
      </c>
      <c r="R79" s="67">
        <f t="shared" si="11"/>
        <v>1.2118018967333999E-2</v>
      </c>
      <c r="T79" s="26"/>
      <c r="U79" s="26"/>
      <c r="V79" s="26" t="str">
        <f t="shared" si="12"/>
        <v/>
      </c>
      <c r="W79" s="26"/>
      <c r="X79" s="26"/>
    </row>
    <row r="80" spans="2:24" s="4" customFormat="1" ht="45" x14ac:dyDescent="0.25">
      <c r="B80" s="83">
        <v>74</v>
      </c>
      <c r="C80" s="41" t="s">
        <v>135</v>
      </c>
      <c r="D80" s="42" t="s">
        <v>136</v>
      </c>
      <c r="E80" s="46" t="s">
        <v>134</v>
      </c>
      <c r="F80" s="63" t="s">
        <v>263</v>
      </c>
      <c r="G80" s="62">
        <v>1</v>
      </c>
      <c r="H80" s="80">
        <v>9135</v>
      </c>
      <c r="I80" s="80">
        <v>9000</v>
      </c>
      <c r="J80" s="80">
        <v>9196.2044999999998</v>
      </c>
      <c r="K80" s="27">
        <f t="shared" si="6"/>
        <v>9110</v>
      </c>
      <c r="L80" s="27">
        <f t="shared" si="7"/>
        <v>9110</v>
      </c>
      <c r="M80" s="28" t="s">
        <v>335</v>
      </c>
      <c r="N80" s="77">
        <f t="shared" si="13"/>
        <v>100.38857557884754</v>
      </c>
      <c r="O80" s="15">
        <f t="shared" si="14"/>
        <v>1.1019116509722161E-2</v>
      </c>
      <c r="Q80" s="16">
        <f t="shared" si="10"/>
        <v>3</v>
      </c>
      <c r="R80" s="67">
        <f t="shared" si="11"/>
        <v>1.2074643249176731E-2</v>
      </c>
      <c r="T80" s="26"/>
      <c r="U80" s="26"/>
      <c r="V80" s="26" t="str">
        <f t="shared" si="12"/>
        <v/>
      </c>
      <c r="W80" s="26"/>
      <c r="X80" s="26"/>
    </row>
    <row r="81" spans="2:24" s="4" customFormat="1" ht="45" x14ac:dyDescent="0.25">
      <c r="B81" s="83">
        <v>75</v>
      </c>
      <c r="C81" s="41" t="s">
        <v>137</v>
      </c>
      <c r="D81" s="42" t="s">
        <v>138</v>
      </c>
      <c r="E81" s="46" t="s">
        <v>134</v>
      </c>
      <c r="F81" s="63" t="s">
        <v>261</v>
      </c>
      <c r="G81" s="62">
        <v>1</v>
      </c>
      <c r="H81" s="80">
        <v>25374.999999999996</v>
      </c>
      <c r="I81" s="80">
        <v>25000</v>
      </c>
      <c r="J81" s="80">
        <v>25545.012499999993</v>
      </c>
      <c r="K81" s="27">
        <f t="shared" si="6"/>
        <v>25307</v>
      </c>
      <c r="L81" s="27">
        <f t="shared" si="7"/>
        <v>25307</v>
      </c>
      <c r="M81" s="28" t="s">
        <v>335</v>
      </c>
      <c r="N81" s="77">
        <f t="shared" si="13"/>
        <v>278.85715438568457</v>
      </c>
      <c r="O81" s="15">
        <f t="shared" si="14"/>
        <v>1.1019116509722041E-2</v>
      </c>
      <c r="Q81" s="16">
        <f t="shared" si="10"/>
        <v>3</v>
      </c>
      <c r="R81" s="67">
        <f t="shared" si="11"/>
        <v>1.2131030940056076E-2</v>
      </c>
      <c r="T81" s="26"/>
      <c r="U81" s="26"/>
      <c r="V81" s="26" t="str">
        <f t="shared" si="12"/>
        <v/>
      </c>
      <c r="W81" s="26"/>
      <c r="X81" s="26"/>
    </row>
    <row r="82" spans="2:24" s="4" customFormat="1" ht="45" x14ac:dyDescent="0.25">
      <c r="B82" s="83">
        <v>76</v>
      </c>
      <c r="C82" s="41" t="s">
        <v>139</v>
      </c>
      <c r="D82" s="42" t="s">
        <v>140</v>
      </c>
      <c r="E82" s="46" t="s">
        <v>134</v>
      </c>
      <c r="F82" s="63" t="s">
        <v>264</v>
      </c>
      <c r="G82" s="62">
        <v>1</v>
      </c>
      <c r="H82" s="80">
        <v>10149.999999999998</v>
      </c>
      <c r="I82" s="80">
        <v>10000</v>
      </c>
      <c r="J82" s="80">
        <v>10218.004999999997</v>
      </c>
      <c r="K82" s="27">
        <f t="shared" si="6"/>
        <v>10123</v>
      </c>
      <c r="L82" s="27">
        <f t="shared" si="7"/>
        <v>10123</v>
      </c>
      <c r="M82" s="28" t="s">
        <v>335</v>
      </c>
      <c r="N82" s="77">
        <f t="shared" si="13"/>
        <v>111.54286175427379</v>
      </c>
      <c r="O82" s="15">
        <f t="shared" si="14"/>
        <v>1.1019116509722038E-2</v>
      </c>
      <c r="Q82" s="16">
        <f t="shared" si="10"/>
        <v>3</v>
      </c>
      <c r="R82" s="67">
        <f t="shared" si="11"/>
        <v>1.2150548256445681E-2</v>
      </c>
      <c r="T82" s="26"/>
      <c r="U82" s="26"/>
      <c r="V82" s="26" t="str">
        <f t="shared" si="12"/>
        <v/>
      </c>
      <c r="W82" s="26"/>
      <c r="X82" s="26"/>
    </row>
    <row r="83" spans="2:24" s="4" customFormat="1" ht="90" x14ac:dyDescent="0.25">
      <c r="B83" s="83">
        <v>77</v>
      </c>
      <c r="C83" s="41" t="s">
        <v>141</v>
      </c>
      <c r="D83" s="42" t="s">
        <v>142</v>
      </c>
      <c r="E83" s="46" t="s">
        <v>134</v>
      </c>
      <c r="F83" s="63" t="s">
        <v>263</v>
      </c>
      <c r="G83" s="62">
        <v>1</v>
      </c>
      <c r="H83" s="80">
        <v>12179.999999999998</v>
      </c>
      <c r="I83" s="80">
        <v>12000</v>
      </c>
      <c r="J83" s="80">
        <v>12261.605999999998</v>
      </c>
      <c r="K83" s="27">
        <f t="shared" si="6"/>
        <v>12147</v>
      </c>
      <c r="L83" s="27">
        <f t="shared" si="7"/>
        <v>12147</v>
      </c>
      <c r="M83" s="28" t="s">
        <v>335</v>
      </c>
      <c r="N83" s="77">
        <f t="shared" si="13"/>
        <v>133.85143410512904</v>
      </c>
      <c r="O83" s="15">
        <f t="shared" si="14"/>
        <v>1.1019116509722078E-2</v>
      </c>
      <c r="Q83" s="16">
        <f t="shared" si="10"/>
        <v>3</v>
      </c>
      <c r="R83" s="67">
        <f t="shared" si="11"/>
        <v>1.210175351938747E-2</v>
      </c>
      <c r="S83" s="68"/>
      <c r="T83" s="52"/>
      <c r="U83" s="51"/>
      <c r="V83" s="51" t="str">
        <f t="shared" si="12"/>
        <v/>
      </c>
      <c r="W83" s="51"/>
      <c r="X83" s="51"/>
    </row>
    <row r="84" spans="2:24" s="4" customFormat="1" ht="30" x14ac:dyDescent="0.25">
      <c r="B84" s="83">
        <v>78</v>
      </c>
      <c r="C84" s="69" t="s">
        <v>143</v>
      </c>
      <c r="D84" s="70" t="s">
        <v>144</v>
      </c>
      <c r="E84" s="50"/>
      <c r="F84" s="62" t="s">
        <v>264</v>
      </c>
      <c r="G84" s="62">
        <v>1</v>
      </c>
      <c r="H84" s="80">
        <v>456.74999999999994</v>
      </c>
      <c r="I84" s="80">
        <v>450</v>
      </c>
      <c r="J84" s="80">
        <v>459.81022499999989</v>
      </c>
      <c r="K84" s="27">
        <f t="shared" ref="K84:K146" si="15">IFERROR(IF(O84&gt;(0.15),ROUND(MEDIAN(H84:J84),0),ROUND(AVERAGE(H84:J84),0)),"")</f>
        <v>456</v>
      </c>
      <c r="L84" s="27">
        <f t="shared" ref="L84:L146" si="16">IFERROR(K84*G84,"")</f>
        <v>456</v>
      </c>
      <c r="M84" s="28" t="s">
        <v>335</v>
      </c>
      <c r="N84" s="77">
        <f>IFERROR(STDEV(H84:J84),"")</f>
        <v>5.0194287789423262</v>
      </c>
      <c r="O84" s="15">
        <f>IFERROR(N84/AVERAGE(H84:J84),"")</f>
        <v>1.101911650972205E-2</v>
      </c>
      <c r="P84" s="68"/>
      <c r="Q84" s="16">
        <f t="shared" si="10"/>
        <v>3</v>
      </c>
      <c r="R84" s="67">
        <f t="shared" si="11"/>
        <v>1.3157894736842146E-2</v>
      </c>
      <c r="S84" s="68"/>
      <c r="T84" s="53"/>
      <c r="U84" s="26"/>
      <c r="V84" s="26" t="str">
        <f t="shared" si="12"/>
        <v/>
      </c>
      <c r="W84" s="26"/>
      <c r="X84" s="26"/>
    </row>
    <row r="85" spans="2:24" s="4" customFormat="1" x14ac:dyDescent="0.25">
      <c r="B85" s="83">
        <v>79</v>
      </c>
      <c r="C85" s="69" t="s">
        <v>145</v>
      </c>
      <c r="D85" s="70" t="s">
        <v>146</v>
      </c>
      <c r="E85" s="50"/>
      <c r="F85" s="62" t="s">
        <v>264</v>
      </c>
      <c r="G85" s="62">
        <v>1</v>
      </c>
      <c r="H85" s="80">
        <v>761.24999999999989</v>
      </c>
      <c r="I85" s="80">
        <v>750</v>
      </c>
      <c r="J85" s="80">
        <v>766.35037499999987</v>
      </c>
      <c r="K85" s="27">
        <f t="shared" si="15"/>
        <v>759</v>
      </c>
      <c r="L85" s="27">
        <f t="shared" si="16"/>
        <v>759</v>
      </c>
      <c r="M85" s="28" t="s">
        <v>335</v>
      </c>
      <c r="N85" s="77">
        <f t="shared" ref="N85:N148" si="17">IFERROR(STDEV(H85:J85),"")</f>
        <v>8.3657146315705653</v>
      </c>
      <c r="O85" s="15">
        <f t="shared" ref="O85:O148" si="18">IFERROR(N85/AVERAGE(H85:J85),"")</f>
        <v>1.1019116509722078E-2</v>
      </c>
      <c r="P85" s="68"/>
      <c r="Q85" s="16">
        <f t="shared" si="10"/>
        <v>3</v>
      </c>
      <c r="R85" s="67">
        <f t="shared" si="11"/>
        <v>1.1857707509881465E-2</v>
      </c>
      <c r="S85" s="68"/>
      <c r="T85" s="54"/>
      <c r="U85" s="30"/>
      <c r="V85" s="30"/>
      <c r="W85" s="71"/>
      <c r="X85" s="71"/>
    </row>
    <row r="86" spans="2:24" s="4" customFormat="1" x14ac:dyDescent="0.25">
      <c r="B86" s="83">
        <v>80</v>
      </c>
      <c r="C86" s="69" t="s">
        <v>147</v>
      </c>
      <c r="D86" s="70" t="s">
        <v>148</v>
      </c>
      <c r="E86" s="50"/>
      <c r="F86" s="63" t="s">
        <v>261</v>
      </c>
      <c r="G86" s="62">
        <v>1</v>
      </c>
      <c r="H86" s="80">
        <v>426.29999999999995</v>
      </c>
      <c r="I86" s="80">
        <v>420</v>
      </c>
      <c r="J86" s="80">
        <v>429.15620999999993</v>
      </c>
      <c r="K86" s="27">
        <f t="shared" si="15"/>
        <v>425</v>
      </c>
      <c r="L86" s="27">
        <f t="shared" si="16"/>
        <v>425</v>
      </c>
      <c r="M86" s="28" t="s">
        <v>335</v>
      </c>
      <c r="N86" s="77">
        <f t="shared" si="17"/>
        <v>4.6848001936795205</v>
      </c>
      <c r="O86" s="15">
        <f t="shared" si="18"/>
        <v>1.101911650972209E-2</v>
      </c>
      <c r="P86" s="68"/>
      <c r="Q86" s="16">
        <f t="shared" si="10"/>
        <v>3</v>
      </c>
      <c r="R86" s="67">
        <f t="shared" si="11"/>
        <v>1.1764705882352899E-2</v>
      </c>
      <c r="S86" s="68"/>
      <c r="T86" s="72"/>
      <c r="U86" s="71"/>
      <c r="V86" s="71"/>
      <c r="W86" s="71"/>
      <c r="X86" s="71"/>
    </row>
    <row r="87" spans="2:24" s="4" customFormat="1" x14ac:dyDescent="0.25">
      <c r="B87" s="83">
        <v>81</v>
      </c>
      <c r="C87" s="69" t="s">
        <v>149</v>
      </c>
      <c r="D87" s="70" t="s">
        <v>150</v>
      </c>
      <c r="E87" s="50"/>
      <c r="F87" s="62" t="s">
        <v>264</v>
      </c>
      <c r="G87" s="62">
        <v>1</v>
      </c>
      <c r="H87" s="80">
        <v>456.74999999999994</v>
      </c>
      <c r="I87" s="80">
        <v>450</v>
      </c>
      <c r="J87" s="80">
        <v>459.81022499999989</v>
      </c>
      <c r="K87" s="27">
        <f t="shared" si="15"/>
        <v>456</v>
      </c>
      <c r="L87" s="27">
        <f t="shared" si="16"/>
        <v>456</v>
      </c>
      <c r="M87" s="28" t="s">
        <v>335</v>
      </c>
      <c r="N87" s="77">
        <f t="shared" si="17"/>
        <v>5.0194287789423262</v>
      </c>
      <c r="O87" s="15">
        <f t="shared" si="18"/>
        <v>1.101911650972205E-2</v>
      </c>
      <c r="P87" s="68"/>
      <c r="Q87" s="16">
        <f t="shared" si="10"/>
        <v>3</v>
      </c>
      <c r="R87" s="67">
        <f t="shared" si="11"/>
        <v>1.3157894736842146E-2</v>
      </c>
      <c r="S87" s="68"/>
      <c r="T87" s="72"/>
      <c r="U87" s="71"/>
      <c r="V87" s="71"/>
      <c r="W87" s="71"/>
      <c r="X87" s="71"/>
    </row>
    <row r="88" spans="2:24" s="4" customFormat="1" x14ac:dyDescent="0.25">
      <c r="B88" s="83">
        <v>82</v>
      </c>
      <c r="C88" s="69" t="s">
        <v>151</v>
      </c>
      <c r="D88" s="70" t="s">
        <v>152</v>
      </c>
      <c r="E88" s="50"/>
      <c r="F88" s="63" t="s">
        <v>261</v>
      </c>
      <c r="G88" s="62">
        <v>1</v>
      </c>
      <c r="H88" s="80">
        <v>22329.999999999996</v>
      </c>
      <c r="I88" s="80">
        <v>22000</v>
      </c>
      <c r="J88" s="80">
        <v>22479.610999999994</v>
      </c>
      <c r="K88" s="27">
        <f t="shared" si="15"/>
        <v>22270</v>
      </c>
      <c r="L88" s="27">
        <f t="shared" si="16"/>
        <v>22270</v>
      </c>
      <c r="M88" s="28" t="s">
        <v>335</v>
      </c>
      <c r="N88" s="77">
        <f t="shared" si="17"/>
        <v>245.39429585940204</v>
      </c>
      <c r="O88" s="15">
        <f t="shared" si="18"/>
        <v>1.1019116509722026E-2</v>
      </c>
      <c r="P88" s="68"/>
      <c r="Q88" s="16">
        <f t="shared" si="10"/>
        <v>3</v>
      </c>
      <c r="R88" s="67">
        <f t="shared" si="11"/>
        <v>1.212393354288277E-2</v>
      </c>
      <c r="S88" s="68"/>
      <c r="T88" s="74"/>
      <c r="U88" s="73"/>
      <c r="V88" s="73"/>
      <c r="W88" s="71"/>
      <c r="X88" s="71"/>
    </row>
    <row r="89" spans="2:24" s="4" customFormat="1" x14ac:dyDescent="0.25">
      <c r="B89" s="83">
        <v>83</v>
      </c>
      <c r="C89" s="69" t="s">
        <v>153</v>
      </c>
      <c r="D89" s="70" t="s">
        <v>154</v>
      </c>
      <c r="E89" s="50"/>
      <c r="F89" s="63" t="s">
        <v>261</v>
      </c>
      <c r="G89" s="62">
        <v>1</v>
      </c>
      <c r="H89" s="80">
        <v>4567.5</v>
      </c>
      <c r="I89" s="80">
        <v>4500</v>
      </c>
      <c r="J89" s="80">
        <v>4598.1022499999999</v>
      </c>
      <c r="K89" s="27">
        <f t="shared" si="15"/>
        <v>4555</v>
      </c>
      <c r="L89" s="27">
        <f t="shared" si="16"/>
        <v>4555</v>
      </c>
      <c r="M89" s="28" t="s">
        <v>335</v>
      </c>
      <c r="N89" s="77">
        <f t="shared" si="17"/>
        <v>50.194287789423768</v>
      </c>
      <c r="O89" s="15">
        <f t="shared" si="18"/>
        <v>1.1019116509722161E-2</v>
      </c>
      <c r="P89" s="68"/>
      <c r="Q89" s="16">
        <f t="shared" si="10"/>
        <v>3</v>
      </c>
      <c r="R89" s="67">
        <f t="shared" si="11"/>
        <v>1.2074643249176731E-2</v>
      </c>
      <c r="S89" s="68"/>
      <c r="T89" s="72"/>
      <c r="U89" s="71"/>
      <c r="V89" s="71"/>
      <c r="W89" s="71"/>
      <c r="X89" s="71"/>
    </row>
    <row r="90" spans="2:24" s="4" customFormat="1" x14ac:dyDescent="0.25">
      <c r="B90" s="83">
        <v>84</v>
      </c>
      <c r="C90" s="69" t="s">
        <v>155</v>
      </c>
      <c r="D90" s="70" t="s">
        <v>156</v>
      </c>
      <c r="E90" s="50"/>
      <c r="F90" s="63" t="s">
        <v>261</v>
      </c>
      <c r="G90" s="62">
        <v>1</v>
      </c>
      <c r="H90" s="80">
        <v>355.24999999999994</v>
      </c>
      <c r="I90" s="80">
        <v>350</v>
      </c>
      <c r="J90" s="80">
        <v>357.63017499999989</v>
      </c>
      <c r="K90" s="27">
        <f t="shared" si="15"/>
        <v>354</v>
      </c>
      <c r="L90" s="27">
        <f t="shared" si="16"/>
        <v>354</v>
      </c>
      <c r="M90" s="28" t="s">
        <v>335</v>
      </c>
      <c r="N90" s="77">
        <f t="shared" si="17"/>
        <v>3.9040001613995776</v>
      </c>
      <c r="O90" s="15">
        <f t="shared" si="18"/>
        <v>1.1019116509722026E-2</v>
      </c>
      <c r="P90" s="68"/>
      <c r="Q90" s="16">
        <f t="shared" si="10"/>
        <v>3</v>
      </c>
      <c r="R90" s="67">
        <f t="shared" si="11"/>
        <v>1.1299435028248594E-2</v>
      </c>
      <c r="S90" s="68"/>
      <c r="T90" s="72"/>
      <c r="U90" s="71"/>
      <c r="V90" s="71"/>
      <c r="W90" s="71"/>
      <c r="X90" s="71"/>
    </row>
    <row r="91" spans="2:24" s="4" customFormat="1" ht="30" x14ac:dyDescent="0.25">
      <c r="B91" s="83">
        <v>85</v>
      </c>
      <c r="C91" s="69" t="s">
        <v>157</v>
      </c>
      <c r="D91" s="70" t="s">
        <v>158</v>
      </c>
      <c r="E91" s="50"/>
      <c r="F91" s="63" t="s">
        <v>261</v>
      </c>
      <c r="G91" s="62">
        <v>1</v>
      </c>
      <c r="H91" s="80">
        <v>314649.99999999994</v>
      </c>
      <c r="I91" s="80">
        <v>310000</v>
      </c>
      <c r="J91" s="80">
        <v>316758.15499999991</v>
      </c>
      <c r="K91" s="27">
        <f t="shared" si="15"/>
        <v>313803</v>
      </c>
      <c r="L91" s="27">
        <f t="shared" si="16"/>
        <v>313803</v>
      </c>
      <c r="M91" s="28" t="s">
        <v>335</v>
      </c>
      <c r="N91" s="77">
        <f t="shared" si="17"/>
        <v>3457.8287143824841</v>
      </c>
      <c r="O91" s="15">
        <f t="shared" si="18"/>
        <v>1.1019116509722027E-2</v>
      </c>
      <c r="P91" s="68"/>
      <c r="Q91" s="16">
        <f t="shared" si="10"/>
        <v>3</v>
      </c>
      <c r="R91" s="67">
        <f t="shared" si="11"/>
        <v>1.2119068332680061E-2</v>
      </c>
      <c r="S91" s="68"/>
      <c r="T91" s="72"/>
      <c r="U91" s="71"/>
      <c r="V91" s="71"/>
      <c r="W91" s="71"/>
      <c r="X91" s="71"/>
    </row>
    <row r="92" spans="2:24" s="4" customFormat="1" ht="30" x14ac:dyDescent="0.25">
      <c r="B92" s="83">
        <v>86</v>
      </c>
      <c r="C92" s="69" t="s">
        <v>159</v>
      </c>
      <c r="D92" s="70" t="s">
        <v>160</v>
      </c>
      <c r="E92" s="50"/>
      <c r="F92" s="63" t="s">
        <v>261</v>
      </c>
      <c r="G92" s="62">
        <v>1</v>
      </c>
      <c r="H92" s="80">
        <v>360324.99999999994</v>
      </c>
      <c r="I92" s="80">
        <v>355000</v>
      </c>
      <c r="J92" s="80">
        <v>362739.17749999993</v>
      </c>
      <c r="K92" s="27">
        <f t="shared" si="15"/>
        <v>359355</v>
      </c>
      <c r="L92" s="27">
        <f t="shared" si="16"/>
        <v>359355</v>
      </c>
      <c r="M92" s="28" t="s">
        <v>335</v>
      </c>
      <c r="N92" s="77">
        <f t="shared" si="17"/>
        <v>3959.7715922767311</v>
      </c>
      <c r="O92" s="15">
        <f t="shared" si="18"/>
        <v>1.1019116509722069E-2</v>
      </c>
      <c r="P92" s="68"/>
      <c r="Q92" s="16">
        <f t="shared" si="10"/>
        <v>3</v>
      </c>
      <c r="R92" s="67">
        <f t="shared" si="11"/>
        <v>1.2118935314661017E-2</v>
      </c>
      <c r="S92" s="68"/>
      <c r="T92" s="72"/>
      <c r="U92" s="71"/>
      <c r="V92" s="71"/>
      <c r="W92" s="71"/>
      <c r="X92" s="71"/>
    </row>
    <row r="93" spans="2:24" s="4" customFormat="1" x14ac:dyDescent="0.25">
      <c r="B93" s="83">
        <v>87</v>
      </c>
      <c r="C93" s="69" t="s">
        <v>161</v>
      </c>
      <c r="D93" s="70" t="s">
        <v>162</v>
      </c>
      <c r="E93" s="50"/>
      <c r="F93" s="63" t="s">
        <v>267</v>
      </c>
      <c r="G93" s="62">
        <v>1</v>
      </c>
      <c r="H93" s="80">
        <v>36540</v>
      </c>
      <c r="I93" s="80">
        <v>36000</v>
      </c>
      <c r="J93" s="80">
        <v>36784.817999999999</v>
      </c>
      <c r="K93" s="27">
        <f t="shared" si="15"/>
        <v>36442</v>
      </c>
      <c r="L93" s="27">
        <f t="shared" si="16"/>
        <v>36442</v>
      </c>
      <c r="M93" s="28" t="s">
        <v>335</v>
      </c>
      <c r="N93" s="77">
        <f t="shared" si="17"/>
        <v>401.55430231539015</v>
      </c>
      <c r="O93" s="15">
        <f t="shared" si="18"/>
        <v>1.1019116509722161E-2</v>
      </c>
      <c r="P93" s="68"/>
      <c r="Q93" s="16">
        <f t="shared" si="10"/>
        <v>3</v>
      </c>
      <c r="R93" s="67">
        <f t="shared" si="11"/>
        <v>1.2128862301739707E-2</v>
      </c>
      <c r="S93" s="68"/>
      <c r="T93" s="72"/>
      <c r="U93" s="71"/>
      <c r="V93" s="71"/>
      <c r="W93" s="71"/>
      <c r="X93" s="71"/>
    </row>
    <row r="94" spans="2:24" s="4" customFormat="1" x14ac:dyDescent="0.25">
      <c r="B94" s="83">
        <v>88</v>
      </c>
      <c r="C94" s="69" t="s">
        <v>163</v>
      </c>
      <c r="D94" s="70" t="s">
        <v>164</v>
      </c>
      <c r="E94" s="50"/>
      <c r="F94" s="63" t="s">
        <v>267</v>
      </c>
      <c r="G94" s="62">
        <v>1</v>
      </c>
      <c r="H94" s="80">
        <v>8475.25</v>
      </c>
      <c r="I94" s="80">
        <v>8350</v>
      </c>
      <c r="J94" s="80">
        <v>8532.0341749999989</v>
      </c>
      <c r="K94" s="27">
        <f t="shared" si="15"/>
        <v>8452</v>
      </c>
      <c r="L94" s="27">
        <f t="shared" si="16"/>
        <v>8452</v>
      </c>
      <c r="M94" s="28" t="s">
        <v>335</v>
      </c>
      <c r="N94" s="77">
        <f t="shared" si="17"/>
        <v>93.13828956481926</v>
      </c>
      <c r="O94" s="15">
        <f t="shared" si="18"/>
        <v>1.1019116509722114E-2</v>
      </c>
      <c r="P94" s="68"/>
      <c r="Q94" s="16">
        <f t="shared" si="10"/>
        <v>3</v>
      </c>
      <c r="R94" s="67">
        <f t="shared" si="11"/>
        <v>1.2068149550402252E-2</v>
      </c>
      <c r="S94" s="68"/>
      <c r="T94" s="72"/>
      <c r="U94" s="71"/>
      <c r="V94" s="71"/>
      <c r="W94" s="71"/>
      <c r="X94" s="71"/>
    </row>
    <row r="95" spans="2:24" s="4" customFormat="1" x14ac:dyDescent="0.25">
      <c r="B95" s="83">
        <v>89</v>
      </c>
      <c r="C95" s="69" t="s">
        <v>163</v>
      </c>
      <c r="D95" s="70" t="s">
        <v>165</v>
      </c>
      <c r="E95" s="50"/>
      <c r="F95" s="63" t="s">
        <v>267</v>
      </c>
      <c r="G95" s="62">
        <v>1</v>
      </c>
      <c r="H95" s="80">
        <v>8475.25</v>
      </c>
      <c r="I95" s="80">
        <v>8350</v>
      </c>
      <c r="J95" s="80">
        <v>8532.0341749999989</v>
      </c>
      <c r="K95" s="27">
        <f t="shared" si="15"/>
        <v>8452</v>
      </c>
      <c r="L95" s="27">
        <f t="shared" si="16"/>
        <v>8452</v>
      </c>
      <c r="M95" s="28" t="s">
        <v>335</v>
      </c>
      <c r="N95" s="77">
        <f t="shared" si="17"/>
        <v>93.13828956481926</v>
      </c>
      <c r="O95" s="15">
        <f t="shared" si="18"/>
        <v>1.1019116509722114E-2</v>
      </c>
      <c r="P95" s="68"/>
      <c r="Q95" s="16">
        <f t="shared" si="10"/>
        <v>3</v>
      </c>
      <c r="R95" s="67">
        <f t="shared" si="11"/>
        <v>1.2068149550402252E-2</v>
      </c>
      <c r="S95" s="68"/>
      <c r="T95" s="72"/>
      <c r="U95" s="71"/>
      <c r="V95" s="71"/>
      <c r="W95" s="71"/>
      <c r="X95" s="71"/>
    </row>
    <row r="96" spans="2:24" s="4" customFormat="1" x14ac:dyDescent="0.25">
      <c r="B96" s="83">
        <v>90</v>
      </c>
      <c r="C96" s="69" t="s">
        <v>163</v>
      </c>
      <c r="D96" s="70" t="s">
        <v>166</v>
      </c>
      <c r="E96" s="50"/>
      <c r="F96" s="63" t="s">
        <v>267</v>
      </c>
      <c r="G96" s="62">
        <v>1</v>
      </c>
      <c r="H96" s="80">
        <v>8475.25</v>
      </c>
      <c r="I96" s="80">
        <v>8350</v>
      </c>
      <c r="J96" s="80">
        <v>8532.0341749999989</v>
      </c>
      <c r="K96" s="27">
        <f t="shared" si="15"/>
        <v>8452</v>
      </c>
      <c r="L96" s="27">
        <f t="shared" si="16"/>
        <v>8452</v>
      </c>
      <c r="M96" s="28" t="s">
        <v>335</v>
      </c>
      <c r="N96" s="77">
        <f t="shared" si="17"/>
        <v>93.13828956481926</v>
      </c>
      <c r="O96" s="15">
        <f t="shared" si="18"/>
        <v>1.1019116509722114E-2</v>
      </c>
      <c r="P96" s="68"/>
      <c r="Q96" s="16">
        <f t="shared" si="10"/>
        <v>3</v>
      </c>
      <c r="R96" s="67">
        <f t="shared" si="11"/>
        <v>1.2068149550402252E-2</v>
      </c>
      <c r="S96" s="68"/>
      <c r="T96" s="72"/>
      <c r="U96" s="71"/>
      <c r="V96" s="71"/>
      <c r="W96" s="71"/>
      <c r="X96" s="71"/>
    </row>
    <row r="97" spans="2:35" s="4" customFormat="1" x14ac:dyDescent="0.25">
      <c r="B97" s="83">
        <v>91</v>
      </c>
      <c r="C97" s="69" t="s">
        <v>163</v>
      </c>
      <c r="D97" s="70" t="s">
        <v>167</v>
      </c>
      <c r="E97" s="50"/>
      <c r="F97" s="63" t="s">
        <v>267</v>
      </c>
      <c r="G97" s="62">
        <v>1</v>
      </c>
      <c r="H97" s="80">
        <v>8475.25</v>
      </c>
      <c r="I97" s="80">
        <v>8350</v>
      </c>
      <c r="J97" s="80">
        <v>8532.0341749999989</v>
      </c>
      <c r="K97" s="27">
        <f t="shared" si="15"/>
        <v>8452</v>
      </c>
      <c r="L97" s="27">
        <f t="shared" si="16"/>
        <v>8452</v>
      </c>
      <c r="M97" s="28" t="s">
        <v>335</v>
      </c>
      <c r="N97" s="77">
        <f t="shared" si="17"/>
        <v>93.13828956481926</v>
      </c>
      <c r="O97" s="15">
        <f t="shared" si="18"/>
        <v>1.1019116509722114E-2</v>
      </c>
      <c r="P97" s="68"/>
      <c r="Q97" s="16">
        <f t="shared" si="10"/>
        <v>3</v>
      </c>
      <c r="R97" s="67">
        <f t="shared" si="11"/>
        <v>1.2068149550402252E-2</v>
      </c>
      <c r="S97" s="68"/>
      <c r="T97" s="72"/>
      <c r="U97" s="71"/>
      <c r="V97" s="71"/>
      <c r="W97" s="71"/>
      <c r="X97" s="71"/>
    </row>
    <row r="98" spans="2:35" s="4" customFormat="1" x14ac:dyDescent="0.25">
      <c r="B98" s="83">
        <v>92</v>
      </c>
      <c r="C98" s="69" t="s">
        <v>163</v>
      </c>
      <c r="D98" s="70" t="s">
        <v>168</v>
      </c>
      <c r="E98" s="50"/>
      <c r="F98" s="63" t="s">
        <v>267</v>
      </c>
      <c r="G98" s="62">
        <v>1</v>
      </c>
      <c r="H98" s="80">
        <v>8475.25</v>
      </c>
      <c r="I98" s="80">
        <v>8350</v>
      </c>
      <c r="J98" s="80">
        <v>8532.0341749999989</v>
      </c>
      <c r="K98" s="27">
        <f t="shared" si="15"/>
        <v>8452</v>
      </c>
      <c r="L98" s="27">
        <f t="shared" si="16"/>
        <v>8452</v>
      </c>
      <c r="M98" s="28" t="s">
        <v>335</v>
      </c>
      <c r="N98" s="77">
        <f t="shared" si="17"/>
        <v>93.13828956481926</v>
      </c>
      <c r="O98" s="15">
        <f t="shared" si="18"/>
        <v>1.1019116509722114E-2</v>
      </c>
      <c r="P98" s="68"/>
      <c r="Q98" s="16">
        <f t="shared" si="10"/>
        <v>3</v>
      </c>
      <c r="R98" s="67">
        <f t="shared" si="11"/>
        <v>1.2068149550402252E-2</v>
      </c>
      <c r="S98" s="68"/>
      <c r="T98" s="72"/>
      <c r="U98" s="71"/>
      <c r="V98" s="71"/>
      <c r="W98" s="71"/>
      <c r="X98" s="71"/>
    </row>
    <row r="99" spans="2:35" s="4" customFormat="1" x14ac:dyDescent="0.25">
      <c r="B99" s="83">
        <v>93</v>
      </c>
      <c r="C99" s="69" t="s">
        <v>163</v>
      </c>
      <c r="D99" s="70" t="s">
        <v>169</v>
      </c>
      <c r="E99" s="50"/>
      <c r="F99" s="63" t="s">
        <v>267</v>
      </c>
      <c r="G99" s="62">
        <v>1</v>
      </c>
      <c r="H99" s="80">
        <v>8475.25</v>
      </c>
      <c r="I99" s="80">
        <v>8350</v>
      </c>
      <c r="J99" s="80">
        <v>8532.0341749999989</v>
      </c>
      <c r="K99" s="27">
        <f t="shared" si="15"/>
        <v>8452</v>
      </c>
      <c r="L99" s="27">
        <f t="shared" si="16"/>
        <v>8452</v>
      </c>
      <c r="M99" s="28" t="s">
        <v>335</v>
      </c>
      <c r="N99" s="77">
        <f t="shared" si="17"/>
        <v>93.13828956481926</v>
      </c>
      <c r="O99" s="15">
        <f t="shared" si="18"/>
        <v>1.1019116509722114E-2</v>
      </c>
      <c r="P99" s="68"/>
      <c r="Q99" s="16">
        <f t="shared" si="10"/>
        <v>3</v>
      </c>
      <c r="R99" s="67">
        <f t="shared" si="11"/>
        <v>1.2068149550402252E-2</v>
      </c>
      <c r="S99" s="68"/>
      <c r="T99" s="72"/>
      <c r="U99" s="71"/>
      <c r="V99" s="71"/>
      <c r="W99" s="71"/>
      <c r="X99" s="71"/>
    </row>
    <row r="100" spans="2:35" s="4" customFormat="1" x14ac:dyDescent="0.25">
      <c r="B100" s="83">
        <v>94</v>
      </c>
      <c r="C100" s="69" t="s">
        <v>163</v>
      </c>
      <c r="D100" s="70" t="s">
        <v>170</v>
      </c>
      <c r="E100" s="50"/>
      <c r="F100" s="63" t="s">
        <v>267</v>
      </c>
      <c r="G100" s="62">
        <v>1</v>
      </c>
      <c r="H100" s="80">
        <v>8475.25</v>
      </c>
      <c r="I100" s="80">
        <v>8350</v>
      </c>
      <c r="J100" s="80">
        <v>8532.0341749999989</v>
      </c>
      <c r="K100" s="27">
        <f t="shared" si="15"/>
        <v>8452</v>
      </c>
      <c r="L100" s="27">
        <f t="shared" si="16"/>
        <v>8452</v>
      </c>
      <c r="M100" s="28" t="s">
        <v>335</v>
      </c>
      <c r="N100" s="77">
        <f t="shared" si="17"/>
        <v>93.13828956481926</v>
      </c>
      <c r="O100" s="15">
        <f t="shared" si="18"/>
        <v>1.1019116509722114E-2</v>
      </c>
      <c r="P100" s="68"/>
      <c r="Q100" s="16">
        <f t="shared" si="10"/>
        <v>3</v>
      </c>
      <c r="R100" s="67">
        <f t="shared" si="11"/>
        <v>1.2068149550402252E-2</v>
      </c>
      <c r="S100" s="68"/>
      <c r="T100" s="72"/>
      <c r="U100" s="71"/>
      <c r="V100" s="71"/>
      <c r="W100" s="71"/>
      <c r="X100" s="71"/>
    </row>
    <row r="101" spans="2:35" s="4" customFormat="1" x14ac:dyDescent="0.25">
      <c r="B101" s="83">
        <v>95</v>
      </c>
      <c r="C101" s="69" t="s">
        <v>163</v>
      </c>
      <c r="D101" s="70" t="s">
        <v>171</v>
      </c>
      <c r="E101" s="50"/>
      <c r="F101" s="63" t="s">
        <v>267</v>
      </c>
      <c r="G101" s="62">
        <v>1</v>
      </c>
      <c r="H101" s="80">
        <v>8475.25</v>
      </c>
      <c r="I101" s="80">
        <v>8350</v>
      </c>
      <c r="J101" s="80">
        <v>8532.0341749999989</v>
      </c>
      <c r="K101" s="27">
        <f t="shared" si="15"/>
        <v>8452</v>
      </c>
      <c r="L101" s="27">
        <f t="shared" si="16"/>
        <v>8452</v>
      </c>
      <c r="M101" s="28" t="s">
        <v>335</v>
      </c>
      <c r="N101" s="77">
        <f t="shared" si="17"/>
        <v>93.13828956481926</v>
      </c>
      <c r="O101" s="15">
        <f t="shared" si="18"/>
        <v>1.1019116509722114E-2</v>
      </c>
      <c r="P101" s="68"/>
      <c r="Q101" s="16">
        <f t="shared" si="10"/>
        <v>3</v>
      </c>
      <c r="R101" s="67">
        <f t="shared" si="11"/>
        <v>1.2068149550402252E-2</v>
      </c>
      <c r="S101" s="68"/>
      <c r="T101" s="72"/>
      <c r="U101" s="71"/>
      <c r="V101" s="71"/>
      <c r="W101" s="71"/>
      <c r="X101" s="71"/>
    </row>
    <row r="102" spans="2:35" s="4" customFormat="1" x14ac:dyDescent="0.25">
      <c r="B102" s="83">
        <v>96</v>
      </c>
      <c r="C102" s="69" t="s">
        <v>163</v>
      </c>
      <c r="D102" s="70" t="s">
        <v>172</v>
      </c>
      <c r="E102" s="50"/>
      <c r="F102" s="63" t="s">
        <v>261</v>
      </c>
      <c r="G102" s="62">
        <v>1</v>
      </c>
      <c r="H102" s="80">
        <v>4059.9999999999995</v>
      </c>
      <c r="I102" s="80">
        <v>4000</v>
      </c>
      <c r="J102" s="80">
        <v>4087.2019999999993</v>
      </c>
      <c r="K102" s="27">
        <f t="shared" si="15"/>
        <v>4049</v>
      </c>
      <c r="L102" s="27">
        <f t="shared" si="16"/>
        <v>4049</v>
      </c>
      <c r="M102" s="28" t="s">
        <v>335</v>
      </c>
      <c r="N102" s="77">
        <f t="shared" si="17"/>
        <v>44.617144701709705</v>
      </c>
      <c r="O102" s="15">
        <f t="shared" si="18"/>
        <v>1.1019116509722085E-2</v>
      </c>
      <c r="P102" s="68"/>
      <c r="Q102" s="16">
        <f t="shared" si="10"/>
        <v>3</v>
      </c>
      <c r="R102" s="67">
        <f t="shared" si="11"/>
        <v>1.210175351938747E-2</v>
      </c>
      <c r="S102" s="68"/>
      <c r="T102" s="72"/>
      <c r="U102" s="71"/>
      <c r="V102" s="71"/>
      <c r="W102" s="71"/>
      <c r="X102" s="71"/>
    </row>
    <row r="103" spans="2:35" s="4" customFormat="1" x14ac:dyDescent="0.25">
      <c r="B103" s="83">
        <v>97</v>
      </c>
      <c r="C103" s="69" t="s">
        <v>163</v>
      </c>
      <c r="D103" s="70" t="s">
        <v>173</v>
      </c>
      <c r="E103" s="50"/>
      <c r="F103" s="63" t="s">
        <v>267</v>
      </c>
      <c r="G103" s="62">
        <v>1</v>
      </c>
      <c r="H103" s="80">
        <v>8475.25</v>
      </c>
      <c r="I103" s="80">
        <v>8350</v>
      </c>
      <c r="J103" s="80">
        <v>8532.0341749999989</v>
      </c>
      <c r="K103" s="27">
        <f t="shared" si="15"/>
        <v>8452</v>
      </c>
      <c r="L103" s="27">
        <f t="shared" si="16"/>
        <v>8452</v>
      </c>
      <c r="M103" s="28" t="s">
        <v>335</v>
      </c>
      <c r="N103" s="77">
        <f t="shared" si="17"/>
        <v>93.13828956481926</v>
      </c>
      <c r="O103" s="15">
        <f t="shared" si="18"/>
        <v>1.1019116509722114E-2</v>
      </c>
      <c r="P103" s="68"/>
      <c r="Q103" s="16">
        <f t="shared" si="10"/>
        <v>3</v>
      </c>
      <c r="R103" s="67">
        <f t="shared" si="11"/>
        <v>1.2068149550402252E-2</v>
      </c>
      <c r="S103" s="68"/>
      <c r="T103" s="72"/>
      <c r="U103" s="71"/>
      <c r="V103" s="71"/>
      <c r="W103" s="71"/>
      <c r="X103" s="71"/>
    </row>
    <row r="104" spans="2:35" s="4" customFormat="1" x14ac:dyDescent="0.25">
      <c r="B104" s="83">
        <v>98</v>
      </c>
      <c r="C104" s="69" t="s">
        <v>163</v>
      </c>
      <c r="D104" s="70" t="s">
        <v>174</v>
      </c>
      <c r="E104" s="50"/>
      <c r="F104" s="63" t="s">
        <v>267</v>
      </c>
      <c r="G104" s="62">
        <v>1</v>
      </c>
      <c r="H104" s="80">
        <v>34510</v>
      </c>
      <c r="I104" s="80">
        <v>34000</v>
      </c>
      <c r="J104" s="80">
        <v>34741.216999999997</v>
      </c>
      <c r="K104" s="27">
        <f t="shared" si="15"/>
        <v>34417</v>
      </c>
      <c r="L104" s="27">
        <f t="shared" si="16"/>
        <v>34417</v>
      </c>
      <c r="M104" s="28" t="s">
        <v>335</v>
      </c>
      <c r="N104" s="77">
        <f t="shared" si="17"/>
        <v>379.24572996453412</v>
      </c>
      <c r="O104" s="15">
        <f t="shared" si="18"/>
        <v>1.101911650972213E-2</v>
      </c>
      <c r="P104" s="68"/>
      <c r="Q104" s="16">
        <f t="shared" si="10"/>
        <v>3</v>
      </c>
      <c r="R104" s="67">
        <f t="shared" si="11"/>
        <v>1.211610541302266E-2</v>
      </c>
      <c r="S104" s="68"/>
      <c r="T104" s="72"/>
      <c r="U104" s="71"/>
      <c r="V104" s="71"/>
      <c r="W104" s="71"/>
      <c r="X104" s="71"/>
    </row>
    <row r="105" spans="2:35" s="4" customFormat="1" x14ac:dyDescent="0.25">
      <c r="B105" s="83">
        <v>99</v>
      </c>
      <c r="C105" s="69" t="s">
        <v>163</v>
      </c>
      <c r="D105" s="70" t="s">
        <v>175</v>
      </c>
      <c r="E105" s="50"/>
      <c r="F105" s="63" t="s">
        <v>267</v>
      </c>
      <c r="G105" s="62">
        <v>1</v>
      </c>
      <c r="H105" s="80">
        <v>8475.25</v>
      </c>
      <c r="I105" s="80">
        <v>8350</v>
      </c>
      <c r="J105" s="80">
        <v>8532.0341749999989</v>
      </c>
      <c r="K105" s="27">
        <f t="shared" si="15"/>
        <v>8452</v>
      </c>
      <c r="L105" s="27">
        <f t="shared" si="16"/>
        <v>8452</v>
      </c>
      <c r="M105" s="28" t="s">
        <v>335</v>
      </c>
      <c r="N105" s="77">
        <f t="shared" si="17"/>
        <v>93.13828956481926</v>
      </c>
      <c r="O105" s="15">
        <f t="shared" si="18"/>
        <v>1.1019116509722114E-2</v>
      </c>
      <c r="P105" s="68"/>
      <c r="Q105" s="16">
        <f t="shared" si="10"/>
        <v>3</v>
      </c>
      <c r="R105" s="67">
        <f t="shared" si="11"/>
        <v>1.2068149550402252E-2</v>
      </c>
      <c r="S105" s="68"/>
      <c r="T105" s="72"/>
      <c r="U105" s="71"/>
      <c r="V105" s="71"/>
      <c r="W105" s="71"/>
      <c r="X105" s="71"/>
      <c r="Y105" s="75"/>
      <c r="Z105" s="75"/>
      <c r="AA105" s="75"/>
      <c r="AB105" s="75"/>
      <c r="AC105" s="75"/>
      <c r="AD105" s="75"/>
      <c r="AE105" s="75"/>
      <c r="AF105" s="75"/>
      <c r="AG105" s="75"/>
      <c r="AH105" s="75"/>
      <c r="AI105" s="75"/>
    </row>
    <row r="106" spans="2:35" s="4" customFormat="1" x14ac:dyDescent="0.25">
      <c r="B106" s="83">
        <v>100</v>
      </c>
      <c r="C106" s="69" t="s">
        <v>163</v>
      </c>
      <c r="D106" s="70" t="s">
        <v>176</v>
      </c>
      <c r="E106" s="50"/>
      <c r="F106" s="63" t="s">
        <v>267</v>
      </c>
      <c r="G106" s="62">
        <v>1</v>
      </c>
      <c r="H106" s="80">
        <v>8475.25</v>
      </c>
      <c r="I106" s="80">
        <v>8350</v>
      </c>
      <c r="J106" s="80">
        <v>8532.0341749999989</v>
      </c>
      <c r="K106" s="27">
        <f t="shared" si="15"/>
        <v>8452</v>
      </c>
      <c r="L106" s="27">
        <f t="shared" si="16"/>
        <v>8452</v>
      </c>
      <c r="M106" s="28" t="s">
        <v>335</v>
      </c>
      <c r="N106" s="77">
        <f t="shared" si="17"/>
        <v>93.13828956481926</v>
      </c>
      <c r="O106" s="15">
        <f t="shared" si="18"/>
        <v>1.1019116509722114E-2</v>
      </c>
      <c r="P106" s="76"/>
      <c r="Q106" s="16">
        <f t="shared" si="10"/>
        <v>3</v>
      </c>
      <c r="R106" s="67">
        <f t="shared" si="11"/>
        <v>1.2068149550402252E-2</v>
      </c>
      <c r="S106" s="76"/>
      <c r="T106" s="74"/>
      <c r="U106" s="73"/>
      <c r="V106" s="73"/>
      <c r="W106" s="73"/>
      <c r="X106" s="73"/>
    </row>
    <row r="107" spans="2:35" s="4" customFormat="1" x14ac:dyDescent="0.25">
      <c r="B107" s="83">
        <v>101</v>
      </c>
      <c r="C107" s="69" t="s">
        <v>163</v>
      </c>
      <c r="D107" s="70" t="s">
        <v>177</v>
      </c>
      <c r="E107" s="50"/>
      <c r="F107" s="63" t="s">
        <v>267</v>
      </c>
      <c r="G107" s="62">
        <v>1</v>
      </c>
      <c r="H107" s="80">
        <v>8475.25</v>
      </c>
      <c r="I107" s="80">
        <v>8350</v>
      </c>
      <c r="J107" s="80">
        <v>8532.0341749999989</v>
      </c>
      <c r="K107" s="27">
        <f t="shared" si="15"/>
        <v>8452</v>
      </c>
      <c r="L107" s="27">
        <f t="shared" si="16"/>
        <v>8452</v>
      </c>
      <c r="M107" s="28" t="s">
        <v>335</v>
      </c>
      <c r="N107" s="77">
        <f t="shared" si="17"/>
        <v>93.13828956481926</v>
      </c>
      <c r="O107" s="15">
        <f t="shared" si="18"/>
        <v>1.1019116509722114E-2</v>
      </c>
      <c r="P107" s="68"/>
      <c r="Q107" s="16">
        <f t="shared" si="10"/>
        <v>3</v>
      </c>
      <c r="R107" s="67">
        <f t="shared" si="11"/>
        <v>1.2068149550402252E-2</v>
      </c>
      <c r="S107" s="68"/>
      <c r="T107" s="72"/>
      <c r="U107" s="71"/>
      <c r="V107" s="71"/>
      <c r="W107" s="71"/>
      <c r="X107" s="71"/>
    </row>
    <row r="108" spans="2:35" s="4" customFormat="1" x14ac:dyDescent="0.25">
      <c r="B108" s="83">
        <v>102</v>
      </c>
      <c r="C108" s="69" t="s">
        <v>163</v>
      </c>
      <c r="D108" s="70" t="s">
        <v>178</v>
      </c>
      <c r="E108" s="50"/>
      <c r="F108" s="63" t="s">
        <v>267</v>
      </c>
      <c r="G108" s="62">
        <v>1</v>
      </c>
      <c r="H108" s="80">
        <v>8475.25</v>
      </c>
      <c r="I108" s="80">
        <v>8350</v>
      </c>
      <c r="J108" s="80">
        <v>8532.0341749999989</v>
      </c>
      <c r="K108" s="27">
        <f t="shared" si="15"/>
        <v>8452</v>
      </c>
      <c r="L108" s="27">
        <f t="shared" si="16"/>
        <v>8452</v>
      </c>
      <c r="M108" s="28" t="s">
        <v>335</v>
      </c>
      <c r="N108" s="77">
        <f t="shared" si="17"/>
        <v>93.13828956481926</v>
      </c>
      <c r="O108" s="15">
        <f t="shared" si="18"/>
        <v>1.1019116509722114E-2</v>
      </c>
      <c r="P108" s="68"/>
      <c r="Q108" s="16">
        <f t="shared" si="10"/>
        <v>3</v>
      </c>
      <c r="R108" s="67">
        <f t="shared" si="11"/>
        <v>1.2068149550402252E-2</v>
      </c>
      <c r="S108" s="68"/>
      <c r="T108" s="72"/>
      <c r="U108" s="71"/>
      <c r="V108" s="71"/>
      <c r="W108" s="71"/>
      <c r="X108" s="71"/>
    </row>
    <row r="109" spans="2:35" s="4" customFormat="1" x14ac:dyDescent="0.25">
      <c r="B109" s="83">
        <v>103</v>
      </c>
      <c r="C109" s="69" t="s">
        <v>163</v>
      </c>
      <c r="D109" s="70" t="s">
        <v>179</v>
      </c>
      <c r="E109" s="50"/>
      <c r="F109" s="63" t="s">
        <v>267</v>
      </c>
      <c r="G109" s="62">
        <v>1</v>
      </c>
      <c r="H109" s="80">
        <v>8475.25</v>
      </c>
      <c r="I109" s="80">
        <v>8350</v>
      </c>
      <c r="J109" s="80">
        <v>8532.0341749999989</v>
      </c>
      <c r="K109" s="27">
        <f t="shared" si="15"/>
        <v>8452</v>
      </c>
      <c r="L109" s="27">
        <f t="shared" si="16"/>
        <v>8452</v>
      </c>
      <c r="M109" s="28" t="s">
        <v>335</v>
      </c>
      <c r="N109" s="77">
        <f t="shared" si="17"/>
        <v>93.13828956481926</v>
      </c>
      <c r="O109" s="15">
        <f t="shared" si="18"/>
        <v>1.1019116509722114E-2</v>
      </c>
      <c r="P109" s="68"/>
      <c r="Q109" s="16">
        <f t="shared" si="10"/>
        <v>3</v>
      </c>
      <c r="R109" s="67">
        <f t="shared" si="11"/>
        <v>1.2068149550402252E-2</v>
      </c>
      <c r="S109" s="68"/>
      <c r="T109" s="72"/>
      <c r="U109" s="71"/>
      <c r="V109" s="71"/>
      <c r="W109" s="71"/>
      <c r="X109" s="71"/>
    </row>
    <row r="110" spans="2:35" s="4" customFormat="1" x14ac:dyDescent="0.25">
      <c r="B110" s="83">
        <v>104</v>
      </c>
      <c r="C110" s="69" t="s">
        <v>163</v>
      </c>
      <c r="D110" s="70" t="s">
        <v>180</v>
      </c>
      <c r="E110" s="50"/>
      <c r="F110" s="63" t="s">
        <v>267</v>
      </c>
      <c r="G110" s="62">
        <v>1</v>
      </c>
      <c r="H110" s="80">
        <v>8475.25</v>
      </c>
      <c r="I110" s="80">
        <v>8350</v>
      </c>
      <c r="J110" s="80">
        <v>8532.0341749999989</v>
      </c>
      <c r="K110" s="27">
        <f t="shared" si="15"/>
        <v>8452</v>
      </c>
      <c r="L110" s="27">
        <f t="shared" si="16"/>
        <v>8452</v>
      </c>
      <c r="M110" s="28" t="s">
        <v>335</v>
      </c>
      <c r="N110" s="77">
        <f t="shared" si="17"/>
        <v>93.13828956481926</v>
      </c>
      <c r="O110" s="15">
        <f t="shared" si="18"/>
        <v>1.1019116509722114E-2</v>
      </c>
      <c r="P110" s="68"/>
      <c r="Q110" s="16">
        <f t="shared" si="10"/>
        <v>3</v>
      </c>
      <c r="R110" s="67">
        <f t="shared" si="11"/>
        <v>1.2068149550402252E-2</v>
      </c>
      <c r="S110" s="68"/>
      <c r="T110" s="72"/>
      <c r="U110" s="71"/>
      <c r="V110" s="71"/>
      <c r="W110" s="71"/>
      <c r="X110" s="71"/>
    </row>
    <row r="111" spans="2:35" s="4" customFormat="1" x14ac:dyDescent="0.25">
      <c r="B111" s="83">
        <v>105</v>
      </c>
      <c r="C111" s="69" t="s">
        <v>181</v>
      </c>
      <c r="D111" s="70" t="s">
        <v>164</v>
      </c>
      <c r="E111" s="50"/>
      <c r="F111" s="63" t="s">
        <v>267</v>
      </c>
      <c r="G111" s="62">
        <v>1</v>
      </c>
      <c r="H111" s="80">
        <v>8475.25</v>
      </c>
      <c r="I111" s="80">
        <v>8350</v>
      </c>
      <c r="J111" s="80">
        <v>8532.0341749999989</v>
      </c>
      <c r="K111" s="27">
        <f t="shared" si="15"/>
        <v>8452</v>
      </c>
      <c r="L111" s="27">
        <f t="shared" si="16"/>
        <v>8452</v>
      </c>
      <c r="M111" s="28" t="s">
        <v>335</v>
      </c>
      <c r="N111" s="77">
        <f t="shared" si="17"/>
        <v>93.13828956481926</v>
      </c>
      <c r="O111" s="15">
        <f t="shared" si="18"/>
        <v>1.1019116509722114E-2</v>
      </c>
      <c r="P111" s="68"/>
      <c r="Q111" s="16">
        <f t="shared" si="10"/>
        <v>3</v>
      </c>
      <c r="R111" s="67">
        <f t="shared" si="11"/>
        <v>1.2068149550402252E-2</v>
      </c>
      <c r="S111" s="68"/>
      <c r="T111" s="72"/>
      <c r="U111" s="71"/>
      <c r="V111" s="71"/>
      <c r="W111" s="71"/>
      <c r="X111" s="71"/>
    </row>
    <row r="112" spans="2:35" s="4" customFormat="1" x14ac:dyDescent="0.25">
      <c r="B112" s="83">
        <v>106</v>
      </c>
      <c r="C112" s="69" t="s">
        <v>181</v>
      </c>
      <c r="D112" s="70" t="s">
        <v>166</v>
      </c>
      <c r="E112" s="50"/>
      <c r="F112" s="63" t="s">
        <v>261</v>
      </c>
      <c r="G112" s="62">
        <v>1</v>
      </c>
      <c r="H112" s="80">
        <v>96.424999999999997</v>
      </c>
      <c r="I112" s="80">
        <v>95</v>
      </c>
      <c r="J112" s="80">
        <v>97.071047499999992</v>
      </c>
      <c r="K112" s="27">
        <f t="shared" si="15"/>
        <v>96</v>
      </c>
      <c r="L112" s="27">
        <f t="shared" si="16"/>
        <v>96</v>
      </c>
      <c r="M112" s="28" t="s">
        <v>335</v>
      </c>
      <c r="N112" s="77">
        <f t="shared" si="17"/>
        <v>1.0596571866656099</v>
      </c>
      <c r="O112" s="15">
        <f t="shared" si="18"/>
        <v>1.101911650972213E-2</v>
      </c>
      <c r="P112" s="68"/>
      <c r="Q112" s="16">
        <f t="shared" si="10"/>
        <v>3</v>
      </c>
      <c r="R112" s="67">
        <f t="shared" si="11"/>
        <v>1.041666666666663E-2</v>
      </c>
      <c r="S112" s="68"/>
      <c r="T112" s="72"/>
      <c r="U112" s="71"/>
      <c r="V112" s="71"/>
      <c r="W112" s="71"/>
      <c r="X112" s="71"/>
    </row>
    <row r="113" spans="2:24" s="4" customFormat="1" x14ac:dyDescent="0.25">
      <c r="B113" s="83">
        <v>107</v>
      </c>
      <c r="C113" s="69" t="s">
        <v>181</v>
      </c>
      <c r="D113" s="70" t="s">
        <v>167</v>
      </c>
      <c r="E113" s="50"/>
      <c r="F113" s="63" t="s">
        <v>261</v>
      </c>
      <c r="G113" s="62">
        <v>1</v>
      </c>
      <c r="H113" s="80">
        <v>184.73</v>
      </c>
      <c r="I113" s="80">
        <v>182</v>
      </c>
      <c r="J113" s="80">
        <v>185.96769099999997</v>
      </c>
      <c r="K113" s="27">
        <f t="shared" si="15"/>
        <v>184</v>
      </c>
      <c r="L113" s="27">
        <f t="shared" si="16"/>
        <v>184</v>
      </c>
      <c r="M113" s="28" t="s">
        <v>335</v>
      </c>
      <c r="N113" s="77">
        <f t="shared" si="17"/>
        <v>2.0300800839277948</v>
      </c>
      <c r="O113" s="15">
        <f t="shared" si="18"/>
        <v>1.1019116509722102E-2</v>
      </c>
      <c r="P113" s="68"/>
      <c r="Q113" s="16">
        <f t="shared" si="10"/>
        <v>3</v>
      </c>
      <c r="R113" s="67">
        <f t="shared" si="11"/>
        <v>1.0869565217391353E-2</v>
      </c>
      <c r="S113" s="68"/>
      <c r="T113" s="72"/>
      <c r="U113" s="71"/>
      <c r="V113" s="71"/>
      <c r="W113" s="71"/>
      <c r="X113" s="71"/>
    </row>
    <row r="114" spans="2:24" s="4" customFormat="1" x14ac:dyDescent="0.25">
      <c r="B114" s="83">
        <v>108</v>
      </c>
      <c r="C114" s="69" t="s">
        <v>181</v>
      </c>
      <c r="D114" s="70" t="s">
        <v>168</v>
      </c>
      <c r="E114" s="50"/>
      <c r="F114" s="63" t="s">
        <v>261</v>
      </c>
      <c r="G114" s="62">
        <v>1</v>
      </c>
      <c r="H114" s="80">
        <v>669.9</v>
      </c>
      <c r="I114" s="80">
        <v>660</v>
      </c>
      <c r="J114" s="80">
        <v>674.38832999999988</v>
      </c>
      <c r="K114" s="27">
        <f t="shared" si="15"/>
        <v>668</v>
      </c>
      <c r="L114" s="27">
        <f t="shared" si="16"/>
        <v>668</v>
      </c>
      <c r="M114" s="28" t="s">
        <v>335</v>
      </c>
      <c r="N114" s="77">
        <f t="shared" si="17"/>
        <v>7.3618288757821055</v>
      </c>
      <c r="O114" s="15">
        <f t="shared" si="18"/>
        <v>1.1019116509722092E-2</v>
      </c>
      <c r="P114" s="68"/>
      <c r="Q114" s="16">
        <f t="shared" si="10"/>
        <v>3</v>
      </c>
      <c r="R114" s="67">
        <f t="shared" si="11"/>
        <v>1.19760479041916E-2</v>
      </c>
      <c r="S114" s="68"/>
      <c r="T114" s="72"/>
      <c r="U114" s="71"/>
      <c r="V114" s="71"/>
      <c r="W114" s="71"/>
      <c r="X114" s="71"/>
    </row>
    <row r="115" spans="2:24" s="4" customFormat="1" x14ac:dyDescent="0.25">
      <c r="B115" s="83">
        <v>109</v>
      </c>
      <c r="C115" s="69" t="s">
        <v>181</v>
      </c>
      <c r="D115" s="70" t="s">
        <v>169</v>
      </c>
      <c r="E115" s="50"/>
      <c r="F115" s="63" t="s">
        <v>261</v>
      </c>
      <c r="G115" s="62">
        <v>1</v>
      </c>
      <c r="H115" s="80">
        <v>253.74999999999997</v>
      </c>
      <c r="I115" s="80">
        <v>250</v>
      </c>
      <c r="J115" s="80">
        <v>255.45012499999996</v>
      </c>
      <c r="K115" s="27">
        <f t="shared" si="15"/>
        <v>253</v>
      </c>
      <c r="L115" s="27">
        <f t="shared" si="16"/>
        <v>253</v>
      </c>
      <c r="M115" s="28" t="s">
        <v>335</v>
      </c>
      <c r="N115" s="77">
        <f t="shared" si="17"/>
        <v>2.7885715438568566</v>
      </c>
      <c r="O115" s="15">
        <f t="shared" si="18"/>
        <v>1.1019116509722085E-2</v>
      </c>
      <c r="P115" s="68"/>
      <c r="Q115" s="16">
        <f t="shared" si="10"/>
        <v>3</v>
      </c>
      <c r="R115" s="67">
        <f t="shared" si="11"/>
        <v>1.1857707509881465E-2</v>
      </c>
      <c r="S115" s="68"/>
      <c r="T115" s="72"/>
      <c r="U115" s="71"/>
      <c r="V115" s="71"/>
      <c r="W115" s="71"/>
      <c r="X115" s="71"/>
    </row>
    <row r="116" spans="2:24" s="4" customFormat="1" x14ac:dyDescent="0.25">
      <c r="B116" s="83">
        <v>110</v>
      </c>
      <c r="C116" s="69" t="s">
        <v>181</v>
      </c>
      <c r="D116" s="70" t="s">
        <v>170</v>
      </c>
      <c r="E116" s="50"/>
      <c r="F116" s="63" t="s">
        <v>261</v>
      </c>
      <c r="G116" s="62">
        <v>1</v>
      </c>
      <c r="H116" s="80">
        <v>106.57499999999999</v>
      </c>
      <c r="I116" s="80">
        <v>105</v>
      </c>
      <c r="J116" s="80">
        <v>107.28905249999998</v>
      </c>
      <c r="K116" s="27">
        <f t="shared" si="15"/>
        <v>106</v>
      </c>
      <c r="L116" s="27">
        <f t="shared" si="16"/>
        <v>106</v>
      </c>
      <c r="M116" s="28" t="s">
        <v>335</v>
      </c>
      <c r="N116" s="77">
        <f t="shared" si="17"/>
        <v>1.1712000484198801</v>
      </c>
      <c r="O116" s="15">
        <f t="shared" si="18"/>
        <v>1.101911650972209E-2</v>
      </c>
      <c r="P116" s="68"/>
      <c r="Q116" s="16">
        <f t="shared" si="10"/>
        <v>3</v>
      </c>
      <c r="R116" s="67">
        <f t="shared" si="11"/>
        <v>9.4339622641509413E-3</v>
      </c>
      <c r="S116" s="68"/>
      <c r="T116" s="72"/>
      <c r="U116" s="71"/>
      <c r="V116" s="71"/>
      <c r="W116" s="71"/>
      <c r="X116" s="71"/>
    </row>
    <row r="117" spans="2:24" s="4" customFormat="1" x14ac:dyDescent="0.25">
      <c r="B117" s="83">
        <v>111</v>
      </c>
      <c r="C117" s="69" t="s">
        <v>181</v>
      </c>
      <c r="D117" s="70" t="s">
        <v>171</v>
      </c>
      <c r="E117" s="50"/>
      <c r="F117" s="63" t="s">
        <v>261</v>
      </c>
      <c r="G117" s="62">
        <v>1</v>
      </c>
      <c r="H117" s="80">
        <v>446.59999999999997</v>
      </c>
      <c r="I117" s="80">
        <v>440</v>
      </c>
      <c r="J117" s="80">
        <v>449.59221999999994</v>
      </c>
      <c r="K117" s="27">
        <f t="shared" si="15"/>
        <v>445</v>
      </c>
      <c r="L117" s="27">
        <f t="shared" si="16"/>
        <v>445</v>
      </c>
      <c r="M117" s="28" t="s">
        <v>335</v>
      </c>
      <c r="N117" s="77">
        <f t="shared" si="17"/>
        <v>4.907885917188076</v>
      </c>
      <c r="O117" s="15">
        <f t="shared" si="18"/>
        <v>1.1019116509722104E-2</v>
      </c>
      <c r="P117" s="68"/>
      <c r="Q117" s="16">
        <f t="shared" si="10"/>
        <v>3</v>
      </c>
      <c r="R117" s="67">
        <f t="shared" si="11"/>
        <v>1.1235955056179803E-2</v>
      </c>
      <c r="S117" s="68"/>
      <c r="T117" s="72"/>
      <c r="U117" s="71"/>
      <c r="V117" s="71"/>
      <c r="W117" s="71"/>
      <c r="X117" s="71"/>
    </row>
    <row r="118" spans="2:24" s="4" customFormat="1" x14ac:dyDescent="0.25">
      <c r="B118" s="83">
        <v>112</v>
      </c>
      <c r="C118" s="69" t="s">
        <v>181</v>
      </c>
      <c r="D118" s="70" t="s">
        <v>172</v>
      </c>
      <c r="E118" s="50"/>
      <c r="F118" s="63" t="s">
        <v>261</v>
      </c>
      <c r="G118" s="62">
        <v>1</v>
      </c>
      <c r="H118" s="80">
        <v>507.49999999999994</v>
      </c>
      <c r="I118" s="80">
        <v>500</v>
      </c>
      <c r="J118" s="80">
        <v>510.90024999999991</v>
      </c>
      <c r="K118" s="27">
        <f t="shared" si="15"/>
        <v>506</v>
      </c>
      <c r="L118" s="27">
        <f t="shared" si="16"/>
        <v>506</v>
      </c>
      <c r="M118" s="28" t="s">
        <v>335</v>
      </c>
      <c r="N118" s="77">
        <f t="shared" si="17"/>
        <v>5.5771430877137131</v>
      </c>
      <c r="O118" s="15">
        <f t="shared" si="18"/>
        <v>1.1019116509722085E-2</v>
      </c>
      <c r="P118" s="68"/>
      <c r="Q118" s="16">
        <f t="shared" si="10"/>
        <v>3</v>
      </c>
      <c r="R118" s="67">
        <f t="shared" si="11"/>
        <v>1.1857707509881465E-2</v>
      </c>
      <c r="S118" s="68"/>
      <c r="T118" s="72"/>
      <c r="U118" s="71"/>
      <c r="V118" s="71"/>
      <c r="W118" s="71"/>
      <c r="X118" s="71"/>
    </row>
    <row r="119" spans="2:24" s="4" customFormat="1" x14ac:dyDescent="0.25">
      <c r="B119" s="83">
        <v>113</v>
      </c>
      <c r="C119" s="69" t="s">
        <v>181</v>
      </c>
      <c r="D119" s="70" t="s">
        <v>173</v>
      </c>
      <c r="E119" s="50"/>
      <c r="F119" s="63" t="s">
        <v>261</v>
      </c>
      <c r="G119" s="62">
        <v>1</v>
      </c>
      <c r="H119" s="80">
        <v>111.64999999999999</v>
      </c>
      <c r="I119" s="80">
        <v>110</v>
      </c>
      <c r="J119" s="80">
        <v>112.39805499999999</v>
      </c>
      <c r="K119" s="27">
        <f t="shared" si="15"/>
        <v>111</v>
      </c>
      <c r="L119" s="27">
        <f t="shared" si="16"/>
        <v>111</v>
      </c>
      <c r="M119" s="28" t="s">
        <v>335</v>
      </c>
      <c r="N119" s="77">
        <f t="shared" si="17"/>
        <v>1.226971479297019</v>
      </c>
      <c r="O119" s="15">
        <f t="shared" si="18"/>
        <v>1.1019116509722104E-2</v>
      </c>
      <c r="P119" s="68"/>
      <c r="Q119" s="16">
        <f t="shared" si="10"/>
        <v>3</v>
      </c>
      <c r="R119" s="67">
        <f t="shared" si="11"/>
        <v>9.009009009009028E-3</v>
      </c>
      <c r="S119" s="68"/>
      <c r="T119" s="72"/>
      <c r="U119" s="71"/>
      <c r="V119" s="71"/>
      <c r="W119" s="71"/>
      <c r="X119" s="71"/>
    </row>
    <row r="120" spans="2:24" s="4" customFormat="1" x14ac:dyDescent="0.25">
      <c r="B120" s="83">
        <v>114</v>
      </c>
      <c r="C120" s="69" t="s">
        <v>181</v>
      </c>
      <c r="D120" s="70" t="s">
        <v>174</v>
      </c>
      <c r="E120" s="50"/>
      <c r="F120" s="63" t="s">
        <v>261</v>
      </c>
      <c r="G120" s="62">
        <v>1</v>
      </c>
      <c r="H120" s="80">
        <v>1116.5</v>
      </c>
      <c r="I120" s="80">
        <v>1100</v>
      </c>
      <c r="J120" s="80">
        <v>1123.98055</v>
      </c>
      <c r="K120" s="27">
        <f t="shared" si="15"/>
        <v>1113</v>
      </c>
      <c r="L120" s="27">
        <f t="shared" si="16"/>
        <v>1113</v>
      </c>
      <c r="M120" s="28" t="s">
        <v>335</v>
      </c>
      <c r="N120" s="77">
        <f t="shared" si="17"/>
        <v>12.269714792970262</v>
      </c>
      <c r="O120" s="15">
        <f t="shared" si="18"/>
        <v>1.1019116509722168E-2</v>
      </c>
      <c r="P120" s="68"/>
      <c r="Q120" s="16">
        <f t="shared" si="10"/>
        <v>3</v>
      </c>
      <c r="R120" s="67">
        <f t="shared" si="11"/>
        <v>1.1680143755615435E-2</v>
      </c>
      <c r="S120" s="68"/>
      <c r="T120" s="72"/>
      <c r="U120" s="71"/>
      <c r="V120" s="71"/>
      <c r="W120" s="71"/>
      <c r="X120" s="71"/>
    </row>
    <row r="121" spans="2:24" s="4" customFormat="1" x14ac:dyDescent="0.25">
      <c r="B121" s="83">
        <v>115</v>
      </c>
      <c r="C121" s="69" t="s">
        <v>181</v>
      </c>
      <c r="D121" s="70" t="s">
        <v>175</v>
      </c>
      <c r="E121" s="50"/>
      <c r="F121" s="63" t="s">
        <v>261</v>
      </c>
      <c r="G121" s="62">
        <v>1</v>
      </c>
      <c r="H121" s="80">
        <v>1730.5749999999998</v>
      </c>
      <c r="I121" s="80">
        <v>1705</v>
      </c>
      <c r="J121" s="80">
        <v>1742.1698524999997</v>
      </c>
      <c r="K121" s="27">
        <f t="shared" si="15"/>
        <v>1726</v>
      </c>
      <c r="L121" s="27">
        <f t="shared" si="16"/>
        <v>1726</v>
      </c>
      <c r="M121" s="28" t="s">
        <v>335</v>
      </c>
      <c r="N121" s="77">
        <f t="shared" si="17"/>
        <v>19.018057929103762</v>
      </c>
      <c r="O121" s="15">
        <f t="shared" si="18"/>
        <v>1.1019116509722085E-2</v>
      </c>
      <c r="P121" s="68"/>
      <c r="Q121" s="16">
        <f t="shared" si="10"/>
        <v>3</v>
      </c>
      <c r="R121" s="67">
        <f t="shared" si="11"/>
        <v>1.2166859791425289E-2</v>
      </c>
      <c r="S121" s="68"/>
      <c r="T121" s="72"/>
      <c r="U121" s="71"/>
      <c r="V121" s="71"/>
      <c r="W121" s="71"/>
      <c r="X121" s="71"/>
    </row>
    <row r="122" spans="2:24" s="4" customFormat="1" x14ac:dyDescent="0.25">
      <c r="B122" s="83">
        <v>116</v>
      </c>
      <c r="C122" s="69" t="s">
        <v>181</v>
      </c>
      <c r="D122" s="70" t="s">
        <v>182</v>
      </c>
      <c r="E122" s="50"/>
      <c r="F122" s="63" t="s">
        <v>261</v>
      </c>
      <c r="G122" s="62">
        <v>1</v>
      </c>
      <c r="H122" s="80">
        <v>2537.4999999999995</v>
      </c>
      <c r="I122" s="80">
        <v>2500</v>
      </c>
      <c r="J122" s="80">
        <v>2554.5012499999993</v>
      </c>
      <c r="K122" s="27">
        <f t="shared" si="15"/>
        <v>2531</v>
      </c>
      <c r="L122" s="27">
        <f t="shared" si="16"/>
        <v>2531</v>
      </c>
      <c r="M122" s="28" t="s">
        <v>335</v>
      </c>
      <c r="N122" s="77">
        <f t="shared" si="17"/>
        <v>27.885715438568447</v>
      </c>
      <c r="O122" s="15">
        <f t="shared" si="18"/>
        <v>1.1019116509722038E-2</v>
      </c>
      <c r="P122" s="68"/>
      <c r="Q122" s="16">
        <f t="shared" si="10"/>
        <v>3</v>
      </c>
      <c r="R122" s="67">
        <f t="shared" si="11"/>
        <v>1.2248123271434208E-2</v>
      </c>
      <c r="S122" s="68"/>
      <c r="T122" s="72"/>
      <c r="U122" s="71"/>
      <c r="V122" s="71"/>
      <c r="W122" s="71"/>
      <c r="X122" s="71"/>
    </row>
    <row r="123" spans="2:24" s="4" customFormat="1" x14ac:dyDescent="0.25">
      <c r="B123" s="83">
        <v>117</v>
      </c>
      <c r="C123" s="69" t="s">
        <v>181</v>
      </c>
      <c r="D123" s="70" t="s">
        <v>183</v>
      </c>
      <c r="E123" s="50"/>
      <c r="F123" s="63" t="s">
        <v>261</v>
      </c>
      <c r="G123" s="62">
        <v>1</v>
      </c>
      <c r="H123" s="80">
        <v>2537.4999999999995</v>
      </c>
      <c r="I123" s="80">
        <v>2500</v>
      </c>
      <c r="J123" s="80">
        <v>2554.5012499999993</v>
      </c>
      <c r="K123" s="27">
        <f t="shared" si="15"/>
        <v>2531</v>
      </c>
      <c r="L123" s="27">
        <f t="shared" si="16"/>
        <v>2531</v>
      </c>
      <c r="M123" s="28" t="s">
        <v>335</v>
      </c>
      <c r="N123" s="77">
        <f t="shared" si="17"/>
        <v>27.885715438568447</v>
      </c>
      <c r="O123" s="15">
        <f t="shared" si="18"/>
        <v>1.1019116509722038E-2</v>
      </c>
      <c r="P123" s="68"/>
      <c r="Q123" s="16">
        <f t="shared" si="10"/>
        <v>3</v>
      </c>
      <c r="R123" s="67">
        <f t="shared" si="11"/>
        <v>1.2248123271434208E-2</v>
      </c>
      <c r="S123" s="68"/>
      <c r="T123" s="72"/>
      <c r="U123" s="71"/>
      <c r="V123" s="71"/>
      <c r="W123" s="71"/>
      <c r="X123" s="71"/>
    </row>
    <row r="124" spans="2:24" s="4" customFormat="1" x14ac:dyDescent="0.25">
      <c r="B124" s="83">
        <v>118</v>
      </c>
      <c r="C124" s="69" t="s">
        <v>181</v>
      </c>
      <c r="D124" s="70" t="s">
        <v>184</v>
      </c>
      <c r="E124" s="50"/>
      <c r="F124" s="63" t="s">
        <v>261</v>
      </c>
      <c r="G124" s="62">
        <v>1</v>
      </c>
      <c r="H124" s="80">
        <v>2537.4999999999995</v>
      </c>
      <c r="I124" s="80">
        <v>2500</v>
      </c>
      <c r="J124" s="80">
        <v>2554.5012499999993</v>
      </c>
      <c r="K124" s="27">
        <f t="shared" si="15"/>
        <v>2531</v>
      </c>
      <c r="L124" s="27">
        <f t="shared" si="16"/>
        <v>2531</v>
      </c>
      <c r="M124" s="28" t="s">
        <v>335</v>
      </c>
      <c r="N124" s="77">
        <f t="shared" si="17"/>
        <v>27.885715438568447</v>
      </c>
      <c r="O124" s="15">
        <f t="shared" si="18"/>
        <v>1.1019116509722038E-2</v>
      </c>
      <c r="P124" s="68"/>
      <c r="Q124" s="16">
        <f t="shared" si="10"/>
        <v>3</v>
      </c>
      <c r="R124" s="67">
        <f t="shared" si="11"/>
        <v>1.2248123271434208E-2</v>
      </c>
      <c r="S124" s="68"/>
      <c r="T124" s="72"/>
      <c r="U124" s="71"/>
      <c r="V124" s="71"/>
      <c r="W124" s="71"/>
      <c r="X124" s="71"/>
    </row>
    <row r="125" spans="2:24" s="4" customFormat="1" x14ac:dyDescent="0.25">
      <c r="B125" s="83">
        <v>119</v>
      </c>
      <c r="C125" s="69" t="s">
        <v>181</v>
      </c>
      <c r="D125" s="70" t="s">
        <v>185</v>
      </c>
      <c r="E125" s="50"/>
      <c r="F125" s="63" t="s">
        <v>261</v>
      </c>
      <c r="G125" s="62">
        <v>1</v>
      </c>
      <c r="H125" s="80">
        <v>2537.4999999999995</v>
      </c>
      <c r="I125" s="80">
        <v>2500</v>
      </c>
      <c r="J125" s="80">
        <v>2554.5012499999993</v>
      </c>
      <c r="K125" s="27">
        <f t="shared" si="15"/>
        <v>2531</v>
      </c>
      <c r="L125" s="27">
        <f t="shared" si="16"/>
        <v>2531</v>
      </c>
      <c r="M125" s="28" t="s">
        <v>335</v>
      </c>
      <c r="N125" s="77">
        <f t="shared" si="17"/>
        <v>27.885715438568447</v>
      </c>
      <c r="O125" s="15">
        <f t="shared" si="18"/>
        <v>1.1019116509722038E-2</v>
      </c>
      <c r="P125" s="68"/>
      <c r="Q125" s="16">
        <f t="shared" si="10"/>
        <v>3</v>
      </c>
      <c r="R125" s="67">
        <f t="shared" si="11"/>
        <v>1.2248123271434208E-2</v>
      </c>
      <c r="S125" s="68"/>
      <c r="T125" s="72"/>
      <c r="U125" s="71"/>
      <c r="V125" s="71"/>
      <c r="W125" s="71"/>
      <c r="X125" s="71"/>
    </row>
    <row r="126" spans="2:24" s="4" customFormat="1" x14ac:dyDescent="0.25">
      <c r="B126" s="83">
        <v>120</v>
      </c>
      <c r="C126" s="69" t="s">
        <v>181</v>
      </c>
      <c r="D126" s="70" t="s">
        <v>186</v>
      </c>
      <c r="E126" s="50"/>
      <c r="F126" s="63" t="s">
        <v>261</v>
      </c>
      <c r="G126" s="62">
        <v>1</v>
      </c>
      <c r="H126" s="80">
        <v>122.81499999999998</v>
      </c>
      <c r="I126" s="80">
        <v>121</v>
      </c>
      <c r="J126" s="80">
        <v>123.63786049999997</v>
      </c>
      <c r="K126" s="27">
        <f t="shared" si="15"/>
        <v>122</v>
      </c>
      <c r="L126" s="27">
        <f t="shared" si="16"/>
        <v>122</v>
      </c>
      <c r="M126" s="28" t="s">
        <v>335</v>
      </c>
      <c r="N126" s="77">
        <f t="shared" si="17"/>
        <v>1.3496686272267158</v>
      </c>
      <c r="O126" s="15">
        <f t="shared" si="18"/>
        <v>1.101911650972206E-2</v>
      </c>
      <c r="P126" s="68"/>
      <c r="Q126" s="16">
        <f t="shared" si="10"/>
        <v>3</v>
      </c>
      <c r="R126" s="67">
        <f t="shared" si="11"/>
        <v>8.1967213114754189E-3</v>
      </c>
      <c r="S126" s="68"/>
      <c r="T126" s="72"/>
      <c r="U126" s="71"/>
      <c r="V126" s="71"/>
      <c r="W126" s="71"/>
      <c r="X126" s="71"/>
    </row>
    <row r="127" spans="2:24" s="4" customFormat="1" x14ac:dyDescent="0.25">
      <c r="B127" s="83">
        <v>121</v>
      </c>
      <c r="C127" s="69" t="s">
        <v>187</v>
      </c>
      <c r="D127" s="69" t="s">
        <v>188</v>
      </c>
      <c r="E127" s="50"/>
      <c r="F127" s="63" t="s">
        <v>261</v>
      </c>
      <c r="G127" s="62">
        <v>1</v>
      </c>
      <c r="H127" s="80">
        <v>37859.499999999993</v>
      </c>
      <c r="I127" s="80">
        <v>37300</v>
      </c>
      <c r="J127" s="80">
        <v>38113.15864999999</v>
      </c>
      <c r="K127" s="27">
        <f t="shared" si="15"/>
        <v>37758</v>
      </c>
      <c r="L127" s="27">
        <f t="shared" si="16"/>
        <v>37758</v>
      </c>
      <c r="M127" s="28" t="s">
        <v>335</v>
      </c>
      <c r="N127" s="77">
        <f t="shared" si="17"/>
        <v>416.05487434344116</v>
      </c>
      <c r="O127" s="15">
        <f t="shared" si="18"/>
        <v>1.1019116509722036E-2</v>
      </c>
      <c r="P127" s="68"/>
      <c r="Q127" s="16">
        <f t="shared" si="10"/>
        <v>3</v>
      </c>
      <c r="R127" s="67">
        <f t="shared" si="11"/>
        <v>1.2129879760580553E-2</v>
      </c>
      <c r="S127" s="68"/>
      <c r="T127" s="72"/>
      <c r="U127" s="71"/>
      <c r="V127" s="71"/>
      <c r="W127" s="71"/>
      <c r="X127" s="71"/>
    </row>
    <row r="128" spans="2:24" s="4" customFormat="1" x14ac:dyDescent="0.25">
      <c r="B128" s="83">
        <v>122</v>
      </c>
      <c r="C128" s="69" t="s">
        <v>189</v>
      </c>
      <c r="D128" s="70" t="s">
        <v>190</v>
      </c>
      <c r="E128" s="50"/>
      <c r="F128" s="63" t="s">
        <v>261</v>
      </c>
      <c r="G128" s="62">
        <v>1</v>
      </c>
      <c r="H128" s="80">
        <v>699334.99999999988</v>
      </c>
      <c r="I128" s="80">
        <v>689000</v>
      </c>
      <c r="J128" s="80">
        <v>704020.54449999984</v>
      </c>
      <c r="K128" s="27">
        <f t="shared" si="15"/>
        <v>697452</v>
      </c>
      <c r="L128" s="27">
        <f t="shared" si="16"/>
        <v>697452</v>
      </c>
      <c r="M128" s="28" t="s">
        <v>335</v>
      </c>
      <c r="N128" s="77">
        <f t="shared" si="17"/>
        <v>7685.3031748694757</v>
      </c>
      <c r="O128" s="15">
        <f t="shared" si="18"/>
        <v>1.1019116509722055E-2</v>
      </c>
      <c r="P128" s="68"/>
      <c r="Q128" s="16">
        <f t="shared" si="10"/>
        <v>3</v>
      </c>
      <c r="R128" s="67">
        <f t="shared" si="11"/>
        <v>1.2118396678194365E-2</v>
      </c>
      <c r="S128" s="68"/>
      <c r="T128" s="72"/>
      <c r="U128" s="71"/>
      <c r="V128" s="71"/>
      <c r="W128" s="71"/>
      <c r="X128" s="71"/>
    </row>
    <row r="129" spans="2:24" s="4" customFormat="1" ht="30" x14ac:dyDescent="0.25">
      <c r="B129" s="83">
        <v>123</v>
      </c>
      <c r="C129" s="69" t="s">
        <v>268</v>
      </c>
      <c r="D129" s="70" t="s">
        <v>269</v>
      </c>
      <c r="E129" s="50"/>
      <c r="F129" s="63" t="s">
        <v>261</v>
      </c>
      <c r="G129" s="62">
        <v>1</v>
      </c>
      <c r="H129" s="80">
        <v>319506.77499999997</v>
      </c>
      <c r="I129" s="80">
        <v>314785</v>
      </c>
      <c r="J129" s="80">
        <v>321647.47039249993</v>
      </c>
      <c r="K129" s="27">
        <f t="shared" si="15"/>
        <v>318646</v>
      </c>
      <c r="L129" s="27">
        <f t="shared" si="16"/>
        <v>318646</v>
      </c>
      <c r="M129" s="28" t="s">
        <v>335</v>
      </c>
      <c r="N129" s="77">
        <f t="shared" si="17"/>
        <v>3511.201973731917</v>
      </c>
      <c r="O129" s="15">
        <f t="shared" si="18"/>
        <v>1.1019116509722069E-2</v>
      </c>
      <c r="P129" s="68"/>
      <c r="Q129" s="16">
        <f t="shared" si="10"/>
        <v>3</v>
      </c>
      <c r="R129" s="67">
        <f t="shared" si="11"/>
        <v>1.211689461031995E-2</v>
      </c>
      <c r="S129" s="68"/>
      <c r="T129" s="72"/>
      <c r="U129" s="71"/>
      <c r="V129" s="71"/>
      <c r="W129" s="71"/>
      <c r="X129" s="71"/>
    </row>
    <row r="130" spans="2:24" s="4" customFormat="1" x14ac:dyDescent="0.25">
      <c r="B130" s="83">
        <v>124</v>
      </c>
      <c r="C130" s="69" t="s">
        <v>270</v>
      </c>
      <c r="D130" s="70" t="s">
        <v>271</v>
      </c>
      <c r="E130" s="50"/>
      <c r="F130" s="63" t="s">
        <v>261</v>
      </c>
      <c r="G130" s="62">
        <v>1</v>
      </c>
      <c r="H130" s="80">
        <v>17762.5</v>
      </c>
      <c r="I130" s="80">
        <v>17500</v>
      </c>
      <c r="J130" s="80">
        <v>17881.508749999997</v>
      </c>
      <c r="K130" s="27">
        <f t="shared" si="15"/>
        <v>17715</v>
      </c>
      <c r="L130" s="27">
        <f t="shared" si="16"/>
        <v>17715</v>
      </c>
      <c r="M130" s="28" t="s">
        <v>335</v>
      </c>
      <c r="N130" s="77">
        <f t="shared" si="17"/>
        <v>195.2000080699803</v>
      </c>
      <c r="O130" s="15">
        <f t="shared" si="18"/>
        <v>1.1019116509722104E-2</v>
      </c>
      <c r="P130" s="68"/>
      <c r="Q130" s="16">
        <f t="shared" ref="Q130:Q179" si="19">COUNTIF(H130:J130,"&gt;0")</f>
        <v>3</v>
      </c>
      <c r="R130" s="67">
        <f t="shared" ref="R130:R179" si="20">1-(MIN(H130:J130)/K130)</f>
        <v>1.2136607394863108E-2</v>
      </c>
      <c r="S130" s="68"/>
      <c r="T130" s="72"/>
      <c r="U130" s="71"/>
      <c r="V130" s="71"/>
      <c r="W130" s="71"/>
      <c r="X130" s="71"/>
    </row>
    <row r="131" spans="2:24" s="4" customFormat="1" ht="45" x14ac:dyDescent="0.25">
      <c r="B131" s="83">
        <v>125</v>
      </c>
      <c r="C131" s="69" t="s">
        <v>272</v>
      </c>
      <c r="D131" s="70" t="s">
        <v>273</v>
      </c>
      <c r="E131" s="50"/>
      <c r="F131" s="63" t="s">
        <v>261</v>
      </c>
      <c r="G131" s="62">
        <v>1</v>
      </c>
      <c r="H131" s="80">
        <v>33292</v>
      </c>
      <c r="I131" s="80">
        <v>32800</v>
      </c>
      <c r="J131" s="80">
        <v>33515.056399999994</v>
      </c>
      <c r="K131" s="27">
        <f t="shared" si="15"/>
        <v>33202</v>
      </c>
      <c r="L131" s="27">
        <f t="shared" si="16"/>
        <v>33202</v>
      </c>
      <c r="M131" s="28" t="s">
        <v>335</v>
      </c>
      <c r="N131" s="77">
        <f t="shared" si="17"/>
        <v>365.86058655401985</v>
      </c>
      <c r="O131" s="15">
        <f t="shared" si="18"/>
        <v>1.1019116509722092E-2</v>
      </c>
      <c r="P131" s="68"/>
      <c r="Q131" s="16">
        <f t="shared" si="19"/>
        <v>3</v>
      </c>
      <c r="R131" s="67">
        <f t="shared" si="20"/>
        <v>1.2107704355159288E-2</v>
      </c>
      <c r="S131" s="68"/>
      <c r="T131" s="72"/>
      <c r="U131" s="71"/>
      <c r="V131" s="71"/>
      <c r="W131" s="71"/>
      <c r="X131" s="71"/>
    </row>
    <row r="132" spans="2:24" s="4" customFormat="1" ht="30" x14ac:dyDescent="0.25">
      <c r="B132" s="83">
        <v>126</v>
      </c>
      <c r="C132" s="69" t="s">
        <v>191</v>
      </c>
      <c r="D132" s="70" t="s">
        <v>192</v>
      </c>
      <c r="E132" s="50"/>
      <c r="F132" s="63" t="s">
        <v>261</v>
      </c>
      <c r="G132" s="62">
        <v>1</v>
      </c>
      <c r="H132" s="80">
        <v>8627.5</v>
      </c>
      <c r="I132" s="80">
        <v>8500</v>
      </c>
      <c r="J132" s="80">
        <v>8685.3042499999992</v>
      </c>
      <c r="K132" s="27">
        <f t="shared" si="15"/>
        <v>8604</v>
      </c>
      <c r="L132" s="27">
        <f t="shared" si="16"/>
        <v>8604</v>
      </c>
      <c r="M132" s="28" t="s">
        <v>335</v>
      </c>
      <c r="N132" s="77">
        <f t="shared" si="17"/>
        <v>94.81143249113353</v>
      </c>
      <c r="O132" s="15">
        <f t="shared" si="18"/>
        <v>1.101911650972213E-2</v>
      </c>
      <c r="P132" s="68"/>
      <c r="Q132" s="16">
        <f t="shared" si="19"/>
        <v>3</v>
      </c>
      <c r="R132" s="67">
        <f t="shared" si="20"/>
        <v>1.2087401208740078E-2</v>
      </c>
      <c r="S132" s="68"/>
      <c r="T132" s="72"/>
      <c r="U132" s="71"/>
      <c r="V132" s="71"/>
      <c r="W132" s="71"/>
      <c r="X132" s="71"/>
    </row>
    <row r="133" spans="2:24" s="4" customFormat="1" x14ac:dyDescent="0.25">
      <c r="B133" s="83">
        <v>127</v>
      </c>
      <c r="C133" s="69" t="s">
        <v>193</v>
      </c>
      <c r="D133" s="70" t="s">
        <v>194</v>
      </c>
      <c r="E133" s="50"/>
      <c r="F133" s="63" t="s">
        <v>261</v>
      </c>
      <c r="G133" s="62">
        <v>1</v>
      </c>
      <c r="H133" s="80">
        <v>1217.9999999999998</v>
      </c>
      <c r="I133" s="80">
        <v>1200</v>
      </c>
      <c r="J133" s="80">
        <v>1226.1605999999997</v>
      </c>
      <c r="K133" s="27">
        <f t="shared" si="15"/>
        <v>1215</v>
      </c>
      <c r="L133" s="27">
        <f t="shared" si="16"/>
        <v>1215</v>
      </c>
      <c r="M133" s="28" t="s">
        <v>335</v>
      </c>
      <c r="N133" s="77">
        <f t="shared" si="17"/>
        <v>13.385143410512862</v>
      </c>
      <c r="O133" s="15">
        <f t="shared" si="18"/>
        <v>1.1019116509722043E-2</v>
      </c>
      <c r="P133" s="68"/>
      <c r="Q133" s="16">
        <f t="shared" si="19"/>
        <v>3</v>
      </c>
      <c r="R133" s="67">
        <f t="shared" si="20"/>
        <v>1.2345679012345734E-2</v>
      </c>
      <c r="S133" s="68"/>
      <c r="T133" s="72"/>
      <c r="U133" s="71"/>
      <c r="V133" s="71"/>
      <c r="W133" s="71"/>
      <c r="X133" s="71"/>
    </row>
    <row r="134" spans="2:24" s="4" customFormat="1" x14ac:dyDescent="0.25">
      <c r="B134" s="83">
        <v>128</v>
      </c>
      <c r="C134" s="69" t="s">
        <v>274</v>
      </c>
      <c r="D134" s="70" t="s">
        <v>305</v>
      </c>
      <c r="E134" s="50"/>
      <c r="F134" s="63" t="s">
        <v>261</v>
      </c>
      <c r="G134" s="62">
        <v>1</v>
      </c>
      <c r="H134" s="80">
        <v>11672.499999999998</v>
      </c>
      <c r="I134" s="80">
        <v>11500</v>
      </c>
      <c r="J134" s="80">
        <v>11750.705749999997</v>
      </c>
      <c r="K134" s="27">
        <f t="shared" si="15"/>
        <v>11641</v>
      </c>
      <c r="L134" s="27">
        <f t="shared" si="16"/>
        <v>11641</v>
      </c>
      <c r="M134" s="28" t="s">
        <v>335</v>
      </c>
      <c r="N134" s="77">
        <f t="shared" si="17"/>
        <v>128.27429101741504</v>
      </c>
      <c r="O134" s="15">
        <f t="shared" si="18"/>
        <v>1.1019116509722053E-2</v>
      </c>
      <c r="P134" s="68"/>
      <c r="Q134" s="16">
        <f t="shared" si="19"/>
        <v>3</v>
      </c>
      <c r="R134" s="67">
        <f t="shared" si="20"/>
        <v>1.2112361480972389E-2</v>
      </c>
      <c r="S134" s="68"/>
      <c r="T134" s="72"/>
      <c r="U134" s="71"/>
      <c r="V134" s="71"/>
      <c r="W134" s="71"/>
      <c r="X134" s="71"/>
    </row>
    <row r="135" spans="2:24" s="4" customFormat="1" x14ac:dyDescent="0.25">
      <c r="B135" s="83">
        <v>129</v>
      </c>
      <c r="C135" s="69" t="s">
        <v>195</v>
      </c>
      <c r="D135" s="70" t="s">
        <v>196</v>
      </c>
      <c r="E135" s="50"/>
      <c r="F135" s="63" t="s">
        <v>261</v>
      </c>
      <c r="G135" s="62">
        <v>1</v>
      </c>
      <c r="H135" s="80">
        <v>45674.999999999993</v>
      </c>
      <c r="I135" s="80">
        <v>45000</v>
      </c>
      <c r="J135" s="80">
        <v>45981.022499999992</v>
      </c>
      <c r="K135" s="27">
        <f t="shared" si="15"/>
        <v>45552</v>
      </c>
      <c r="L135" s="27">
        <f t="shared" si="16"/>
        <v>45552</v>
      </c>
      <c r="M135" s="28" t="s">
        <v>335</v>
      </c>
      <c r="N135" s="77">
        <f t="shared" si="17"/>
        <v>501.94287789423373</v>
      </c>
      <c r="O135" s="15">
        <f t="shared" si="18"/>
        <v>1.1019116509722074E-2</v>
      </c>
      <c r="P135" s="68"/>
      <c r="Q135" s="16">
        <f t="shared" si="19"/>
        <v>3</v>
      </c>
      <c r="R135" s="67">
        <f t="shared" si="20"/>
        <v>1.2118018967333999E-2</v>
      </c>
      <c r="S135" s="68"/>
      <c r="T135" s="72"/>
      <c r="U135" s="71"/>
      <c r="V135" s="71"/>
      <c r="W135" s="71"/>
      <c r="X135" s="71"/>
    </row>
    <row r="136" spans="2:24" s="4" customFormat="1" x14ac:dyDescent="0.25">
      <c r="B136" s="83">
        <v>130</v>
      </c>
      <c r="C136" s="69" t="s">
        <v>197</v>
      </c>
      <c r="D136" s="70" t="s">
        <v>198</v>
      </c>
      <c r="E136" s="50"/>
      <c r="F136" s="63" t="s">
        <v>261</v>
      </c>
      <c r="G136" s="62">
        <v>1</v>
      </c>
      <c r="H136" s="80">
        <v>28419.999999999996</v>
      </c>
      <c r="I136" s="80">
        <v>28000</v>
      </c>
      <c r="J136" s="80">
        <v>28610.413999999993</v>
      </c>
      <c r="K136" s="27">
        <f t="shared" si="15"/>
        <v>28343</v>
      </c>
      <c r="L136" s="27">
        <f t="shared" si="16"/>
        <v>28343</v>
      </c>
      <c r="M136" s="28" t="s">
        <v>335</v>
      </c>
      <c r="N136" s="77">
        <f t="shared" si="17"/>
        <v>312.32001291196707</v>
      </c>
      <c r="O136" s="15">
        <f t="shared" si="18"/>
        <v>1.1019116509722053E-2</v>
      </c>
      <c r="P136" s="68"/>
      <c r="Q136" s="16">
        <f t="shared" si="19"/>
        <v>3</v>
      </c>
      <c r="R136" s="67">
        <f t="shared" si="20"/>
        <v>1.210175351938747E-2</v>
      </c>
      <c r="S136" s="68"/>
      <c r="T136" s="72"/>
      <c r="U136" s="71"/>
      <c r="V136" s="71"/>
      <c r="W136" s="71"/>
      <c r="X136" s="71"/>
    </row>
    <row r="137" spans="2:24" s="4" customFormat="1" x14ac:dyDescent="0.25">
      <c r="B137" s="83">
        <v>131</v>
      </c>
      <c r="C137" s="69" t="s">
        <v>199</v>
      </c>
      <c r="D137" s="69" t="s">
        <v>200</v>
      </c>
      <c r="E137" s="50"/>
      <c r="F137" s="63" t="s">
        <v>261</v>
      </c>
      <c r="G137" s="62">
        <v>1</v>
      </c>
      <c r="H137" s="80">
        <v>35423.5</v>
      </c>
      <c r="I137" s="80">
        <v>34900</v>
      </c>
      <c r="J137" s="80">
        <v>35660.837449999999</v>
      </c>
      <c r="K137" s="27">
        <f t="shared" si="15"/>
        <v>35328</v>
      </c>
      <c r="L137" s="27">
        <f t="shared" si="16"/>
        <v>35328</v>
      </c>
      <c r="M137" s="28" t="s">
        <v>335</v>
      </c>
      <c r="N137" s="77">
        <f t="shared" si="17"/>
        <v>389.28458752241983</v>
      </c>
      <c r="O137" s="15">
        <f t="shared" si="18"/>
        <v>1.1019116509722159E-2</v>
      </c>
      <c r="P137" s="68"/>
      <c r="Q137" s="16">
        <f t="shared" si="19"/>
        <v>3</v>
      </c>
      <c r="R137" s="67">
        <f t="shared" si="20"/>
        <v>1.2115036231884035E-2</v>
      </c>
      <c r="S137" s="68"/>
      <c r="T137" s="72"/>
      <c r="U137" s="71"/>
      <c r="V137" s="71"/>
      <c r="W137" s="71"/>
      <c r="X137" s="71"/>
    </row>
    <row r="138" spans="2:24" s="4" customFormat="1" x14ac:dyDescent="0.25">
      <c r="B138" s="83">
        <v>132</v>
      </c>
      <c r="C138" s="69" t="s">
        <v>201</v>
      </c>
      <c r="D138" s="69" t="s">
        <v>202</v>
      </c>
      <c r="E138" s="50"/>
      <c r="F138" s="63" t="s">
        <v>261</v>
      </c>
      <c r="G138" s="62">
        <v>1</v>
      </c>
      <c r="H138" s="80">
        <v>25374.999999999996</v>
      </c>
      <c r="I138" s="80">
        <v>25000</v>
      </c>
      <c r="J138" s="80">
        <v>25545.012499999993</v>
      </c>
      <c r="K138" s="27">
        <f t="shared" si="15"/>
        <v>25307</v>
      </c>
      <c r="L138" s="27">
        <f t="shared" si="16"/>
        <v>25307</v>
      </c>
      <c r="M138" s="28" t="s">
        <v>335</v>
      </c>
      <c r="N138" s="77">
        <f t="shared" si="17"/>
        <v>278.85715438568457</v>
      </c>
      <c r="O138" s="15">
        <f t="shared" si="18"/>
        <v>1.1019116509722041E-2</v>
      </c>
      <c r="P138" s="68"/>
      <c r="Q138" s="16">
        <f t="shared" si="19"/>
        <v>3</v>
      </c>
      <c r="R138" s="67">
        <f t="shared" si="20"/>
        <v>1.2131030940056076E-2</v>
      </c>
      <c r="S138" s="68"/>
      <c r="T138" s="72"/>
      <c r="U138" s="71"/>
      <c r="V138" s="71"/>
      <c r="W138" s="71"/>
      <c r="X138" s="71"/>
    </row>
    <row r="139" spans="2:24" s="4" customFormat="1" ht="30" x14ac:dyDescent="0.25">
      <c r="B139" s="83">
        <v>133</v>
      </c>
      <c r="C139" s="69" t="s">
        <v>203</v>
      </c>
      <c r="D139" s="70" t="s">
        <v>204</v>
      </c>
      <c r="E139" s="50"/>
      <c r="F139" s="63" t="s">
        <v>261</v>
      </c>
      <c r="G139" s="62">
        <v>1</v>
      </c>
      <c r="H139" s="80">
        <v>101398.49999999999</v>
      </c>
      <c r="I139" s="80">
        <v>99900</v>
      </c>
      <c r="J139" s="80">
        <v>102077.86994999998</v>
      </c>
      <c r="K139" s="27">
        <f t="shared" si="15"/>
        <v>101125</v>
      </c>
      <c r="L139" s="27">
        <f t="shared" si="16"/>
        <v>101125</v>
      </c>
      <c r="M139" s="28" t="s">
        <v>335</v>
      </c>
      <c r="N139" s="77">
        <f t="shared" si="17"/>
        <v>1114.3131889251977</v>
      </c>
      <c r="O139" s="15">
        <f t="shared" si="18"/>
        <v>1.1019116509722062E-2</v>
      </c>
      <c r="P139" s="68"/>
      <c r="Q139" s="16">
        <f t="shared" si="19"/>
        <v>3</v>
      </c>
      <c r="R139" s="67">
        <f t="shared" si="20"/>
        <v>1.2113720642768833E-2</v>
      </c>
      <c r="S139" s="68"/>
      <c r="T139" s="72"/>
      <c r="U139" s="71"/>
      <c r="V139" s="71"/>
      <c r="W139" s="71"/>
      <c r="X139" s="71"/>
    </row>
    <row r="140" spans="2:24" s="4" customFormat="1" x14ac:dyDescent="0.25">
      <c r="B140" s="83">
        <v>134</v>
      </c>
      <c r="C140" s="69" t="s">
        <v>205</v>
      </c>
      <c r="D140" s="70" t="s">
        <v>206</v>
      </c>
      <c r="E140" s="50"/>
      <c r="F140" s="63" t="s">
        <v>261</v>
      </c>
      <c r="G140" s="62">
        <v>1</v>
      </c>
      <c r="H140" s="80">
        <v>35423.5</v>
      </c>
      <c r="I140" s="80">
        <v>34900</v>
      </c>
      <c r="J140" s="80">
        <v>35660.837449999999</v>
      </c>
      <c r="K140" s="27">
        <f t="shared" si="15"/>
        <v>35328</v>
      </c>
      <c r="L140" s="27">
        <f t="shared" si="16"/>
        <v>35328</v>
      </c>
      <c r="M140" s="28" t="s">
        <v>335</v>
      </c>
      <c r="N140" s="77">
        <f t="shared" si="17"/>
        <v>389.28458752241983</v>
      </c>
      <c r="O140" s="15">
        <f t="shared" si="18"/>
        <v>1.1019116509722159E-2</v>
      </c>
      <c r="P140" s="68"/>
      <c r="Q140" s="16">
        <f t="shared" si="19"/>
        <v>3</v>
      </c>
      <c r="R140" s="67">
        <f t="shared" si="20"/>
        <v>1.2115036231884035E-2</v>
      </c>
      <c r="S140" s="68"/>
      <c r="T140" s="72"/>
      <c r="U140" s="71"/>
      <c r="V140" s="71"/>
      <c r="W140" s="71"/>
      <c r="X140" s="71"/>
    </row>
    <row r="141" spans="2:24" s="4" customFormat="1" x14ac:dyDescent="0.25">
      <c r="B141" s="83">
        <v>135</v>
      </c>
      <c r="C141" s="69" t="s">
        <v>207</v>
      </c>
      <c r="D141" s="70" t="s">
        <v>208</v>
      </c>
      <c r="E141" s="50"/>
      <c r="F141" s="63" t="s">
        <v>261</v>
      </c>
      <c r="G141" s="62">
        <v>1</v>
      </c>
      <c r="H141" s="80">
        <v>33495</v>
      </c>
      <c r="I141" s="80">
        <v>33000</v>
      </c>
      <c r="J141" s="80">
        <v>33719.416499999999</v>
      </c>
      <c r="K141" s="27">
        <f t="shared" si="15"/>
        <v>33405</v>
      </c>
      <c r="L141" s="27">
        <f t="shared" si="16"/>
        <v>33405</v>
      </c>
      <c r="M141" s="28" t="s">
        <v>335</v>
      </c>
      <c r="N141" s="77">
        <f t="shared" si="17"/>
        <v>368.09144378910764</v>
      </c>
      <c r="O141" s="15">
        <f t="shared" si="18"/>
        <v>1.1019116509722163E-2</v>
      </c>
      <c r="P141" s="68"/>
      <c r="Q141" s="16">
        <f t="shared" si="19"/>
        <v>3</v>
      </c>
      <c r="R141" s="67">
        <f t="shared" si="20"/>
        <v>1.212393354288277E-2</v>
      </c>
      <c r="S141" s="68"/>
      <c r="T141" s="72"/>
      <c r="U141" s="71"/>
      <c r="V141" s="71"/>
      <c r="W141" s="71"/>
      <c r="X141" s="71"/>
    </row>
    <row r="142" spans="2:24" s="4" customFormat="1" x14ac:dyDescent="0.25">
      <c r="B142" s="83">
        <v>136</v>
      </c>
      <c r="C142" s="69" t="s">
        <v>209</v>
      </c>
      <c r="D142" s="70" t="s">
        <v>210</v>
      </c>
      <c r="E142" s="50"/>
      <c r="F142" s="63" t="s">
        <v>261</v>
      </c>
      <c r="G142" s="62">
        <v>1</v>
      </c>
      <c r="H142" s="80">
        <v>117130.99999999999</v>
      </c>
      <c r="I142" s="80">
        <v>115400</v>
      </c>
      <c r="J142" s="80">
        <v>117915.77769999998</v>
      </c>
      <c r="K142" s="27">
        <f t="shared" si="15"/>
        <v>116816</v>
      </c>
      <c r="L142" s="27">
        <f t="shared" si="16"/>
        <v>116816</v>
      </c>
      <c r="M142" s="28" t="s">
        <v>335</v>
      </c>
      <c r="N142" s="77">
        <f t="shared" si="17"/>
        <v>1287.2046246443233</v>
      </c>
      <c r="O142" s="15">
        <f t="shared" si="18"/>
        <v>1.1019116509722071E-2</v>
      </c>
      <c r="P142" s="68"/>
      <c r="Q142" s="16">
        <f t="shared" si="19"/>
        <v>3</v>
      </c>
      <c r="R142" s="67">
        <f t="shared" si="20"/>
        <v>1.2121627174359717E-2</v>
      </c>
      <c r="S142" s="68"/>
      <c r="T142" s="72"/>
      <c r="U142" s="71"/>
      <c r="V142" s="71"/>
      <c r="W142" s="71"/>
      <c r="X142" s="71"/>
    </row>
    <row r="143" spans="2:24" s="4" customFormat="1" x14ac:dyDescent="0.25">
      <c r="B143" s="83">
        <v>137</v>
      </c>
      <c r="C143" s="69" t="s">
        <v>211</v>
      </c>
      <c r="D143" s="70" t="s">
        <v>306</v>
      </c>
      <c r="E143" s="50"/>
      <c r="F143" s="63" t="s">
        <v>261</v>
      </c>
      <c r="G143" s="62">
        <v>1</v>
      </c>
      <c r="H143" s="80">
        <v>9845.4999999999982</v>
      </c>
      <c r="I143" s="80">
        <v>9700</v>
      </c>
      <c r="J143" s="80">
        <v>9911.4648499999967</v>
      </c>
      <c r="K143" s="27">
        <f t="shared" si="15"/>
        <v>9819</v>
      </c>
      <c r="L143" s="27">
        <f t="shared" si="16"/>
        <v>9819</v>
      </c>
      <c r="M143" s="28" t="s">
        <v>335</v>
      </c>
      <c r="N143" s="77">
        <f t="shared" si="17"/>
        <v>108.19657590164522</v>
      </c>
      <c r="O143" s="15">
        <f t="shared" si="18"/>
        <v>1.1019116509722001E-2</v>
      </c>
      <c r="P143" s="68"/>
      <c r="Q143" s="16">
        <f t="shared" si="19"/>
        <v>3</v>
      </c>
      <c r="R143" s="67">
        <f t="shared" si="20"/>
        <v>1.2119360423668346E-2</v>
      </c>
      <c r="S143" s="68"/>
      <c r="T143" s="72"/>
      <c r="U143" s="71"/>
      <c r="V143" s="71"/>
      <c r="W143" s="71"/>
      <c r="X143" s="71"/>
    </row>
    <row r="144" spans="2:24" s="4" customFormat="1" x14ac:dyDescent="0.25">
      <c r="B144" s="83">
        <v>138</v>
      </c>
      <c r="C144" s="69" t="s">
        <v>212</v>
      </c>
      <c r="D144" s="70" t="s">
        <v>213</v>
      </c>
      <c r="E144" s="50"/>
      <c r="F144" s="63" t="s">
        <v>261</v>
      </c>
      <c r="G144" s="62">
        <v>1</v>
      </c>
      <c r="H144" s="80">
        <v>9439.5</v>
      </c>
      <c r="I144" s="80">
        <v>9300</v>
      </c>
      <c r="J144" s="80">
        <v>9502.7446499999987</v>
      </c>
      <c r="K144" s="27">
        <f t="shared" si="15"/>
        <v>9414</v>
      </c>
      <c r="L144" s="27">
        <f t="shared" si="16"/>
        <v>9414</v>
      </c>
      <c r="M144" s="28" t="s">
        <v>335</v>
      </c>
      <c r="N144" s="77">
        <f t="shared" si="17"/>
        <v>103.73486143147532</v>
      </c>
      <c r="O144" s="15">
        <f t="shared" si="18"/>
        <v>1.1019116509722111E-2</v>
      </c>
      <c r="P144" s="68"/>
      <c r="Q144" s="16">
        <f t="shared" si="19"/>
        <v>3</v>
      </c>
      <c r="R144" s="67">
        <f t="shared" si="20"/>
        <v>1.210962396430848E-2</v>
      </c>
      <c r="S144" s="68"/>
      <c r="T144" s="72"/>
      <c r="U144" s="71"/>
      <c r="V144" s="71"/>
      <c r="W144" s="71"/>
      <c r="X144" s="71"/>
    </row>
    <row r="145" spans="2:24" s="4" customFormat="1" x14ac:dyDescent="0.25">
      <c r="B145" s="83">
        <v>139</v>
      </c>
      <c r="C145" s="69" t="s">
        <v>214</v>
      </c>
      <c r="D145" s="70" t="s">
        <v>215</v>
      </c>
      <c r="E145" s="50"/>
      <c r="F145" s="63" t="s">
        <v>261</v>
      </c>
      <c r="G145" s="62">
        <v>1</v>
      </c>
      <c r="H145" s="80">
        <v>35525</v>
      </c>
      <c r="I145" s="80">
        <v>35000</v>
      </c>
      <c r="J145" s="80">
        <v>35763.017499999994</v>
      </c>
      <c r="K145" s="27">
        <f t="shared" si="15"/>
        <v>35429</v>
      </c>
      <c r="L145" s="27">
        <f t="shared" si="16"/>
        <v>35429</v>
      </c>
      <c r="M145" s="28" t="s">
        <v>335</v>
      </c>
      <c r="N145" s="77">
        <f t="shared" si="17"/>
        <v>390.4000161399606</v>
      </c>
      <c r="O145" s="15">
        <f t="shared" si="18"/>
        <v>1.1019116509722104E-2</v>
      </c>
      <c r="P145" s="68"/>
      <c r="Q145" s="16">
        <f t="shared" si="19"/>
        <v>3</v>
      </c>
      <c r="R145" s="67">
        <f t="shared" si="20"/>
        <v>1.2108724491236011E-2</v>
      </c>
      <c r="S145" s="68"/>
      <c r="T145" s="72"/>
      <c r="U145" s="71"/>
      <c r="V145" s="71"/>
      <c r="W145" s="71"/>
      <c r="X145" s="71"/>
    </row>
    <row r="146" spans="2:24" s="4" customFormat="1" x14ac:dyDescent="0.25">
      <c r="B146" s="83">
        <v>140</v>
      </c>
      <c r="C146" s="69" t="s">
        <v>216</v>
      </c>
      <c r="D146" s="70" t="s">
        <v>217</v>
      </c>
      <c r="E146" s="50"/>
      <c r="F146" s="63" t="s">
        <v>261</v>
      </c>
      <c r="G146" s="62">
        <v>1</v>
      </c>
      <c r="H146" s="80">
        <v>10048.499999999998</v>
      </c>
      <c r="I146" s="80">
        <v>9900</v>
      </c>
      <c r="J146" s="80">
        <v>10115.824949999998</v>
      </c>
      <c r="K146" s="27">
        <f t="shared" si="15"/>
        <v>10021</v>
      </c>
      <c r="L146" s="27">
        <f t="shared" si="16"/>
        <v>10021</v>
      </c>
      <c r="M146" s="28" t="s">
        <v>335</v>
      </c>
      <c r="N146" s="77">
        <f t="shared" si="17"/>
        <v>110.42743313673145</v>
      </c>
      <c r="O146" s="15">
        <f t="shared" si="18"/>
        <v>1.1019116509722078E-2</v>
      </c>
      <c r="P146" s="68"/>
      <c r="Q146" s="16">
        <f t="shared" si="19"/>
        <v>3</v>
      </c>
      <c r="R146" s="67">
        <f t="shared" si="20"/>
        <v>1.2074643249176731E-2</v>
      </c>
      <c r="S146" s="68"/>
      <c r="T146" s="72"/>
      <c r="U146" s="71"/>
      <c r="V146" s="71"/>
      <c r="W146" s="71"/>
      <c r="X146" s="71"/>
    </row>
    <row r="147" spans="2:24" s="4" customFormat="1" x14ac:dyDescent="0.25">
      <c r="B147" s="83">
        <v>141</v>
      </c>
      <c r="C147" s="69" t="s">
        <v>218</v>
      </c>
      <c r="D147" s="70" t="s">
        <v>219</v>
      </c>
      <c r="E147" s="50"/>
      <c r="F147" s="63" t="s">
        <v>261</v>
      </c>
      <c r="G147" s="62">
        <v>1</v>
      </c>
      <c r="H147" s="80">
        <v>63538.999999999993</v>
      </c>
      <c r="I147" s="80">
        <v>62600</v>
      </c>
      <c r="J147" s="80">
        <v>63964.711299999988</v>
      </c>
      <c r="K147" s="27">
        <f t="shared" ref="K147:K179" si="21">IFERROR(IF(O147&gt;(0.15),ROUND(MEDIAN(H147:J147),0),ROUND(AVERAGE(H147:J147),0)),"")</f>
        <v>63368</v>
      </c>
      <c r="L147" s="27">
        <f t="shared" ref="L147:L179" si="22">IFERROR(K147*G147,"")</f>
        <v>63368</v>
      </c>
      <c r="M147" s="28" t="s">
        <v>335</v>
      </c>
      <c r="N147" s="77">
        <f t="shared" si="17"/>
        <v>698.25831458175628</v>
      </c>
      <c r="O147" s="15">
        <f t="shared" si="18"/>
        <v>1.1019116509722074E-2</v>
      </c>
      <c r="P147" s="68"/>
      <c r="Q147" s="16">
        <f t="shared" si="19"/>
        <v>3</v>
      </c>
      <c r="R147" s="67">
        <f t="shared" si="20"/>
        <v>1.2119681858351217E-2</v>
      </c>
      <c r="S147" s="68"/>
      <c r="T147" s="72"/>
      <c r="U147" s="71"/>
      <c r="V147" s="71"/>
      <c r="W147" s="71"/>
      <c r="X147" s="71"/>
    </row>
    <row r="148" spans="2:24" s="4" customFormat="1" x14ac:dyDescent="0.25">
      <c r="B148" s="83">
        <v>142</v>
      </c>
      <c r="C148" s="69" t="s">
        <v>220</v>
      </c>
      <c r="D148" s="70" t="s">
        <v>307</v>
      </c>
      <c r="E148" s="50"/>
      <c r="F148" s="63" t="s">
        <v>261</v>
      </c>
      <c r="G148" s="62">
        <v>1</v>
      </c>
      <c r="H148" s="80">
        <v>81199.999999999985</v>
      </c>
      <c r="I148" s="80">
        <v>80000</v>
      </c>
      <c r="J148" s="80">
        <v>81744.039999999979</v>
      </c>
      <c r="K148" s="27">
        <f t="shared" si="21"/>
        <v>80981</v>
      </c>
      <c r="L148" s="27">
        <f t="shared" si="22"/>
        <v>80981</v>
      </c>
      <c r="M148" s="28" t="s">
        <v>335</v>
      </c>
      <c r="N148" s="77">
        <f t="shared" si="17"/>
        <v>892.34289403419029</v>
      </c>
      <c r="O148" s="15">
        <f t="shared" si="18"/>
        <v>1.1019116509722038E-2</v>
      </c>
      <c r="P148" s="68"/>
      <c r="Q148" s="16">
        <f t="shared" si="19"/>
        <v>3</v>
      </c>
      <c r="R148" s="67">
        <f t="shared" si="20"/>
        <v>1.2113952655561144E-2</v>
      </c>
      <c r="S148" s="68"/>
      <c r="T148" s="72"/>
      <c r="U148" s="71"/>
      <c r="V148" s="71"/>
      <c r="W148" s="71"/>
      <c r="X148" s="71"/>
    </row>
    <row r="149" spans="2:24" s="4" customFormat="1" x14ac:dyDescent="0.25">
      <c r="B149" s="83">
        <v>143</v>
      </c>
      <c r="C149" s="69" t="s">
        <v>221</v>
      </c>
      <c r="D149" s="70" t="s">
        <v>222</v>
      </c>
      <c r="E149" s="50"/>
      <c r="F149" s="63" t="s">
        <v>261</v>
      </c>
      <c r="G149" s="62">
        <v>1</v>
      </c>
      <c r="H149" s="80">
        <v>81199.999999999985</v>
      </c>
      <c r="I149" s="80">
        <v>80000</v>
      </c>
      <c r="J149" s="80">
        <v>81744.039999999979</v>
      </c>
      <c r="K149" s="27">
        <f t="shared" si="21"/>
        <v>80981</v>
      </c>
      <c r="L149" s="27">
        <f t="shared" si="22"/>
        <v>80981</v>
      </c>
      <c r="M149" s="28" t="s">
        <v>335</v>
      </c>
      <c r="N149" s="77">
        <f t="shared" ref="N149:N179" si="23">IFERROR(STDEV(H149:J149),"")</f>
        <v>892.34289403419029</v>
      </c>
      <c r="O149" s="15">
        <f t="shared" ref="O149:O179" si="24">IFERROR(N149/AVERAGE(H149:J149),"")</f>
        <v>1.1019116509722038E-2</v>
      </c>
      <c r="P149" s="68"/>
      <c r="Q149" s="16">
        <f t="shared" si="19"/>
        <v>3</v>
      </c>
      <c r="R149" s="67">
        <f t="shared" si="20"/>
        <v>1.2113952655561144E-2</v>
      </c>
      <c r="S149" s="68"/>
      <c r="T149" s="72"/>
      <c r="U149" s="71"/>
      <c r="V149" s="71"/>
      <c r="W149" s="71"/>
      <c r="X149" s="71"/>
    </row>
    <row r="150" spans="2:24" s="4" customFormat="1" ht="45" x14ac:dyDescent="0.25">
      <c r="B150" s="83">
        <v>144</v>
      </c>
      <c r="C150" s="69" t="s">
        <v>223</v>
      </c>
      <c r="D150" s="70" t="s">
        <v>224</v>
      </c>
      <c r="E150" s="50"/>
      <c r="F150" s="63" t="s">
        <v>261</v>
      </c>
      <c r="G150" s="62">
        <v>1</v>
      </c>
      <c r="H150" s="80">
        <v>129919.99999999999</v>
      </c>
      <c r="I150" s="80">
        <v>128000</v>
      </c>
      <c r="J150" s="80">
        <v>130790.46399999998</v>
      </c>
      <c r="K150" s="27">
        <f t="shared" si="21"/>
        <v>129570</v>
      </c>
      <c r="L150" s="27">
        <f t="shared" si="22"/>
        <v>129570</v>
      </c>
      <c r="M150" s="28" t="s">
        <v>335</v>
      </c>
      <c r="N150" s="77">
        <f t="shared" si="23"/>
        <v>1427.7486304547106</v>
      </c>
      <c r="O150" s="15">
        <f t="shared" si="24"/>
        <v>1.1019116509722085E-2</v>
      </c>
      <c r="P150" s="68"/>
      <c r="Q150" s="16">
        <f t="shared" si="19"/>
        <v>3</v>
      </c>
      <c r="R150" s="67">
        <f t="shared" si="20"/>
        <v>1.2117002392529108E-2</v>
      </c>
      <c r="S150" s="68"/>
      <c r="T150" s="72"/>
      <c r="U150" s="71"/>
      <c r="V150" s="71"/>
      <c r="W150" s="71"/>
      <c r="X150" s="71"/>
    </row>
    <row r="151" spans="2:24" s="4" customFormat="1" x14ac:dyDescent="0.25">
      <c r="B151" s="83">
        <v>145</v>
      </c>
      <c r="C151" s="69" t="s">
        <v>225</v>
      </c>
      <c r="D151" s="69" t="s">
        <v>226</v>
      </c>
      <c r="E151" s="50"/>
      <c r="F151" s="63" t="s">
        <v>261</v>
      </c>
      <c r="G151" s="62">
        <v>1</v>
      </c>
      <c r="H151" s="80">
        <v>44406.249999999993</v>
      </c>
      <c r="I151" s="80">
        <v>43750</v>
      </c>
      <c r="J151" s="80">
        <v>44703.771874999991</v>
      </c>
      <c r="K151" s="27">
        <f t="shared" si="21"/>
        <v>44287</v>
      </c>
      <c r="L151" s="27">
        <f t="shared" si="22"/>
        <v>44287</v>
      </c>
      <c r="M151" s="28" t="s">
        <v>335</v>
      </c>
      <c r="N151" s="77">
        <f t="shared" si="23"/>
        <v>488.00002017494904</v>
      </c>
      <c r="O151" s="15">
        <f t="shared" si="24"/>
        <v>1.1019116509722066E-2</v>
      </c>
      <c r="P151" s="68"/>
      <c r="Q151" s="16">
        <f t="shared" si="19"/>
        <v>3</v>
      </c>
      <c r="R151" s="67">
        <f t="shared" si="20"/>
        <v>1.212545442229096E-2</v>
      </c>
      <c r="S151" s="68"/>
      <c r="T151" s="72"/>
      <c r="U151" s="71"/>
      <c r="V151" s="71"/>
      <c r="W151" s="71"/>
      <c r="X151" s="71"/>
    </row>
    <row r="152" spans="2:24" s="4" customFormat="1" ht="30" x14ac:dyDescent="0.25">
      <c r="B152" s="83">
        <v>146</v>
      </c>
      <c r="C152" s="69" t="s">
        <v>227</v>
      </c>
      <c r="D152" s="70" t="s">
        <v>228</v>
      </c>
      <c r="E152" s="50"/>
      <c r="F152" s="63" t="s">
        <v>261</v>
      </c>
      <c r="G152" s="62">
        <v>1</v>
      </c>
      <c r="H152" s="80">
        <v>22329.999999999996</v>
      </c>
      <c r="I152" s="80">
        <v>22000</v>
      </c>
      <c r="J152" s="80">
        <v>22479.610999999994</v>
      </c>
      <c r="K152" s="27">
        <f t="shared" si="21"/>
        <v>22270</v>
      </c>
      <c r="L152" s="27">
        <f t="shared" si="22"/>
        <v>22270</v>
      </c>
      <c r="M152" s="28" t="s">
        <v>335</v>
      </c>
      <c r="N152" s="77">
        <f t="shared" si="23"/>
        <v>245.39429585940204</v>
      </c>
      <c r="O152" s="15">
        <f t="shared" si="24"/>
        <v>1.1019116509722026E-2</v>
      </c>
      <c r="P152" s="68"/>
      <c r="Q152" s="16">
        <f t="shared" si="19"/>
        <v>3</v>
      </c>
      <c r="R152" s="67">
        <f t="shared" si="20"/>
        <v>1.212393354288277E-2</v>
      </c>
      <c r="S152" s="68"/>
      <c r="T152" s="72"/>
      <c r="U152" s="71"/>
      <c r="V152" s="71"/>
      <c r="W152" s="71"/>
      <c r="X152" s="71"/>
    </row>
    <row r="153" spans="2:24" s="4" customFormat="1" x14ac:dyDescent="0.25">
      <c r="B153" s="83">
        <v>147</v>
      </c>
      <c r="C153" s="69" t="s">
        <v>229</v>
      </c>
      <c r="D153" s="69" t="s">
        <v>230</v>
      </c>
      <c r="E153" s="50"/>
      <c r="F153" s="63" t="s">
        <v>261</v>
      </c>
      <c r="G153" s="62">
        <v>1</v>
      </c>
      <c r="H153" s="80">
        <v>142100</v>
      </c>
      <c r="I153" s="80">
        <v>140000</v>
      </c>
      <c r="J153" s="80">
        <v>143052.06999999998</v>
      </c>
      <c r="K153" s="27">
        <f t="shared" si="21"/>
        <v>141717</v>
      </c>
      <c r="L153" s="27">
        <f t="shared" si="22"/>
        <v>141717</v>
      </c>
      <c r="M153" s="28" t="s">
        <v>335</v>
      </c>
      <c r="N153" s="77">
        <f t="shared" si="23"/>
        <v>1561.6000645598424</v>
      </c>
      <c r="O153" s="15">
        <f t="shared" si="24"/>
        <v>1.1019116509722104E-2</v>
      </c>
      <c r="P153" s="68"/>
      <c r="Q153" s="16">
        <f t="shared" si="19"/>
        <v>3</v>
      </c>
      <c r="R153" s="67">
        <f t="shared" si="20"/>
        <v>1.2115695364705692E-2</v>
      </c>
      <c r="S153" s="68"/>
      <c r="T153" s="72"/>
      <c r="U153" s="71"/>
      <c r="V153" s="71"/>
      <c r="W153" s="71"/>
      <c r="X153" s="71"/>
    </row>
    <row r="154" spans="2:24" s="4" customFormat="1" ht="30" x14ac:dyDescent="0.25">
      <c r="B154" s="83">
        <v>148</v>
      </c>
      <c r="C154" s="69" t="s">
        <v>231</v>
      </c>
      <c r="D154" s="70" t="s">
        <v>232</v>
      </c>
      <c r="E154" s="50"/>
      <c r="F154" s="63" t="s">
        <v>261</v>
      </c>
      <c r="G154" s="62">
        <v>1</v>
      </c>
      <c r="H154" s="80">
        <v>22329.999999999996</v>
      </c>
      <c r="I154" s="80">
        <v>22000</v>
      </c>
      <c r="J154" s="80">
        <v>22479.610999999994</v>
      </c>
      <c r="K154" s="27">
        <f t="shared" si="21"/>
        <v>22270</v>
      </c>
      <c r="L154" s="27">
        <f t="shared" si="22"/>
        <v>22270</v>
      </c>
      <c r="M154" s="28" t="s">
        <v>335</v>
      </c>
      <c r="N154" s="77">
        <f t="shared" si="23"/>
        <v>245.39429585940204</v>
      </c>
      <c r="O154" s="15">
        <f t="shared" si="24"/>
        <v>1.1019116509722026E-2</v>
      </c>
      <c r="P154" s="68"/>
      <c r="Q154" s="16">
        <f t="shared" si="19"/>
        <v>3</v>
      </c>
      <c r="R154" s="67">
        <f t="shared" si="20"/>
        <v>1.212393354288277E-2</v>
      </c>
      <c r="S154" s="68"/>
      <c r="T154" s="72"/>
      <c r="U154" s="71"/>
      <c r="V154" s="71"/>
      <c r="W154" s="71"/>
      <c r="X154" s="71"/>
    </row>
    <row r="155" spans="2:24" s="4" customFormat="1" x14ac:dyDescent="0.25">
      <c r="B155" s="83">
        <v>149</v>
      </c>
      <c r="C155" s="69" t="s">
        <v>233</v>
      </c>
      <c r="D155" s="69" t="s">
        <v>234</v>
      </c>
      <c r="E155" s="50"/>
      <c r="F155" s="63" t="s">
        <v>261</v>
      </c>
      <c r="G155" s="62">
        <v>1</v>
      </c>
      <c r="H155" s="80">
        <v>16747.5</v>
      </c>
      <c r="I155" s="80">
        <v>16500</v>
      </c>
      <c r="J155" s="80">
        <v>16859.70825</v>
      </c>
      <c r="K155" s="27">
        <f t="shared" si="21"/>
        <v>16702</v>
      </c>
      <c r="L155" s="27">
        <f t="shared" si="22"/>
        <v>16702</v>
      </c>
      <c r="M155" s="28" t="s">
        <v>335</v>
      </c>
      <c r="N155" s="77">
        <f t="shared" si="23"/>
        <v>184.04572189455382</v>
      </c>
      <c r="O155" s="15">
        <f t="shared" si="24"/>
        <v>1.1019116509722163E-2</v>
      </c>
      <c r="P155" s="68"/>
      <c r="Q155" s="16">
        <f t="shared" si="19"/>
        <v>3</v>
      </c>
      <c r="R155" s="67">
        <f t="shared" si="20"/>
        <v>1.2094359956891343E-2</v>
      </c>
      <c r="S155" s="68"/>
      <c r="T155" s="72"/>
      <c r="U155" s="71"/>
      <c r="V155" s="71"/>
      <c r="W155" s="71"/>
      <c r="X155" s="71"/>
    </row>
    <row r="156" spans="2:24" s="4" customFormat="1" ht="45" x14ac:dyDescent="0.25">
      <c r="B156" s="83">
        <v>150</v>
      </c>
      <c r="C156" s="69" t="s">
        <v>235</v>
      </c>
      <c r="D156" s="70" t="s">
        <v>236</v>
      </c>
      <c r="E156" s="50"/>
      <c r="F156" s="63" t="s">
        <v>261</v>
      </c>
      <c r="G156" s="62">
        <v>1</v>
      </c>
      <c r="H156" s="80">
        <v>46689.999999999993</v>
      </c>
      <c r="I156" s="80">
        <v>46000</v>
      </c>
      <c r="J156" s="80">
        <v>47002.822999999989</v>
      </c>
      <c r="K156" s="27">
        <f t="shared" si="21"/>
        <v>46564</v>
      </c>
      <c r="L156" s="27">
        <f t="shared" si="22"/>
        <v>46564</v>
      </c>
      <c r="M156" s="28" t="s">
        <v>335</v>
      </c>
      <c r="N156" s="77">
        <f t="shared" si="23"/>
        <v>513.09716406966015</v>
      </c>
      <c r="O156" s="15">
        <f t="shared" si="24"/>
        <v>1.1019116509722053E-2</v>
      </c>
      <c r="P156" s="68"/>
      <c r="Q156" s="16">
        <f t="shared" si="19"/>
        <v>3</v>
      </c>
      <c r="R156" s="67">
        <f t="shared" si="20"/>
        <v>1.2112361480972389E-2</v>
      </c>
      <c r="S156" s="68"/>
      <c r="T156" s="72"/>
      <c r="U156" s="71"/>
      <c r="V156" s="71"/>
      <c r="W156" s="71"/>
      <c r="X156" s="71"/>
    </row>
    <row r="157" spans="2:24" s="4" customFormat="1" x14ac:dyDescent="0.25">
      <c r="B157" s="83">
        <v>151</v>
      </c>
      <c r="C157" s="69" t="s">
        <v>237</v>
      </c>
      <c r="D157" s="69" t="s">
        <v>238</v>
      </c>
      <c r="E157" s="50"/>
      <c r="F157" s="63" t="s">
        <v>308</v>
      </c>
      <c r="G157" s="62">
        <v>100</v>
      </c>
      <c r="H157" s="80">
        <v>36540</v>
      </c>
      <c r="I157" s="80">
        <v>36000</v>
      </c>
      <c r="J157" s="80">
        <v>36784.817999999999</v>
      </c>
      <c r="K157" s="27">
        <f t="shared" si="21"/>
        <v>36442</v>
      </c>
      <c r="L157" s="27">
        <f t="shared" si="22"/>
        <v>3644200</v>
      </c>
      <c r="M157" s="28" t="s">
        <v>335</v>
      </c>
      <c r="N157" s="77">
        <f t="shared" si="23"/>
        <v>401.55430231539015</v>
      </c>
      <c r="O157" s="15">
        <f t="shared" si="24"/>
        <v>1.1019116509722161E-2</v>
      </c>
      <c r="P157" s="68"/>
      <c r="Q157" s="16">
        <f t="shared" si="19"/>
        <v>3</v>
      </c>
      <c r="R157" s="67">
        <f t="shared" si="20"/>
        <v>1.2128862301739707E-2</v>
      </c>
      <c r="S157" s="68"/>
      <c r="T157" s="72"/>
      <c r="U157" s="71"/>
      <c r="V157" s="71"/>
      <c r="W157" s="71"/>
      <c r="X157" s="71"/>
    </row>
    <row r="158" spans="2:24" s="4" customFormat="1" ht="30" x14ac:dyDescent="0.25">
      <c r="B158" s="83">
        <v>152</v>
      </c>
      <c r="C158" s="69" t="s">
        <v>239</v>
      </c>
      <c r="D158" s="70" t="s">
        <v>240</v>
      </c>
      <c r="E158" s="50"/>
      <c r="F158" s="63" t="s">
        <v>275</v>
      </c>
      <c r="G158" s="62">
        <v>1</v>
      </c>
      <c r="H158" s="80">
        <v>35525</v>
      </c>
      <c r="I158" s="80">
        <v>35000</v>
      </c>
      <c r="J158" s="80">
        <v>35763.017499999994</v>
      </c>
      <c r="K158" s="27">
        <f t="shared" si="21"/>
        <v>35429</v>
      </c>
      <c r="L158" s="27">
        <f t="shared" si="22"/>
        <v>35429</v>
      </c>
      <c r="M158" s="28" t="s">
        <v>335</v>
      </c>
      <c r="N158" s="77">
        <f t="shared" si="23"/>
        <v>390.4000161399606</v>
      </c>
      <c r="O158" s="15">
        <f t="shared" si="24"/>
        <v>1.1019116509722104E-2</v>
      </c>
      <c r="P158" s="68"/>
      <c r="Q158" s="16">
        <f t="shared" si="19"/>
        <v>3</v>
      </c>
      <c r="R158" s="67">
        <f t="shared" si="20"/>
        <v>1.2108724491236011E-2</v>
      </c>
      <c r="S158" s="68"/>
      <c r="T158" s="72"/>
      <c r="U158" s="71"/>
      <c r="V158" s="71"/>
      <c r="W158" s="71"/>
      <c r="X158" s="71"/>
    </row>
    <row r="159" spans="2:24" s="4" customFormat="1" ht="30" x14ac:dyDescent="0.25">
      <c r="B159" s="83">
        <v>153</v>
      </c>
      <c r="C159" s="69" t="s">
        <v>241</v>
      </c>
      <c r="D159" s="70" t="s">
        <v>242</v>
      </c>
      <c r="E159" s="50"/>
      <c r="F159" s="63" t="s">
        <v>275</v>
      </c>
      <c r="G159" s="62">
        <v>1</v>
      </c>
      <c r="H159" s="80">
        <v>25374.999999999996</v>
      </c>
      <c r="I159" s="80">
        <v>25000</v>
      </c>
      <c r="J159" s="80">
        <v>25545.012499999993</v>
      </c>
      <c r="K159" s="27">
        <f t="shared" si="21"/>
        <v>25307</v>
      </c>
      <c r="L159" s="27">
        <f t="shared" si="22"/>
        <v>25307</v>
      </c>
      <c r="M159" s="28" t="s">
        <v>335</v>
      </c>
      <c r="N159" s="77">
        <f t="shared" si="23"/>
        <v>278.85715438568457</v>
      </c>
      <c r="O159" s="15">
        <f t="shared" si="24"/>
        <v>1.1019116509722041E-2</v>
      </c>
      <c r="P159" s="68"/>
      <c r="Q159" s="16">
        <f t="shared" si="19"/>
        <v>3</v>
      </c>
      <c r="R159" s="67">
        <f t="shared" si="20"/>
        <v>1.2131030940056076E-2</v>
      </c>
      <c r="S159" s="68"/>
      <c r="T159" s="72"/>
      <c r="U159" s="71"/>
      <c r="V159" s="71"/>
      <c r="W159" s="71"/>
      <c r="X159" s="71"/>
    </row>
    <row r="160" spans="2:24" s="4" customFormat="1" ht="45" x14ac:dyDescent="0.25">
      <c r="B160" s="83">
        <v>154</v>
      </c>
      <c r="C160" s="69" t="s">
        <v>243</v>
      </c>
      <c r="D160" s="70" t="s">
        <v>244</v>
      </c>
      <c r="E160" s="50"/>
      <c r="F160" s="63" t="s">
        <v>275</v>
      </c>
      <c r="G160" s="62">
        <v>1</v>
      </c>
      <c r="H160" s="80">
        <v>16239.999999999998</v>
      </c>
      <c r="I160" s="80">
        <v>16000</v>
      </c>
      <c r="J160" s="80">
        <v>16348.807999999997</v>
      </c>
      <c r="K160" s="27">
        <f t="shared" si="21"/>
        <v>16196</v>
      </c>
      <c r="L160" s="27">
        <f t="shared" si="22"/>
        <v>16196</v>
      </c>
      <c r="M160" s="28" t="s">
        <v>335</v>
      </c>
      <c r="N160" s="77">
        <f t="shared" si="23"/>
        <v>178.46857880683882</v>
      </c>
      <c r="O160" s="15">
        <f t="shared" si="24"/>
        <v>1.1019116509722085E-2</v>
      </c>
      <c r="P160" s="68"/>
      <c r="Q160" s="16">
        <f t="shared" si="19"/>
        <v>3</v>
      </c>
      <c r="R160" s="67">
        <f t="shared" si="20"/>
        <v>1.210175351938747E-2</v>
      </c>
      <c r="S160" s="68"/>
      <c r="T160" s="72"/>
      <c r="U160" s="71"/>
      <c r="V160" s="71"/>
      <c r="W160" s="71"/>
      <c r="X160" s="71"/>
    </row>
    <row r="161" spans="2:24" s="4" customFormat="1" x14ac:dyDescent="0.25">
      <c r="B161" s="83">
        <v>155</v>
      </c>
      <c r="C161" s="69" t="s">
        <v>245</v>
      </c>
      <c r="D161" s="69" t="s">
        <v>246</v>
      </c>
      <c r="E161" s="50"/>
      <c r="F161" s="63" t="s">
        <v>276</v>
      </c>
      <c r="G161" s="62">
        <v>1</v>
      </c>
      <c r="H161" s="80">
        <v>37555</v>
      </c>
      <c r="I161" s="80">
        <v>37000</v>
      </c>
      <c r="J161" s="80">
        <v>37806.618499999997</v>
      </c>
      <c r="K161" s="27">
        <f t="shared" si="21"/>
        <v>37454</v>
      </c>
      <c r="L161" s="27">
        <f t="shared" si="22"/>
        <v>37454</v>
      </c>
      <c r="M161" s="28" t="s">
        <v>335</v>
      </c>
      <c r="N161" s="77">
        <f t="shared" si="23"/>
        <v>412.70858849081662</v>
      </c>
      <c r="O161" s="15">
        <f t="shared" si="24"/>
        <v>1.1019116509722133E-2</v>
      </c>
      <c r="P161" s="68"/>
      <c r="Q161" s="16">
        <f t="shared" si="19"/>
        <v>3</v>
      </c>
      <c r="R161" s="67">
        <f t="shared" si="20"/>
        <v>1.2121535750520662E-2</v>
      </c>
      <c r="S161" s="68"/>
      <c r="T161" s="72"/>
      <c r="U161" s="71"/>
      <c r="V161" s="71"/>
      <c r="W161" s="71"/>
      <c r="X161" s="71"/>
    </row>
    <row r="162" spans="2:24" s="4" customFormat="1" x14ac:dyDescent="0.25">
      <c r="B162" s="83">
        <v>156</v>
      </c>
      <c r="C162" s="69" t="s">
        <v>247</v>
      </c>
      <c r="D162" s="69" t="s">
        <v>248</v>
      </c>
      <c r="E162" s="50"/>
      <c r="F162" s="63" t="s">
        <v>261</v>
      </c>
      <c r="G162" s="62">
        <v>1</v>
      </c>
      <c r="H162" s="80">
        <v>46689.999999999993</v>
      </c>
      <c r="I162" s="80">
        <v>46000</v>
      </c>
      <c r="J162" s="80">
        <v>47002.822999999989</v>
      </c>
      <c r="K162" s="27">
        <f t="shared" si="21"/>
        <v>46564</v>
      </c>
      <c r="L162" s="27">
        <f t="shared" si="22"/>
        <v>46564</v>
      </c>
      <c r="M162" s="28" t="s">
        <v>335</v>
      </c>
      <c r="N162" s="77">
        <f t="shared" si="23"/>
        <v>513.09716406966015</v>
      </c>
      <c r="O162" s="15">
        <f t="shared" si="24"/>
        <v>1.1019116509722053E-2</v>
      </c>
      <c r="Q162" s="16">
        <f t="shared" si="19"/>
        <v>3</v>
      </c>
      <c r="R162" s="67">
        <f t="shared" si="20"/>
        <v>1.2112361480972389E-2</v>
      </c>
      <c r="T162" s="71"/>
      <c r="U162" s="71"/>
      <c r="V162" s="71"/>
      <c r="W162" s="71"/>
      <c r="X162" s="71"/>
    </row>
    <row r="163" spans="2:24" s="4" customFormat="1" x14ac:dyDescent="0.25">
      <c r="B163" s="83">
        <v>157</v>
      </c>
      <c r="C163" s="69" t="s">
        <v>249</v>
      </c>
      <c r="D163" s="69" t="s">
        <v>250</v>
      </c>
      <c r="E163" s="50"/>
      <c r="F163" s="63" t="s">
        <v>261</v>
      </c>
      <c r="G163" s="62">
        <v>1</v>
      </c>
      <c r="H163" s="80">
        <v>68867.75</v>
      </c>
      <c r="I163" s="80">
        <v>67850</v>
      </c>
      <c r="J163" s="80">
        <v>69329.163925000001</v>
      </c>
      <c r="K163" s="27">
        <f t="shared" si="21"/>
        <v>68682</v>
      </c>
      <c r="L163" s="27">
        <f t="shared" si="22"/>
        <v>68682</v>
      </c>
      <c r="M163" s="28" t="s">
        <v>335</v>
      </c>
      <c r="N163" s="77">
        <f t="shared" si="23"/>
        <v>756.81831700275711</v>
      </c>
      <c r="O163" s="15">
        <f t="shared" si="24"/>
        <v>1.1019116509722175E-2</v>
      </c>
      <c r="Q163" s="16">
        <f t="shared" si="19"/>
        <v>3</v>
      </c>
      <c r="R163" s="67">
        <f t="shared" si="20"/>
        <v>1.211379983110572E-2</v>
      </c>
      <c r="T163" s="71"/>
      <c r="U163" s="71"/>
      <c r="V163" s="71"/>
      <c r="W163" s="71"/>
      <c r="X163" s="71"/>
    </row>
    <row r="164" spans="2:24" s="4" customFormat="1" ht="45" x14ac:dyDescent="0.25">
      <c r="B164" s="83">
        <v>158</v>
      </c>
      <c r="C164" s="69" t="s">
        <v>251</v>
      </c>
      <c r="D164" s="70" t="s">
        <v>252</v>
      </c>
      <c r="E164" s="50"/>
      <c r="F164" s="63" t="s">
        <v>261</v>
      </c>
      <c r="G164" s="62">
        <v>1</v>
      </c>
      <c r="H164" s="80">
        <v>60899.999999999993</v>
      </c>
      <c r="I164" s="80">
        <v>60000</v>
      </c>
      <c r="J164" s="80">
        <v>61308.029999999992</v>
      </c>
      <c r="K164" s="27">
        <f t="shared" si="21"/>
        <v>60736</v>
      </c>
      <c r="L164" s="27">
        <f t="shared" si="22"/>
        <v>60736</v>
      </c>
      <c r="M164" s="28" t="s">
        <v>335</v>
      </c>
      <c r="N164" s="77">
        <f t="shared" si="23"/>
        <v>669.25717052564619</v>
      </c>
      <c r="O164" s="15">
        <f t="shared" si="24"/>
        <v>1.1019116509722093E-2</v>
      </c>
      <c r="Q164" s="16">
        <f t="shared" si="19"/>
        <v>3</v>
      </c>
      <c r="R164" s="67">
        <f t="shared" si="20"/>
        <v>1.2118018967333999E-2</v>
      </c>
      <c r="T164" s="71"/>
      <c r="U164" s="71"/>
      <c r="V164" s="71"/>
      <c r="W164" s="71"/>
      <c r="X164" s="71"/>
    </row>
    <row r="165" spans="2:24" s="4" customFormat="1" ht="45" x14ac:dyDescent="0.25">
      <c r="B165" s="83">
        <v>159</v>
      </c>
      <c r="C165" s="69" t="s">
        <v>253</v>
      </c>
      <c r="D165" s="70" t="s">
        <v>254</v>
      </c>
      <c r="E165" s="50"/>
      <c r="F165" s="63" t="s">
        <v>261</v>
      </c>
      <c r="G165" s="62">
        <v>1</v>
      </c>
      <c r="H165" s="80">
        <v>86274.999999999985</v>
      </c>
      <c r="I165" s="80">
        <v>85000</v>
      </c>
      <c r="J165" s="80">
        <v>86853.042499999981</v>
      </c>
      <c r="K165" s="27">
        <f t="shared" si="21"/>
        <v>86043</v>
      </c>
      <c r="L165" s="27">
        <f t="shared" si="22"/>
        <v>86043</v>
      </c>
      <c r="M165" s="28" t="s">
        <v>335</v>
      </c>
      <c r="N165" s="77">
        <f t="shared" si="23"/>
        <v>948.11432491132882</v>
      </c>
      <c r="O165" s="15">
        <f t="shared" si="24"/>
        <v>1.1019116509722055E-2</v>
      </c>
      <c r="Q165" s="16">
        <f t="shared" si="19"/>
        <v>3</v>
      </c>
      <c r="R165" s="67">
        <f t="shared" si="20"/>
        <v>1.2121846053717356E-2</v>
      </c>
      <c r="T165" s="71"/>
      <c r="U165" s="71"/>
      <c r="V165" s="71"/>
      <c r="W165" s="71"/>
      <c r="X165" s="71"/>
    </row>
    <row r="166" spans="2:24" s="4" customFormat="1" ht="45" x14ac:dyDescent="0.25">
      <c r="B166" s="83">
        <v>160</v>
      </c>
      <c r="C166" s="69" t="s">
        <v>255</v>
      </c>
      <c r="D166" s="70" t="s">
        <v>256</v>
      </c>
      <c r="E166" s="50"/>
      <c r="F166" s="63" t="s">
        <v>261</v>
      </c>
      <c r="G166" s="62">
        <v>1</v>
      </c>
      <c r="H166" s="80">
        <v>47704.999999999993</v>
      </c>
      <c r="I166" s="80">
        <v>47000</v>
      </c>
      <c r="J166" s="80">
        <v>48024.623499999987</v>
      </c>
      <c r="K166" s="27">
        <f t="shared" si="21"/>
        <v>47577</v>
      </c>
      <c r="L166" s="27">
        <f t="shared" si="22"/>
        <v>47577</v>
      </c>
      <c r="M166" s="28" t="s">
        <v>335</v>
      </c>
      <c r="N166" s="77">
        <f t="shared" si="23"/>
        <v>524.25145024508663</v>
      </c>
      <c r="O166" s="15">
        <f t="shared" si="24"/>
        <v>1.1019116509722034E-2</v>
      </c>
      <c r="Q166" s="16">
        <f t="shared" si="19"/>
        <v>3</v>
      </c>
      <c r="R166" s="67">
        <f t="shared" si="20"/>
        <v>1.2127708766841105E-2</v>
      </c>
      <c r="T166" s="71"/>
      <c r="U166" s="71"/>
      <c r="V166" s="71"/>
      <c r="W166" s="71"/>
      <c r="X166" s="71"/>
    </row>
    <row r="167" spans="2:24" s="4" customFormat="1" ht="30" x14ac:dyDescent="0.25">
      <c r="B167" s="83">
        <v>161</v>
      </c>
      <c r="C167" s="79" t="s">
        <v>309</v>
      </c>
      <c r="D167" s="42" t="s">
        <v>310</v>
      </c>
      <c r="E167" s="50"/>
      <c r="F167" s="63" t="s">
        <v>261</v>
      </c>
      <c r="G167" s="62">
        <v>1</v>
      </c>
      <c r="H167" s="80">
        <v>1522.4999999999998</v>
      </c>
      <c r="I167" s="80">
        <v>1500</v>
      </c>
      <c r="J167" s="80">
        <v>1532.7007499999997</v>
      </c>
      <c r="K167" s="27">
        <f t="shared" si="21"/>
        <v>1518</v>
      </c>
      <c r="L167" s="27">
        <f t="shared" si="22"/>
        <v>1518</v>
      </c>
      <c r="M167" s="28" t="s">
        <v>335</v>
      </c>
      <c r="N167" s="77">
        <f t="shared" si="23"/>
        <v>16.731429263141131</v>
      </c>
      <c r="O167" s="15">
        <f t="shared" si="24"/>
        <v>1.1019116509722078E-2</v>
      </c>
      <c r="Q167" s="16">
        <f t="shared" si="19"/>
        <v>3</v>
      </c>
      <c r="R167" s="67">
        <f t="shared" si="20"/>
        <v>1.1857707509881465E-2</v>
      </c>
      <c r="T167" s="71"/>
      <c r="U167" s="71"/>
      <c r="V167" s="71"/>
      <c r="W167" s="71"/>
      <c r="X167" s="71"/>
    </row>
    <row r="168" spans="2:24" s="4" customFormat="1" ht="30" x14ac:dyDescent="0.25">
      <c r="B168" s="83">
        <v>162</v>
      </c>
      <c r="C168" s="79" t="s">
        <v>311</v>
      </c>
      <c r="D168" s="42" t="s">
        <v>312</v>
      </c>
      <c r="E168" s="50"/>
      <c r="F168" s="63" t="s">
        <v>261</v>
      </c>
      <c r="G168" s="62">
        <v>1</v>
      </c>
      <c r="H168" s="80">
        <v>1522499.9999999998</v>
      </c>
      <c r="I168" s="80">
        <v>1500000</v>
      </c>
      <c r="J168" s="80">
        <v>1532700.7499999998</v>
      </c>
      <c r="K168" s="27">
        <f t="shared" si="21"/>
        <v>1518400</v>
      </c>
      <c r="L168" s="27">
        <f t="shared" si="22"/>
        <v>1518400</v>
      </c>
      <c r="M168" s="28" t="s">
        <v>335</v>
      </c>
      <c r="N168" s="77">
        <f t="shared" si="23"/>
        <v>16731.429263141141</v>
      </c>
      <c r="O168" s="15">
        <f t="shared" si="24"/>
        <v>1.1019116509722085E-2</v>
      </c>
      <c r="Q168" s="16">
        <f t="shared" si="19"/>
        <v>3</v>
      </c>
      <c r="R168" s="67">
        <f t="shared" si="20"/>
        <v>1.2118018967333999E-2</v>
      </c>
      <c r="T168" s="71"/>
      <c r="U168" s="71"/>
      <c r="V168" s="71"/>
      <c r="W168" s="71"/>
      <c r="X168" s="71"/>
    </row>
    <row r="169" spans="2:24" s="4" customFormat="1" x14ac:dyDescent="0.25">
      <c r="B169" s="83">
        <v>163</v>
      </c>
      <c r="C169" s="79" t="s">
        <v>313</v>
      </c>
      <c r="D169" s="42" t="s">
        <v>257</v>
      </c>
      <c r="E169" s="50"/>
      <c r="F169" s="63" t="s">
        <v>261</v>
      </c>
      <c r="G169" s="62">
        <v>1</v>
      </c>
      <c r="H169" s="80">
        <v>2029999.9999999998</v>
      </c>
      <c r="I169" s="80">
        <v>2000000</v>
      </c>
      <c r="J169" s="80">
        <v>2043600.9999999995</v>
      </c>
      <c r="K169" s="27">
        <f t="shared" si="21"/>
        <v>2024534</v>
      </c>
      <c r="L169" s="27">
        <f t="shared" si="22"/>
        <v>2024534</v>
      </c>
      <c r="M169" s="28" t="s">
        <v>335</v>
      </c>
      <c r="N169" s="77">
        <f t="shared" si="23"/>
        <v>22308.5723508548</v>
      </c>
      <c r="O169" s="15">
        <f t="shared" si="24"/>
        <v>1.1019116509722057E-2</v>
      </c>
      <c r="Q169" s="16">
        <f t="shared" si="19"/>
        <v>3</v>
      </c>
      <c r="R169" s="67">
        <f t="shared" si="20"/>
        <v>1.2118344270829695E-2</v>
      </c>
      <c r="T169" s="71"/>
      <c r="U169" s="71"/>
      <c r="V169" s="71"/>
      <c r="W169" s="71"/>
      <c r="X169" s="71"/>
    </row>
    <row r="170" spans="2:24" s="4" customFormat="1" ht="30" x14ac:dyDescent="0.25">
      <c r="B170" s="83">
        <v>164</v>
      </c>
      <c r="C170" s="79" t="s">
        <v>313</v>
      </c>
      <c r="D170" s="42" t="s">
        <v>314</v>
      </c>
      <c r="E170" s="50"/>
      <c r="F170" s="63" t="s">
        <v>261</v>
      </c>
      <c r="G170" s="62">
        <v>1</v>
      </c>
      <c r="H170" s="80">
        <v>5074999.9999999991</v>
      </c>
      <c r="I170" s="80">
        <v>5000000</v>
      </c>
      <c r="J170" s="80">
        <v>5109002.4999999991</v>
      </c>
      <c r="K170" s="27">
        <f t="shared" si="21"/>
        <v>5061334</v>
      </c>
      <c r="L170" s="27">
        <f t="shared" si="22"/>
        <v>5061334</v>
      </c>
      <c r="M170" s="28" t="s">
        <v>335</v>
      </c>
      <c r="N170" s="77">
        <f t="shared" si="23"/>
        <v>55771.430877137049</v>
      </c>
      <c r="O170" s="15">
        <f t="shared" si="24"/>
        <v>1.1019116509722067E-2</v>
      </c>
      <c r="Q170" s="16">
        <f t="shared" si="19"/>
        <v>3</v>
      </c>
      <c r="R170" s="67">
        <f t="shared" si="20"/>
        <v>1.2118149088757968E-2</v>
      </c>
      <c r="T170" s="71"/>
      <c r="U170" s="71"/>
      <c r="V170" s="71"/>
      <c r="W170" s="71"/>
      <c r="X170" s="71"/>
    </row>
    <row r="171" spans="2:24" s="4" customFormat="1" ht="45" x14ac:dyDescent="0.25">
      <c r="B171" s="83">
        <v>165</v>
      </c>
      <c r="C171" s="79" t="s">
        <v>315</v>
      </c>
      <c r="D171" s="42" t="s">
        <v>316</v>
      </c>
      <c r="E171" s="50"/>
      <c r="F171" s="63" t="s">
        <v>261</v>
      </c>
      <c r="G171" s="62">
        <v>1</v>
      </c>
      <c r="H171" s="80">
        <v>507499.99999999994</v>
      </c>
      <c r="I171" s="80">
        <v>500000</v>
      </c>
      <c r="J171" s="80">
        <v>510900.24999999988</v>
      </c>
      <c r="K171" s="27">
        <f t="shared" si="21"/>
        <v>506133</v>
      </c>
      <c r="L171" s="27">
        <f t="shared" si="22"/>
        <v>506133</v>
      </c>
      <c r="M171" s="28" t="s">
        <v>335</v>
      </c>
      <c r="N171" s="77">
        <f t="shared" si="23"/>
        <v>5577.1430877137</v>
      </c>
      <c r="O171" s="15">
        <f t="shared" si="24"/>
        <v>1.1019116509722057E-2</v>
      </c>
      <c r="Q171" s="16">
        <f t="shared" si="19"/>
        <v>3</v>
      </c>
      <c r="R171" s="67">
        <f t="shared" si="20"/>
        <v>1.2117368359699898E-2</v>
      </c>
      <c r="T171" s="71"/>
      <c r="U171" s="71"/>
      <c r="V171" s="71"/>
      <c r="W171" s="71"/>
      <c r="X171" s="71"/>
    </row>
    <row r="172" spans="2:24" s="4" customFormat="1" ht="30" x14ac:dyDescent="0.25">
      <c r="B172" s="83">
        <v>166</v>
      </c>
      <c r="C172" s="79" t="s">
        <v>317</v>
      </c>
      <c r="D172" s="42" t="s">
        <v>318</v>
      </c>
      <c r="E172" s="50"/>
      <c r="F172" s="63" t="s">
        <v>261</v>
      </c>
      <c r="G172" s="62">
        <v>1</v>
      </c>
      <c r="H172" s="80">
        <v>202999.99999999997</v>
      </c>
      <c r="I172" s="80">
        <v>200000</v>
      </c>
      <c r="J172" s="80">
        <v>204360.09999999995</v>
      </c>
      <c r="K172" s="27">
        <f t="shared" si="21"/>
        <v>202453</v>
      </c>
      <c r="L172" s="27">
        <f t="shared" si="22"/>
        <v>202453</v>
      </c>
      <c r="M172" s="28" t="s">
        <v>335</v>
      </c>
      <c r="N172" s="77">
        <f t="shared" si="23"/>
        <v>2230.8572350854765</v>
      </c>
      <c r="O172" s="15">
        <f t="shared" si="24"/>
        <v>1.1019116509722041E-2</v>
      </c>
      <c r="Q172" s="16">
        <f t="shared" si="19"/>
        <v>3</v>
      </c>
      <c r="R172" s="67">
        <f t="shared" si="20"/>
        <v>1.2116392446641977E-2</v>
      </c>
    </row>
    <row r="173" spans="2:24" s="4" customFormat="1" x14ac:dyDescent="0.25">
      <c r="B173" s="83">
        <v>167</v>
      </c>
      <c r="C173" s="79" t="s">
        <v>319</v>
      </c>
      <c r="D173" s="42" t="s">
        <v>320</v>
      </c>
      <c r="E173" s="50"/>
      <c r="F173" s="63" t="s">
        <v>261</v>
      </c>
      <c r="G173" s="62">
        <v>1</v>
      </c>
      <c r="H173" s="80">
        <v>2537.4999999999995</v>
      </c>
      <c r="I173" s="80">
        <v>2500</v>
      </c>
      <c r="J173" s="80">
        <v>2554.5012499999993</v>
      </c>
      <c r="K173" s="27">
        <f t="shared" si="21"/>
        <v>2531</v>
      </c>
      <c r="L173" s="27">
        <f t="shared" si="22"/>
        <v>2531</v>
      </c>
      <c r="M173" s="28" t="s">
        <v>335</v>
      </c>
      <c r="N173" s="77">
        <f t="shared" si="23"/>
        <v>27.885715438568447</v>
      </c>
      <c r="O173" s="15">
        <f t="shared" si="24"/>
        <v>1.1019116509722038E-2</v>
      </c>
      <c r="Q173" s="16">
        <f t="shared" si="19"/>
        <v>3</v>
      </c>
      <c r="R173" s="67">
        <f t="shared" si="20"/>
        <v>1.2248123271434208E-2</v>
      </c>
    </row>
    <row r="174" spans="2:24" s="4" customFormat="1" ht="45" x14ac:dyDescent="0.25">
      <c r="B174" s="83">
        <v>168</v>
      </c>
      <c r="C174" s="79" t="s">
        <v>321</v>
      </c>
      <c r="D174" s="70" t="s">
        <v>322</v>
      </c>
      <c r="E174" s="50"/>
      <c r="F174" s="63" t="s">
        <v>261</v>
      </c>
      <c r="G174" s="62">
        <v>1</v>
      </c>
      <c r="H174" s="80">
        <v>152249.99999999997</v>
      </c>
      <c r="I174" s="80">
        <v>150000</v>
      </c>
      <c r="J174" s="80">
        <v>153270.07499999995</v>
      </c>
      <c r="K174" s="27">
        <f t="shared" si="21"/>
        <v>151840</v>
      </c>
      <c r="L174" s="27">
        <f t="shared" si="22"/>
        <v>151840</v>
      </c>
      <c r="M174" s="28" t="s">
        <v>335</v>
      </c>
      <c r="N174" s="77">
        <f t="shared" si="23"/>
        <v>1673.1429263141035</v>
      </c>
      <c r="O174" s="15">
        <f t="shared" si="24"/>
        <v>1.1019116509722015E-2</v>
      </c>
      <c r="Q174" s="16">
        <f t="shared" si="19"/>
        <v>3</v>
      </c>
      <c r="R174" s="67">
        <f t="shared" si="20"/>
        <v>1.2118018967333999E-2</v>
      </c>
    </row>
    <row r="175" spans="2:24" s="4" customFormat="1" ht="45" x14ac:dyDescent="0.25">
      <c r="B175" s="83">
        <v>169</v>
      </c>
      <c r="C175" s="79" t="s">
        <v>258</v>
      </c>
      <c r="D175" s="42" t="s">
        <v>323</v>
      </c>
      <c r="E175" s="50"/>
      <c r="F175" s="63" t="s">
        <v>261</v>
      </c>
      <c r="G175" s="62">
        <v>1</v>
      </c>
      <c r="H175" s="80">
        <v>187774.99999999997</v>
      </c>
      <c r="I175" s="80">
        <v>185000</v>
      </c>
      <c r="J175" s="80">
        <v>189033.09249999997</v>
      </c>
      <c r="K175" s="27">
        <f t="shared" si="21"/>
        <v>187269</v>
      </c>
      <c r="L175" s="27">
        <f t="shared" si="22"/>
        <v>187269</v>
      </c>
      <c r="M175" s="28" t="s">
        <v>335</v>
      </c>
      <c r="N175" s="77">
        <f t="shared" si="23"/>
        <v>2063.5429424540735</v>
      </c>
      <c r="O175" s="15">
        <f t="shared" si="24"/>
        <v>1.1019116509722081E-2</v>
      </c>
      <c r="Q175" s="16">
        <f t="shared" si="19"/>
        <v>3</v>
      </c>
      <c r="R175" s="67">
        <f t="shared" si="20"/>
        <v>1.2116260566351067E-2</v>
      </c>
    </row>
    <row r="176" spans="2:24" s="4" customFormat="1" ht="30" x14ac:dyDescent="0.25">
      <c r="B176" s="83">
        <v>170</v>
      </c>
      <c r="C176" s="79" t="s">
        <v>324</v>
      </c>
      <c r="D176" s="42" t="s">
        <v>325</v>
      </c>
      <c r="E176" s="50"/>
      <c r="F176" s="63" t="s">
        <v>261</v>
      </c>
      <c r="G176" s="62">
        <v>1</v>
      </c>
      <c r="H176" s="80">
        <v>913499.99999999988</v>
      </c>
      <c r="I176" s="80">
        <v>900000</v>
      </c>
      <c r="J176" s="80">
        <v>919620.44999999984</v>
      </c>
      <c r="K176" s="27">
        <f t="shared" si="21"/>
        <v>911040</v>
      </c>
      <c r="L176" s="27">
        <f t="shared" si="22"/>
        <v>911040</v>
      </c>
      <c r="M176" s="28" t="s">
        <v>335</v>
      </c>
      <c r="N176" s="77">
        <f t="shared" si="23"/>
        <v>10038.857557884678</v>
      </c>
      <c r="O176" s="15">
        <f t="shared" si="24"/>
        <v>1.1019116509722078E-2</v>
      </c>
      <c r="Q176" s="16">
        <f t="shared" si="19"/>
        <v>3</v>
      </c>
      <c r="R176" s="67">
        <f t="shared" si="20"/>
        <v>1.2118018967333999E-2</v>
      </c>
    </row>
    <row r="177" spans="2:18" s="4" customFormat="1" ht="150" x14ac:dyDescent="0.25">
      <c r="B177" s="83">
        <v>171</v>
      </c>
      <c r="C177" s="41" t="s">
        <v>326</v>
      </c>
      <c r="D177" s="41" t="s">
        <v>327</v>
      </c>
      <c r="E177" s="41" t="s">
        <v>328</v>
      </c>
      <c r="F177" s="64" t="s">
        <v>329</v>
      </c>
      <c r="G177" s="65">
        <v>1</v>
      </c>
      <c r="H177" s="80">
        <v>17762.5</v>
      </c>
      <c r="I177" s="80">
        <v>17500</v>
      </c>
      <c r="J177" s="80">
        <v>17881.508749999997</v>
      </c>
      <c r="K177" s="27">
        <f t="shared" si="21"/>
        <v>17715</v>
      </c>
      <c r="L177" s="27">
        <f t="shared" si="22"/>
        <v>17715</v>
      </c>
      <c r="M177" s="28" t="s">
        <v>335</v>
      </c>
      <c r="N177" s="77">
        <f t="shared" si="23"/>
        <v>195.2000080699803</v>
      </c>
      <c r="O177" s="15">
        <f t="shared" si="24"/>
        <v>1.1019116509722104E-2</v>
      </c>
      <c r="Q177" s="16">
        <f t="shared" si="19"/>
        <v>3</v>
      </c>
      <c r="R177" s="67">
        <f t="shared" si="20"/>
        <v>1.2136607394863108E-2</v>
      </c>
    </row>
    <row r="178" spans="2:18" s="4" customFormat="1" ht="165" x14ac:dyDescent="0.25">
      <c r="B178" s="83">
        <v>172</v>
      </c>
      <c r="C178" s="41" t="s">
        <v>330</v>
      </c>
      <c r="D178" s="41" t="s">
        <v>331</v>
      </c>
      <c r="E178" s="41" t="s">
        <v>328</v>
      </c>
      <c r="F178" s="64" t="s">
        <v>329</v>
      </c>
      <c r="G178" s="65">
        <v>1</v>
      </c>
      <c r="H178" s="80">
        <v>15732.499999999998</v>
      </c>
      <c r="I178" s="80">
        <v>15500</v>
      </c>
      <c r="J178" s="80">
        <v>15837.907749999997</v>
      </c>
      <c r="K178" s="27">
        <f t="shared" si="21"/>
        <v>15690</v>
      </c>
      <c r="L178" s="27">
        <f t="shared" si="22"/>
        <v>15690</v>
      </c>
      <c r="M178" s="28" t="s">
        <v>335</v>
      </c>
      <c r="N178" s="77">
        <f t="shared" si="23"/>
        <v>172.89143571912481</v>
      </c>
      <c r="O178" s="15">
        <f t="shared" si="24"/>
        <v>1.1019116509722066E-2</v>
      </c>
      <c r="Q178" s="16">
        <f t="shared" si="19"/>
        <v>3</v>
      </c>
      <c r="R178" s="67">
        <f t="shared" si="20"/>
        <v>1.210962396430848E-2</v>
      </c>
    </row>
    <row r="179" spans="2:18" s="4" customFormat="1" ht="75" x14ac:dyDescent="0.25">
      <c r="B179" s="83">
        <v>173</v>
      </c>
      <c r="C179" s="79" t="s">
        <v>259</v>
      </c>
      <c r="D179" s="42" t="s">
        <v>260</v>
      </c>
      <c r="E179" s="50"/>
      <c r="F179" s="63" t="s">
        <v>261</v>
      </c>
      <c r="G179" s="62">
        <v>1</v>
      </c>
      <c r="H179" s="80">
        <v>121799.99999999999</v>
      </c>
      <c r="I179" s="80">
        <v>120000</v>
      </c>
      <c r="J179" s="80">
        <v>122616.05999999998</v>
      </c>
      <c r="K179" s="27">
        <f t="shared" si="21"/>
        <v>121472</v>
      </c>
      <c r="L179" s="27">
        <f t="shared" si="22"/>
        <v>121472</v>
      </c>
      <c r="M179" s="28" t="s">
        <v>335</v>
      </c>
      <c r="N179" s="77">
        <f t="shared" si="23"/>
        <v>1338.5143410512924</v>
      </c>
      <c r="O179" s="15">
        <f t="shared" si="24"/>
        <v>1.1019116509722093E-2</v>
      </c>
      <c r="Q179" s="16">
        <f t="shared" si="19"/>
        <v>3</v>
      </c>
      <c r="R179" s="67">
        <f t="shared" si="20"/>
        <v>1.2118018967333999E-2</v>
      </c>
    </row>
    <row r="180" spans="2:18" ht="15" customHeight="1" x14ac:dyDescent="0.25">
      <c r="H180" s="81">
        <f>SUMPRODUCT(H7:H179,$G$7:$G$179)</f>
        <v>100713288.67227273</v>
      </c>
      <c r="I180" s="81">
        <f>SUMPRODUCT(I7:I179,$G$7:$G$179)</f>
        <v>99224914.948051944</v>
      </c>
      <c r="J180" s="81">
        <f>SUMPRODUCT(J7:J179,$G$7:$G$179)</f>
        <v>101388067.70637679</v>
      </c>
      <c r="K180" s="81">
        <f>SUMPRODUCT(K7:K179,$G$7:$G$179)</f>
        <v>100442116</v>
      </c>
      <c r="L180" s="82">
        <f>SUM(L7:L179)</f>
        <v>100442116</v>
      </c>
    </row>
  </sheetData>
  <autoFilter ref="B6:AI180" xr:uid="{7179CBD6-7FA1-4CF5-8185-35E416DF0528}"/>
  <mergeCells count="2">
    <mergeCell ref="B2:O2"/>
    <mergeCell ref="H4:J4"/>
  </mergeCells>
  <phoneticPr fontId="34" type="noConversion"/>
  <conditionalFormatting sqref="D6:E6">
    <cfRule type="duplicateValues" dxfId="2" priority="407"/>
  </conditionalFormatting>
  <conditionalFormatting sqref="O7:O179">
    <cfRule type="cellIs" dxfId="1" priority="393" operator="greaterThan">
      <formula>0.15</formula>
    </cfRule>
  </conditionalFormatting>
  <conditionalFormatting sqref="T75:U75 W75">
    <cfRule type="colorScale" priority="274">
      <colorScale>
        <cfvo type="min"/>
        <cfvo type="percentile" val="50"/>
        <cfvo type="max"/>
        <color rgb="FF63BE7B"/>
        <color rgb="FFFFEB84"/>
        <color rgb="FFF8696B"/>
      </colorScale>
    </cfRule>
  </conditionalFormatting>
  <conditionalFormatting sqref="T76:U76">
    <cfRule type="colorScale" priority="928">
      <colorScale>
        <cfvo type="min"/>
        <cfvo type="percentile" val="50"/>
        <cfvo type="max"/>
        <color rgb="FF63BE7B"/>
        <color rgb="FFFFEB84"/>
        <color rgb="FFF8696B"/>
      </colorScale>
    </cfRule>
  </conditionalFormatting>
  <conditionalFormatting sqref="T77:U77">
    <cfRule type="colorScale" priority="278">
      <colorScale>
        <cfvo type="min"/>
        <cfvo type="percentile" val="50"/>
        <cfvo type="max"/>
        <color rgb="FF63BE7B"/>
        <color rgb="FFFFEB84"/>
        <color rgb="FFF8696B"/>
      </colorScale>
    </cfRule>
  </conditionalFormatting>
  <conditionalFormatting sqref="T78:U80">
    <cfRule type="colorScale" priority="279">
      <colorScale>
        <cfvo type="min"/>
        <cfvo type="percentile" val="50"/>
        <cfvo type="max"/>
        <color rgb="FF63BE7B"/>
        <color rgb="FFFFEB84"/>
        <color rgb="FFF8696B"/>
      </colorScale>
    </cfRule>
  </conditionalFormatting>
  <conditionalFormatting sqref="T81:U81 W81">
    <cfRule type="colorScale" priority="280">
      <colorScale>
        <cfvo type="min"/>
        <cfvo type="percentile" val="50"/>
        <cfvo type="max"/>
        <color rgb="FF63BE7B"/>
        <color rgb="FFFFEB84"/>
        <color rgb="FFF8696B"/>
      </colorScale>
    </cfRule>
  </conditionalFormatting>
  <conditionalFormatting sqref="W76">
    <cfRule type="colorScale" priority="935">
      <colorScale>
        <cfvo type="min"/>
        <cfvo type="percentile" val="50"/>
        <cfvo type="max"/>
        <color rgb="FF63BE7B"/>
        <color rgb="FFFFEB84"/>
        <color rgb="FFF8696B"/>
      </colorScale>
    </cfRule>
  </conditionalFormatting>
  <conditionalFormatting sqref="W77">
    <cfRule type="colorScale" priority="277">
      <colorScale>
        <cfvo type="min"/>
        <cfvo type="percentile" val="50"/>
        <cfvo type="max"/>
        <color rgb="FF63BE7B"/>
        <color rgb="FFFFEB84"/>
        <color rgb="FFF8696B"/>
      </colorScale>
    </cfRule>
  </conditionalFormatting>
  <conditionalFormatting sqref="W78:W80">
    <cfRule type="colorScale" priority="272">
      <colorScale>
        <cfvo type="min"/>
        <cfvo type="percentile" val="50"/>
        <cfvo type="max"/>
        <color rgb="FF63BE7B"/>
        <color rgb="FFFFEB84"/>
        <color rgb="FFF8696B"/>
      </colorScale>
    </cfRule>
  </conditionalFormatting>
  <conditionalFormatting sqref="D177:D178">
    <cfRule type="duplicateValues" dxfId="0" priority="265"/>
  </conditionalFormatting>
  <conditionalFormatting sqref="H7:J7">
    <cfRule type="colorScale" priority="256">
      <colorScale>
        <cfvo type="min"/>
        <cfvo type="percentile" val="50"/>
        <cfvo type="max"/>
        <color rgb="FF63BE7B"/>
        <color rgb="FFFFEB84"/>
        <color rgb="FFF8696B"/>
      </colorScale>
    </cfRule>
  </conditionalFormatting>
  <conditionalFormatting sqref="H8:J8">
    <cfRule type="colorScale" priority="255">
      <colorScale>
        <cfvo type="min"/>
        <cfvo type="percentile" val="50"/>
        <cfvo type="max"/>
        <color rgb="FF63BE7B"/>
        <color rgb="FFFFEB84"/>
        <color rgb="FFF8696B"/>
      </colorScale>
    </cfRule>
  </conditionalFormatting>
  <conditionalFormatting sqref="H9:J9">
    <cfRule type="colorScale" priority="254">
      <colorScale>
        <cfvo type="min"/>
        <cfvo type="percentile" val="50"/>
        <cfvo type="max"/>
        <color rgb="FF63BE7B"/>
        <color rgb="FFFFEB84"/>
        <color rgb="FFF8696B"/>
      </colorScale>
    </cfRule>
  </conditionalFormatting>
  <conditionalFormatting sqref="H10:J10">
    <cfRule type="colorScale" priority="253">
      <colorScale>
        <cfvo type="min"/>
        <cfvo type="percentile" val="50"/>
        <cfvo type="max"/>
        <color rgb="FF63BE7B"/>
        <color rgb="FFFFEB84"/>
        <color rgb="FFF8696B"/>
      </colorScale>
    </cfRule>
  </conditionalFormatting>
  <conditionalFormatting sqref="H11:J11">
    <cfRule type="colorScale" priority="252">
      <colorScale>
        <cfvo type="min"/>
        <cfvo type="percentile" val="50"/>
        <cfvo type="max"/>
        <color rgb="FF63BE7B"/>
        <color rgb="FFFFEB84"/>
        <color rgb="FFF8696B"/>
      </colorScale>
    </cfRule>
  </conditionalFormatting>
  <conditionalFormatting sqref="H12:J12">
    <cfRule type="colorScale" priority="251">
      <colorScale>
        <cfvo type="min"/>
        <cfvo type="percentile" val="50"/>
        <cfvo type="max"/>
        <color rgb="FF63BE7B"/>
        <color rgb="FFFFEB84"/>
        <color rgb="FFF8696B"/>
      </colorScale>
    </cfRule>
  </conditionalFormatting>
  <conditionalFormatting sqref="H13:J13">
    <cfRule type="colorScale" priority="250">
      <colorScale>
        <cfvo type="min"/>
        <cfvo type="percentile" val="50"/>
        <cfvo type="max"/>
        <color rgb="FF63BE7B"/>
        <color rgb="FFFFEB84"/>
        <color rgb="FFF8696B"/>
      </colorScale>
    </cfRule>
  </conditionalFormatting>
  <conditionalFormatting sqref="H14:J14">
    <cfRule type="colorScale" priority="249">
      <colorScale>
        <cfvo type="min"/>
        <cfvo type="percentile" val="50"/>
        <cfvo type="max"/>
        <color rgb="FF63BE7B"/>
        <color rgb="FFFFEB84"/>
        <color rgb="FFF8696B"/>
      </colorScale>
    </cfRule>
  </conditionalFormatting>
  <conditionalFormatting sqref="H15:J15">
    <cfRule type="colorScale" priority="248">
      <colorScale>
        <cfvo type="min"/>
        <cfvo type="percentile" val="50"/>
        <cfvo type="max"/>
        <color rgb="FF63BE7B"/>
        <color rgb="FFFFEB84"/>
        <color rgb="FFF8696B"/>
      </colorScale>
    </cfRule>
  </conditionalFormatting>
  <conditionalFormatting sqref="H16:J16">
    <cfRule type="colorScale" priority="247">
      <colorScale>
        <cfvo type="min"/>
        <cfvo type="percentile" val="50"/>
        <cfvo type="max"/>
        <color rgb="FF63BE7B"/>
        <color rgb="FFFFEB84"/>
        <color rgb="FFF8696B"/>
      </colorScale>
    </cfRule>
  </conditionalFormatting>
  <conditionalFormatting sqref="H17:J17">
    <cfRule type="colorScale" priority="246">
      <colorScale>
        <cfvo type="min"/>
        <cfvo type="percentile" val="50"/>
        <cfvo type="max"/>
        <color rgb="FF63BE7B"/>
        <color rgb="FFFFEB84"/>
        <color rgb="FFF8696B"/>
      </colorScale>
    </cfRule>
  </conditionalFormatting>
  <conditionalFormatting sqref="H18:J18">
    <cfRule type="colorScale" priority="245">
      <colorScale>
        <cfvo type="min"/>
        <cfvo type="percentile" val="50"/>
        <cfvo type="max"/>
        <color rgb="FF63BE7B"/>
        <color rgb="FFFFEB84"/>
        <color rgb="FFF8696B"/>
      </colorScale>
    </cfRule>
  </conditionalFormatting>
  <conditionalFormatting sqref="H19:J19">
    <cfRule type="colorScale" priority="244">
      <colorScale>
        <cfvo type="min"/>
        <cfvo type="percentile" val="50"/>
        <cfvo type="max"/>
        <color rgb="FF63BE7B"/>
        <color rgb="FFFFEB84"/>
        <color rgb="FFF8696B"/>
      </colorScale>
    </cfRule>
  </conditionalFormatting>
  <conditionalFormatting sqref="H20:J20">
    <cfRule type="colorScale" priority="243">
      <colorScale>
        <cfvo type="min"/>
        <cfvo type="percentile" val="50"/>
        <cfvo type="max"/>
        <color rgb="FF63BE7B"/>
        <color rgb="FFFFEB84"/>
        <color rgb="FFF8696B"/>
      </colorScale>
    </cfRule>
  </conditionalFormatting>
  <conditionalFormatting sqref="H21:J21">
    <cfRule type="colorScale" priority="242">
      <colorScale>
        <cfvo type="min"/>
        <cfvo type="percentile" val="50"/>
        <cfvo type="max"/>
        <color rgb="FF63BE7B"/>
        <color rgb="FFFFEB84"/>
        <color rgb="FFF8696B"/>
      </colorScale>
    </cfRule>
  </conditionalFormatting>
  <conditionalFormatting sqref="H22:J22">
    <cfRule type="colorScale" priority="241">
      <colorScale>
        <cfvo type="min"/>
        <cfvo type="percentile" val="50"/>
        <cfvo type="max"/>
        <color rgb="FF63BE7B"/>
        <color rgb="FFFFEB84"/>
        <color rgb="FFF8696B"/>
      </colorScale>
    </cfRule>
  </conditionalFormatting>
  <conditionalFormatting sqref="H23:J23">
    <cfRule type="colorScale" priority="240">
      <colorScale>
        <cfvo type="min"/>
        <cfvo type="percentile" val="50"/>
        <cfvo type="max"/>
        <color rgb="FF63BE7B"/>
        <color rgb="FFFFEB84"/>
        <color rgb="FFF8696B"/>
      </colorScale>
    </cfRule>
  </conditionalFormatting>
  <conditionalFormatting sqref="H24:J24">
    <cfRule type="colorScale" priority="238">
      <colorScale>
        <cfvo type="min"/>
        <cfvo type="percentile" val="50"/>
        <cfvo type="max"/>
        <color rgb="FF63BE7B"/>
        <color rgb="FFFFEB84"/>
        <color rgb="FFF8696B"/>
      </colorScale>
    </cfRule>
  </conditionalFormatting>
  <conditionalFormatting sqref="H25:J25">
    <cfRule type="colorScale" priority="237">
      <colorScale>
        <cfvo type="min"/>
        <cfvo type="percentile" val="50"/>
        <cfvo type="max"/>
        <color rgb="FF63BE7B"/>
        <color rgb="FFFFEB84"/>
        <color rgb="FFF8696B"/>
      </colorScale>
    </cfRule>
  </conditionalFormatting>
  <conditionalFormatting sqref="H26:J26">
    <cfRule type="colorScale" priority="236">
      <colorScale>
        <cfvo type="min"/>
        <cfvo type="percentile" val="50"/>
        <cfvo type="max"/>
        <color rgb="FF63BE7B"/>
        <color rgb="FFFFEB84"/>
        <color rgb="FFF8696B"/>
      </colorScale>
    </cfRule>
  </conditionalFormatting>
  <conditionalFormatting sqref="H27:J27">
    <cfRule type="colorScale" priority="235">
      <colorScale>
        <cfvo type="min"/>
        <cfvo type="percentile" val="50"/>
        <cfvo type="max"/>
        <color rgb="FF63BE7B"/>
        <color rgb="FFFFEB84"/>
        <color rgb="FFF8696B"/>
      </colorScale>
    </cfRule>
  </conditionalFormatting>
  <conditionalFormatting sqref="H28:J28">
    <cfRule type="colorScale" priority="234">
      <colorScale>
        <cfvo type="min"/>
        <cfvo type="percentile" val="50"/>
        <cfvo type="max"/>
        <color rgb="FF63BE7B"/>
        <color rgb="FFFFEB84"/>
        <color rgb="FFF8696B"/>
      </colorScale>
    </cfRule>
  </conditionalFormatting>
  <conditionalFormatting sqref="H29:J29">
    <cfRule type="colorScale" priority="233">
      <colorScale>
        <cfvo type="min"/>
        <cfvo type="percentile" val="50"/>
        <cfvo type="max"/>
        <color rgb="FF63BE7B"/>
        <color rgb="FFFFEB84"/>
        <color rgb="FFF8696B"/>
      </colorScale>
    </cfRule>
  </conditionalFormatting>
  <conditionalFormatting sqref="H30:J30">
    <cfRule type="colorScale" priority="232">
      <colorScale>
        <cfvo type="min"/>
        <cfvo type="percentile" val="50"/>
        <cfvo type="max"/>
        <color rgb="FF63BE7B"/>
        <color rgb="FFFFEB84"/>
        <color rgb="FFF8696B"/>
      </colorScale>
    </cfRule>
  </conditionalFormatting>
  <conditionalFormatting sqref="H31:J31">
    <cfRule type="colorScale" priority="231">
      <colorScale>
        <cfvo type="min"/>
        <cfvo type="percentile" val="50"/>
        <cfvo type="max"/>
        <color rgb="FF63BE7B"/>
        <color rgb="FFFFEB84"/>
        <color rgb="FFF8696B"/>
      </colorScale>
    </cfRule>
  </conditionalFormatting>
  <conditionalFormatting sqref="H32:J32">
    <cfRule type="colorScale" priority="230">
      <colorScale>
        <cfvo type="min"/>
        <cfvo type="percentile" val="50"/>
        <cfvo type="max"/>
        <color rgb="FF63BE7B"/>
        <color rgb="FFFFEB84"/>
        <color rgb="FFF8696B"/>
      </colorScale>
    </cfRule>
  </conditionalFormatting>
  <conditionalFormatting sqref="H33:J33">
    <cfRule type="colorScale" priority="229">
      <colorScale>
        <cfvo type="min"/>
        <cfvo type="percentile" val="50"/>
        <cfvo type="max"/>
        <color rgb="FF63BE7B"/>
        <color rgb="FFFFEB84"/>
        <color rgb="FFF8696B"/>
      </colorScale>
    </cfRule>
  </conditionalFormatting>
  <conditionalFormatting sqref="H34:J34">
    <cfRule type="colorScale" priority="228">
      <colorScale>
        <cfvo type="min"/>
        <cfvo type="percentile" val="50"/>
        <cfvo type="max"/>
        <color rgb="FF63BE7B"/>
        <color rgb="FFFFEB84"/>
        <color rgb="FFF8696B"/>
      </colorScale>
    </cfRule>
  </conditionalFormatting>
  <conditionalFormatting sqref="H35:J35">
    <cfRule type="colorScale" priority="226">
      <colorScale>
        <cfvo type="min"/>
        <cfvo type="percentile" val="50"/>
        <cfvo type="max"/>
        <color rgb="FF63BE7B"/>
        <color rgb="FFFFEB84"/>
        <color rgb="FFF8696B"/>
      </colorScale>
    </cfRule>
  </conditionalFormatting>
  <conditionalFormatting sqref="H36:J36">
    <cfRule type="colorScale" priority="225">
      <colorScale>
        <cfvo type="min"/>
        <cfvo type="percentile" val="50"/>
        <cfvo type="max"/>
        <color rgb="FF63BE7B"/>
        <color rgb="FFFFEB84"/>
        <color rgb="FFF8696B"/>
      </colorScale>
    </cfRule>
  </conditionalFormatting>
  <conditionalFormatting sqref="H37:J37">
    <cfRule type="colorScale" priority="224">
      <colorScale>
        <cfvo type="min"/>
        <cfvo type="percentile" val="50"/>
        <cfvo type="max"/>
        <color rgb="FF63BE7B"/>
        <color rgb="FFFFEB84"/>
        <color rgb="FFF8696B"/>
      </colorScale>
    </cfRule>
  </conditionalFormatting>
  <conditionalFormatting sqref="H38:J38">
    <cfRule type="colorScale" priority="222">
      <colorScale>
        <cfvo type="min"/>
        <cfvo type="percentile" val="50"/>
        <cfvo type="max"/>
        <color rgb="FF63BE7B"/>
        <color rgb="FFFFEB84"/>
        <color rgb="FFF8696B"/>
      </colorScale>
    </cfRule>
  </conditionalFormatting>
  <conditionalFormatting sqref="H39:J39">
    <cfRule type="colorScale" priority="221">
      <colorScale>
        <cfvo type="min"/>
        <cfvo type="percentile" val="50"/>
        <cfvo type="max"/>
        <color rgb="FF63BE7B"/>
        <color rgb="FFFFEB84"/>
        <color rgb="FFF8696B"/>
      </colorScale>
    </cfRule>
  </conditionalFormatting>
  <conditionalFormatting sqref="H40:J40">
    <cfRule type="colorScale" priority="220">
      <colorScale>
        <cfvo type="min"/>
        <cfvo type="percentile" val="50"/>
        <cfvo type="max"/>
        <color rgb="FF63BE7B"/>
        <color rgb="FFFFEB84"/>
        <color rgb="FFF8696B"/>
      </colorScale>
    </cfRule>
  </conditionalFormatting>
  <conditionalFormatting sqref="H41:J41">
    <cfRule type="colorScale" priority="219">
      <colorScale>
        <cfvo type="min"/>
        <cfvo type="percentile" val="50"/>
        <cfvo type="max"/>
        <color rgb="FF63BE7B"/>
        <color rgb="FFFFEB84"/>
        <color rgb="FFF8696B"/>
      </colorScale>
    </cfRule>
  </conditionalFormatting>
  <conditionalFormatting sqref="H42:J42">
    <cfRule type="colorScale" priority="218">
      <colorScale>
        <cfvo type="min"/>
        <cfvo type="percentile" val="50"/>
        <cfvo type="max"/>
        <color rgb="FF63BE7B"/>
        <color rgb="FFFFEB84"/>
        <color rgb="FFF8696B"/>
      </colorScale>
    </cfRule>
  </conditionalFormatting>
  <conditionalFormatting sqref="H43:J43">
    <cfRule type="colorScale" priority="217">
      <colorScale>
        <cfvo type="min"/>
        <cfvo type="percentile" val="50"/>
        <cfvo type="max"/>
        <color rgb="FF63BE7B"/>
        <color rgb="FFFFEB84"/>
        <color rgb="FFF8696B"/>
      </colorScale>
    </cfRule>
  </conditionalFormatting>
  <conditionalFormatting sqref="H44:J44">
    <cfRule type="colorScale" priority="216">
      <colorScale>
        <cfvo type="min"/>
        <cfvo type="percentile" val="50"/>
        <cfvo type="max"/>
        <color rgb="FF63BE7B"/>
        <color rgb="FFFFEB84"/>
        <color rgb="FFF8696B"/>
      </colorScale>
    </cfRule>
  </conditionalFormatting>
  <conditionalFormatting sqref="H45:J45">
    <cfRule type="colorScale" priority="215">
      <colorScale>
        <cfvo type="min"/>
        <cfvo type="percentile" val="50"/>
        <cfvo type="max"/>
        <color rgb="FF63BE7B"/>
        <color rgb="FFFFEB84"/>
        <color rgb="FFF8696B"/>
      </colorScale>
    </cfRule>
  </conditionalFormatting>
  <conditionalFormatting sqref="H46:J46">
    <cfRule type="colorScale" priority="214">
      <colorScale>
        <cfvo type="min"/>
        <cfvo type="percentile" val="50"/>
        <cfvo type="max"/>
        <color rgb="FF63BE7B"/>
        <color rgb="FFFFEB84"/>
        <color rgb="FFF8696B"/>
      </colorScale>
    </cfRule>
  </conditionalFormatting>
  <conditionalFormatting sqref="H47:J47">
    <cfRule type="colorScale" priority="213">
      <colorScale>
        <cfvo type="min"/>
        <cfvo type="percentile" val="50"/>
        <cfvo type="max"/>
        <color rgb="FF63BE7B"/>
        <color rgb="FFFFEB84"/>
        <color rgb="FFF8696B"/>
      </colorScale>
    </cfRule>
  </conditionalFormatting>
  <conditionalFormatting sqref="H48:J48">
    <cfRule type="colorScale" priority="212">
      <colorScale>
        <cfvo type="min"/>
        <cfvo type="percentile" val="50"/>
        <cfvo type="max"/>
        <color rgb="FF63BE7B"/>
        <color rgb="FFFFEB84"/>
        <color rgb="FFF8696B"/>
      </colorScale>
    </cfRule>
  </conditionalFormatting>
  <conditionalFormatting sqref="H49:J49">
    <cfRule type="colorScale" priority="211">
      <colorScale>
        <cfvo type="min"/>
        <cfvo type="percentile" val="50"/>
        <cfvo type="max"/>
        <color rgb="FF63BE7B"/>
        <color rgb="FFFFEB84"/>
        <color rgb="FFF8696B"/>
      </colorScale>
    </cfRule>
  </conditionalFormatting>
  <conditionalFormatting sqref="H50:J50">
    <cfRule type="colorScale" priority="210">
      <colorScale>
        <cfvo type="min"/>
        <cfvo type="percentile" val="50"/>
        <cfvo type="max"/>
        <color rgb="FF63BE7B"/>
        <color rgb="FFFFEB84"/>
        <color rgb="FFF8696B"/>
      </colorScale>
    </cfRule>
  </conditionalFormatting>
  <conditionalFormatting sqref="H51:J51">
    <cfRule type="colorScale" priority="209">
      <colorScale>
        <cfvo type="min"/>
        <cfvo type="percentile" val="50"/>
        <cfvo type="max"/>
        <color rgb="FF63BE7B"/>
        <color rgb="FFFFEB84"/>
        <color rgb="FFF8696B"/>
      </colorScale>
    </cfRule>
  </conditionalFormatting>
  <conditionalFormatting sqref="H52:J52">
    <cfRule type="colorScale" priority="208">
      <colorScale>
        <cfvo type="min"/>
        <cfvo type="percentile" val="50"/>
        <cfvo type="max"/>
        <color rgb="FF63BE7B"/>
        <color rgb="FFFFEB84"/>
        <color rgb="FFF8696B"/>
      </colorScale>
    </cfRule>
  </conditionalFormatting>
  <conditionalFormatting sqref="H53:J53">
    <cfRule type="colorScale" priority="207">
      <colorScale>
        <cfvo type="min"/>
        <cfvo type="percentile" val="50"/>
        <cfvo type="max"/>
        <color rgb="FF63BE7B"/>
        <color rgb="FFFFEB84"/>
        <color rgb="FFF8696B"/>
      </colorScale>
    </cfRule>
  </conditionalFormatting>
  <conditionalFormatting sqref="H54:J54">
    <cfRule type="colorScale" priority="206">
      <colorScale>
        <cfvo type="min"/>
        <cfvo type="percentile" val="50"/>
        <cfvo type="max"/>
        <color rgb="FF63BE7B"/>
        <color rgb="FFFFEB84"/>
        <color rgb="FFF8696B"/>
      </colorScale>
    </cfRule>
  </conditionalFormatting>
  <conditionalFormatting sqref="H55:J55">
    <cfRule type="colorScale" priority="205">
      <colorScale>
        <cfvo type="min"/>
        <cfvo type="percentile" val="50"/>
        <cfvo type="max"/>
        <color rgb="FF63BE7B"/>
        <color rgb="FFFFEB84"/>
        <color rgb="FFF8696B"/>
      </colorScale>
    </cfRule>
  </conditionalFormatting>
  <conditionalFormatting sqref="H56:J56">
    <cfRule type="colorScale" priority="204">
      <colorScale>
        <cfvo type="min"/>
        <cfvo type="percentile" val="50"/>
        <cfvo type="max"/>
        <color rgb="FF63BE7B"/>
        <color rgb="FFFFEB84"/>
        <color rgb="FFF8696B"/>
      </colorScale>
    </cfRule>
  </conditionalFormatting>
  <conditionalFormatting sqref="H57:J57">
    <cfRule type="colorScale" priority="203">
      <colorScale>
        <cfvo type="min"/>
        <cfvo type="percentile" val="50"/>
        <cfvo type="max"/>
        <color rgb="FF63BE7B"/>
        <color rgb="FFFFEB84"/>
        <color rgb="FFF8696B"/>
      </colorScale>
    </cfRule>
  </conditionalFormatting>
  <conditionalFormatting sqref="H58:J58">
    <cfRule type="colorScale" priority="202">
      <colorScale>
        <cfvo type="min"/>
        <cfvo type="percentile" val="50"/>
        <cfvo type="max"/>
        <color rgb="FF63BE7B"/>
        <color rgb="FFFFEB84"/>
        <color rgb="FFF8696B"/>
      </colorScale>
    </cfRule>
  </conditionalFormatting>
  <conditionalFormatting sqref="H59:J59">
    <cfRule type="colorScale" priority="200">
      <colorScale>
        <cfvo type="min"/>
        <cfvo type="percentile" val="50"/>
        <cfvo type="max"/>
        <color rgb="FF63BE7B"/>
        <color rgb="FFFFEB84"/>
        <color rgb="FFF8696B"/>
      </colorScale>
    </cfRule>
  </conditionalFormatting>
  <conditionalFormatting sqref="H60:J60">
    <cfRule type="colorScale" priority="199">
      <colorScale>
        <cfvo type="min"/>
        <cfvo type="percentile" val="50"/>
        <cfvo type="max"/>
        <color rgb="FF63BE7B"/>
        <color rgb="FFFFEB84"/>
        <color rgb="FFF8696B"/>
      </colorScale>
    </cfRule>
  </conditionalFormatting>
  <conditionalFormatting sqref="H61:J61">
    <cfRule type="colorScale" priority="198">
      <colorScale>
        <cfvo type="min"/>
        <cfvo type="percentile" val="50"/>
        <cfvo type="max"/>
        <color rgb="FF63BE7B"/>
        <color rgb="FFFFEB84"/>
        <color rgb="FFF8696B"/>
      </colorScale>
    </cfRule>
  </conditionalFormatting>
  <conditionalFormatting sqref="H62:J62">
    <cfRule type="colorScale" priority="197">
      <colorScale>
        <cfvo type="min"/>
        <cfvo type="percentile" val="50"/>
        <cfvo type="max"/>
        <color rgb="FF63BE7B"/>
        <color rgb="FFFFEB84"/>
        <color rgb="FFF8696B"/>
      </colorScale>
    </cfRule>
  </conditionalFormatting>
  <conditionalFormatting sqref="H63:J63">
    <cfRule type="colorScale" priority="196">
      <colorScale>
        <cfvo type="min"/>
        <cfvo type="percentile" val="50"/>
        <cfvo type="max"/>
        <color rgb="FF63BE7B"/>
        <color rgb="FFFFEB84"/>
        <color rgb="FFF8696B"/>
      </colorScale>
    </cfRule>
  </conditionalFormatting>
  <conditionalFormatting sqref="H64:J64">
    <cfRule type="colorScale" priority="195">
      <colorScale>
        <cfvo type="min"/>
        <cfvo type="percentile" val="50"/>
        <cfvo type="max"/>
        <color rgb="FF63BE7B"/>
        <color rgb="FFFFEB84"/>
        <color rgb="FFF8696B"/>
      </colorScale>
    </cfRule>
  </conditionalFormatting>
  <conditionalFormatting sqref="H65:J65">
    <cfRule type="colorScale" priority="194">
      <colorScale>
        <cfvo type="min"/>
        <cfvo type="percentile" val="50"/>
        <cfvo type="max"/>
        <color rgb="FF63BE7B"/>
        <color rgb="FFFFEB84"/>
        <color rgb="FFF8696B"/>
      </colorScale>
    </cfRule>
  </conditionalFormatting>
  <conditionalFormatting sqref="H66:J66">
    <cfRule type="colorScale" priority="193">
      <colorScale>
        <cfvo type="min"/>
        <cfvo type="percentile" val="50"/>
        <cfvo type="max"/>
        <color rgb="FF63BE7B"/>
        <color rgb="FFFFEB84"/>
        <color rgb="FFF8696B"/>
      </colorScale>
    </cfRule>
  </conditionalFormatting>
  <conditionalFormatting sqref="H67:J67">
    <cfRule type="colorScale" priority="192">
      <colorScale>
        <cfvo type="min"/>
        <cfvo type="percentile" val="50"/>
        <cfvo type="max"/>
        <color rgb="FF63BE7B"/>
        <color rgb="FFFFEB84"/>
        <color rgb="FFF8696B"/>
      </colorScale>
    </cfRule>
  </conditionalFormatting>
  <conditionalFormatting sqref="H68:J68">
    <cfRule type="colorScale" priority="191">
      <colorScale>
        <cfvo type="min"/>
        <cfvo type="percentile" val="50"/>
        <cfvo type="max"/>
        <color rgb="FF63BE7B"/>
        <color rgb="FFFFEB84"/>
        <color rgb="FFF8696B"/>
      </colorScale>
    </cfRule>
  </conditionalFormatting>
  <conditionalFormatting sqref="H69:J69">
    <cfRule type="colorScale" priority="189">
      <colorScale>
        <cfvo type="min"/>
        <cfvo type="percentile" val="50"/>
        <cfvo type="max"/>
        <color rgb="FF63BE7B"/>
        <color rgb="FFFFEB84"/>
        <color rgb="FFF8696B"/>
      </colorScale>
    </cfRule>
  </conditionalFormatting>
  <conditionalFormatting sqref="H70:J70">
    <cfRule type="colorScale" priority="188">
      <colorScale>
        <cfvo type="min"/>
        <cfvo type="percentile" val="50"/>
        <cfvo type="max"/>
        <color rgb="FF63BE7B"/>
        <color rgb="FFFFEB84"/>
        <color rgb="FFF8696B"/>
      </colorScale>
    </cfRule>
  </conditionalFormatting>
  <conditionalFormatting sqref="H71:J71">
    <cfRule type="colorScale" priority="187">
      <colorScale>
        <cfvo type="min"/>
        <cfvo type="percentile" val="50"/>
        <cfvo type="max"/>
        <color rgb="FF63BE7B"/>
        <color rgb="FFFFEB84"/>
        <color rgb="FFF8696B"/>
      </colorScale>
    </cfRule>
  </conditionalFormatting>
  <conditionalFormatting sqref="H72:J72">
    <cfRule type="colorScale" priority="186">
      <colorScale>
        <cfvo type="min"/>
        <cfvo type="percentile" val="50"/>
        <cfvo type="max"/>
        <color rgb="FF63BE7B"/>
        <color rgb="FFFFEB84"/>
        <color rgb="FFF8696B"/>
      </colorScale>
    </cfRule>
  </conditionalFormatting>
  <conditionalFormatting sqref="H73:J73">
    <cfRule type="colorScale" priority="185">
      <colorScale>
        <cfvo type="min"/>
        <cfvo type="percentile" val="50"/>
        <cfvo type="max"/>
        <color rgb="FF63BE7B"/>
        <color rgb="FFFFEB84"/>
        <color rgb="FFF8696B"/>
      </colorScale>
    </cfRule>
  </conditionalFormatting>
  <conditionalFormatting sqref="H74:J74">
    <cfRule type="colorScale" priority="184">
      <colorScale>
        <cfvo type="min"/>
        <cfvo type="percentile" val="50"/>
        <cfvo type="max"/>
        <color rgb="FF63BE7B"/>
        <color rgb="FFFFEB84"/>
        <color rgb="FFF8696B"/>
      </colorScale>
    </cfRule>
  </conditionalFormatting>
  <conditionalFormatting sqref="H75:J75">
    <cfRule type="colorScale" priority="183">
      <colorScale>
        <cfvo type="min"/>
        <cfvo type="percentile" val="50"/>
        <cfvo type="max"/>
        <color rgb="FF63BE7B"/>
        <color rgb="FFFFEB84"/>
        <color rgb="FFF8696B"/>
      </colorScale>
    </cfRule>
  </conditionalFormatting>
  <conditionalFormatting sqref="H76:J76">
    <cfRule type="colorScale" priority="182">
      <colorScale>
        <cfvo type="min"/>
        <cfvo type="percentile" val="50"/>
        <cfvo type="max"/>
        <color rgb="FF63BE7B"/>
        <color rgb="FFFFEB84"/>
        <color rgb="FFF8696B"/>
      </colorScale>
    </cfRule>
  </conditionalFormatting>
  <conditionalFormatting sqref="H77:J77">
    <cfRule type="colorScale" priority="181">
      <colorScale>
        <cfvo type="min"/>
        <cfvo type="percentile" val="50"/>
        <cfvo type="max"/>
        <color rgb="FF63BE7B"/>
        <color rgb="FFFFEB84"/>
        <color rgb="FFF8696B"/>
      </colorScale>
    </cfRule>
  </conditionalFormatting>
  <conditionalFormatting sqref="H78:J78">
    <cfRule type="colorScale" priority="180">
      <colorScale>
        <cfvo type="min"/>
        <cfvo type="percentile" val="50"/>
        <cfvo type="max"/>
        <color rgb="FF63BE7B"/>
        <color rgb="FFFFEB84"/>
        <color rgb="FFF8696B"/>
      </colorScale>
    </cfRule>
  </conditionalFormatting>
  <conditionalFormatting sqref="H79:J79">
    <cfRule type="colorScale" priority="179">
      <colorScale>
        <cfvo type="min"/>
        <cfvo type="percentile" val="50"/>
        <cfvo type="max"/>
        <color rgb="FF63BE7B"/>
        <color rgb="FFFFEB84"/>
        <color rgb="FFF8696B"/>
      </colorScale>
    </cfRule>
  </conditionalFormatting>
  <conditionalFormatting sqref="H80:J80">
    <cfRule type="colorScale" priority="178">
      <colorScale>
        <cfvo type="min"/>
        <cfvo type="percentile" val="50"/>
        <cfvo type="max"/>
        <color rgb="FF63BE7B"/>
        <color rgb="FFFFEB84"/>
        <color rgb="FFF8696B"/>
      </colorScale>
    </cfRule>
  </conditionalFormatting>
  <conditionalFormatting sqref="H81:J81">
    <cfRule type="colorScale" priority="177">
      <colorScale>
        <cfvo type="min"/>
        <cfvo type="percentile" val="50"/>
        <cfvo type="max"/>
        <color rgb="FF63BE7B"/>
        <color rgb="FFFFEB84"/>
        <color rgb="FFF8696B"/>
      </colorScale>
    </cfRule>
  </conditionalFormatting>
  <conditionalFormatting sqref="H82:J82">
    <cfRule type="colorScale" priority="176">
      <colorScale>
        <cfvo type="min"/>
        <cfvo type="percentile" val="50"/>
        <cfvo type="max"/>
        <color rgb="FF63BE7B"/>
        <color rgb="FFFFEB84"/>
        <color rgb="FFF8696B"/>
      </colorScale>
    </cfRule>
  </conditionalFormatting>
  <conditionalFormatting sqref="H83:J83">
    <cfRule type="colorScale" priority="175">
      <colorScale>
        <cfvo type="min"/>
        <cfvo type="percentile" val="50"/>
        <cfvo type="max"/>
        <color rgb="FF63BE7B"/>
        <color rgb="FFFFEB84"/>
        <color rgb="FFF8696B"/>
      </colorScale>
    </cfRule>
  </conditionalFormatting>
  <conditionalFormatting sqref="H84:J84">
    <cfRule type="colorScale" priority="173">
      <colorScale>
        <cfvo type="min"/>
        <cfvo type="percentile" val="50"/>
        <cfvo type="max"/>
        <color rgb="FF63BE7B"/>
        <color rgb="FFFFEB84"/>
        <color rgb="FFF8696B"/>
      </colorScale>
    </cfRule>
  </conditionalFormatting>
  <conditionalFormatting sqref="H85:J85">
    <cfRule type="colorScale" priority="172">
      <colorScale>
        <cfvo type="min"/>
        <cfvo type="percentile" val="50"/>
        <cfvo type="max"/>
        <color rgb="FF63BE7B"/>
        <color rgb="FFFFEB84"/>
        <color rgb="FFF8696B"/>
      </colorScale>
    </cfRule>
  </conditionalFormatting>
  <conditionalFormatting sqref="H86:J86">
    <cfRule type="colorScale" priority="171">
      <colorScale>
        <cfvo type="min"/>
        <cfvo type="percentile" val="50"/>
        <cfvo type="max"/>
        <color rgb="FF63BE7B"/>
        <color rgb="FFFFEB84"/>
        <color rgb="FFF8696B"/>
      </colorScale>
    </cfRule>
  </conditionalFormatting>
  <conditionalFormatting sqref="H87:J87">
    <cfRule type="colorScale" priority="170">
      <colorScale>
        <cfvo type="min"/>
        <cfvo type="percentile" val="50"/>
        <cfvo type="max"/>
        <color rgb="FF63BE7B"/>
        <color rgb="FFFFEB84"/>
        <color rgb="FFF8696B"/>
      </colorScale>
    </cfRule>
  </conditionalFormatting>
  <conditionalFormatting sqref="H88:J88">
    <cfRule type="colorScale" priority="169">
      <colorScale>
        <cfvo type="min"/>
        <cfvo type="percentile" val="50"/>
        <cfvo type="max"/>
        <color rgb="FF63BE7B"/>
        <color rgb="FFFFEB84"/>
        <color rgb="FFF8696B"/>
      </colorScale>
    </cfRule>
  </conditionalFormatting>
  <conditionalFormatting sqref="H89:J89">
    <cfRule type="colorScale" priority="168">
      <colorScale>
        <cfvo type="min"/>
        <cfvo type="percentile" val="50"/>
        <cfvo type="max"/>
        <color rgb="FF63BE7B"/>
        <color rgb="FFFFEB84"/>
        <color rgb="FFF8696B"/>
      </colorScale>
    </cfRule>
  </conditionalFormatting>
  <conditionalFormatting sqref="H90:J90">
    <cfRule type="colorScale" priority="167">
      <colorScale>
        <cfvo type="min"/>
        <cfvo type="percentile" val="50"/>
        <cfvo type="max"/>
        <color rgb="FF63BE7B"/>
        <color rgb="FFFFEB84"/>
        <color rgb="FFF8696B"/>
      </colorScale>
    </cfRule>
  </conditionalFormatting>
  <conditionalFormatting sqref="H91:J91">
    <cfRule type="colorScale" priority="166">
      <colorScale>
        <cfvo type="min"/>
        <cfvo type="percentile" val="50"/>
        <cfvo type="max"/>
        <color rgb="FF63BE7B"/>
        <color rgb="FFFFEB84"/>
        <color rgb="FFF8696B"/>
      </colorScale>
    </cfRule>
  </conditionalFormatting>
  <conditionalFormatting sqref="H92:J92">
    <cfRule type="colorScale" priority="165">
      <colorScale>
        <cfvo type="min"/>
        <cfvo type="percentile" val="50"/>
        <cfvo type="max"/>
        <color rgb="FF63BE7B"/>
        <color rgb="FFFFEB84"/>
        <color rgb="FFF8696B"/>
      </colorScale>
    </cfRule>
  </conditionalFormatting>
  <conditionalFormatting sqref="H93:J93">
    <cfRule type="colorScale" priority="164">
      <colorScale>
        <cfvo type="min"/>
        <cfvo type="percentile" val="50"/>
        <cfvo type="max"/>
        <color rgb="FF63BE7B"/>
        <color rgb="FFFFEB84"/>
        <color rgb="FFF8696B"/>
      </colorScale>
    </cfRule>
  </conditionalFormatting>
  <conditionalFormatting sqref="H94:J94">
    <cfRule type="colorScale" priority="163">
      <colorScale>
        <cfvo type="min"/>
        <cfvo type="percentile" val="50"/>
        <cfvo type="max"/>
        <color rgb="FF63BE7B"/>
        <color rgb="FFFFEB84"/>
        <color rgb="FFF8696B"/>
      </colorScale>
    </cfRule>
  </conditionalFormatting>
  <conditionalFormatting sqref="H95:J95">
    <cfRule type="colorScale" priority="162">
      <colorScale>
        <cfvo type="min"/>
        <cfvo type="percentile" val="50"/>
        <cfvo type="max"/>
        <color rgb="FF63BE7B"/>
        <color rgb="FFFFEB84"/>
        <color rgb="FFF8696B"/>
      </colorScale>
    </cfRule>
  </conditionalFormatting>
  <conditionalFormatting sqref="H96:J96">
    <cfRule type="colorScale" priority="161">
      <colorScale>
        <cfvo type="min"/>
        <cfvo type="percentile" val="50"/>
        <cfvo type="max"/>
        <color rgb="FF63BE7B"/>
        <color rgb="FFFFEB84"/>
        <color rgb="FFF8696B"/>
      </colorScale>
    </cfRule>
  </conditionalFormatting>
  <conditionalFormatting sqref="H97:J97">
    <cfRule type="colorScale" priority="160">
      <colorScale>
        <cfvo type="min"/>
        <cfvo type="percentile" val="50"/>
        <cfvo type="max"/>
        <color rgb="FF63BE7B"/>
        <color rgb="FFFFEB84"/>
        <color rgb="FFF8696B"/>
      </colorScale>
    </cfRule>
  </conditionalFormatting>
  <conditionalFormatting sqref="H98:J98">
    <cfRule type="colorScale" priority="159">
      <colorScale>
        <cfvo type="min"/>
        <cfvo type="percentile" val="50"/>
        <cfvo type="max"/>
        <color rgb="FF63BE7B"/>
        <color rgb="FFFFEB84"/>
        <color rgb="FFF8696B"/>
      </colorScale>
    </cfRule>
  </conditionalFormatting>
  <conditionalFormatting sqref="H99:J99">
    <cfRule type="colorScale" priority="158">
      <colorScale>
        <cfvo type="min"/>
        <cfvo type="percentile" val="50"/>
        <cfvo type="max"/>
        <color rgb="FF63BE7B"/>
        <color rgb="FFFFEB84"/>
        <color rgb="FFF8696B"/>
      </colorScale>
    </cfRule>
  </conditionalFormatting>
  <conditionalFormatting sqref="H100:J100">
    <cfRule type="colorScale" priority="157">
      <colorScale>
        <cfvo type="min"/>
        <cfvo type="percentile" val="50"/>
        <cfvo type="max"/>
        <color rgb="FF63BE7B"/>
        <color rgb="FFFFEB84"/>
        <color rgb="FFF8696B"/>
      </colorScale>
    </cfRule>
  </conditionalFormatting>
  <conditionalFormatting sqref="H101:J101">
    <cfRule type="colorScale" priority="156">
      <colorScale>
        <cfvo type="min"/>
        <cfvo type="percentile" val="50"/>
        <cfvo type="max"/>
        <color rgb="FF63BE7B"/>
        <color rgb="FFFFEB84"/>
        <color rgb="FFF8696B"/>
      </colorScale>
    </cfRule>
  </conditionalFormatting>
  <conditionalFormatting sqref="H102:J102">
    <cfRule type="colorScale" priority="155">
      <colorScale>
        <cfvo type="min"/>
        <cfvo type="percentile" val="50"/>
        <cfvo type="max"/>
        <color rgb="FF63BE7B"/>
        <color rgb="FFFFEB84"/>
        <color rgb="FFF8696B"/>
      </colorScale>
    </cfRule>
  </conditionalFormatting>
  <conditionalFormatting sqref="H103:J103">
    <cfRule type="colorScale" priority="154">
      <colorScale>
        <cfvo type="min"/>
        <cfvo type="percentile" val="50"/>
        <cfvo type="max"/>
        <color rgb="FF63BE7B"/>
        <color rgb="FFFFEB84"/>
        <color rgb="FFF8696B"/>
      </colorScale>
    </cfRule>
  </conditionalFormatting>
  <conditionalFormatting sqref="H104:J104">
    <cfRule type="colorScale" priority="153">
      <colorScale>
        <cfvo type="min"/>
        <cfvo type="percentile" val="50"/>
        <cfvo type="max"/>
        <color rgb="FF63BE7B"/>
        <color rgb="FFFFEB84"/>
        <color rgb="FFF8696B"/>
      </colorScale>
    </cfRule>
  </conditionalFormatting>
  <conditionalFormatting sqref="H105:J105">
    <cfRule type="colorScale" priority="152">
      <colorScale>
        <cfvo type="min"/>
        <cfvo type="percentile" val="50"/>
        <cfvo type="max"/>
        <color rgb="FF63BE7B"/>
        <color rgb="FFFFEB84"/>
        <color rgb="FFF8696B"/>
      </colorScale>
    </cfRule>
  </conditionalFormatting>
  <conditionalFormatting sqref="H106:J106">
    <cfRule type="colorScale" priority="151">
      <colorScale>
        <cfvo type="min"/>
        <cfvo type="percentile" val="50"/>
        <cfvo type="max"/>
        <color rgb="FF63BE7B"/>
        <color rgb="FFFFEB84"/>
        <color rgb="FFF8696B"/>
      </colorScale>
    </cfRule>
  </conditionalFormatting>
  <conditionalFormatting sqref="H107:J107">
    <cfRule type="colorScale" priority="150">
      <colorScale>
        <cfvo type="min"/>
        <cfvo type="percentile" val="50"/>
        <cfvo type="max"/>
        <color rgb="FF63BE7B"/>
        <color rgb="FFFFEB84"/>
        <color rgb="FFF8696B"/>
      </colorScale>
    </cfRule>
  </conditionalFormatting>
  <conditionalFormatting sqref="H108:J108">
    <cfRule type="colorScale" priority="149">
      <colorScale>
        <cfvo type="min"/>
        <cfvo type="percentile" val="50"/>
        <cfvo type="max"/>
        <color rgb="FF63BE7B"/>
        <color rgb="FFFFEB84"/>
        <color rgb="FFF8696B"/>
      </colorScale>
    </cfRule>
  </conditionalFormatting>
  <conditionalFormatting sqref="H109:J109">
    <cfRule type="colorScale" priority="148">
      <colorScale>
        <cfvo type="min"/>
        <cfvo type="percentile" val="50"/>
        <cfvo type="max"/>
        <color rgb="FF63BE7B"/>
        <color rgb="FFFFEB84"/>
        <color rgb="FFF8696B"/>
      </colorScale>
    </cfRule>
  </conditionalFormatting>
  <conditionalFormatting sqref="H110:J110">
    <cfRule type="colorScale" priority="147">
      <colorScale>
        <cfvo type="min"/>
        <cfvo type="percentile" val="50"/>
        <cfvo type="max"/>
        <color rgb="FF63BE7B"/>
        <color rgb="FFFFEB84"/>
        <color rgb="FFF8696B"/>
      </colorScale>
    </cfRule>
  </conditionalFormatting>
  <conditionalFormatting sqref="H111:J111">
    <cfRule type="colorScale" priority="146">
      <colorScale>
        <cfvo type="min"/>
        <cfvo type="percentile" val="50"/>
        <cfvo type="max"/>
        <color rgb="FF63BE7B"/>
        <color rgb="FFFFEB84"/>
        <color rgb="FFF8696B"/>
      </colorScale>
    </cfRule>
  </conditionalFormatting>
  <conditionalFormatting sqref="H112:J112">
    <cfRule type="colorScale" priority="145">
      <colorScale>
        <cfvo type="min"/>
        <cfvo type="percentile" val="50"/>
        <cfvo type="max"/>
        <color rgb="FF63BE7B"/>
        <color rgb="FFFFEB84"/>
        <color rgb="FFF8696B"/>
      </colorScale>
    </cfRule>
  </conditionalFormatting>
  <conditionalFormatting sqref="H113:J113">
    <cfRule type="colorScale" priority="144">
      <colorScale>
        <cfvo type="min"/>
        <cfvo type="percentile" val="50"/>
        <cfvo type="max"/>
        <color rgb="FF63BE7B"/>
        <color rgb="FFFFEB84"/>
        <color rgb="FFF8696B"/>
      </colorScale>
    </cfRule>
  </conditionalFormatting>
  <conditionalFormatting sqref="H114:J114">
    <cfRule type="colorScale" priority="143">
      <colorScale>
        <cfvo type="min"/>
        <cfvo type="percentile" val="50"/>
        <cfvo type="max"/>
        <color rgb="FF63BE7B"/>
        <color rgb="FFFFEB84"/>
        <color rgb="FFF8696B"/>
      </colorScale>
    </cfRule>
  </conditionalFormatting>
  <conditionalFormatting sqref="H115:J115">
    <cfRule type="colorScale" priority="142">
      <colorScale>
        <cfvo type="min"/>
        <cfvo type="percentile" val="50"/>
        <cfvo type="max"/>
        <color rgb="FF63BE7B"/>
        <color rgb="FFFFEB84"/>
        <color rgb="FFF8696B"/>
      </colorScale>
    </cfRule>
  </conditionalFormatting>
  <conditionalFormatting sqref="H116:J116">
    <cfRule type="colorScale" priority="141">
      <colorScale>
        <cfvo type="min"/>
        <cfvo type="percentile" val="50"/>
        <cfvo type="max"/>
        <color rgb="FF63BE7B"/>
        <color rgb="FFFFEB84"/>
        <color rgb="FFF8696B"/>
      </colorScale>
    </cfRule>
  </conditionalFormatting>
  <conditionalFormatting sqref="H117:J117">
    <cfRule type="colorScale" priority="140">
      <colorScale>
        <cfvo type="min"/>
        <cfvo type="percentile" val="50"/>
        <cfvo type="max"/>
        <color rgb="FF63BE7B"/>
        <color rgb="FFFFEB84"/>
        <color rgb="FFF8696B"/>
      </colorScale>
    </cfRule>
  </conditionalFormatting>
  <conditionalFormatting sqref="H118:J118">
    <cfRule type="colorScale" priority="139">
      <colorScale>
        <cfvo type="min"/>
        <cfvo type="percentile" val="50"/>
        <cfvo type="max"/>
        <color rgb="FF63BE7B"/>
        <color rgb="FFFFEB84"/>
        <color rgb="FFF8696B"/>
      </colorScale>
    </cfRule>
  </conditionalFormatting>
  <conditionalFormatting sqref="H119:J119">
    <cfRule type="colorScale" priority="138">
      <colorScale>
        <cfvo type="min"/>
        <cfvo type="percentile" val="50"/>
        <cfvo type="max"/>
        <color rgb="FF63BE7B"/>
        <color rgb="FFFFEB84"/>
        <color rgb="FFF8696B"/>
      </colorScale>
    </cfRule>
  </conditionalFormatting>
  <conditionalFormatting sqref="H120:J120">
    <cfRule type="colorScale" priority="137">
      <colorScale>
        <cfvo type="min"/>
        <cfvo type="percentile" val="50"/>
        <cfvo type="max"/>
        <color rgb="FF63BE7B"/>
        <color rgb="FFFFEB84"/>
        <color rgb="FFF8696B"/>
      </colorScale>
    </cfRule>
  </conditionalFormatting>
  <conditionalFormatting sqref="H121:J121">
    <cfRule type="colorScale" priority="136">
      <colorScale>
        <cfvo type="min"/>
        <cfvo type="percentile" val="50"/>
        <cfvo type="max"/>
        <color rgb="FF63BE7B"/>
        <color rgb="FFFFEB84"/>
        <color rgb="FFF8696B"/>
      </colorScale>
    </cfRule>
  </conditionalFormatting>
  <conditionalFormatting sqref="H122:J122">
    <cfRule type="colorScale" priority="135">
      <colorScale>
        <cfvo type="min"/>
        <cfvo type="percentile" val="50"/>
        <cfvo type="max"/>
        <color rgb="FF63BE7B"/>
        <color rgb="FFFFEB84"/>
        <color rgb="FFF8696B"/>
      </colorScale>
    </cfRule>
  </conditionalFormatting>
  <conditionalFormatting sqref="H123:J123">
    <cfRule type="colorScale" priority="134">
      <colorScale>
        <cfvo type="min"/>
        <cfvo type="percentile" val="50"/>
        <cfvo type="max"/>
        <color rgb="FF63BE7B"/>
        <color rgb="FFFFEB84"/>
        <color rgb="FFF8696B"/>
      </colorScale>
    </cfRule>
  </conditionalFormatting>
  <conditionalFormatting sqref="H124:J124">
    <cfRule type="colorScale" priority="133">
      <colorScale>
        <cfvo type="min"/>
        <cfvo type="percentile" val="50"/>
        <cfvo type="max"/>
        <color rgb="FF63BE7B"/>
        <color rgb="FFFFEB84"/>
        <color rgb="FFF8696B"/>
      </colorScale>
    </cfRule>
  </conditionalFormatting>
  <conditionalFormatting sqref="H125:J125">
    <cfRule type="colorScale" priority="132">
      <colorScale>
        <cfvo type="min"/>
        <cfvo type="percentile" val="50"/>
        <cfvo type="max"/>
        <color rgb="FF63BE7B"/>
        <color rgb="FFFFEB84"/>
        <color rgb="FFF8696B"/>
      </colorScale>
    </cfRule>
  </conditionalFormatting>
  <conditionalFormatting sqref="H126:J126">
    <cfRule type="colorScale" priority="131">
      <colorScale>
        <cfvo type="min"/>
        <cfvo type="percentile" val="50"/>
        <cfvo type="max"/>
        <color rgb="FF63BE7B"/>
        <color rgb="FFFFEB84"/>
        <color rgb="FFF8696B"/>
      </colorScale>
    </cfRule>
  </conditionalFormatting>
  <conditionalFormatting sqref="H127:J127">
    <cfRule type="colorScale" priority="130">
      <colorScale>
        <cfvo type="min"/>
        <cfvo type="percentile" val="50"/>
        <cfvo type="max"/>
        <color rgb="FF63BE7B"/>
        <color rgb="FFFFEB84"/>
        <color rgb="FFF8696B"/>
      </colorScale>
    </cfRule>
  </conditionalFormatting>
  <conditionalFormatting sqref="H128:J128">
    <cfRule type="colorScale" priority="129">
      <colorScale>
        <cfvo type="min"/>
        <cfvo type="percentile" val="50"/>
        <cfvo type="max"/>
        <color rgb="FF63BE7B"/>
        <color rgb="FFFFEB84"/>
        <color rgb="FFF8696B"/>
      </colorScale>
    </cfRule>
  </conditionalFormatting>
  <conditionalFormatting sqref="H129:J129">
    <cfRule type="colorScale" priority="128">
      <colorScale>
        <cfvo type="min"/>
        <cfvo type="percentile" val="50"/>
        <cfvo type="max"/>
        <color rgb="FF63BE7B"/>
        <color rgb="FFFFEB84"/>
        <color rgb="FFF8696B"/>
      </colorScale>
    </cfRule>
  </conditionalFormatting>
  <conditionalFormatting sqref="H130:J130">
    <cfRule type="colorScale" priority="127">
      <colorScale>
        <cfvo type="min"/>
        <cfvo type="percentile" val="50"/>
        <cfvo type="max"/>
        <color rgb="FF63BE7B"/>
        <color rgb="FFFFEB84"/>
        <color rgb="FFF8696B"/>
      </colorScale>
    </cfRule>
  </conditionalFormatting>
  <conditionalFormatting sqref="H131:J131">
    <cfRule type="colorScale" priority="126">
      <colorScale>
        <cfvo type="min"/>
        <cfvo type="percentile" val="50"/>
        <cfvo type="max"/>
        <color rgb="FF63BE7B"/>
        <color rgb="FFFFEB84"/>
        <color rgb="FFF8696B"/>
      </colorScale>
    </cfRule>
  </conditionalFormatting>
  <conditionalFormatting sqref="H132:J132">
    <cfRule type="colorScale" priority="125">
      <colorScale>
        <cfvo type="min"/>
        <cfvo type="percentile" val="50"/>
        <cfvo type="max"/>
        <color rgb="FF63BE7B"/>
        <color rgb="FFFFEB84"/>
        <color rgb="FFF8696B"/>
      </colorScale>
    </cfRule>
  </conditionalFormatting>
  <conditionalFormatting sqref="H133:J133">
    <cfRule type="colorScale" priority="124">
      <colorScale>
        <cfvo type="min"/>
        <cfvo type="percentile" val="50"/>
        <cfvo type="max"/>
        <color rgb="FF63BE7B"/>
        <color rgb="FFFFEB84"/>
        <color rgb="FFF8696B"/>
      </colorScale>
    </cfRule>
  </conditionalFormatting>
  <conditionalFormatting sqref="H134:J134">
    <cfRule type="colorScale" priority="123">
      <colorScale>
        <cfvo type="min"/>
        <cfvo type="percentile" val="50"/>
        <cfvo type="max"/>
        <color rgb="FF63BE7B"/>
        <color rgb="FFFFEB84"/>
        <color rgb="FFF8696B"/>
      </colorScale>
    </cfRule>
  </conditionalFormatting>
  <conditionalFormatting sqref="H135:J135">
    <cfRule type="colorScale" priority="122">
      <colorScale>
        <cfvo type="min"/>
        <cfvo type="percentile" val="50"/>
        <cfvo type="max"/>
        <color rgb="FF63BE7B"/>
        <color rgb="FFFFEB84"/>
        <color rgb="FFF8696B"/>
      </colorScale>
    </cfRule>
  </conditionalFormatting>
  <conditionalFormatting sqref="H136:J136">
    <cfRule type="colorScale" priority="121">
      <colorScale>
        <cfvo type="min"/>
        <cfvo type="percentile" val="50"/>
        <cfvo type="max"/>
        <color rgb="FF63BE7B"/>
        <color rgb="FFFFEB84"/>
        <color rgb="FFF8696B"/>
      </colorScale>
    </cfRule>
  </conditionalFormatting>
  <conditionalFormatting sqref="H137:J137">
    <cfRule type="colorScale" priority="120">
      <colorScale>
        <cfvo type="min"/>
        <cfvo type="percentile" val="50"/>
        <cfvo type="max"/>
        <color rgb="FF63BE7B"/>
        <color rgb="FFFFEB84"/>
        <color rgb="FFF8696B"/>
      </colorScale>
    </cfRule>
  </conditionalFormatting>
  <conditionalFormatting sqref="H138:J138">
    <cfRule type="colorScale" priority="119">
      <colorScale>
        <cfvo type="min"/>
        <cfvo type="percentile" val="50"/>
        <cfvo type="max"/>
        <color rgb="FF63BE7B"/>
        <color rgb="FFFFEB84"/>
        <color rgb="FFF8696B"/>
      </colorScale>
    </cfRule>
  </conditionalFormatting>
  <conditionalFormatting sqref="H139:J139">
    <cfRule type="colorScale" priority="118">
      <colorScale>
        <cfvo type="min"/>
        <cfvo type="percentile" val="50"/>
        <cfvo type="max"/>
        <color rgb="FF63BE7B"/>
        <color rgb="FFFFEB84"/>
        <color rgb="FFF8696B"/>
      </colorScale>
    </cfRule>
  </conditionalFormatting>
  <conditionalFormatting sqref="H140:J140">
    <cfRule type="colorScale" priority="117">
      <colorScale>
        <cfvo type="min"/>
        <cfvo type="percentile" val="50"/>
        <cfvo type="max"/>
        <color rgb="FF63BE7B"/>
        <color rgb="FFFFEB84"/>
        <color rgb="FFF8696B"/>
      </colorScale>
    </cfRule>
  </conditionalFormatting>
  <conditionalFormatting sqref="H141:J141">
    <cfRule type="colorScale" priority="116">
      <colorScale>
        <cfvo type="min"/>
        <cfvo type="percentile" val="50"/>
        <cfvo type="max"/>
        <color rgb="FF63BE7B"/>
        <color rgb="FFFFEB84"/>
        <color rgb="FFF8696B"/>
      </colorScale>
    </cfRule>
  </conditionalFormatting>
  <conditionalFormatting sqref="H142:J142">
    <cfRule type="colorScale" priority="115">
      <colorScale>
        <cfvo type="min"/>
        <cfvo type="percentile" val="50"/>
        <cfvo type="max"/>
        <color rgb="FF63BE7B"/>
        <color rgb="FFFFEB84"/>
        <color rgb="FFF8696B"/>
      </colorScale>
    </cfRule>
  </conditionalFormatting>
  <conditionalFormatting sqref="H143:J143">
    <cfRule type="colorScale" priority="114">
      <colorScale>
        <cfvo type="min"/>
        <cfvo type="percentile" val="50"/>
        <cfvo type="max"/>
        <color rgb="FF63BE7B"/>
        <color rgb="FFFFEB84"/>
        <color rgb="FFF8696B"/>
      </colorScale>
    </cfRule>
  </conditionalFormatting>
  <conditionalFormatting sqref="H144:J144">
    <cfRule type="colorScale" priority="113">
      <colorScale>
        <cfvo type="min"/>
        <cfvo type="percentile" val="50"/>
        <cfvo type="max"/>
        <color rgb="FF63BE7B"/>
        <color rgb="FFFFEB84"/>
        <color rgb="FFF8696B"/>
      </colorScale>
    </cfRule>
  </conditionalFormatting>
  <conditionalFormatting sqref="H145:J145">
    <cfRule type="colorScale" priority="112">
      <colorScale>
        <cfvo type="min"/>
        <cfvo type="percentile" val="50"/>
        <cfvo type="max"/>
        <color rgb="FF63BE7B"/>
        <color rgb="FFFFEB84"/>
        <color rgb="FFF8696B"/>
      </colorScale>
    </cfRule>
  </conditionalFormatting>
  <conditionalFormatting sqref="H146:J146">
    <cfRule type="colorScale" priority="111">
      <colorScale>
        <cfvo type="min"/>
        <cfvo type="percentile" val="50"/>
        <cfvo type="max"/>
        <color rgb="FF63BE7B"/>
        <color rgb="FFFFEB84"/>
        <color rgb="FFF8696B"/>
      </colorScale>
    </cfRule>
  </conditionalFormatting>
  <conditionalFormatting sqref="H147:J147">
    <cfRule type="colorScale" priority="110">
      <colorScale>
        <cfvo type="min"/>
        <cfvo type="percentile" val="50"/>
        <cfvo type="max"/>
        <color rgb="FF63BE7B"/>
        <color rgb="FFFFEB84"/>
        <color rgb="FFF8696B"/>
      </colorScale>
    </cfRule>
  </conditionalFormatting>
  <conditionalFormatting sqref="H148:J148">
    <cfRule type="colorScale" priority="109">
      <colorScale>
        <cfvo type="min"/>
        <cfvo type="percentile" val="50"/>
        <cfvo type="max"/>
        <color rgb="FF63BE7B"/>
        <color rgb="FFFFEB84"/>
        <color rgb="FFF8696B"/>
      </colorScale>
    </cfRule>
  </conditionalFormatting>
  <conditionalFormatting sqref="H149:J149">
    <cfRule type="colorScale" priority="108">
      <colorScale>
        <cfvo type="min"/>
        <cfvo type="percentile" val="50"/>
        <cfvo type="max"/>
        <color rgb="FF63BE7B"/>
        <color rgb="FFFFEB84"/>
        <color rgb="FFF8696B"/>
      </colorScale>
    </cfRule>
  </conditionalFormatting>
  <conditionalFormatting sqref="H150:J150">
    <cfRule type="colorScale" priority="107">
      <colorScale>
        <cfvo type="min"/>
        <cfvo type="percentile" val="50"/>
        <cfvo type="max"/>
        <color rgb="FF63BE7B"/>
        <color rgb="FFFFEB84"/>
        <color rgb="FFF8696B"/>
      </colorScale>
    </cfRule>
  </conditionalFormatting>
  <conditionalFormatting sqref="H151:J151">
    <cfRule type="colorScale" priority="106">
      <colorScale>
        <cfvo type="min"/>
        <cfvo type="percentile" val="50"/>
        <cfvo type="max"/>
        <color rgb="FF63BE7B"/>
        <color rgb="FFFFEB84"/>
        <color rgb="FFF8696B"/>
      </colorScale>
    </cfRule>
  </conditionalFormatting>
  <conditionalFormatting sqref="H152:J152">
    <cfRule type="colorScale" priority="105">
      <colorScale>
        <cfvo type="min"/>
        <cfvo type="percentile" val="50"/>
        <cfvo type="max"/>
        <color rgb="FF63BE7B"/>
        <color rgb="FFFFEB84"/>
        <color rgb="FFF8696B"/>
      </colorScale>
    </cfRule>
  </conditionalFormatting>
  <conditionalFormatting sqref="H153:J153">
    <cfRule type="colorScale" priority="104">
      <colorScale>
        <cfvo type="min"/>
        <cfvo type="percentile" val="50"/>
        <cfvo type="max"/>
        <color rgb="FF63BE7B"/>
        <color rgb="FFFFEB84"/>
        <color rgb="FFF8696B"/>
      </colorScale>
    </cfRule>
  </conditionalFormatting>
  <conditionalFormatting sqref="H154:J154">
    <cfRule type="colorScale" priority="103">
      <colorScale>
        <cfvo type="min"/>
        <cfvo type="percentile" val="50"/>
        <cfvo type="max"/>
        <color rgb="FF63BE7B"/>
        <color rgb="FFFFEB84"/>
        <color rgb="FFF8696B"/>
      </colorScale>
    </cfRule>
  </conditionalFormatting>
  <conditionalFormatting sqref="H155:J155">
    <cfRule type="colorScale" priority="102">
      <colorScale>
        <cfvo type="min"/>
        <cfvo type="percentile" val="50"/>
        <cfvo type="max"/>
        <color rgb="FF63BE7B"/>
        <color rgb="FFFFEB84"/>
        <color rgb="FFF8696B"/>
      </colorScale>
    </cfRule>
  </conditionalFormatting>
  <conditionalFormatting sqref="H156:J156">
    <cfRule type="colorScale" priority="101">
      <colorScale>
        <cfvo type="min"/>
        <cfvo type="percentile" val="50"/>
        <cfvo type="max"/>
        <color rgb="FF63BE7B"/>
        <color rgb="FFFFEB84"/>
        <color rgb="FFF8696B"/>
      </colorScale>
    </cfRule>
  </conditionalFormatting>
  <conditionalFormatting sqref="H157:J157">
    <cfRule type="colorScale" priority="100">
      <colorScale>
        <cfvo type="min"/>
        <cfvo type="percentile" val="50"/>
        <cfvo type="max"/>
        <color rgb="FF63BE7B"/>
        <color rgb="FFFFEB84"/>
        <color rgb="FFF8696B"/>
      </colorScale>
    </cfRule>
  </conditionalFormatting>
  <conditionalFormatting sqref="H158:J158">
    <cfRule type="colorScale" priority="99">
      <colorScale>
        <cfvo type="min"/>
        <cfvo type="percentile" val="50"/>
        <cfvo type="max"/>
        <color rgb="FF63BE7B"/>
        <color rgb="FFFFEB84"/>
        <color rgb="FFF8696B"/>
      </colorScale>
    </cfRule>
  </conditionalFormatting>
  <conditionalFormatting sqref="H159:J159">
    <cfRule type="colorScale" priority="98">
      <colorScale>
        <cfvo type="min"/>
        <cfvo type="percentile" val="50"/>
        <cfvo type="max"/>
        <color rgb="FF63BE7B"/>
        <color rgb="FFFFEB84"/>
        <color rgb="FFF8696B"/>
      </colorScale>
    </cfRule>
  </conditionalFormatting>
  <conditionalFormatting sqref="H160:J160">
    <cfRule type="colorScale" priority="97">
      <colorScale>
        <cfvo type="min"/>
        <cfvo type="percentile" val="50"/>
        <cfvo type="max"/>
        <color rgb="FF63BE7B"/>
        <color rgb="FFFFEB84"/>
        <color rgb="FFF8696B"/>
      </colorScale>
    </cfRule>
  </conditionalFormatting>
  <conditionalFormatting sqref="H161:J161">
    <cfRule type="colorScale" priority="96">
      <colorScale>
        <cfvo type="min"/>
        <cfvo type="percentile" val="50"/>
        <cfvo type="max"/>
        <color rgb="FF63BE7B"/>
        <color rgb="FFFFEB84"/>
        <color rgb="FFF8696B"/>
      </colorScale>
    </cfRule>
  </conditionalFormatting>
  <conditionalFormatting sqref="H162:J162">
    <cfRule type="colorScale" priority="95">
      <colorScale>
        <cfvo type="min"/>
        <cfvo type="percentile" val="50"/>
        <cfvo type="max"/>
        <color rgb="FF63BE7B"/>
        <color rgb="FFFFEB84"/>
        <color rgb="FFF8696B"/>
      </colorScale>
    </cfRule>
  </conditionalFormatting>
  <conditionalFormatting sqref="H163:J163">
    <cfRule type="colorScale" priority="94">
      <colorScale>
        <cfvo type="min"/>
        <cfvo type="percentile" val="50"/>
        <cfvo type="max"/>
        <color rgb="FF63BE7B"/>
        <color rgb="FFFFEB84"/>
        <color rgb="FFF8696B"/>
      </colorScale>
    </cfRule>
  </conditionalFormatting>
  <conditionalFormatting sqref="H164:J164">
    <cfRule type="colorScale" priority="93">
      <colorScale>
        <cfvo type="min"/>
        <cfvo type="percentile" val="50"/>
        <cfvo type="max"/>
        <color rgb="FF63BE7B"/>
        <color rgb="FFFFEB84"/>
        <color rgb="FFF8696B"/>
      </colorScale>
    </cfRule>
  </conditionalFormatting>
  <conditionalFormatting sqref="H165:J165">
    <cfRule type="colorScale" priority="92">
      <colorScale>
        <cfvo type="min"/>
        <cfvo type="percentile" val="50"/>
        <cfvo type="max"/>
        <color rgb="FF63BE7B"/>
        <color rgb="FFFFEB84"/>
        <color rgb="FFF8696B"/>
      </colorScale>
    </cfRule>
  </conditionalFormatting>
  <conditionalFormatting sqref="H166:J166">
    <cfRule type="colorScale" priority="91">
      <colorScale>
        <cfvo type="min"/>
        <cfvo type="percentile" val="50"/>
        <cfvo type="max"/>
        <color rgb="FF63BE7B"/>
        <color rgb="FFFFEB84"/>
        <color rgb="FFF8696B"/>
      </colorScale>
    </cfRule>
  </conditionalFormatting>
  <conditionalFormatting sqref="H167:J167">
    <cfRule type="colorScale" priority="89">
      <colorScale>
        <cfvo type="min"/>
        <cfvo type="percentile" val="50"/>
        <cfvo type="max"/>
        <color rgb="FF63BE7B"/>
        <color rgb="FFFFEB84"/>
        <color rgb="FFF8696B"/>
      </colorScale>
    </cfRule>
  </conditionalFormatting>
  <conditionalFormatting sqref="H168:J168">
    <cfRule type="colorScale" priority="88">
      <colorScale>
        <cfvo type="min"/>
        <cfvo type="percentile" val="50"/>
        <cfvo type="max"/>
        <color rgb="FF63BE7B"/>
        <color rgb="FFFFEB84"/>
        <color rgb="FFF8696B"/>
      </colorScale>
    </cfRule>
  </conditionalFormatting>
  <conditionalFormatting sqref="H169:J169">
    <cfRule type="colorScale" priority="87">
      <colorScale>
        <cfvo type="min"/>
        <cfvo type="percentile" val="50"/>
        <cfvo type="max"/>
        <color rgb="FF63BE7B"/>
        <color rgb="FFFFEB84"/>
        <color rgb="FFF8696B"/>
      </colorScale>
    </cfRule>
  </conditionalFormatting>
  <conditionalFormatting sqref="H170:J170">
    <cfRule type="colorScale" priority="86">
      <colorScale>
        <cfvo type="min"/>
        <cfvo type="percentile" val="50"/>
        <cfvo type="max"/>
        <color rgb="FF63BE7B"/>
        <color rgb="FFFFEB84"/>
        <color rgb="FFF8696B"/>
      </colorScale>
    </cfRule>
  </conditionalFormatting>
  <conditionalFormatting sqref="H171:J171">
    <cfRule type="colorScale" priority="85">
      <colorScale>
        <cfvo type="min"/>
        <cfvo type="percentile" val="50"/>
        <cfvo type="max"/>
        <color rgb="FF63BE7B"/>
        <color rgb="FFFFEB84"/>
        <color rgb="FFF8696B"/>
      </colorScale>
    </cfRule>
  </conditionalFormatting>
  <conditionalFormatting sqref="H172:J172">
    <cfRule type="colorScale" priority="84">
      <colorScale>
        <cfvo type="min"/>
        <cfvo type="percentile" val="50"/>
        <cfvo type="max"/>
        <color rgb="FF63BE7B"/>
        <color rgb="FFFFEB84"/>
        <color rgb="FFF8696B"/>
      </colorScale>
    </cfRule>
  </conditionalFormatting>
  <conditionalFormatting sqref="H173:J173">
    <cfRule type="colorScale" priority="83">
      <colorScale>
        <cfvo type="min"/>
        <cfvo type="percentile" val="50"/>
        <cfvo type="max"/>
        <color rgb="FF63BE7B"/>
        <color rgb="FFFFEB84"/>
        <color rgb="FFF8696B"/>
      </colorScale>
    </cfRule>
  </conditionalFormatting>
  <conditionalFormatting sqref="H174:J174">
    <cfRule type="colorScale" priority="82">
      <colorScale>
        <cfvo type="min"/>
        <cfvo type="percentile" val="50"/>
        <cfvo type="max"/>
        <color rgb="FF63BE7B"/>
        <color rgb="FFFFEB84"/>
        <color rgb="FFF8696B"/>
      </colorScale>
    </cfRule>
  </conditionalFormatting>
  <conditionalFormatting sqref="H175:J175">
    <cfRule type="colorScale" priority="81">
      <colorScale>
        <cfvo type="min"/>
        <cfvo type="percentile" val="50"/>
        <cfvo type="max"/>
        <color rgb="FF63BE7B"/>
        <color rgb="FFFFEB84"/>
        <color rgb="FFF8696B"/>
      </colorScale>
    </cfRule>
  </conditionalFormatting>
  <conditionalFormatting sqref="H176:J176">
    <cfRule type="colorScale" priority="80">
      <colorScale>
        <cfvo type="min"/>
        <cfvo type="percentile" val="50"/>
        <cfvo type="max"/>
        <color rgb="FF63BE7B"/>
        <color rgb="FFFFEB84"/>
        <color rgb="FFF8696B"/>
      </colorScale>
    </cfRule>
  </conditionalFormatting>
  <conditionalFormatting sqref="H177:J177">
    <cfRule type="colorScale" priority="79">
      <colorScale>
        <cfvo type="min"/>
        <cfvo type="percentile" val="50"/>
        <cfvo type="max"/>
        <color rgb="FF63BE7B"/>
        <color rgb="FFFFEB84"/>
        <color rgb="FFF8696B"/>
      </colorScale>
    </cfRule>
  </conditionalFormatting>
  <conditionalFormatting sqref="H178:J178">
    <cfRule type="colorScale" priority="78">
      <colorScale>
        <cfvo type="min"/>
        <cfvo type="percentile" val="50"/>
        <cfvo type="max"/>
        <color rgb="FF63BE7B"/>
        <color rgb="FFFFEB84"/>
        <color rgb="FFF8696B"/>
      </colorScale>
    </cfRule>
  </conditionalFormatting>
  <conditionalFormatting sqref="H179:J179">
    <cfRule type="colorScale" priority="77">
      <colorScale>
        <cfvo type="min"/>
        <cfvo type="percentile" val="50"/>
        <cfvo type="max"/>
        <color rgb="FF63BE7B"/>
        <color rgb="FFFFEB84"/>
        <color rgb="FFF8696B"/>
      </colorScale>
    </cfRule>
  </conditionalFormatting>
  <conditionalFormatting sqref="T82:U84">
    <cfRule type="colorScale" priority="1033">
      <colorScale>
        <cfvo type="min"/>
        <cfvo type="percentile" val="50"/>
        <cfvo type="max"/>
        <color rgb="FF63BE7B"/>
        <color rgb="FFFFEB84"/>
        <color rgb="FFF8696B"/>
      </colorScale>
    </cfRule>
  </conditionalFormatting>
  <conditionalFormatting sqref="V75:V84 T7:W74">
    <cfRule type="colorScale" priority="1035">
      <colorScale>
        <cfvo type="min"/>
        <cfvo type="percentile" val="50"/>
        <cfvo type="max"/>
        <color rgb="FF63BE7B"/>
        <color rgb="FFFFEB84"/>
        <color rgb="FFF8696B"/>
      </colorScale>
    </cfRule>
  </conditionalFormatting>
  <conditionalFormatting sqref="W82:W84">
    <cfRule type="colorScale" priority="1038">
      <colorScale>
        <cfvo type="min"/>
        <cfvo type="percentile" val="50"/>
        <cfvo type="max"/>
        <color rgb="FF63BE7B"/>
        <color rgb="FFFFEB84"/>
        <color rgb="FFF8696B"/>
      </colorScale>
    </cfRule>
  </conditionalFormatting>
  <conditionalFormatting sqref="X7:X84">
    <cfRule type="colorScale" priority="1105">
      <colorScale>
        <cfvo type="min"/>
        <cfvo type="percentile" val="50"/>
        <cfvo type="max"/>
        <color rgb="FF63BE7B"/>
        <color rgb="FFFFEB84"/>
        <color rgb="FFF8696B"/>
      </colorScale>
    </cfRule>
  </conditionalFormatting>
  <conditionalFormatting sqref="H7:H179">
    <cfRule type="colorScale" priority="1107">
      <colorScale>
        <cfvo type="min"/>
        <cfvo type="percentile" val="50"/>
        <cfvo type="max"/>
        <color rgb="FF63BE7B"/>
        <color rgb="FFFFEB84"/>
        <color rgb="FFF8696B"/>
      </colorScale>
    </cfRule>
  </conditionalFormatting>
  <conditionalFormatting sqref="I7:I179">
    <cfRule type="colorScale" priority="1109">
      <colorScale>
        <cfvo type="min"/>
        <cfvo type="percentile" val="50"/>
        <cfvo type="max"/>
        <color rgb="FF63BE7B"/>
        <color rgb="FFFFEB84"/>
        <color rgb="FFF8696B"/>
      </colorScale>
    </cfRule>
  </conditionalFormatting>
  <conditionalFormatting sqref="J7:J179">
    <cfRule type="colorScale" priority="1111">
      <colorScale>
        <cfvo type="min"/>
        <cfvo type="percentile" val="50"/>
        <cfvo type="max"/>
        <color rgb="FF63BE7B"/>
        <color rgb="FFFFEB84"/>
        <color rgb="FFF8696B"/>
      </colorScale>
    </cfRule>
  </conditionalFormatting>
  <pageMargins left="0.7" right="0.7" top="0.75" bottom="0.75" header="0.3" footer="0.3"/>
  <pageSetup paperSize="9" orientation="portrait" horizontalDpi="1200" verticalDpi="1200"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4C8E9F-106C-4688-98B1-CC77102F4170}">
  <dimension ref="A2:B3"/>
  <sheetViews>
    <sheetView workbookViewId="0">
      <selection activeCell="A2" sqref="A2:B3"/>
    </sheetView>
  </sheetViews>
  <sheetFormatPr baseColWidth="10" defaultRowHeight="15" x14ac:dyDescent="0.25"/>
  <sheetData>
    <row r="2" spans="1:2" x14ac:dyDescent="0.25">
      <c r="A2" t="s">
        <v>336</v>
      </c>
      <c r="B2">
        <v>14122</v>
      </c>
    </row>
    <row r="3" spans="1:2" x14ac:dyDescent="0.25">
      <c r="A3" t="s">
        <v>337</v>
      </c>
      <c r="B3">
        <v>3</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8dacc14-b369-4826-b0bc-ab1ab45fffcd">
      <Terms xmlns="http://schemas.microsoft.com/office/infopath/2007/PartnerControls"/>
    </lcf76f155ced4ddcb4097134ff3c332f>
    <TaxCatchAll xmlns="9c9a1cef-5b6b-42b1-990c-2ae96b3a73f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2C942EBCDD5F5479D5600AA1BD6F9D6" ma:contentTypeVersion="14" ma:contentTypeDescription="Crear nuevo documento." ma:contentTypeScope="" ma:versionID="205b3ed640b6b247370f3313ba6688df">
  <xsd:schema xmlns:xsd="http://www.w3.org/2001/XMLSchema" xmlns:xs="http://www.w3.org/2001/XMLSchema" xmlns:p="http://schemas.microsoft.com/office/2006/metadata/properties" xmlns:ns2="e8dacc14-b369-4826-b0bc-ab1ab45fffcd" xmlns:ns3="9c9a1cef-5b6b-42b1-990c-2ae96b3a73fe" targetNamespace="http://schemas.microsoft.com/office/2006/metadata/properties" ma:root="true" ma:fieldsID="e0ec26e01aa35e60560362371376f618" ns2:_="" ns3:_="">
    <xsd:import namespace="e8dacc14-b369-4826-b0bc-ab1ab45fffcd"/>
    <xsd:import namespace="9c9a1cef-5b6b-42b1-990c-2ae96b3a73fe"/>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dacc14-b369-4826-b0bc-ab1ab45fff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c9a1cef-5b6b-42b1-990c-2ae96b3a73fe"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fbb89307-f604-429a-bd33-87a61bd88920}" ma:internalName="TaxCatchAll" ma:showField="CatchAllData" ma:web="9c9a1cef-5b6b-42b1-990c-2ae96b3a73fe">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4D2728-57CB-4B1F-BE14-A13998A514EF}">
  <ds:schemaRefs>
    <ds:schemaRef ds:uri="http://schemas.microsoft.com/office/2006/metadata/properties"/>
    <ds:schemaRef ds:uri="http://schemas.microsoft.com/office/infopath/2007/PartnerControls"/>
    <ds:schemaRef ds:uri="e8dacc14-b369-4826-b0bc-ab1ab45fffcd"/>
    <ds:schemaRef ds:uri="9c9a1cef-5b6b-42b1-990c-2ae96b3a73fe"/>
  </ds:schemaRefs>
</ds:datastoreItem>
</file>

<file path=customXml/itemProps2.xml><?xml version="1.0" encoding="utf-8"?>
<ds:datastoreItem xmlns:ds="http://schemas.openxmlformats.org/officeDocument/2006/customXml" ds:itemID="{790BF379-3BE2-485A-9D93-22B32B64D4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8dacc14-b369-4826-b0bc-ab1ab45fffcd"/>
    <ds:schemaRef ds:uri="9c9a1cef-5b6b-42b1-990c-2ae96b3a73f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2DA79BE-447C-4CFC-BEEB-B702104F9FA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ProyecciónFinal_2</vt:lpstr>
      <vt:lpstr>Hoja1</vt:lpstr>
      <vt:lpstr>CosteoIndividual2</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 Javier Arguellez Palacios</dc:creator>
  <cp:keywords/>
  <dc:description/>
  <cp:lastModifiedBy>Lilian Adriana Mora Vanegas</cp:lastModifiedBy>
  <cp:revision/>
  <dcterms:created xsi:type="dcterms:W3CDTF">2020-08-20T21:27:39Z</dcterms:created>
  <dcterms:modified xsi:type="dcterms:W3CDTF">2026-07-10T03:23:26Z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0x01010032C942EBCDD5F5479D5600AA1BD6F9D6</vt:lpwstr>
  </property>
  <property fmtid="{D5CDD505-2E9C-101B-9397-08002B2CF9AE}" pid="3" name="MediaServiceImageTags">
    <vt:lpwstr/>
  </property>
</Properties>
</file>