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ERNAL\Downloads\PROCESO DE DOTACION ENFERMERIA VF\"/>
    </mc:Choice>
  </mc:AlternateContent>
  <xr:revisionPtr revIDLastSave="0" documentId="13_ncr:1_{30F4ECE3-1E9D-420E-AC08-379102681028}" xr6:coauthVersionLast="47" xr6:coauthVersionMax="47" xr10:uidLastSave="{00000000-0000-0000-0000-000000000000}"/>
  <bookViews>
    <workbookView xWindow="-120" yWindow="-120" windowWidth="29040" windowHeight="15720" xr2:uid="{1862A59E-7A96-467B-8415-340B1E8BBC91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5" i="1"/>
  <c r="F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H36" i="1" l="1"/>
  <c r="K12" i="1"/>
  <c r="K10" i="1"/>
  <c r="K21" i="1"/>
  <c r="K9" i="1"/>
  <c r="K19" i="1"/>
  <c r="K18" i="1"/>
  <c r="K17" i="1"/>
  <c r="K16" i="1"/>
  <c r="K35" i="1"/>
  <c r="K15" i="1"/>
  <c r="K5" i="1"/>
  <c r="K11" i="1"/>
  <c r="K13" i="1"/>
  <c r="K14" i="1"/>
  <c r="K20" i="1"/>
  <c r="K22" i="1"/>
  <c r="K34" i="1"/>
  <c r="K6" i="1"/>
  <c r="K7" i="1"/>
  <c r="K8" i="1"/>
  <c r="K23" i="1"/>
  <c r="K24" i="1"/>
  <c r="K25" i="1"/>
  <c r="K26" i="1"/>
  <c r="K27" i="1"/>
  <c r="K28" i="1"/>
  <c r="K29" i="1"/>
  <c r="K30" i="1"/>
  <c r="K31" i="1"/>
  <c r="K32" i="1"/>
  <c r="K33" i="1"/>
  <c r="J36" i="1" l="1"/>
  <c r="L36" i="1"/>
</calcChain>
</file>

<file path=xl/sharedStrings.xml><?xml version="1.0" encoding="utf-8"?>
<sst xmlns="http://schemas.openxmlformats.org/spreadsheetml/2006/main" count="78" uniqueCount="52">
  <si>
    <t>Item</t>
  </si>
  <si>
    <t>Elemento</t>
  </si>
  <si>
    <t>Unidad</t>
  </si>
  <si>
    <t>Cant</t>
  </si>
  <si>
    <t>Par</t>
  </si>
  <si>
    <t>PROMEDIO VALOR TOTAL</t>
  </si>
  <si>
    <t xml:space="preserve">Valor unitario (Iva Incluido) </t>
  </si>
  <si>
    <t>valor total (Iva incluido)</t>
  </si>
  <si>
    <t xml:space="preserve">PROMEDIO VALOR UNITARIO </t>
  </si>
  <si>
    <t xml:space="preserve">Gasa limpia </t>
  </si>
  <si>
    <t xml:space="preserve">Gasa estéril </t>
  </si>
  <si>
    <t xml:space="preserve">Esparadrapo de tela </t>
  </si>
  <si>
    <t xml:space="preserve">Venda elástica </t>
  </si>
  <si>
    <t xml:space="preserve">Venda de algodón </t>
  </si>
  <si>
    <t xml:space="preserve">Yodopovidona solución </t>
  </si>
  <si>
    <t xml:space="preserve">Solución salina </t>
  </si>
  <si>
    <t>Alcohol antiséptico frasco</t>
  </si>
  <si>
    <t>Oxímetro de pulso</t>
  </si>
  <si>
    <t>Silbato de emergencias</t>
  </si>
  <si>
    <t>Tensionmetro digital</t>
  </si>
  <si>
    <t>Biombo</t>
  </si>
  <si>
    <t>Mesa auxiliar</t>
  </si>
  <si>
    <t>Vitrina para instrumental dos cuerpos</t>
  </si>
  <si>
    <t>Silla de ruedas estándar</t>
  </si>
  <si>
    <t xml:space="preserve">Pilas </t>
  </si>
  <si>
    <t>Camilla fija para consultorio</t>
  </si>
  <si>
    <t>Balanza mecanica (analoga) de piso</t>
  </si>
  <si>
    <t>Tallimetro</t>
  </si>
  <si>
    <t>4″ X5 YARDAS Unidad</t>
  </si>
  <si>
    <t>2″ X 5 YARDAS Unidad</t>
  </si>
  <si>
    <t>3″ X 5 YARDAS Unidad</t>
  </si>
  <si>
    <t>5″ X 5 YARDAS Unidad</t>
  </si>
  <si>
    <t>120ML Unidad</t>
  </si>
  <si>
    <t>VALOR TOTAL</t>
  </si>
  <si>
    <t>Aposito o Compresa no esteril</t>
  </si>
  <si>
    <t>Bajalenguas</t>
  </si>
  <si>
    <t>Escalera 2 pasos para consultorio</t>
  </si>
  <si>
    <t>Rollo sabana camilla ajustable desechable</t>
  </si>
  <si>
    <t>Guantes de látex</t>
  </si>
  <si>
    <t>Collar cervical niño</t>
  </si>
  <si>
    <t>Paquete X 20</t>
  </si>
  <si>
    <t>VALOR UNITARIO OFICIAL</t>
  </si>
  <si>
    <t>VALOR TOTAL OFICIAL</t>
  </si>
  <si>
    <t>Paq X 100 Unidades</t>
  </si>
  <si>
    <t>Paq X 5 Unidades</t>
  </si>
  <si>
    <t>250 ML Unidad</t>
  </si>
  <si>
    <t>Caja por 100</t>
  </si>
  <si>
    <t>tijeras de trauma</t>
  </si>
  <si>
    <t>ESTUDIO DE MERCADO
Elementos de Emergencias y Dotacion Enfermeria 2026</t>
  </si>
  <si>
    <t>INDUSTRIA MEDICA ANDINA</t>
  </si>
  <si>
    <t>COMPOMEDICA S.A.S.</t>
  </si>
  <si>
    <t>Desfibrilador automatico (DEA)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</si>
</sst>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7" formatCode="_-&quot;$&quot;\ * #,##0_-;\-&quot;$&quot;\ * #,##0_-;_-&quot;$&quot;\ * &quot;-&quot;??_-;_-@_-"/>
    <numFmt numFmtId="172" formatCode="_-[$$-240A]\ * #,##0_-;\-[$$-240A]\ * #,##0_-;_-[$$-240A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0"/>
      <color rgb="FF333333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9"/>
      <color theme="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/>
    </xf>
    <xf numFmtId="165" fontId="7" fillId="5" borderId="1" xfId="0" applyNumberFormat="1" applyFont="1" applyFill="1" applyBorder="1" applyAlignment="1">
      <alignment horizontal="center"/>
    </xf>
    <xf numFmtId="164" fontId="7" fillId="5" borderId="1" xfId="0" applyNumberFormat="1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7" fontId="6" fillId="4" borderId="1" xfId="1" applyNumberFormat="1" applyFont="1" applyFill="1" applyBorder="1" applyAlignment="1">
      <alignment horizontal="center" vertical="center" wrapText="1"/>
    </xf>
    <xf numFmtId="167" fontId="1" fillId="0" borderId="1" xfId="1" applyNumberFormat="1" applyFont="1" applyBorder="1" applyAlignment="1">
      <alignment horizontal="center" vertical="center"/>
    </xf>
    <xf numFmtId="167" fontId="1" fillId="4" borderId="1" xfId="1" applyNumberFormat="1" applyFont="1" applyFill="1" applyBorder="1" applyAlignment="1">
      <alignment horizontal="center" vertical="center" wrapText="1"/>
    </xf>
    <xf numFmtId="167" fontId="1" fillId="0" borderId="1" xfId="1" applyNumberFormat="1" applyFont="1" applyFill="1" applyBorder="1" applyAlignment="1">
      <alignment horizontal="center" vertical="center" wrapText="1"/>
    </xf>
    <xf numFmtId="167" fontId="6" fillId="0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172" fontId="7" fillId="5" borderId="1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284069</xdr:colOff>
      <xdr:row>0</xdr:row>
      <xdr:rowOff>0</xdr:rowOff>
    </xdr:from>
    <xdr:to>
      <xdr:col>1</xdr:col>
      <xdr:colOff>1243853</xdr:colOff>
      <xdr:row>2</xdr:row>
      <xdr:rowOff>19328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7812371C-1F99-45D4-BCF5-99A9D9AE7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451" y="0"/>
          <a:ext cx="959784" cy="77012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26</xdr:row>
      <xdr:rowOff>114300</xdr:rowOff>
    </xdr:to>
    <xdr:sp macro="" textlink="">
      <xdr:nvSpPr>
        <xdr:cNvPr id="3" name="AutoShape 1" descr="Imagen 1 de 1 de Silbato Pito Fox 40 Classic Negro ">
          <a:extLst>
            <a:ext uri="{FF2B5EF4-FFF2-40B4-BE49-F238E27FC236}">
              <a16:creationId xmlns:a16="http://schemas.microsoft.com/office/drawing/2014/main" id="{ABCBE7B9-F9A2-41EB-BC0E-76C11FF63EAF}"/>
            </a:ext>
          </a:extLst>
        </xdr:cNvPr>
        <xdr:cNvSpPr>
          <a:spLocks noChangeAspect="1" noChangeArrowheads="1"/>
        </xdr:cNvSpPr>
      </xdr:nvSpPr>
      <xdr:spPr bwMode="auto">
        <a:xfrm>
          <a:off x="11372850" y="8181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26</xdr:row>
      <xdr:rowOff>114300</xdr:rowOff>
    </xdr:to>
    <xdr:sp macro="" textlink="">
      <xdr:nvSpPr>
        <xdr:cNvPr id="4" name="AutoShape 1" descr="Imagen 1 de 1 de Silbato Pito Fox 40 Classic Negro ">
          <a:extLst>
            <a:ext uri="{FF2B5EF4-FFF2-40B4-BE49-F238E27FC236}">
              <a16:creationId xmlns:a16="http://schemas.microsoft.com/office/drawing/2014/main" id="{76487FC9-C7FA-418B-BA28-75A888591481}"/>
            </a:ext>
          </a:extLst>
        </xdr:cNvPr>
        <xdr:cNvSpPr>
          <a:spLocks noChangeAspect="1" noChangeArrowheads="1"/>
        </xdr:cNvSpPr>
      </xdr:nvSpPr>
      <xdr:spPr bwMode="auto">
        <a:xfrm>
          <a:off x="11372850" y="8181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304800</xdr:colOff>
      <xdr:row>24</xdr:row>
      <xdr:rowOff>114300</xdr:rowOff>
    </xdr:to>
    <xdr:sp macro="" textlink="">
      <xdr:nvSpPr>
        <xdr:cNvPr id="5" name="AutoShape 1" descr="Imagen 1 de 1 de Silbato Pito Fox 40 Classic Negro ">
          <a:extLst>
            <a:ext uri="{FF2B5EF4-FFF2-40B4-BE49-F238E27FC236}">
              <a16:creationId xmlns:a16="http://schemas.microsoft.com/office/drawing/2014/main" id="{F13F6209-2E23-48A3-8E6E-AE03293DF6BB}"/>
            </a:ext>
          </a:extLst>
        </xdr:cNvPr>
        <xdr:cNvSpPr>
          <a:spLocks noChangeAspect="1" noChangeArrowheads="1"/>
        </xdr:cNvSpPr>
      </xdr:nvSpPr>
      <xdr:spPr bwMode="auto">
        <a:xfrm>
          <a:off x="6448425" y="108966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AB438-251F-4CCE-8C13-82B6BF859FEB}">
  <dimension ref="A1:L38"/>
  <sheetViews>
    <sheetView tabSelected="1" topLeftCell="A3" zoomScale="92" zoomScaleNormal="70" workbookViewId="0">
      <selection activeCell="F36" sqref="F36"/>
    </sheetView>
  </sheetViews>
  <sheetFormatPr baseColWidth="10" defaultColWidth="11.42578125" defaultRowHeight="15" x14ac:dyDescent="0.25"/>
  <cols>
    <col min="1" max="1" width="6" style="1" customWidth="1"/>
    <col min="2" max="2" width="53.28515625" style="3" customWidth="1"/>
    <col min="3" max="3" width="23.140625" style="1" bestFit="1" customWidth="1"/>
    <col min="4" max="4" width="6.140625" style="1" customWidth="1"/>
    <col min="5" max="5" width="16.85546875" style="1" customWidth="1"/>
    <col min="6" max="10" width="16.7109375" style="1" customWidth="1"/>
    <col min="11" max="11" width="18.42578125" style="1" customWidth="1"/>
    <col min="12" max="12" width="19.140625" style="1" customWidth="1"/>
    <col min="13" max="16384" width="11.42578125" style="1"/>
  </cols>
  <sheetData>
    <row r="1" spans="1:12" ht="15" customHeight="1" x14ac:dyDescent="0.25">
      <c r="A1" s="24"/>
      <c r="B1" s="25"/>
      <c r="C1" s="29" t="s">
        <v>48</v>
      </c>
      <c r="D1" s="29"/>
      <c r="E1" s="29"/>
      <c r="F1" s="29"/>
      <c r="G1" s="29"/>
      <c r="H1" s="29"/>
      <c r="I1" s="29"/>
      <c r="J1" s="29"/>
      <c r="K1" s="29"/>
      <c r="L1" s="30"/>
    </row>
    <row r="2" spans="1:12" ht="44.25" customHeight="1" thickBot="1" x14ac:dyDescent="0.3">
      <c r="A2" s="26"/>
      <c r="B2" s="27"/>
      <c r="C2" s="31"/>
      <c r="D2" s="31"/>
      <c r="E2" s="32"/>
      <c r="F2" s="32"/>
      <c r="G2" s="32"/>
      <c r="H2" s="32"/>
      <c r="I2" s="32"/>
      <c r="J2" s="32"/>
      <c r="K2" s="32"/>
      <c r="L2" s="33"/>
    </row>
    <row r="3" spans="1:12" ht="30" customHeight="1" x14ac:dyDescent="0.25">
      <c r="A3" s="40" t="s">
        <v>0</v>
      </c>
      <c r="B3" s="41" t="s">
        <v>1</v>
      </c>
      <c r="C3" s="41" t="s">
        <v>2</v>
      </c>
      <c r="D3" s="41" t="s">
        <v>3</v>
      </c>
      <c r="E3" s="42" t="s">
        <v>49</v>
      </c>
      <c r="F3" s="43"/>
      <c r="G3" s="38" t="s">
        <v>50</v>
      </c>
      <c r="H3" s="39"/>
      <c r="I3" s="34" t="s">
        <v>8</v>
      </c>
      <c r="J3" s="34" t="s">
        <v>5</v>
      </c>
      <c r="K3" s="36" t="s">
        <v>41</v>
      </c>
      <c r="L3" s="36" t="s">
        <v>42</v>
      </c>
    </row>
    <row r="4" spans="1:12" ht="39.75" customHeight="1" x14ac:dyDescent="0.25">
      <c r="A4" s="40"/>
      <c r="B4" s="41"/>
      <c r="C4" s="41"/>
      <c r="D4" s="41"/>
      <c r="E4" s="2" t="s">
        <v>6</v>
      </c>
      <c r="F4" s="4" t="s">
        <v>7</v>
      </c>
      <c r="G4" s="2" t="s">
        <v>6</v>
      </c>
      <c r="H4" s="4" t="s">
        <v>7</v>
      </c>
      <c r="I4" s="35"/>
      <c r="J4" s="35"/>
      <c r="K4" s="37"/>
      <c r="L4" s="37"/>
    </row>
    <row r="5" spans="1:12" x14ac:dyDescent="0.25">
      <c r="A5" s="5">
        <v>1</v>
      </c>
      <c r="B5" s="13" t="s">
        <v>9</v>
      </c>
      <c r="C5" s="14" t="s">
        <v>43</v>
      </c>
      <c r="D5" s="6">
        <v>111</v>
      </c>
      <c r="E5" s="18">
        <v>4500</v>
      </c>
      <c r="F5" s="19">
        <f>(D5*E5)</f>
        <v>499500</v>
      </c>
      <c r="G5" s="20">
        <v>6500</v>
      </c>
      <c r="H5" s="19">
        <f t="shared" ref="H5:H35" si="0">G5*D5</f>
        <v>721500</v>
      </c>
      <c r="I5" s="19">
        <f>AVERAGE(E5,G5)</f>
        <v>5500</v>
      </c>
      <c r="J5" s="19">
        <f>AVERAGE(F5,H5)</f>
        <v>610500</v>
      </c>
      <c r="K5" s="19">
        <f>+ROUNDUP(I5,0)</f>
        <v>5500</v>
      </c>
      <c r="L5" s="19">
        <f>+K5*D5</f>
        <v>610500</v>
      </c>
    </row>
    <row r="6" spans="1:12" x14ac:dyDescent="0.25">
      <c r="A6" s="5">
        <v>2</v>
      </c>
      <c r="B6" s="13" t="s">
        <v>10</v>
      </c>
      <c r="C6" s="14" t="s">
        <v>44</v>
      </c>
      <c r="D6" s="6">
        <v>871</v>
      </c>
      <c r="E6" s="18">
        <v>450</v>
      </c>
      <c r="F6" s="19">
        <f t="shared" ref="F6:F35" si="1">(D6*E6)</f>
        <v>391950</v>
      </c>
      <c r="G6" s="20">
        <v>800</v>
      </c>
      <c r="H6" s="19">
        <f t="shared" si="0"/>
        <v>696800</v>
      </c>
      <c r="I6" s="19">
        <f t="shared" ref="I6:I35" si="2">AVERAGE(E6,G6)</f>
        <v>625</v>
      </c>
      <c r="J6" s="19">
        <f t="shared" ref="J6:J35" si="3">AVERAGE(F6,H6)</f>
        <v>544375</v>
      </c>
      <c r="K6" s="19">
        <f t="shared" ref="K6:K35" si="4">+ROUNDUP(I6,0)</f>
        <v>625</v>
      </c>
      <c r="L6" s="19">
        <f t="shared" ref="L6:L35" si="5">+K6*D6</f>
        <v>544375</v>
      </c>
    </row>
    <row r="7" spans="1:12" x14ac:dyDescent="0.25">
      <c r="A7" s="5">
        <v>3</v>
      </c>
      <c r="B7" s="13" t="s">
        <v>34</v>
      </c>
      <c r="C7" s="14" t="s">
        <v>2</v>
      </c>
      <c r="D7" s="6">
        <v>231</v>
      </c>
      <c r="E7" s="18">
        <v>1850</v>
      </c>
      <c r="F7" s="19">
        <f t="shared" si="1"/>
        <v>427350</v>
      </c>
      <c r="G7" s="20">
        <v>2800</v>
      </c>
      <c r="H7" s="19">
        <f t="shared" si="0"/>
        <v>646800</v>
      </c>
      <c r="I7" s="19">
        <f t="shared" si="2"/>
        <v>2325</v>
      </c>
      <c r="J7" s="19">
        <f t="shared" si="3"/>
        <v>537075</v>
      </c>
      <c r="K7" s="19">
        <f t="shared" si="4"/>
        <v>2325</v>
      </c>
      <c r="L7" s="19">
        <f t="shared" si="5"/>
        <v>537075</v>
      </c>
    </row>
    <row r="8" spans="1:12" x14ac:dyDescent="0.25">
      <c r="A8" s="5">
        <v>4</v>
      </c>
      <c r="B8" s="13" t="s">
        <v>11</v>
      </c>
      <c r="C8" s="14" t="s">
        <v>28</v>
      </c>
      <c r="D8" s="6">
        <v>151</v>
      </c>
      <c r="E8" s="18">
        <v>14500</v>
      </c>
      <c r="F8" s="19">
        <f t="shared" si="1"/>
        <v>2189500</v>
      </c>
      <c r="G8" s="20">
        <v>19500</v>
      </c>
      <c r="H8" s="19">
        <f t="shared" si="0"/>
        <v>2944500</v>
      </c>
      <c r="I8" s="19">
        <f t="shared" si="2"/>
        <v>17000</v>
      </c>
      <c r="J8" s="19">
        <f t="shared" si="3"/>
        <v>2567000</v>
      </c>
      <c r="K8" s="19">
        <f t="shared" si="4"/>
        <v>17000</v>
      </c>
      <c r="L8" s="19">
        <f t="shared" si="5"/>
        <v>2567000</v>
      </c>
    </row>
    <row r="9" spans="1:12" x14ac:dyDescent="0.25">
      <c r="A9" s="5">
        <v>5</v>
      </c>
      <c r="B9" s="13" t="s">
        <v>35</v>
      </c>
      <c r="C9" s="14" t="s">
        <v>40</v>
      </c>
      <c r="D9" s="6">
        <v>151</v>
      </c>
      <c r="E9" s="18">
        <v>2200</v>
      </c>
      <c r="F9" s="19">
        <f t="shared" si="1"/>
        <v>332200</v>
      </c>
      <c r="G9" s="20">
        <v>2500</v>
      </c>
      <c r="H9" s="19">
        <f t="shared" si="0"/>
        <v>377500</v>
      </c>
      <c r="I9" s="19">
        <f t="shared" si="2"/>
        <v>2350</v>
      </c>
      <c r="J9" s="19">
        <f t="shared" si="3"/>
        <v>354850</v>
      </c>
      <c r="K9" s="19">
        <f t="shared" si="4"/>
        <v>2350</v>
      </c>
      <c r="L9" s="19">
        <f t="shared" si="5"/>
        <v>354850</v>
      </c>
    </row>
    <row r="10" spans="1:12" x14ac:dyDescent="0.25">
      <c r="A10" s="5">
        <v>6</v>
      </c>
      <c r="B10" s="13" t="s">
        <v>12</v>
      </c>
      <c r="C10" s="14" t="s">
        <v>29</v>
      </c>
      <c r="D10" s="6">
        <v>151</v>
      </c>
      <c r="E10" s="18">
        <v>1400</v>
      </c>
      <c r="F10" s="19">
        <f t="shared" si="1"/>
        <v>211400</v>
      </c>
      <c r="G10" s="20">
        <v>2000</v>
      </c>
      <c r="H10" s="19">
        <f t="shared" si="0"/>
        <v>302000</v>
      </c>
      <c r="I10" s="19">
        <f t="shared" si="2"/>
        <v>1700</v>
      </c>
      <c r="J10" s="19">
        <f t="shared" si="3"/>
        <v>256700</v>
      </c>
      <c r="K10" s="19">
        <f t="shared" si="4"/>
        <v>1700</v>
      </c>
      <c r="L10" s="19">
        <f t="shared" si="5"/>
        <v>256700</v>
      </c>
    </row>
    <row r="11" spans="1:12" x14ac:dyDescent="0.25">
      <c r="A11" s="5">
        <v>7</v>
      </c>
      <c r="B11" s="13" t="s">
        <v>12</v>
      </c>
      <c r="C11" s="14" t="s">
        <v>30</v>
      </c>
      <c r="D11" s="6">
        <v>151</v>
      </c>
      <c r="E11" s="18">
        <v>1610</v>
      </c>
      <c r="F11" s="19">
        <f t="shared" si="1"/>
        <v>243110</v>
      </c>
      <c r="G11" s="20">
        <v>2500</v>
      </c>
      <c r="H11" s="19">
        <f t="shared" si="0"/>
        <v>377500</v>
      </c>
      <c r="I11" s="19">
        <f t="shared" si="2"/>
        <v>2055</v>
      </c>
      <c r="J11" s="19">
        <f t="shared" si="3"/>
        <v>310305</v>
      </c>
      <c r="K11" s="19">
        <f t="shared" si="4"/>
        <v>2055</v>
      </c>
      <c r="L11" s="19">
        <f t="shared" si="5"/>
        <v>310305</v>
      </c>
    </row>
    <row r="12" spans="1:12" x14ac:dyDescent="0.25">
      <c r="A12" s="5">
        <v>8</v>
      </c>
      <c r="B12" s="13" t="s">
        <v>12</v>
      </c>
      <c r="C12" s="14" t="s">
        <v>31</v>
      </c>
      <c r="D12" s="6">
        <v>151</v>
      </c>
      <c r="E12" s="18">
        <v>2900</v>
      </c>
      <c r="F12" s="19">
        <f t="shared" si="1"/>
        <v>437900</v>
      </c>
      <c r="G12" s="20">
        <v>4500</v>
      </c>
      <c r="H12" s="19">
        <f t="shared" si="0"/>
        <v>679500</v>
      </c>
      <c r="I12" s="19">
        <f t="shared" si="2"/>
        <v>3700</v>
      </c>
      <c r="J12" s="19">
        <f t="shared" si="3"/>
        <v>558700</v>
      </c>
      <c r="K12" s="19">
        <f t="shared" si="4"/>
        <v>3700</v>
      </c>
      <c r="L12" s="19">
        <f t="shared" si="5"/>
        <v>558700</v>
      </c>
    </row>
    <row r="13" spans="1:12" x14ac:dyDescent="0.25">
      <c r="A13" s="5">
        <v>9</v>
      </c>
      <c r="B13" s="13" t="s">
        <v>13</v>
      </c>
      <c r="C13" s="14" t="s">
        <v>30</v>
      </c>
      <c r="D13" s="6">
        <v>151</v>
      </c>
      <c r="E13" s="18">
        <v>1600</v>
      </c>
      <c r="F13" s="19">
        <f t="shared" si="1"/>
        <v>241600</v>
      </c>
      <c r="G13" s="20">
        <v>2500</v>
      </c>
      <c r="H13" s="19">
        <f t="shared" si="0"/>
        <v>377500</v>
      </c>
      <c r="I13" s="19">
        <f t="shared" si="2"/>
        <v>2050</v>
      </c>
      <c r="J13" s="19">
        <f t="shared" si="3"/>
        <v>309550</v>
      </c>
      <c r="K13" s="19">
        <f t="shared" si="4"/>
        <v>2050</v>
      </c>
      <c r="L13" s="19">
        <f t="shared" si="5"/>
        <v>309550</v>
      </c>
    </row>
    <row r="14" spans="1:12" x14ac:dyDescent="0.25">
      <c r="A14" s="5">
        <v>10</v>
      </c>
      <c r="B14" s="13" t="s">
        <v>13</v>
      </c>
      <c r="C14" s="14" t="s">
        <v>31</v>
      </c>
      <c r="D14" s="6">
        <v>151</v>
      </c>
      <c r="E14" s="18">
        <v>2250</v>
      </c>
      <c r="F14" s="19">
        <f t="shared" si="1"/>
        <v>339750</v>
      </c>
      <c r="G14" s="20">
        <v>3500</v>
      </c>
      <c r="H14" s="19">
        <f t="shared" si="0"/>
        <v>528500</v>
      </c>
      <c r="I14" s="19">
        <f t="shared" si="2"/>
        <v>2875</v>
      </c>
      <c r="J14" s="19">
        <f t="shared" si="3"/>
        <v>434125</v>
      </c>
      <c r="K14" s="19">
        <f t="shared" si="4"/>
        <v>2875</v>
      </c>
      <c r="L14" s="19">
        <f t="shared" si="5"/>
        <v>434125</v>
      </c>
    </row>
    <row r="15" spans="1:12" x14ac:dyDescent="0.25">
      <c r="A15" s="5">
        <v>11</v>
      </c>
      <c r="B15" s="13" t="s">
        <v>14</v>
      </c>
      <c r="C15" s="14" t="s">
        <v>32</v>
      </c>
      <c r="D15" s="6">
        <v>111</v>
      </c>
      <c r="E15" s="18">
        <v>9500</v>
      </c>
      <c r="F15" s="19">
        <f t="shared" si="1"/>
        <v>1054500</v>
      </c>
      <c r="G15" s="20">
        <v>13000</v>
      </c>
      <c r="H15" s="19">
        <f t="shared" si="0"/>
        <v>1443000</v>
      </c>
      <c r="I15" s="19">
        <f t="shared" si="2"/>
        <v>11250</v>
      </c>
      <c r="J15" s="19">
        <f t="shared" si="3"/>
        <v>1248750</v>
      </c>
      <c r="K15" s="19">
        <f t="shared" si="4"/>
        <v>11250</v>
      </c>
      <c r="L15" s="19">
        <f t="shared" si="5"/>
        <v>1248750</v>
      </c>
    </row>
    <row r="16" spans="1:12" x14ac:dyDescent="0.25">
      <c r="A16" s="5">
        <v>12</v>
      </c>
      <c r="B16" s="13" t="s">
        <v>15</v>
      </c>
      <c r="C16" s="14" t="s">
        <v>45</v>
      </c>
      <c r="D16" s="6">
        <v>542</v>
      </c>
      <c r="E16" s="18">
        <v>4300</v>
      </c>
      <c r="F16" s="19">
        <f t="shared" si="1"/>
        <v>2330600</v>
      </c>
      <c r="G16" s="20">
        <v>6500</v>
      </c>
      <c r="H16" s="19">
        <f t="shared" si="0"/>
        <v>3523000</v>
      </c>
      <c r="I16" s="19">
        <f t="shared" si="2"/>
        <v>5400</v>
      </c>
      <c r="J16" s="19">
        <f t="shared" si="3"/>
        <v>2926800</v>
      </c>
      <c r="K16" s="19">
        <f t="shared" si="4"/>
        <v>5400</v>
      </c>
      <c r="L16" s="19">
        <f t="shared" si="5"/>
        <v>2926800</v>
      </c>
    </row>
    <row r="17" spans="1:12" x14ac:dyDescent="0.25">
      <c r="A17" s="5">
        <v>13</v>
      </c>
      <c r="B17" s="13" t="s">
        <v>16</v>
      </c>
      <c r="C17" s="14" t="s">
        <v>2</v>
      </c>
      <c r="D17" s="6">
        <v>40</v>
      </c>
      <c r="E17" s="18">
        <v>5200</v>
      </c>
      <c r="F17" s="19">
        <f t="shared" si="1"/>
        <v>208000</v>
      </c>
      <c r="G17" s="20">
        <v>7000</v>
      </c>
      <c r="H17" s="19">
        <f t="shared" si="0"/>
        <v>280000</v>
      </c>
      <c r="I17" s="19">
        <f t="shared" si="2"/>
        <v>6100</v>
      </c>
      <c r="J17" s="19">
        <f t="shared" si="3"/>
        <v>244000</v>
      </c>
      <c r="K17" s="19">
        <f t="shared" si="4"/>
        <v>6100</v>
      </c>
      <c r="L17" s="19">
        <f t="shared" si="5"/>
        <v>244000</v>
      </c>
    </row>
    <row r="18" spans="1:12" x14ac:dyDescent="0.25">
      <c r="A18" s="5">
        <v>14</v>
      </c>
      <c r="B18" s="13" t="s">
        <v>17</v>
      </c>
      <c r="C18" s="14" t="s">
        <v>2</v>
      </c>
      <c r="D18" s="6">
        <v>11</v>
      </c>
      <c r="E18" s="18">
        <v>84743</v>
      </c>
      <c r="F18" s="19">
        <f t="shared" si="1"/>
        <v>932173</v>
      </c>
      <c r="G18" s="20">
        <v>83300</v>
      </c>
      <c r="H18" s="19">
        <f t="shared" si="0"/>
        <v>916300</v>
      </c>
      <c r="I18" s="19">
        <f t="shared" si="2"/>
        <v>84021.5</v>
      </c>
      <c r="J18" s="19">
        <f t="shared" si="3"/>
        <v>924236.5</v>
      </c>
      <c r="K18" s="19">
        <f t="shared" si="4"/>
        <v>84022</v>
      </c>
      <c r="L18" s="19">
        <f t="shared" si="5"/>
        <v>924242</v>
      </c>
    </row>
    <row r="19" spans="1:12" x14ac:dyDescent="0.25">
      <c r="A19" s="5">
        <v>15</v>
      </c>
      <c r="B19" s="13" t="s">
        <v>18</v>
      </c>
      <c r="C19" s="14" t="s">
        <v>2</v>
      </c>
      <c r="D19" s="6">
        <v>40</v>
      </c>
      <c r="E19" s="18">
        <v>5223</v>
      </c>
      <c r="F19" s="19">
        <f t="shared" si="1"/>
        <v>208920</v>
      </c>
      <c r="G19" s="20">
        <v>4641</v>
      </c>
      <c r="H19" s="19">
        <f t="shared" si="0"/>
        <v>185640</v>
      </c>
      <c r="I19" s="19">
        <f t="shared" si="2"/>
        <v>4932</v>
      </c>
      <c r="J19" s="19">
        <f t="shared" si="3"/>
        <v>197280</v>
      </c>
      <c r="K19" s="19">
        <f t="shared" si="4"/>
        <v>4932</v>
      </c>
      <c r="L19" s="19">
        <f t="shared" si="5"/>
        <v>197280</v>
      </c>
    </row>
    <row r="20" spans="1:12" x14ac:dyDescent="0.25">
      <c r="A20" s="5">
        <v>16</v>
      </c>
      <c r="B20" s="13" t="s">
        <v>19</v>
      </c>
      <c r="C20" s="14" t="s">
        <v>2</v>
      </c>
      <c r="D20" s="6">
        <v>10</v>
      </c>
      <c r="E20" s="18">
        <v>93200</v>
      </c>
      <c r="F20" s="19">
        <f t="shared" si="1"/>
        <v>932000</v>
      </c>
      <c r="G20" s="20">
        <v>190400</v>
      </c>
      <c r="H20" s="19">
        <f t="shared" si="0"/>
        <v>1904000</v>
      </c>
      <c r="I20" s="19">
        <f t="shared" si="2"/>
        <v>141800</v>
      </c>
      <c r="J20" s="19">
        <f t="shared" si="3"/>
        <v>1418000</v>
      </c>
      <c r="K20" s="19">
        <f t="shared" si="4"/>
        <v>141800</v>
      </c>
      <c r="L20" s="19">
        <f t="shared" si="5"/>
        <v>1418000</v>
      </c>
    </row>
    <row r="21" spans="1:12" x14ac:dyDescent="0.25">
      <c r="A21" s="5">
        <v>17</v>
      </c>
      <c r="B21" s="15" t="s">
        <v>20</v>
      </c>
      <c r="C21" s="14" t="s">
        <v>2</v>
      </c>
      <c r="D21" s="6">
        <v>1</v>
      </c>
      <c r="E21" s="18">
        <v>293335</v>
      </c>
      <c r="F21" s="19">
        <f t="shared" si="1"/>
        <v>293335</v>
      </c>
      <c r="G21" s="20">
        <v>333200</v>
      </c>
      <c r="H21" s="19">
        <f t="shared" si="0"/>
        <v>333200</v>
      </c>
      <c r="I21" s="19">
        <f t="shared" si="2"/>
        <v>313267.5</v>
      </c>
      <c r="J21" s="19">
        <f t="shared" si="3"/>
        <v>313267.5</v>
      </c>
      <c r="K21" s="19">
        <f t="shared" si="4"/>
        <v>313268</v>
      </c>
      <c r="L21" s="19">
        <f t="shared" si="5"/>
        <v>313268</v>
      </c>
    </row>
    <row r="22" spans="1:12" x14ac:dyDescent="0.25">
      <c r="A22" s="5">
        <v>18</v>
      </c>
      <c r="B22" s="15" t="s">
        <v>21</v>
      </c>
      <c r="C22" s="14" t="s">
        <v>2</v>
      </c>
      <c r="D22" s="6">
        <v>1</v>
      </c>
      <c r="E22" s="22">
        <v>630700</v>
      </c>
      <c r="F22" s="19">
        <f t="shared" si="1"/>
        <v>630700</v>
      </c>
      <c r="G22" s="20">
        <v>297500</v>
      </c>
      <c r="H22" s="19">
        <f t="shared" si="0"/>
        <v>297500</v>
      </c>
      <c r="I22" s="19">
        <f t="shared" si="2"/>
        <v>464100</v>
      </c>
      <c r="J22" s="19">
        <f t="shared" si="3"/>
        <v>464100</v>
      </c>
      <c r="K22" s="19">
        <f t="shared" si="4"/>
        <v>464100</v>
      </c>
      <c r="L22" s="19">
        <f t="shared" si="5"/>
        <v>464100</v>
      </c>
    </row>
    <row r="23" spans="1:12" x14ac:dyDescent="0.25">
      <c r="A23" s="5">
        <v>19</v>
      </c>
      <c r="B23" s="16" t="s">
        <v>36</v>
      </c>
      <c r="C23" s="14" t="s">
        <v>2</v>
      </c>
      <c r="D23" s="6">
        <v>1</v>
      </c>
      <c r="E23" s="18">
        <v>136850</v>
      </c>
      <c r="F23" s="19">
        <f t="shared" si="1"/>
        <v>136850</v>
      </c>
      <c r="G23" s="21">
        <v>166000</v>
      </c>
      <c r="H23" s="19">
        <f t="shared" si="0"/>
        <v>166000</v>
      </c>
      <c r="I23" s="19">
        <f t="shared" si="2"/>
        <v>151425</v>
      </c>
      <c r="J23" s="19">
        <f t="shared" si="3"/>
        <v>151425</v>
      </c>
      <c r="K23" s="19">
        <f t="shared" si="4"/>
        <v>151425</v>
      </c>
      <c r="L23" s="19">
        <f t="shared" si="5"/>
        <v>151425</v>
      </c>
    </row>
    <row r="24" spans="1:12" x14ac:dyDescent="0.25">
      <c r="A24" s="5">
        <v>20</v>
      </c>
      <c r="B24" s="16" t="s">
        <v>22</v>
      </c>
      <c r="C24" s="14" t="s">
        <v>2</v>
      </c>
      <c r="D24" s="6">
        <v>1</v>
      </c>
      <c r="E24" s="18">
        <v>1011500</v>
      </c>
      <c r="F24" s="19">
        <f t="shared" si="1"/>
        <v>1011500</v>
      </c>
      <c r="G24" s="20">
        <v>1011500</v>
      </c>
      <c r="H24" s="19">
        <f t="shared" si="0"/>
        <v>1011500</v>
      </c>
      <c r="I24" s="19">
        <f t="shared" si="2"/>
        <v>1011500</v>
      </c>
      <c r="J24" s="19">
        <f t="shared" si="3"/>
        <v>1011500</v>
      </c>
      <c r="K24" s="19">
        <f t="shared" si="4"/>
        <v>1011500</v>
      </c>
      <c r="L24" s="19">
        <f t="shared" si="5"/>
        <v>1011500</v>
      </c>
    </row>
    <row r="25" spans="1:12" x14ac:dyDescent="0.25">
      <c r="A25" s="5">
        <v>21</v>
      </c>
      <c r="B25" s="16" t="s">
        <v>23</v>
      </c>
      <c r="C25" s="14" t="s">
        <v>2</v>
      </c>
      <c r="D25" s="6">
        <v>8</v>
      </c>
      <c r="E25" s="18">
        <v>480000</v>
      </c>
      <c r="F25" s="19">
        <f t="shared" si="1"/>
        <v>3840000</v>
      </c>
      <c r="G25" s="20">
        <v>559300</v>
      </c>
      <c r="H25" s="19">
        <f t="shared" si="0"/>
        <v>4474400</v>
      </c>
      <c r="I25" s="19">
        <f t="shared" si="2"/>
        <v>519650</v>
      </c>
      <c r="J25" s="19">
        <f t="shared" si="3"/>
        <v>4157200</v>
      </c>
      <c r="K25" s="19">
        <f t="shared" si="4"/>
        <v>519650</v>
      </c>
      <c r="L25" s="19">
        <f t="shared" si="5"/>
        <v>4157200</v>
      </c>
    </row>
    <row r="26" spans="1:12" x14ac:dyDescent="0.25">
      <c r="A26" s="5">
        <v>22</v>
      </c>
      <c r="B26" s="15" t="s">
        <v>37</v>
      </c>
      <c r="C26" s="14" t="s">
        <v>2</v>
      </c>
      <c r="D26" s="6">
        <v>8</v>
      </c>
      <c r="E26" s="18">
        <v>103530</v>
      </c>
      <c r="F26" s="19">
        <f t="shared" si="1"/>
        <v>828240</v>
      </c>
      <c r="G26" s="20">
        <v>113050</v>
      </c>
      <c r="H26" s="19">
        <f t="shared" si="0"/>
        <v>904400</v>
      </c>
      <c r="I26" s="19">
        <f t="shared" si="2"/>
        <v>108290</v>
      </c>
      <c r="J26" s="19">
        <f t="shared" si="3"/>
        <v>866320</v>
      </c>
      <c r="K26" s="19">
        <f t="shared" si="4"/>
        <v>108290</v>
      </c>
      <c r="L26" s="19">
        <f t="shared" si="5"/>
        <v>866320</v>
      </c>
    </row>
    <row r="27" spans="1:12" x14ac:dyDescent="0.25">
      <c r="A27" s="5">
        <v>23</v>
      </c>
      <c r="B27" s="16" t="s">
        <v>24</v>
      </c>
      <c r="C27" s="14" t="s">
        <v>4</v>
      </c>
      <c r="D27" s="6">
        <v>80</v>
      </c>
      <c r="E27" s="18">
        <v>2500</v>
      </c>
      <c r="F27" s="19">
        <f t="shared" si="1"/>
        <v>200000</v>
      </c>
      <c r="G27" s="20">
        <v>4165</v>
      </c>
      <c r="H27" s="19">
        <f t="shared" si="0"/>
        <v>333200</v>
      </c>
      <c r="I27" s="19">
        <f t="shared" si="2"/>
        <v>3332.5</v>
      </c>
      <c r="J27" s="19">
        <f t="shared" si="3"/>
        <v>266600</v>
      </c>
      <c r="K27" s="19">
        <f t="shared" si="4"/>
        <v>3333</v>
      </c>
      <c r="L27" s="19">
        <f t="shared" si="5"/>
        <v>266640</v>
      </c>
    </row>
    <row r="28" spans="1:12" x14ac:dyDescent="0.25">
      <c r="A28" s="5">
        <v>24</v>
      </c>
      <c r="B28" s="15" t="s">
        <v>24</v>
      </c>
      <c r="C28" s="14" t="s">
        <v>4</v>
      </c>
      <c r="D28" s="6">
        <v>80</v>
      </c>
      <c r="E28" s="18">
        <v>2750</v>
      </c>
      <c r="F28" s="19">
        <f t="shared" si="1"/>
        <v>220000</v>
      </c>
      <c r="G28" s="21">
        <v>4700</v>
      </c>
      <c r="H28" s="19">
        <f t="shared" si="0"/>
        <v>376000</v>
      </c>
      <c r="I28" s="19">
        <f t="shared" si="2"/>
        <v>3725</v>
      </c>
      <c r="J28" s="19">
        <f t="shared" si="3"/>
        <v>298000</v>
      </c>
      <c r="K28" s="19">
        <f t="shared" si="4"/>
        <v>3725</v>
      </c>
      <c r="L28" s="19">
        <f t="shared" si="5"/>
        <v>298000</v>
      </c>
    </row>
    <row r="29" spans="1:12" x14ac:dyDescent="0.25">
      <c r="A29" s="5">
        <v>25</v>
      </c>
      <c r="B29" s="16" t="s">
        <v>25</v>
      </c>
      <c r="C29" s="14" t="s">
        <v>2</v>
      </c>
      <c r="D29" s="6">
        <v>1</v>
      </c>
      <c r="E29" s="18">
        <v>453806.5</v>
      </c>
      <c r="F29" s="19">
        <f t="shared" si="1"/>
        <v>453806.5</v>
      </c>
      <c r="G29" s="20">
        <v>535500</v>
      </c>
      <c r="H29" s="19">
        <f t="shared" si="0"/>
        <v>535500</v>
      </c>
      <c r="I29" s="19">
        <f t="shared" si="2"/>
        <v>494653.25</v>
      </c>
      <c r="J29" s="19">
        <f t="shared" si="3"/>
        <v>494653.25</v>
      </c>
      <c r="K29" s="19">
        <f t="shared" si="4"/>
        <v>494654</v>
      </c>
      <c r="L29" s="19">
        <f t="shared" si="5"/>
        <v>494654</v>
      </c>
    </row>
    <row r="30" spans="1:12" x14ac:dyDescent="0.25">
      <c r="A30" s="5">
        <v>26</v>
      </c>
      <c r="B30" s="16" t="s">
        <v>26</v>
      </c>
      <c r="C30" s="14" t="s">
        <v>2</v>
      </c>
      <c r="D30" s="6">
        <v>1</v>
      </c>
      <c r="E30" s="18">
        <v>450415</v>
      </c>
      <c r="F30" s="19">
        <f t="shared" si="1"/>
        <v>450415</v>
      </c>
      <c r="G30" s="20">
        <v>368900</v>
      </c>
      <c r="H30" s="19">
        <f t="shared" si="0"/>
        <v>368900</v>
      </c>
      <c r="I30" s="19">
        <f t="shared" si="2"/>
        <v>409657.5</v>
      </c>
      <c r="J30" s="19">
        <f t="shared" si="3"/>
        <v>409657.5</v>
      </c>
      <c r="K30" s="19">
        <f t="shared" si="4"/>
        <v>409658</v>
      </c>
      <c r="L30" s="19">
        <f t="shared" si="5"/>
        <v>409658</v>
      </c>
    </row>
    <row r="31" spans="1:12" x14ac:dyDescent="0.25">
      <c r="A31" s="5">
        <v>27</v>
      </c>
      <c r="B31" s="16" t="s">
        <v>27</v>
      </c>
      <c r="C31" s="14" t="s">
        <v>2</v>
      </c>
      <c r="D31" s="6">
        <v>1</v>
      </c>
      <c r="E31" s="18">
        <v>71400</v>
      </c>
      <c r="F31" s="19">
        <f t="shared" si="1"/>
        <v>71400</v>
      </c>
      <c r="G31" s="20">
        <v>202300</v>
      </c>
      <c r="H31" s="19">
        <f t="shared" si="0"/>
        <v>202300</v>
      </c>
      <c r="I31" s="19">
        <f t="shared" si="2"/>
        <v>136850</v>
      </c>
      <c r="J31" s="19">
        <f t="shared" si="3"/>
        <v>136850</v>
      </c>
      <c r="K31" s="19">
        <f t="shared" si="4"/>
        <v>136850</v>
      </c>
      <c r="L31" s="19">
        <f t="shared" si="5"/>
        <v>136850</v>
      </c>
    </row>
    <row r="32" spans="1:12" x14ac:dyDescent="0.25">
      <c r="A32" s="5">
        <v>28</v>
      </c>
      <c r="B32" s="16" t="s">
        <v>51</v>
      </c>
      <c r="C32" s="14" t="s">
        <v>2</v>
      </c>
      <c r="D32" s="6">
        <v>6</v>
      </c>
      <c r="E32" s="18">
        <v>7163800</v>
      </c>
      <c r="F32" s="19">
        <f t="shared" si="1"/>
        <v>42982800</v>
      </c>
      <c r="G32" s="20">
        <v>6975231</v>
      </c>
      <c r="H32" s="19">
        <f t="shared" si="0"/>
        <v>41851386</v>
      </c>
      <c r="I32" s="19">
        <f t="shared" si="2"/>
        <v>7069515.5</v>
      </c>
      <c r="J32" s="19">
        <f t="shared" si="3"/>
        <v>42417093</v>
      </c>
      <c r="K32" s="19">
        <f t="shared" si="4"/>
        <v>7069516</v>
      </c>
      <c r="L32" s="19">
        <f t="shared" si="5"/>
        <v>42417096</v>
      </c>
    </row>
    <row r="33" spans="1:12" x14ac:dyDescent="0.25">
      <c r="A33" s="5">
        <v>29</v>
      </c>
      <c r="B33" s="16" t="s">
        <v>38</v>
      </c>
      <c r="C33" s="14" t="s">
        <v>46</v>
      </c>
      <c r="D33" s="6">
        <v>111</v>
      </c>
      <c r="E33" s="18">
        <v>21428</v>
      </c>
      <c r="F33" s="19">
        <f t="shared" si="1"/>
        <v>2378508</v>
      </c>
      <c r="G33" s="20">
        <v>30940</v>
      </c>
      <c r="H33" s="19">
        <f t="shared" si="0"/>
        <v>3434340</v>
      </c>
      <c r="I33" s="19">
        <f t="shared" si="2"/>
        <v>26184</v>
      </c>
      <c r="J33" s="19">
        <f t="shared" si="3"/>
        <v>2906424</v>
      </c>
      <c r="K33" s="19">
        <f t="shared" si="4"/>
        <v>26184</v>
      </c>
      <c r="L33" s="19">
        <f t="shared" si="5"/>
        <v>2906424</v>
      </c>
    </row>
    <row r="34" spans="1:12" x14ac:dyDescent="0.25">
      <c r="A34" s="5">
        <v>30</v>
      </c>
      <c r="B34" s="16" t="s">
        <v>39</v>
      </c>
      <c r="C34" s="12" t="s">
        <v>2</v>
      </c>
      <c r="D34" s="6">
        <v>80</v>
      </c>
      <c r="E34" s="18">
        <v>14200</v>
      </c>
      <c r="F34" s="19">
        <f t="shared" si="1"/>
        <v>1136000</v>
      </c>
      <c r="G34" s="20">
        <v>45000</v>
      </c>
      <c r="H34" s="19">
        <f t="shared" si="0"/>
        <v>3600000</v>
      </c>
      <c r="I34" s="19">
        <f t="shared" si="2"/>
        <v>29600</v>
      </c>
      <c r="J34" s="19">
        <f t="shared" si="3"/>
        <v>2368000</v>
      </c>
      <c r="K34" s="19">
        <f t="shared" si="4"/>
        <v>29600</v>
      </c>
      <c r="L34" s="19">
        <f t="shared" si="5"/>
        <v>2368000</v>
      </c>
    </row>
    <row r="35" spans="1:12" x14ac:dyDescent="0.25">
      <c r="A35" s="5">
        <v>31</v>
      </c>
      <c r="B35" s="17" t="s">
        <v>47</v>
      </c>
      <c r="C35" s="11" t="s">
        <v>2</v>
      </c>
      <c r="D35" s="6">
        <v>40</v>
      </c>
      <c r="E35" s="18">
        <v>6100</v>
      </c>
      <c r="F35" s="19">
        <f t="shared" si="1"/>
        <v>244000</v>
      </c>
      <c r="G35" s="20">
        <v>8330</v>
      </c>
      <c r="H35" s="19">
        <f t="shared" si="0"/>
        <v>333200</v>
      </c>
      <c r="I35" s="19">
        <f t="shared" si="2"/>
        <v>7215</v>
      </c>
      <c r="J35" s="19">
        <f t="shared" si="3"/>
        <v>288600</v>
      </c>
      <c r="K35" s="19">
        <f t="shared" si="4"/>
        <v>7215</v>
      </c>
      <c r="L35" s="19">
        <f t="shared" si="5"/>
        <v>288600</v>
      </c>
    </row>
    <row r="36" spans="1:12" x14ac:dyDescent="0.25">
      <c r="A36" s="28" t="s">
        <v>33</v>
      </c>
      <c r="B36" s="28"/>
      <c r="C36" s="28"/>
      <c r="D36" s="28"/>
      <c r="E36" s="28"/>
      <c r="F36" s="44">
        <v>65858008</v>
      </c>
      <c r="G36" s="6"/>
      <c r="H36" s="9">
        <f>SUM(H5:H35)</f>
        <v>74125866</v>
      </c>
      <c r="I36" s="7"/>
      <c r="J36" s="8">
        <f>SUM(J5:J35)</f>
        <v>69991936.75</v>
      </c>
      <c r="K36" s="7"/>
      <c r="L36" s="10">
        <f>SUM(L5:L35)</f>
        <v>69991987</v>
      </c>
    </row>
    <row r="38" spans="1:12" x14ac:dyDescent="0.25">
      <c r="B38" s="23"/>
      <c r="C38" s="23"/>
      <c r="D38" s="23"/>
      <c r="E38" s="23"/>
      <c r="F38" s="23"/>
    </row>
  </sheetData>
  <mergeCells count="14">
    <mergeCell ref="B38:F38"/>
    <mergeCell ref="A1:B2"/>
    <mergeCell ref="A36:E36"/>
    <mergeCell ref="C1:L2"/>
    <mergeCell ref="I3:I4"/>
    <mergeCell ref="J3:J4"/>
    <mergeCell ref="K3:K4"/>
    <mergeCell ref="L3:L4"/>
    <mergeCell ref="G3:H3"/>
    <mergeCell ref="A3:A4"/>
    <mergeCell ref="B3:B4"/>
    <mergeCell ref="C3:C4"/>
    <mergeCell ref="D3:D4"/>
    <mergeCell ref="E3:F3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Velasquez Clavijo</dc:creator>
  <cp:lastModifiedBy>Maria Alejandra Bernal Diaz</cp:lastModifiedBy>
  <dcterms:created xsi:type="dcterms:W3CDTF">2024-09-06T19:05:02Z</dcterms:created>
  <dcterms:modified xsi:type="dcterms:W3CDTF">2026-10-14T18:22:11Z</dcterms:modified>
</cp:coreProperties>
</file>