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540940430f9901d8/Desktop/Alcaldia Local CB/ALCALDIA 2026/LICITACION/MANTENIMIENTO DE VEHICULOS/DOCUMENTOS FINANCIEROS MANTENIMIENTO/"/>
    </mc:Choice>
  </mc:AlternateContent>
  <xr:revisionPtr revIDLastSave="123" documentId="8_{D4CC13A2-1A0D-4B42-BB04-ABCE4AF9CBC0}" xr6:coauthVersionLast="47" xr6:coauthVersionMax="47" xr10:uidLastSave="{98E2B7BD-FAF3-488A-A62E-E1A73B214680}"/>
  <bookViews>
    <workbookView xWindow="-120" yWindow="-120" windowWidth="20730" windowHeight="11040" activeTab="2" xr2:uid="{00000000-000D-0000-FFFF-FFFF00000000}"/>
  </bookViews>
  <sheets>
    <sheet name="Livianos" sheetId="1" r:id="rId1"/>
    <sheet name="Pesados" sheetId="2" r:id="rId2"/>
    <sheet name="Insumos" sheetId="3" r:id="rId3"/>
  </sheets>
  <definedNames>
    <definedName name="_xlnm._FilterDatabase" localSheetId="2" hidden="1">Insumos!$W$6:$AC$29</definedName>
    <definedName name="_xlnm._FilterDatabase" localSheetId="0" hidden="1">Livianos!$T$6:$Z$461</definedName>
    <definedName name="_xlnm._FilterDatabase" localSheetId="1" hidden="1">Pesados!$R$6:$X$468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468" i="2" l="1"/>
  <c r="R416" i="2"/>
  <c r="R7" i="2"/>
  <c r="R116" i="2"/>
  <c r="R8" i="2"/>
  <c r="T445" i="1"/>
  <c r="U445" i="1"/>
  <c r="V445" i="1"/>
  <c r="W445" i="1" s="1"/>
  <c r="Z445" i="1" s="1"/>
  <c r="T446" i="1"/>
  <c r="U446" i="1"/>
  <c r="V446" i="1"/>
  <c r="W446" i="1" s="1"/>
  <c r="Z446" i="1" s="1"/>
  <c r="T447" i="1"/>
  <c r="U447" i="1"/>
  <c r="V447" i="1"/>
  <c r="W447" i="1" s="1"/>
  <c r="Z447" i="1" s="1"/>
  <c r="T448" i="1"/>
  <c r="U448" i="1"/>
  <c r="V448" i="1"/>
  <c r="W448" i="1" s="1"/>
  <c r="Z448" i="1" s="1"/>
  <c r="T449" i="1"/>
  <c r="U449" i="1"/>
  <c r="V449" i="1"/>
  <c r="W449" i="1" s="1"/>
  <c r="Z449" i="1" s="1"/>
  <c r="T450" i="1"/>
  <c r="U450" i="1"/>
  <c r="V450" i="1"/>
  <c r="W450" i="1" s="1"/>
  <c r="Z450" i="1" s="1"/>
  <c r="T451" i="1"/>
  <c r="U451" i="1"/>
  <c r="V451" i="1"/>
  <c r="W451" i="1" s="1"/>
  <c r="Z451" i="1" s="1"/>
  <c r="T452" i="1"/>
  <c r="U452" i="1"/>
  <c r="V452" i="1"/>
  <c r="W452" i="1" s="1"/>
  <c r="Z452" i="1" s="1"/>
  <c r="T453" i="1"/>
  <c r="U453" i="1"/>
  <c r="V453" i="1"/>
  <c r="W453" i="1" s="1"/>
  <c r="Z453" i="1" s="1"/>
  <c r="T454" i="1"/>
  <c r="U454" i="1"/>
  <c r="V454" i="1"/>
  <c r="W454" i="1" s="1"/>
  <c r="Z454" i="1" s="1"/>
  <c r="T455" i="1"/>
  <c r="U455" i="1"/>
  <c r="V455" i="1"/>
  <c r="W455" i="1" s="1"/>
  <c r="Z455" i="1" s="1"/>
  <c r="T456" i="1"/>
  <c r="U456" i="1"/>
  <c r="V456" i="1"/>
  <c r="W456" i="1" s="1"/>
  <c r="Z456" i="1" s="1"/>
  <c r="T457" i="1"/>
  <c r="U457" i="1"/>
  <c r="V457" i="1"/>
  <c r="W457" i="1" s="1"/>
  <c r="Z457" i="1" s="1"/>
  <c r="T458" i="1"/>
  <c r="U458" i="1"/>
  <c r="V458" i="1"/>
  <c r="W458" i="1" s="1"/>
  <c r="Z458" i="1" s="1"/>
  <c r="T459" i="1"/>
  <c r="U459" i="1"/>
  <c r="V459" i="1"/>
  <c r="W459" i="1" s="1"/>
  <c r="Z459" i="1" s="1"/>
  <c r="T460" i="1"/>
  <c r="U460" i="1"/>
  <c r="V460" i="1"/>
  <c r="W460" i="1" s="1"/>
  <c r="Z460" i="1" s="1"/>
  <c r="V444" i="1"/>
  <c r="U444" i="1"/>
  <c r="T444" i="1"/>
  <c r="T428" i="1"/>
  <c r="U428" i="1"/>
  <c r="V428" i="1"/>
  <c r="T429" i="1"/>
  <c r="U429" i="1"/>
  <c r="V429" i="1"/>
  <c r="W429" i="1" s="1"/>
  <c r="Z429" i="1" s="1"/>
  <c r="T430" i="1"/>
  <c r="U430" i="1"/>
  <c r="V430" i="1"/>
  <c r="W430" i="1" s="1"/>
  <c r="Z430" i="1" s="1"/>
  <c r="T431" i="1"/>
  <c r="U431" i="1"/>
  <c r="V431" i="1"/>
  <c r="W431" i="1" s="1"/>
  <c r="Z431" i="1" s="1"/>
  <c r="T432" i="1"/>
  <c r="U432" i="1"/>
  <c r="V432" i="1"/>
  <c r="W432" i="1" s="1"/>
  <c r="Z432" i="1" s="1"/>
  <c r="T433" i="1"/>
  <c r="U433" i="1"/>
  <c r="V433" i="1"/>
  <c r="W433" i="1" s="1"/>
  <c r="Z433" i="1" s="1"/>
  <c r="T434" i="1"/>
  <c r="U434" i="1"/>
  <c r="V434" i="1"/>
  <c r="W434" i="1" s="1"/>
  <c r="Z434" i="1" s="1"/>
  <c r="T380" i="1"/>
  <c r="U380" i="1"/>
  <c r="V380" i="1"/>
  <c r="W380" i="1" s="1"/>
  <c r="Z380" i="1" s="1"/>
  <c r="T381" i="1"/>
  <c r="U381" i="1"/>
  <c r="V381" i="1"/>
  <c r="W381" i="1" s="1"/>
  <c r="Z381" i="1" s="1"/>
  <c r="T382" i="1"/>
  <c r="U382" i="1"/>
  <c r="V382" i="1"/>
  <c r="W382" i="1" s="1"/>
  <c r="Z382" i="1" s="1"/>
  <c r="T383" i="1"/>
  <c r="U383" i="1"/>
  <c r="V383" i="1"/>
  <c r="W383" i="1" s="1"/>
  <c r="Z383" i="1" s="1"/>
  <c r="T321" i="1"/>
  <c r="U321" i="1"/>
  <c r="V321" i="1"/>
  <c r="W321" i="1" s="1"/>
  <c r="Z321" i="1" s="1"/>
  <c r="T322" i="1"/>
  <c r="U322" i="1"/>
  <c r="V322" i="1"/>
  <c r="W322" i="1" s="1"/>
  <c r="Z322" i="1" s="1"/>
  <c r="T323" i="1"/>
  <c r="U323" i="1"/>
  <c r="V323" i="1"/>
  <c r="W323" i="1" s="1"/>
  <c r="Z323" i="1" s="1"/>
  <c r="T324" i="1"/>
  <c r="U324" i="1"/>
  <c r="V324" i="1"/>
  <c r="W324" i="1" s="1"/>
  <c r="Z324" i="1" s="1"/>
  <c r="T325" i="1"/>
  <c r="U325" i="1"/>
  <c r="V325" i="1"/>
  <c r="W325" i="1" s="1"/>
  <c r="Z325" i="1" s="1"/>
  <c r="T326" i="1"/>
  <c r="U326" i="1"/>
  <c r="V326" i="1"/>
  <c r="W326" i="1" s="1"/>
  <c r="Z326" i="1" s="1"/>
  <c r="T276" i="1"/>
  <c r="U276" i="1"/>
  <c r="V276" i="1"/>
  <c r="W276" i="1" s="1"/>
  <c r="Z276" i="1" s="1"/>
  <c r="T277" i="1"/>
  <c r="U277" i="1"/>
  <c r="V277" i="1"/>
  <c r="W277" i="1" s="1"/>
  <c r="Z277" i="1" s="1"/>
  <c r="C446" i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55" i="1"/>
  <c r="C56" i="1" s="1"/>
  <c r="C57" i="1" s="1"/>
  <c r="C58" i="1" s="1"/>
  <c r="C59" i="1" s="1"/>
  <c r="C60" i="1" s="1"/>
  <c r="C61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4" i="1" s="1"/>
  <c r="C125" i="1" s="1"/>
  <c r="C126" i="1" s="1"/>
  <c r="C127" i="1" s="1"/>
  <c r="C128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2" i="1" s="1"/>
  <c r="C223" i="1" s="1"/>
  <c r="C224" i="1" s="1"/>
  <c r="C225" i="1" s="1"/>
  <c r="C226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8" i="1" s="1"/>
  <c r="C329" i="1" s="1"/>
  <c r="C330" i="1" s="1"/>
  <c r="C331" i="1" s="1"/>
  <c r="C332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6" i="1" s="1"/>
  <c r="C437" i="1" s="1"/>
  <c r="C438" i="1" s="1"/>
  <c r="C439" i="1" s="1"/>
  <c r="C440" i="1" s="1"/>
  <c r="C441" i="1" s="1"/>
  <c r="X59" i="2"/>
  <c r="V59" i="2" s="1"/>
  <c r="W59" i="2" s="1"/>
  <c r="V29" i="2"/>
  <c r="W29" i="2"/>
  <c r="V30" i="2"/>
  <c r="W30" i="2" s="1"/>
  <c r="V31" i="2"/>
  <c r="W31" i="2" s="1"/>
  <c r="V32" i="2"/>
  <c r="W32" i="2"/>
  <c r="V33" i="2"/>
  <c r="W33" i="2"/>
  <c r="V34" i="2"/>
  <c r="W34" i="2"/>
  <c r="V35" i="2"/>
  <c r="W35" i="2"/>
  <c r="V36" i="2"/>
  <c r="W36" i="2" s="1"/>
  <c r="V37" i="2"/>
  <c r="W37" i="2"/>
  <c r="V38" i="2"/>
  <c r="W38" i="2" s="1"/>
  <c r="V39" i="2"/>
  <c r="W39" i="2"/>
  <c r="V40" i="2"/>
  <c r="W40" i="2" s="1"/>
  <c r="V41" i="2"/>
  <c r="W41" i="2" s="1"/>
  <c r="V42" i="2"/>
  <c r="W42" i="2" s="1"/>
  <c r="V43" i="2"/>
  <c r="W43" i="2"/>
  <c r="V44" i="2"/>
  <c r="W44" i="2" s="1"/>
  <c r="V45" i="2"/>
  <c r="W45" i="2"/>
  <c r="V46" i="2"/>
  <c r="W46" i="2"/>
  <c r="V47" i="2"/>
  <c r="W47" i="2"/>
  <c r="V48" i="2"/>
  <c r="W48" i="2"/>
  <c r="V49" i="2"/>
  <c r="W49" i="2" s="1"/>
  <c r="V50" i="2"/>
  <c r="W50" i="2" s="1"/>
  <c r="V51" i="2"/>
  <c r="W51" i="2" s="1"/>
  <c r="V52" i="2"/>
  <c r="W52" i="2" s="1"/>
  <c r="V53" i="2"/>
  <c r="W53" i="2" s="1"/>
  <c r="V54" i="2"/>
  <c r="W54" i="2"/>
  <c r="V55" i="2"/>
  <c r="W55" i="2" s="1"/>
  <c r="V56" i="2"/>
  <c r="W56" i="2"/>
  <c r="V57" i="2"/>
  <c r="W57" i="2" s="1"/>
  <c r="V58" i="2"/>
  <c r="W58" i="2" s="1"/>
  <c r="V60" i="2"/>
  <c r="W60" i="2" s="1"/>
  <c r="V61" i="2"/>
  <c r="W61" i="2"/>
  <c r="V62" i="2"/>
  <c r="W62" i="2"/>
  <c r="V63" i="2"/>
  <c r="W63" i="2"/>
  <c r="V64" i="2"/>
  <c r="W64" i="2" s="1"/>
  <c r="V65" i="2"/>
  <c r="W65" i="2" s="1"/>
  <c r="V66" i="2"/>
  <c r="W66" i="2" s="1"/>
  <c r="V67" i="2"/>
  <c r="W67" i="2" s="1"/>
  <c r="V68" i="2"/>
  <c r="W68" i="2"/>
  <c r="V69" i="2"/>
  <c r="W69" i="2" s="1"/>
  <c r="V70" i="2"/>
  <c r="W70" i="2" s="1"/>
  <c r="V71" i="2"/>
  <c r="W71" i="2" s="1"/>
  <c r="V72" i="2"/>
  <c r="W72" i="2"/>
  <c r="V73" i="2"/>
  <c r="W73" i="2"/>
  <c r="V74" i="2"/>
  <c r="W74" i="2" s="1"/>
  <c r="V75" i="2"/>
  <c r="W75" i="2" s="1"/>
  <c r="V76" i="2"/>
  <c r="W76" i="2"/>
  <c r="V78" i="2"/>
  <c r="W78" i="2"/>
  <c r="V79" i="2"/>
  <c r="W79" i="2" s="1"/>
  <c r="V80" i="2"/>
  <c r="W80" i="2" s="1"/>
  <c r="V81" i="2"/>
  <c r="W81" i="2" s="1"/>
  <c r="V82" i="2"/>
  <c r="W82" i="2"/>
  <c r="V83" i="2"/>
  <c r="W83" i="2" s="1"/>
  <c r="V84" i="2"/>
  <c r="W84" i="2" s="1"/>
  <c r="V85" i="2"/>
  <c r="W85" i="2" s="1"/>
  <c r="V86" i="2"/>
  <c r="W86" i="2" s="1"/>
  <c r="V87" i="2"/>
  <c r="W87" i="2"/>
  <c r="V88" i="2"/>
  <c r="W88" i="2"/>
  <c r="V90" i="2"/>
  <c r="W90" i="2" s="1"/>
  <c r="V91" i="2"/>
  <c r="W91" i="2"/>
  <c r="V92" i="2"/>
  <c r="W92" i="2" s="1"/>
  <c r="V93" i="2"/>
  <c r="W93" i="2" s="1"/>
  <c r="V94" i="2"/>
  <c r="W94" i="2" s="1"/>
  <c r="V95" i="2"/>
  <c r="W95" i="2" s="1"/>
  <c r="V96" i="2"/>
  <c r="W96" i="2"/>
  <c r="V97" i="2"/>
  <c r="W97" i="2" s="1"/>
  <c r="V98" i="2"/>
  <c r="W98" i="2" s="1"/>
  <c r="V99" i="2"/>
  <c r="W99" i="2" s="1"/>
  <c r="V100" i="2"/>
  <c r="W100" i="2" s="1"/>
  <c r="V101" i="2"/>
  <c r="W101" i="2" s="1"/>
  <c r="V102" i="2"/>
  <c r="W102" i="2" s="1"/>
  <c r="V103" i="2"/>
  <c r="W103" i="2" s="1"/>
  <c r="V104" i="2"/>
  <c r="W104" i="2" s="1"/>
  <c r="V105" i="2"/>
  <c r="W105" i="2" s="1"/>
  <c r="V106" i="2"/>
  <c r="W106" i="2" s="1"/>
  <c r="V107" i="2"/>
  <c r="W107" i="2" s="1"/>
  <c r="V108" i="2"/>
  <c r="W108" i="2" s="1"/>
  <c r="V109" i="2"/>
  <c r="W109" i="2"/>
  <c r="V110" i="2"/>
  <c r="W110" i="2" s="1"/>
  <c r="V111" i="2"/>
  <c r="W111" i="2" s="1"/>
  <c r="V112" i="2"/>
  <c r="W112" i="2" s="1"/>
  <c r="V113" i="2"/>
  <c r="W113" i="2" s="1"/>
  <c r="V114" i="2"/>
  <c r="W114" i="2" s="1"/>
  <c r="V115" i="2"/>
  <c r="W115" i="2"/>
  <c r="V117" i="2"/>
  <c r="W117" i="2" s="1"/>
  <c r="V118" i="2"/>
  <c r="W118" i="2"/>
  <c r="V119" i="2"/>
  <c r="W119" i="2"/>
  <c r="V120" i="2"/>
  <c r="W120" i="2"/>
  <c r="V121" i="2"/>
  <c r="W121" i="2"/>
  <c r="V122" i="2"/>
  <c r="W122" i="2" s="1"/>
  <c r="V123" i="2"/>
  <c r="W123" i="2"/>
  <c r="V124" i="2"/>
  <c r="W124" i="2" s="1"/>
  <c r="V125" i="2"/>
  <c r="W125" i="2" s="1"/>
  <c r="V126" i="2"/>
  <c r="W126" i="2"/>
  <c r="V127" i="2"/>
  <c r="W127" i="2"/>
  <c r="V128" i="2"/>
  <c r="W128" i="2" s="1"/>
  <c r="V129" i="2"/>
  <c r="W129" i="2" s="1"/>
  <c r="V130" i="2"/>
  <c r="W130" i="2" s="1"/>
  <c r="V131" i="2"/>
  <c r="W131" i="2" s="1"/>
  <c r="V132" i="2"/>
  <c r="W132" i="2" s="1"/>
  <c r="V133" i="2"/>
  <c r="W133" i="2" s="1"/>
  <c r="V134" i="2"/>
  <c r="W134" i="2"/>
  <c r="V135" i="2"/>
  <c r="W135" i="2" s="1"/>
  <c r="V136" i="2"/>
  <c r="W136" i="2" s="1"/>
  <c r="V137" i="2"/>
  <c r="W137" i="2"/>
  <c r="V138" i="2"/>
  <c r="W138" i="2"/>
  <c r="V139" i="2"/>
  <c r="W139" i="2"/>
  <c r="V140" i="2"/>
  <c r="W140" i="2"/>
  <c r="V141" i="2"/>
  <c r="W141" i="2"/>
  <c r="V142" i="2"/>
  <c r="W142" i="2"/>
  <c r="V143" i="2"/>
  <c r="W143" i="2" s="1"/>
  <c r="V144" i="2"/>
  <c r="W144" i="2"/>
  <c r="V145" i="2"/>
  <c r="W145" i="2"/>
  <c r="V146" i="2"/>
  <c r="W146" i="2"/>
  <c r="V147" i="2"/>
  <c r="W147" i="2" s="1"/>
  <c r="V148" i="2"/>
  <c r="W148" i="2"/>
  <c r="V149" i="2"/>
  <c r="W149" i="2" s="1"/>
  <c r="V150" i="2"/>
  <c r="W150" i="2"/>
  <c r="V151" i="2"/>
  <c r="W151" i="2"/>
  <c r="V152" i="2"/>
  <c r="W152" i="2"/>
  <c r="V153" i="2"/>
  <c r="W153" i="2"/>
  <c r="V154" i="2"/>
  <c r="W154" i="2"/>
  <c r="V155" i="2"/>
  <c r="W155" i="2"/>
  <c r="V156" i="2"/>
  <c r="W156" i="2"/>
  <c r="V157" i="2"/>
  <c r="W157" i="2"/>
  <c r="V158" i="2"/>
  <c r="W158" i="2"/>
  <c r="V159" i="2"/>
  <c r="W159" i="2"/>
  <c r="V160" i="2"/>
  <c r="W160" i="2"/>
  <c r="V161" i="2"/>
  <c r="W161" i="2"/>
  <c r="V162" i="2"/>
  <c r="W162" i="2"/>
  <c r="V163" i="2"/>
  <c r="W163" i="2"/>
  <c r="V164" i="2"/>
  <c r="W164" i="2"/>
  <c r="V165" i="2"/>
  <c r="W165" i="2"/>
  <c r="V166" i="2"/>
  <c r="W166" i="2"/>
  <c r="V167" i="2"/>
  <c r="W167" i="2"/>
  <c r="V168" i="2"/>
  <c r="W168" i="2"/>
  <c r="V169" i="2"/>
  <c r="W169" i="2"/>
  <c r="V170" i="2"/>
  <c r="W170" i="2"/>
  <c r="V171" i="2"/>
  <c r="W171" i="2"/>
  <c r="V172" i="2"/>
  <c r="W172" i="2"/>
  <c r="V173" i="2"/>
  <c r="W173" i="2"/>
  <c r="V174" i="2"/>
  <c r="W174" i="2"/>
  <c r="V175" i="2"/>
  <c r="W175" i="2"/>
  <c r="V176" i="2"/>
  <c r="W176" i="2"/>
  <c r="V177" i="2"/>
  <c r="W177" i="2"/>
  <c r="V178" i="2"/>
  <c r="W178" i="2"/>
  <c r="V180" i="2"/>
  <c r="W180" i="2"/>
  <c r="V181" i="2"/>
  <c r="W181" i="2"/>
  <c r="V182" i="2"/>
  <c r="W182" i="2"/>
  <c r="V183" i="2"/>
  <c r="W183" i="2"/>
  <c r="V184" i="2"/>
  <c r="W184" i="2"/>
  <c r="V185" i="2"/>
  <c r="W185" i="2"/>
  <c r="V186" i="2"/>
  <c r="W186" i="2"/>
  <c r="V187" i="2"/>
  <c r="W187" i="2"/>
  <c r="V188" i="2"/>
  <c r="W188" i="2"/>
  <c r="V189" i="2"/>
  <c r="W189" i="2"/>
  <c r="V190" i="2"/>
  <c r="W190" i="2"/>
  <c r="V191" i="2"/>
  <c r="W191" i="2"/>
  <c r="V192" i="2"/>
  <c r="W192" i="2"/>
  <c r="V193" i="2"/>
  <c r="W193" i="2"/>
  <c r="V194" i="2"/>
  <c r="W194" i="2"/>
  <c r="V195" i="2"/>
  <c r="W195" i="2"/>
  <c r="V196" i="2"/>
  <c r="W196" i="2"/>
  <c r="V197" i="2"/>
  <c r="W197" i="2"/>
  <c r="V198" i="2"/>
  <c r="W198" i="2"/>
  <c r="V199" i="2"/>
  <c r="W199" i="2"/>
  <c r="V200" i="2"/>
  <c r="W200" i="2"/>
  <c r="V201" i="2"/>
  <c r="W201" i="2"/>
  <c r="V202" i="2"/>
  <c r="W202" i="2"/>
  <c r="V203" i="2"/>
  <c r="W203" i="2"/>
  <c r="V204" i="2"/>
  <c r="W204" i="2"/>
  <c r="V205" i="2"/>
  <c r="W205" i="2"/>
  <c r="V206" i="2"/>
  <c r="W206" i="2"/>
  <c r="V207" i="2"/>
  <c r="W207" i="2"/>
  <c r="V208" i="2"/>
  <c r="W208" i="2"/>
  <c r="V209" i="2"/>
  <c r="W209" i="2"/>
  <c r="V210" i="2"/>
  <c r="W210" i="2"/>
  <c r="V211" i="2"/>
  <c r="W211" i="2"/>
  <c r="V212" i="2"/>
  <c r="W212" i="2"/>
  <c r="V213" i="2"/>
  <c r="W213" i="2"/>
  <c r="V214" i="2"/>
  <c r="W214" i="2"/>
  <c r="V215" i="2"/>
  <c r="W215" i="2"/>
  <c r="V216" i="2"/>
  <c r="W216" i="2"/>
  <c r="V217" i="2"/>
  <c r="W217" i="2"/>
  <c r="V218" i="2"/>
  <c r="W218" i="2"/>
  <c r="V219" i="2"/>
  <c r="W219" i="2"/>
  <c r="V220" i="2"/>
  <c r="W220" i="2"/>
  <c r="V221" i="2"/>
  <c r="W221" i="2"/>
  <c r="V222" i="2"/>
  <c r="W222" i="2"/>
  <c r="V223" i="2"/>
  <c r="W223" i="2"/>
  <c r="V224" i="2"/>
  <c r="W224" i="2"/>
  <c r="V225" i="2"/>
  <c r="W225" i="2"/>
  <c r="V226" i="2"/>
  <c r="W226" i="2"/>
  <c r="V227" i="2"/>
  <c r="W227" i="2"/>
  <c r="V228" i="2"/>
  <c r="W228" i="2"/>
  <c r="V229" i="2"/>
  <c r="W229" i="2"/>
  <c r="V230" i="2"/>
  <c r="W230" i="2"/>
  <c r="V231" i="2"/>
  <c r="W231" i="2"/>
  <c r="V232" i="2"/>
  <c r="W232" i="2"/>
  <c r="V233" i="2"/>
  <c r="W233" i="2"/>
  <c r="V234" i="2"/>
  <c r="W234" i="2"/>
  <c r="V235" i="2"/>
  <c r="W235" i="2"/>
  <c r="V236" i="2"/>
  <c r="W236" i="2"/>
  <c r="V237" i="2"/>
  <c r="W237" i="2"/>
  <c r="V238" i="2"/>
  <c r="W238" i="2"/>
  <c r="V239" i="2"/>
  <c r="W239" i="2"/>
  <c r="V240" i="2"/>
  <c r="W240" i="2"/>
  <c r="V241" i="2"/>
  <c r="W241" i="2"/>
  <c r="V242" i="2"/>
  <c r="W242" i="2"/>
  <c r="V243" i="2"/>
  <c r="W243" i="2"/>
  <c r="V244" i="2"/>
  <c r="W244" i="2"/>
  <c r="V245" i="2"/>
  <c r="W245" i="2"/>
  <c r="V246" i="2"/>
  <c r="W246" i="2"/>
  <c r="V247" i="2"/>
  <c r="W247" i="2"/>
  <c r="V248" i="2"/>
  <c r="W248" i="2"/>
  <c r="V249" i="2"/>
  <c r="W249" i="2"/>
  <c r="V250" i="2"/>
  <c r="W250" i="2"/>
  <c r="V251" i="2"/>
  <c r="W251" i="2"/>
  <c r="V252" i="2"/>
  <c r="W252" i="2"/>
  <c r="V253" i="2"/>
  <c r="W253" i="2"/>
  <c r="V254" i="2"/>
  <c r="W254" i="2"/>
  <c r="V255" i="2"/>
  <c r="W255" i="2"/>
  <c r="V256" i="2"/>
  <c r="W256" i="2" s="1"/>
  <c r="V257" i="2"/>
  <c r="W257" i="2" s="1"/>
  <c r="V258" i="2"/>
  <c r="W258" i="2"/>
  <c r="V259" i="2"/>
  <c r="W259" i="2" s="1"/>
  <c r="V260" i="2"/>
  <c r="W260" i="2"/>
  <c r="V261" i="2"/>
  <c r="W261" i="2" s="1"/>
  <c r="V262" i="2"/>
  <c r="W262" i="2" s="1"/>
  <c r="V263" i="2"/>
  <c r="W263" i="2" s="1"/>
  <c r="V264" i="2"/>
  <c r="W264" i="2"/>
  <c r="V265" i="2"/>
  <c r="W265" i="2" s="1"/>
  <c r="V266" i="2"/>
  <c r="W266" i="2" s="1"/>
  <c r="V267" i="2"/>
  <c r="W267" i="2"/>
  <c r="V268" i="2"/>
  <c r="W268" i="2"/>
  <c r="V269" i="2"/>
  <c r="W269" i="2"/>
  <c r="V270" i="2"/>
  <c r="W270" i="2" s="1"/>
  <c r="V271" i="2"/>
  <c r="W271" i="2"/>
  <c r="V273" i="2"/>
  <c r="W273" i="2"/>
  <c r="V274" i="2"/>
  <c r="W274" i="2"/>
  <c r="V275" i="2"/>
  <c r="W275" i="2"/>
  <c r="V276" i="2"/>
  <c r="W276" i="2"/>
  <c r="V278" i="2"/>
  <c r="W278" i="2"/>
  <c r="V279" i="2"/>
  <c r="W279" i="2"/>
  <c r="V280" i="2"/>
  <c r="W280" i="2"/>
  <c r="V281" i="2"/>
  <c r="W281" i="2"/>
  <c r="V283" i="2"/>
  <c r="W283" i="2"/>
  <c r="V284" i="2"/>
  <c r="W284" i="2"/>
  <c r="V285" i="2"/>
  <c r="W285" i="2"/>
  <c r="V286" i="2"/>
  <c r="W286" i="2"/>
  <c r="V287" i="2"/>
  <c r="W287" i="2"/>
  <c r="V288" i="2"/>
  <c r="W288" i="2"/>
  <c r="V289" i="2"/>
  <c r="W289" i="2"/>
  <c r="V290" i="2"/>
  <c r="W290" i="2"/>
  <c r="V291" i="2"/>
  <c r="W291" i="2"/>
  <c r="V292" i="2"/>
  <c r="W292" i="2"/>
  <c r="V293" i="2"/>
  <c r="W293" i="2"/>
  <c r="V294" i="2"/>
  <c r="W294" i="2"/>
  <c r="V295" i="2"/>
  <c r="W295" i="2"/>
  <c r="V296" i="2"/>
  <c r="W296" i="2"/>
  <c r="V297" i="2"/>
  <c r="W297" i="2"/>
  <c r="V298" i="2"/>
  <c r="W298" i="2"/>
  <c r="V299" i="2"/>
  <c r="W299" i="2"/>
  <c r="V300" i="2"/>
  <c r="W300" i="2"/>
  <c r="V301" i="2"/>
  <c r="W301" i="2"/>
  <c r="V302" i="2"/>
  <c r="W302" i="2"/>
  <c r="V303" i="2"/>
  <c r="W303" i="2"/>
  <c r="V304" i="2"/>
  <c r="W304" i="2"/>
  <c r="V305" i="2"/>
  <c r="W305" i="2"/>
  <c r="V306" i="2"/>
  <c r="W306" i="2"/>
  <c r="V307" i="2"/>
  <c r="W307" i="2"/>
  <c r="V308" i="2"/>
  <c r="W308" i="2"/>
  <c r="V309" i="2"/>
  <c r="W309" i="2"/>
  <c r="V310" i="2"/>
  <c r="W310" i="2"/>
  <c r="V311" i="2"/>
  <c r="W311" i="2"/>
  <c r="V312" i="2"/>
  <c r="W312" i="2"/>
  <c r="V313" i="2"/>
  <c r="W313" i="2"/>
  <c r="V314" i="2"/>
  <c r="W314" i="2"/>
  <c r="V315" i="2"/>
  <c r="W315" i="2"/>
  <c r="V316" i="2"/>
  <c r="W316" i="2"/>
  <c r="V317" i="2"/>
  <c r="W317" i="2"/>
  <c r="V318" i="2"/>
  <c r="W318" i="2"/>
  <c r="V319" i="2"/>
  <c r="W319" i="2"/>
  <c r="V320" i="2"/>
  <c r="W320" i="2"/>
  <c r="V321" i="2"/>
  <c r="W321" i="2"/>
  <c r="V322" i="2"/>
  <c r="W322" i="2"/>
  <c r="V323" i="2"/>
  <c r="W323" i="2"/>
  <c r="V325" i="2"/>
  <c r="W325" i="2"/>
  <c r="V326" i="2"/>
  <c r="W326" i="2"/>
  <c r="V327" i="2"/>
  <c r="W327" i="2"/>
  <c r="V328" i="2"/>
  <c r="W328" i="2"/>
  <c r="V329" i="2"/>
  <c r="W329" i="2"/>
  <c r="V330" i="2"/>
  <c r="W330" i="2"/>
  <c r="V331" i="2"/>
  <c r="W331" i="2"/>
  <c r="V332" i="2"/>
  <c r="W332" i="2"/>
  <c r="V333" i="2"/>
  <c r="W333" i="2"/>
  <c r="V334" i="2"/>
  <c r="W334" i="2"/>
  <c r="V335" i="2"/>
  <c r="W335" i="2"/>
  <c r="V336" i="2"/>
  <c r="W336" i="2"/>
  <c r="V337" i="2"/>
  <c r="W337" i="2"/>
  <c r="V338" i="2"/>
  <c r="W338" i="2"/>
  <c r="V339" i="2"/>
  <c r="W339" i="2"/>
  <c r="V340" i="2"/>
  <c r="W340" i="2"/>
  <c r="V341" i="2"/>
  <c r="W341" i="2"/>
  <c r="V342" i="2"/>
  <c r="W342" i="2"/>
  <c r="V343" i="2"/>
  <c r="W343" i="2"/>
  <c r="V344" i="2"/>
  <c r="W344" i="2"/>
  <c r="V345" i="2"/>
  <c r="W345" i="2"/>
  <c r="V346" i="2"/>
  <c r="W346" i="2"/>
  <c r="V347" i="2"/>
  <c r="W347" i="2"/>
  <c r="V348" i="2"/>
  <c r="W348" i="2"/>
  <c r="V349" i="2"/>
  <c r="W349" i="2"/>
  <c r="V350" i="2"/>
  <c r="W350" i="2"/>
  <c r="V351" i="2"/>
  <c r="W351" i="2"/>
  <c r="V352" i="2"/>
  <c r="W352" i="2"/>
  <c r="V353" i="2"/>
  <c r="W353" i="2"/>
  <c r="V354" i="2"/>
  <c r="W354" i="2"/>
  <c r="V356" i="2"/>
  <c r="W356" i="2"/>
  <c r="V357" i="2"/>
  <c r="W357" i="2"/>
  <c r="V358" i="2"/>
  <c r="W358" i="2"/>
  <c r="V359" i="2"/>
  <c r="W359" i="2"/>
  <c r="V360" i="2"/>
  <c r="W360" i="2"/>
  <c r="V361" i="2"/>
  <c r="W361" i="2"/>
  <c r="V362" i="2"/>
  <c r="W362" i="2"/>
  <c r="V363" i="2"/>
  <c r="W363" i="2"/>
  <c r="V364" i="2"/>
  <c r="W364" i="2"/>
  <c r="V365" i="2"/>
  <c r="W365" i="2"/>
  <c r="V366" i="2"/>
  <c r="W366" i="2"/>
  <c r="V367" i="2"/>
  <c r="W367" i="2"/>
  <c r="V368" i="2"/>
  <c r="W368" i="2"/>
  <c r="V369" i="2"/>
  <c r="W369" i="2"/>
  <c r="V370" i="2"/>
  <c r="W370" i="2"/>
  <c r="V371" i="2"/>
  <c r="W371" i="2"/>
  <c r="V372" i="2"/>
  <c r="W372" i="2"/>
  <c r="V373" i="2"/>
  <c r="W373" i="2"/>
  <c r="V374" i="2"/>
  <c r="W374" i="2"/>
  <c r="V375" i="2"/>
  <c r="W375" i="2"/>
  <c r="V376" i="2"/>
  <c r="W376" i="2"/>
  <c r="V377" i="2"/>
  <c r="W377" i="2"/>
  <c r="V378" i="2"/>
  <c r="W378" i="2"/>
  <c r="V379" i="2"/>
  <c r="W379" i="2"/>
  <c r="V380" i="2"/>
  <c r="W380" i="2"/>
  <c r="V381" i="2"/>
  <c r="W381" i="2"/>
  <c r="V382" i="2"/>
  <c r="W382" i="2"/>
  <c r="V383" i="2"/>
  <c r="W383" i="2"/>
  <c r="V384" i="2"/>
  <c r="W384" i="2"/>
  <c r="V385" i="2"/>
  <c r="W385" i="2"/>
  <c r="V386" i="2"/>
  <c r="W386" i="2"/>
  <c r="V387" i="2"/>
  <c r="W387" i="2"/>
  <c r="V388" i="2"/>
  <c r="W388" i="2"/>
  <c r="V389" i="2"/>
  <c r="W389" i="2"/>
  <c r="V390" i="2"/>
  <c r="W390" i="2"/>
  <c r="V391" i="2"/>
  <c r="W391" i="2"/>
  <c r="V392" i="2"/>
  <c r="W392" i="2"/>
  <c r="V393" i="2"/>
  <c r="W393" i="2"/>
  <c r="V394" i="2"/>
  <c r="W394" i="2"/>
  <c r="V395" i="2"/>
  <c r="W395" i="2"/>
  <c r="V396" i="2"/>
  <c r="W396" i="2"/>
  <c r="V397" i="2"/>
  <c r="W397" i="2"/>
  <c r="V398" i="2"/>
  <c r="W398" i="2"/>
  <c r="V399" i="2"/>
  <c r="W399" i="2"/>
  <c r="V400" i="2"/>
  <c r="W400" i="2"/>
  <c r="V401" i="2"/>
  <c r="W401" i="2"/>
  <c r="V402" i="2"/>
  <c r="W402" i="2"/>
  <c r="V403" i="2"/>
  <c r="W403" i="2"/>
  <c r="V404" i="2"/>
  <c r="W404" i="2"/>
  <c r="V405" i="2"/>
  <c r="W405" i="2"/>
  <c r="V406" i="2"/>
  <c r="W406" i="2"/>
  <c r="V407" i="2"/>
  <c r="W407" i="2"/>
  <c r="V408" i="2"/>
  <c r="W408" i="2"/>
  <c r="V409" i="2"/>
  <c r="W409" i="2"/>
  <c r="V410" i="2"/>
  <c r="W410" i="2"/>
  <c r="V411" i="2"/>
  <c r="W411" i="2"/>
  <c r="V412" i="2"/>
  <c r="W412" i="2"/>
  <c r="V413" i="2"/>
  <c r="W413" i="2"/>
  <c r="V414" i="2"/>
  <c r="W414" i="2"/>
  <c r="V415" i="2"/>
  <c r="W415" i="2"/>
  <c r="V417" i="2"/>
  <c r="W417" i="2"/>
  <c r="V418" i="2"/>
  <c r="W418" i="2"/>
  <c r="V419" i="2"/>
  <c r="W419" i="2"/>
  <c r="V420" i="2"/>
  <c r="W420" i="2"/>
  <c r="V421" i="2"/>
  <c r="W421" i="2"/>
  <c r="V422" i="2"/>
  <c r="W422" i="2"/>
  <c r="V423" i="2"/>
  <c r="W423" i="2"/>
  <c r="V424" i="2"/>
  <c r="W424" i="2"/>
  <c r="V425" i="2"/>
  <c r="W425" i="2"/>
  <c r="V426" i="2"/>
  <c r="W426" i="2"/>
  <c r="V427" i="2"/>
  <c r="W427" i="2"/>
  <c r="V428" i="2"/>
  <c r="W428" i="2"/>
  <c r="V429" i="2"/>
  <c r="W429" i="2"/>
  <c r="V430" i="2"/>
  <c r="W430" i="2"/>
  <c r="V431" i="2"/>
  <c r="W431" i="2"/>
  <c r="V432" i="2"/>
  <c r="W432" i="2"/>
  <c r="V433" i="2"/>
  <c r="W433" i="2"/>
  <c r="V434" i="2"/>
  <c r="W434" i="2"/>
  <c r="V435" i="2"/>
  <c r="W435" i="2"/>
  <c r="V437" i="2"/>
  <c r="W437" i="2"/>
  <c r="V438" i="2"/>
  <c r="W438" i="2"/>
  <c r="V439" i="2"/>
  <c r="W439" i="2"/>
  <c r="V440" i="2"/>
  <c r="W440" i="2"/>
  <c r="V441" i="2"/>
  <c r="W441" i="2"/>
  <c r="V442" i="2"/>
  <c r="W442" i="2"/>
  <c r="V443" i="2"/>
  <c r="W443" i="2"/>
  <c r="V444" i="2"/>
  <c r="W444" i="2"/>
  <c r="V445" i="2"/>
  <c r="W445" i="2"/>
  <c r="V446" i="2"/>
  <c r="W446" i="2"/>
  <c r="V447" i="2"/>
  <c r="W447" i="2"/>
  <c r="V448" i="2"/>
  <c r="W448" i="2"/>
  <c r="V449" i="2"/>
  <c r="W449" i="2"/>
  <c r="V450" i="2"/>
  <c r="W450" i="2"/>
  <c r="V451" i="2"/>
  <c r="W451" i="2"/>
  <c r="V453" i="2"/>
  <c r="W453" i="2"/>
  <c r="V454" i="2"/>
  <c r="W454" i="2"/>
  <c r="V455" i="2"/>
  <c r="W455" i="2"/>
  <c r="V457" i="2"/>
  <c r="W457" i="2"/>
  <c r="V458" i="2"/>
  <c r="W458" i="2"/>
  <c r="V459" i="2"/>
  <c r="W459" i="2"/>
  <c r="V460" i="2"/>
  <c r="W460" i="2"/>
  <c r="V461" i="2"/>
  <c r="W461" i="2"/>
  <c r="V462" i="2"/>
  <c r="W462" i="2"/>
  <c r="V463" i="2"/>
  <c r="W463" i="2"/>
  <c r="V464" i="2"/>
  <c r="W464" i="2"/>
  <c r="V465" i="2"/>
  <c r="W465" i="2"/>
  <c r="V466" i="2"/>
  <c r="W466" i="2"/>
  <c r="V467" i="2"/>
  <c r="W467" i="2"/>
  <c r="V28" i="2"/>
  <c r="W28" i="2" s="1"/>
  <c r="V27" i="2"/>
  <c r="W27" i="2" s="1"/>
  <c r="V26" i="2"/>
  <c r="W26" i="2" s="1"/>
  <c r="V25" i="2"/>
  <c r="W25" i="2" s="1"/>
  <c r="V24" i="2"/>
  <c r="W24" i="2" s="1"/>
  <c r="W23" i="2"/>
  <c r="V23" i="2"/>
  <c r="V22" i="2"/>
  <c r="W22" i="2" s="1"/>
  <c r="V21" i="2"/>
  <c r="W21" i="2" s="1"/>
  <c r="V20" i="2"/>
  <c r="W20" i="2" s="1"/>
  <c r="V19" i="2"/>
  <c r="W19" i="2" s="1"/>
  <c r="V18" i="2"/>
  <c r="W18" i="2" s="1"/>
  <c r="V17" i="2"/>
  <c r="W17" i="2" s="1"/>
  <c r="V16" i="2"/>
  <c r="W16" i="2" s="1"/>
  <c r="V15" i="2"/>
  <c r="W15" i="2" s="1"/>
  <c r="V14" i="2"/>
  <c r="W14" i="2" s="1"/>
  <c r="V13" i="2"/>
  <c r="W13" i="2" s="1"/>
  <c r="V12" i="2"/>
  <c r="W12" i="2" s="1"/>
  <c r="V11" i="2"/>
  <c r="W11" i="2" s="1"/>
  <c r="W10" i="2"/>
  <c r="V10" i="2"/>
  <c r="V9" i="2"/>
  <c r="W9" i="2" s="1"/>
  <c r="K29" i="3"/>
  <c r="O29" i="3"/>
  <c r="Q29" i="3"/>
  <c r="R29" i="3"/>
  <c r="S29" i="3"/>
  <c r="T29" i="3"/>
  <c r="U29" i="3"/>
  <c r="V29" i="3"/>
  <c r="L301" i="1"/>
  <c r="N301" i="1"/>
  <c r="O301" i="1"/>
  <c r="P301" i="1" s="1"/>
  <c r="L300" i="1"/>
  <c r="N300" i="1"/>
  <c r="O300" i="1"/>
  <c r="P300" i="1"/>
  <c r="L464" i="2"/>
  <c r="N464" i="2"/>
  <c r="R465" i="2"/>
  <c r="S465" i="2"/>
  <c r="T465" i="2"/>
  <c r="U465" i="2" s="1"/>
  <c r="X465" i="2" s="1"/>
  <c r="R466" i="2"/>
  <c r="S466" i="2"/>
  <c r="T466" i="2"/>
  <c r="U466" i="2" s="1"/>
  <c r="X466" i="2" s="1"/>
  <c r="R467" i="2"/>
  <c r="S467" i="2"/>
  <c r="T467" i="2"/>
  <c r="U467" i="2" s="1"/>
  <c r="X467" i="2" s="1"/>
  <c r="T451" i="2"/>
  <c r="S451" i="2"/>
  <c r="R451" i="2"/>
  <c r="L448" i="2"/>
  <c r="R446" i="2"/>
  <c r="N442" i="2"/>
  <c r="R46" i="2"/>
  <c r="S46" i="2"/>
  <c r="T46" i="2"/>
  <c r="U46" i="2" s="1"/>
  <c r="X46" i="2" s="1"/>
  <c r="R47" i="2"/>
  <c r="S47" i="2"/>
  <c r="T47" i="2"/>
  <c r="U47" i="2" s="1"/>
  <c r="X47" i="2" s="1"/>
  <c r="R48" i="2"/>
  <c r="S48" i="2"/>
  <c r="T48" i="2"/>
  <c r="R49" i="2"/>
  <c r="S49" i="2"/>
  <c r="T49" i="2"/>
  <c r="R50" i="2"/>
  <c r="S50" i="2"/>
  <c r="T50" i="2"/>
  <c r="R51" i="2"/>
  <c r="S51" i="2"/>
  <c r="T51" i="2"/>
  <c r="R52" i="2"/>
  <c r="S52" i="2"/>
  <c r="T52" i="2"/>
  <c r="R53" i="2"/>
  <c r="S53" i="2"/>
  <c r="T53" i="2"/>
  <c r="U53" i="2" s="1"/>
  <c r="X53" i="2" s="1"/>
  <c r="R54" i="2"/>
  <c r="S54" i="2"/>
  <c r="T54" i="2"/>
  <c r="U54" i="2" s="1"/>
  <c r="X54" i="2" s="1"/>
  <c r="R55" i="2"/>
  <c r="S55" i="2"/>
  <c r="T55" i="2"/>
  <c r="U55" i="2" s="1"/>
  <c r="X55" i="2" s="1"/>
  <c r="R56" i="2"/>
  <c r="S56" i="2"/>
  <c r="T56" i="2"/>
  <c r="R57" i="2"/>
  <c r="S57" i="2"/>
  <c r="T57" i="2"/>
  <c r="U57" i="2" s="1"/>
  <c r="X57" i="2" s="1"/>
  <c r="R58" i="2"/>
  <c r="S58" i="2"/>
  <c r="T58" i="2"/>
  <c r="U58" i="2" s="1"/>
  <c r="X58" i="2" s="1"/>
  <c r="R59" i="2"/>
  <c r="S59" i="2"/>
  <c r="T59" i="2"/>
  <c r="U59" i="2" s="1"/>
  <c r="R60" i="2"/>
  <c r="S60" i="2"/>
  <c r="T60" i="2"/>
  <c r="R61" i="2"/>
  <c r="S61" i="2"/>
  <c r="T61" i="2"/>
  <c r="R62" i="2"/>
  <c r="S62" i="2"/>
  <c r="T62" i="2"/>
  <c r="U62" i="2" s="1"/>
  <c r="X62" i="2" s="1"/>
  <c r="R63" i="2"/>
  <c r="S63" i="2"/>
  <c r="T63" i="2"/>
  <c r="U63" i="2" s="1"/>
  <c r="X63" i="2" s="1"/>
  <c r="R64" i="2"/>
  <c r="S64" i="2"/>
  <c r="T64" i="2"/>
  <c r="R65" i="2"/>
  <c r="S65" i="2"/>
  <c r="T65" i="2"/>
  <c r="U65" i="2" s="1"/>
  <c r="X65" i="2" s="1"/>
  <c r="R66" i="2"/>
  <c r="S66" i="2"/>
  <c r="T66" i="2"/>
  <c r="U66" i="2" s="1"/>
  <c r="X66" i="2" s="1"/>
  <c r="R67" i="2"/>
  <c r="S67" i="2"/>
  <c r="T67" i="2"/>
  <c r="U67" i="2" s="1"/>
  <c r="X67" i="2" s="1"/>
  <c r="R68" i="2"/>
  <c r="S68" i="2"/>
  <c r="T68" i="2"/>
  <c r="R69" i="2"/>
  <c r="S69" i="2"/>
  <c r="T69" i="2"/>
  <c r="R70" i="2"/>
  <c r="S70" i="2"/>
  <c r="T70" i="2"/>
  <c r="R71" i="2"/>
  <c r="S71" i="2"/>
  <c r="T71" i="2"/>
  <c r="R72" i="2"/>
  <c r="S72" i="2"/>
  <c r="T72" i="2"/>
  <c r="R73" i="2"/>
  <c r="S73" i="2"/>
  <c r="T73" i="2"/>
  <c r="U73" i="2" s="1"/>
  <c r="X73" i="2" s="1"/>
  <c r="R74" i="2"/>
  <c r="S74" i="2"/>
  <c r="T74" i="2"/>
  <c r="U74" i="2" s="1"/>
  <c r="X74" i="2" s="1"/>
  <c r="R75" i="2"/>
  <c r="S75" i="2"/>
  <c r="T75" i="2"/>
  <c r="U75" i="2" s="1"/>
  <c r="X75" i="2" s="1"/>
  <c r="R76" i="2"/>
  <c r="S76" i="2"/>
  <c r="T76" i="2"/>
  <c r="R135" i="2"/>
  <c r="S135" i="2"/>
  <c r="T135" i="2"/>
  <c r="U135" i="2" s="1"/>
  <c r="X135" i="2" s="1"/>
  <c r="R136" i="2"/>
  <c r="S136" i="2"/>
  <c r="T136" i="2"/>
  <c r="R137" i="2"/>
  <c r="S137" i="2"/>
  <c r="T137" i="2"/>
  <c r="U137" i="2" s="1"/>
  <c r="X137" i="2" s="1"/>
  <c r="R138" i="2"/>
  <c r="S138" i="2"/>
  <c r="T138" i="2"/>
  <c r="U138" i="2" s="1"/>
  <c r="X138" i="2" s="1"/>
  <c r="R139" i="2"/>
  <c r="S139" i="2"/>
  <c r="T139" i="2"/>
  <c r="U139" i="2" s="1"/>
  <c r="X139" i="2" s="1"/>
  <c r="R140" i="2"/>
  <c r="S140" i="2"/>
  <c r="T140" i="2"/>
  <c r="U140" i="2" s="1"/>
  <c r="X140" i="2" s="1"/>
  <c r="R141" i="2"/>
  <c r="S141" i="2"/>
  <c r="T141" i="2"/>
  <c r="U141" i="2" s="1"/>
  <c r="X141" i="2" s="1"/>
  <c r="R142" i="2"/>
  <c r="S142" i="2"/>
  <c r="T142" i="2"/>
  <c r="U142" i="2" s="1"/>
  <c r="X142" i="2" s="1"/>
  <c r="R143" i="2"/>
  <c r="S143" i="2"/>
  <c r="T143" i="2"/>
  <c r="U143" i="2" s="1"/>
  <c r="X143" i="2" s="1"/>
  <c r="R144" i="2"/>
  <c r="S144" i="2"/>
  <c r="T144" i="2"/>
  <c r="R145" i="2"/>
  <c r="S145" i="2"/>
  <c r="T145" i="2"/>
  <c r="R146" i="2"/>
  <c r="S146" i="2"/>
  <c r="T146" i="2"/>
  <c r="R147" i="2"/>
  <c r="S147" i="2"/>
  <c r="T147" i="2"/>
  <c r="R148" i="2"/>
  <c r="S148" i="2"/>
  <c r="T148" i="2"/>
  <c r="R149" i="2"/>
  <c r="S149" i="2"/>
  <c r="T149" i="2"/>
  <c r="U149" i="2" s="1"/>
  <c r="X149" i="2" s="1"/>
  <c r="R150" i="2"/>
  <c r="S150" i="2"/>
  <c r="T150" i="2"/>
  <c r="U150" i="2" s="1"/>
  <c r="X150" i="2" s="1"/>
  <c r="R151" i="2"/>
  <c r="S151" i="2"/>
  <c r="T151" i="2"/>
  <c r="U151" i="2" s="1"/>
  <c r="X151" i="2" s="1"/>
  <c r="R152" i="2"/>
  <c r="S152" i="2"/>
  <c r="T152" i="2"/>
  <c r="R153" i="2"/>
  <c r="S153" i="2"/>
  <c r="T153" i="2"/>
  <c r="U153" i="2" s="1"/>
  <c r="X153" i="2" s="1"/>
  <c r="R154" i="2"/>
  <c r="S154" i="2"/>
  <c r="T154" i="2"/>
  <c r="U154" i="2" s="1"/>
  <c r="X154" i="2" s="1"/>
  <c r="R155" i="2"/>
  <c r="S155" i="2"/>
  <c r="T155" i="2"/>
  <c r="R156" i="2"/>
  <c r="S156" i="2"/>
  <c r="T156" i="2"/>
  <c r="R157" i="2"/>
  <c r="S157" i="2"/>
  <c r="T157" i="2"/>
  <c r="R158" i="2"/>
  <c r="S158" i="2"/>
  <c r="T158" i="2"/>
  <c r="U158" i="2" s="1"/>
  <c r="X158" i="2" s="1"/>
  <c r="R159" i="2"/>
  <c r="S159" i="2"/>
  <c r="T159" i="2"/>
  <c r="U159" i="2" s="1"/>
  <c r="X159" i="2" s="1"/>
  <c r="R160" i="2"/>
  <c r="S160" i="2"/>
  <c r="T160" i="2"/>
  <c r="R161" i="2"/>
  <c r="S161" i="2"/>
  <c r="T161" i="2"/>
  <c r="U161" i="2" s="1"/>
  <c r="X161" i="2" s="1"/>
  <c r="R162" i="2"/>
  <c r="S162" i="2"/>
  <c r="T162" i="2"/>
  <c r="U162" i="2" s="1"/>
  <c r="X162" i="2" s="1"/>
  <c r="R163" i="2"/>
  <c r="S163" i="2"/>
  <c r="T163" i="2"/>
  <c r="U163" i="2" s="1"/>
  <c r="X163" i="2" s="1"/>
  <c r="R164" i="2"/>
  <c r="S164" i="2"/>
  <c r="T164" i="2"/>
  <c r="R165" i="2"/>
  <c r="S165" i="2"/>
  <c r="T165" i="2"/>
  <c r="R166" i="2"/>
  <c r="S166" i="2"/>
  <c r="T166" i="2"/>
  <c r="R167" i="2"/>
  <c r="S167" i="2"/>
  <c r="T167" i="2"/>
  <c r="U167" i="2" s="1"/>
  <c r="X167" i="2" s="1"/>
  <c r="R168" i="2"/>
  <c r="S168" i="2"/>
  <c r="T168" i="2"/>
  <c r="R169" i="2"/>
  <c r="S169" i="2"/>
  <c r="T169" i="2"/>
  <c r="U169" i="2" s="1"/>
  <c r="X169" i="2" s="1"/>
  <c r="R170" i="2"/>
  <c r="S170" i="2"/>
  <c r="T170" i="2"/>
  <c r="U170" i="2" s="1"/>
  <c r="X170" i="2" s="1"/>
  <c r="R171" i="2"/>
  <c r="S171" i="2"/>
  <c r="T171" i="2"/>
  <c r="U171" i="2" s="1"/>
  <c r="X171" i="2" s="1"/>
  <c r="R172" i="2"/>
  <c r="S172" i="2"/>
  <c r="T172" i="2"/>
  <c r="U172" i="2" s="1"/>
  <c r="X172" i="2" s="1"/>
  <c r="R173" i="2"/>
  <c r="S173" i="2"/>
  <c r="T173" i="2"/>
  <c r="U173" i="2" s="1"/>
  <c r="X173" i="2" s="1"/>
  <c r="R174" i="2"/>
  <c r="S174" i="2"/>
  <c r="T174" i="2"/>
  <c r="U174" i="2" s="1"/>
  <c r="X174" i="2" s="1"/>
  <c r="R175" i="2"/>
  <c r="S175" i="2"/>
  <c r="T175" i="2"/>
  <c r="U175" i="2" s="1"/>
  <c r="X175" i="2" s="1"/>
  <c r="R176" i="2"/>
  <c r="S176" i="2"/>
  <c r="T176" i="2"/>
  <c r="U176" i="2" s="1"/>
  <c r="X176" i="2" s="1"/>
  <c r="R177" i="2"/>
  <c r="S177" i="2"/>
  <c r="T177" i="2"/>
  <c r="U177" i="2" s="1"/>
  <c r="X177" i="2" s="1"/>
  <c r="R178" i="2"/>
  <c r="S178" i="2"/>
  <c r="T178" i="2"/>
  <c r="U178" i="2" s="1"/>
  <c r="X178" i="2" s="1"/>
  <c r="R225" i="2"/>
  <c r="S225" i="2"/>
  <c r="T225" i="2"/>
  <c r="U225" i="2" s="1"/>
  <c r="X225" i="2" s="1"/>
  <c r="R226" i="2"/>
  <c r="S226" i="2"/>
  <c r="T226" i="2"/>
  <c r="U226" i="2" s="1"/>
  <c r="X226" i="2" s="1"/>
  <c r="R227" i="2"/>
  <c r="S227" i="2"/>
  <c r="T227" i="2"/>
  <c r="R228" i="2"/>
  <c r="S228" i="2"/>
  <c r="T228" i="2"/>
  <c r="R229" i="2"/>
  <c r="S229" i="2"/>
  <c r="T229" i="2"/>
  <c r="R230" i="2"/>
  <c r="S230" i="2"/>
  <c r="T230" i="2"/>
  <c r="U230" i="2" s="1"/>
  <c r="X230" i="2" s="1"/>
  <c r="R231" i="2"/>
  <c r="S231" i="2"/>
  <c r="T231" i="2"/>
  <c r="U231" i="2" s="1"/>
  <c r="X231" i="2" s="1"/>
  <c r="R232" i="2"/>
  <c r="S232" i="2"/>
  <c r="T232" i="2"/>
  <c r="R233" i="2"/>
  <c r="S233" i="2"/>
  <c r="T233" i="2"/>
  <c r="U233" i="2" s="1"/>
  <c r="X233" i="2" s="1"/>
  <c r="R234" i="2"/>
  <c r="S234" i="2"/>
  <c r="T234" i="2"/>
  <c r="U234" i="2" s="1"/>
  <c r="X234" i="2" s="1"/>
  <c r="R235" i="2"/>
  <c r="S235" i="2"/>
  <c r="T235" i="2"/>
  <c r="U235" i="2" s="1"/>
  <c r="X235" i="2" s="1"/>
  <c r="R236" i="2"/>
  <c r="S236" i="2"/>
  <c r="T236" i="2"/>
  <c r="R237" i="2"/>
  <c r="S237" i="2"/>
  <c r="T237" i="2"/>
  <c r="U237" i="2" s="1"/>
  <c r="X237" i="2" s="1"/>
  <c r="R238" i="2"/>
  <c r="S238" i="2"/>
  <c r="T238" i="2"/>
  <c r="U238" i="2" s="1"/>
  <c r="X238" i="2" s="1"/>
  <c r="R239" i="2"/>
  <c r="S239" i="2"/>
  <c r="T239" i="2"/>
  <c r="U239" i="2" s="1"/>
  <c r="X239" i="2" s="1"/>
  <c r="R240" i="2"/>
  <c r="S240" i="2"/>
  <c r="T240" i="2"/>
  <c r="R241" i="2"/>
  <c r="S241" i="2"/>
  <c r="T241" i="2"/>
  <c r="R242" i="2"/>
  <c r="S242" i="2"/>
  <c r="T242" i="2"/>
  <c r="R243" i="2"/>
  <c r="S243" i="2"/>
  <c r="T243" i="2"/>
  <c r="U243" i="2" s="1"/>
  <c r="X243" i="2" s="1"/>
  <c r="R244" i="2"/>
  <c r="S244" i="2"/>
  <c r="T244" i="2"/>
  <c r="R245" i="2"/>
  <c r="S245" i="2"/>
  <c r="T245" i="2"/>
  <c r="U245" i="2" s="1"/>
  <c r="X245" i="2" s="1"/>
  <c r="R246" i="2"/>
  <c r="S246" i="2"/>
  <c r="T246" i="2"/>
  <c r="U246" i="2" s="1"/>
  <c r="X246" i="2" s="1"/>
  <c r="R247" i="2"/>
  <c r="S247" i="2"/>
  <c r="T247" i="2"/>
  <c r="U247" i="2" s="1"/>
  <c r="X247" i="2" s="1"/>
  <c r="R248" i="2"/>
  <c r="S248" i="2"/>
  <c r="T248" i="2"/>
  <c r="R249" i="2"/>
  <c r="S249" i="2"/>
  <c r="T249" i="2"/>
  <c r="U249" i="2" s="1"/>
  <c r="X249" i="2" s="1"/>
  <c r="R250" i="2"/>
  <c r="S250" i="2"/>
  <c r="T250" i="2"/>
  <c r="U250" i="2" s="1"/>
  <c r="X250" i="2" s="1"/>
  <c r="R251" i="2"/>
  <c r="S251" i="2"/>
  <c r="T251" i="2"/>
  <c r="U251" i="2" s="1"/>
  <c r="X251" i="2" s="1"/>
  <c r="R252" i="2"/>
  <c r="S252" i="2"/>
  <c r="T252" i="2"/>
  <c r="U252" i="2" s="1"/>
  <c r="X252" i="2" s="1"/>
  <c r="R253" i="2"/>
  <c r="S253" i="2"/>
  <c r="T253" i="2"/>
  <c r="U253" i="2" s="1"/>
  <c r="X253" i="2" s="1"/>
  <c r="R254" i="2"/>
  <c r="S254" i="2"/>
  <c r="T254" i="2"/>
  <c r="U254" i="2" s="1"/>
  <c r="X254" i="2" s="1"/>
  <c r="R255" i="2"/>
  <c r="S255" i="2"/>
  <c r="T255" i="2"/>
  <c r="U255" i="2" s="1"/>
  <c r="X255" i="2" s="1"/>
  <c r="R256" i="2"/>
  <c r="S256" i="2"/>
  <c r="T256" i="2"/>
  <c r="U256" i="2" s="1"/>
  <c r="X256" i="2" s="1"/>
  <c r="R257" i="2"/>
  <c r="S257" i="2"/>
  <c r="T257" i="2"/>
  <c r="U257" i="2" s="1"/>
  <c r="X257" i="2" s="1"/>
  <c r="R258" i="2"/>
  <c r="S258" i="2"/>
  <c r="T258" i="2"/>
  <c r="U258" i="2" s="1"/>
  <c r="X258" i="2" s="1"/>
  <c r="R259" i="2"/>
  <c r="S259" i="2"/>
  <c r="T259" i="2"/>
  <c r="U259" i="2" s="1"/>
  <c r="X259" i="2" s="1"/>
  <c r="R260" i="2"/>
  <c r="S260" i="2"/>
  <c r="T260" i="2"/>
  <c r="U260" i="2" s="1"/>
  <c r="X260" i="2" s="1"/>
  <c r="R261" i="2"/>
  <c r="S261" i="2"/>
  <c r="T261" i="2"/>
  <c r="U261" i="2" s="1"/>
  <c r="X261" i="2" s="1"/>
  <c r="R262" i="2"/>
  <c r="S262" i="2"/>
  <c r="T262" i="2"/>
  <c r="U262" i="2" s="1"/>
  <c r="X262" i="2" s="1"/>
  <c r="R263" i="2"/>
  <c r="S263" i="2"/>
  <c r="T263" i="2"/>
  <c r="U263" i="2" s="1"/>
  <c r="X263" i="2" s="1"/>
  <c r="R264" i="2"/>
  <c r="S264" i="2"/>
  <c r="T264" i="2"/>
  <c r="U264" i="2" s="1"/>
  <c r="X264" i="2" s="1"/>
  <c r="R265" i="2"/>
  <c r="S265" i="2"/>
  <c r="T265" i="2"/>
  <c r="U265" i="2" s="1"/>
  <c r="X265" i="2" s="1"/>
  <c r="R266" i="2"/>
  <c r="S266" i="2"/>
  <c r="T266" i="2"/>
  <c r="U266" i="2" s="1"/>
  <c r="X266" i="2" s="1"/>
  <c r="R267" i="2"/>
  <c r="S267" i="2"/>
  <c r="T267" i="2"/>
  <c r="U267" i="2" s="1"/>
  <c r="X267" i="2" s="1"/>
  <c r="R268" i="2"/>
  <c r="S268" i="2"/>
  <c r="T268" i="2"/>
  <c r="U268" i="2" s="1"/>
  <c r="X268" i="2" s="1"/>
  <c r="R269" i="2"/>
  <c r="S269" i="2"/>
  <c r="T269" i="2"/>
  <c r="U269" i="2" s="1"/>
  <c r="X269" i="2" s="1"/>
  <c r="R270" i="2"/>
  <c r="S270" i="2"/>
  <c r="T270" i="2"/>
  <c r="U270" i="2" s="1"/>
  <c r="X270" i="2" s="1"/>
  <c r="R271" i="2"/>
  <c r="S271" i="2"/>
  <c r="T271" i="2"/>
  <c r="U271" i="2" s="1"/>
  <c r="X271" i="2" s="1"/>
  <c r="R314" i="2"/>
  <c r="S314" i="2"/>
  <c r="T314" i="2"/>
  <c r="U314" i="2" s="1"/>
  <c r="X314" i="2" s="1"/>
  <c r="R315" i="2"/>
  <c r="S315" i="2"/>
  <c r="T315" i="2"/>
  <c r="U315" i="2" s="1"/>
  <c r="X315" i="2" s="1"/>
  <c r="R316" i="2"/>
  <c r="S316" i="2"/>
  <c r="T316" i="2"/>
  <c r="U316" i="2" s="1"/>
  <c r="X316" i="2" s="1"/>
  <c r="R317" i="2"/>
  <c r="S317" i="2"/>
  <c r="T317" i="2"/>
  <c r="U317" i="2" s="1"/>
  <c r="X317" i="2" s="1"/>
  <c r="R318" i="2"/>
  <c r="S318" i="2"/>
  <c r="T318" i="2"/>
  <c r="U318" i="2" s="1"/>
  <c r="X318" i="2" s="1"/>
  <c r="R319" i="2"/>
  <c r="S319" i="2"/>
  <c r="T319" i="2"/>
  <c r="U319" i="2" s="1"/>
  <c r="X319" i="2" s="1"/>
  <c r="R320" i="2"/>
  <c r="S320" i="2"/>
  <c r="T320" i="2"/>
  <c r="U320" i="2" s="1"/>
  <c r="X320" i="2" s="1"/>
  <c r="R321" i="2"/>
  <c r="S321" i="2"/>
  <c r="T321" i="2"/>
  <c r="U321" i="2" s="1"/>
  <c r="X321" i="2" s="1"/>
  <c r="R322" i="2"/>
  <c r="S322" i="2"/>
  <c r="T322" i="2"/>
  <c r="U322" i="2" s="1"/>
  <c r="X322" i="2" s="1"/>
  <c r="R323" i="2"/>
  <c r="S323" i="2"/>
  <c r="T323" i="2"/>
  <c r="U323" i="2" s="1"/>
  <c r="X323" i="2" s="1"/>
  <c r="R344" i="2"/>
  <c r="S344" i="2"/>
  <c r="T344" i="2"/>
  <c r="U344" i="2" s="1"/>
  <c r="X344" i="2" s="1"/>
  <c r="R345" i="2"/>
  <c r="S345" i="2"/>
  <c r="T345" i="2"/>
  <c r="U345" i="2" s="1"/>
  <c r="X345" i="2" s="1"/>
  <c r="R346" i="2"/>
  <c r="S346" i="2"/>
  <c r="T346" i="2"/>
  <c r="U346" i="2" s="1"/>
  <c r="X346" i="2" s="1"/>
  <c r="R347" i="2"/>
  <c r="S347" i="2"/>
  <c r="T347" i="2"/>
  <c r="U347" i="2" s="1"/>
  <c r="X347" i="2" s="1"/>
  <c r="R348" i="2"/>
  <c r="S348" i="2"/>
  <c r="T348" i="2"/>
  <c r="U348" i="2" s="1"/>
  <c r="X348" i="2" s="1"/>
  <c r="R349" i="2"/>
  <c r="S349" i="2"/>
  <c r="T349" i="2"/>
  <c r="U349" i="2" s="1"/>
  <c r="X349" i="2" s="1"/>
  <c r="R350" i="2"/>
  <c r="S350" i="2"/>
  <c r="T350" i="2"/>
  <c r="U350" i="2" s="1"/>
  <c r="X350" i="2" s="1"/>
  <c r="R351" i="2"/>
  <c r="S351" i="2"/>
  <c r="T351" i="2"/>
  <c r="U351" i="2" s="1"/>
  <c r="X351" i="2" s="1"/>
  <c r="R352" i="2"/>
  <c r="S352" i="2"/>
  <c r="T352" i="2"/>
  <c r="U352" i="2" s="1"/>
  <c r="X352" i="2" s="1"/>
  <c r="R353" i="2"/>
  <c r="S353" i="2"/>
  <c r="T353" i="2"/>
  <c r="U353" i="2" s="1"/>
  <c r="X353" i="2" s="1"/>
  <c r="R354" i="2"/>
  <c r="S354" i="2"/>
  <c r="T354" i="2"/>
  <c r="U354" i="2" s="1"/>
  <c r="X354" i="2" s="1"/>
  <c r="R356" i="2"/>
  <c r="S356" i="2"/>
  <c r="T356" i="2"/>
  <c r="U356" i="2" s="1"/>
  <c r="X356" i="2" s="1"/>
  <c r="R357" i="2"/>
  <c r="S357" i="2"/>
  <c r="T357" i="2"/>
  <c r="U357" i="2" s="1"/>
  <c r="X357" i="2" s="1"/>
  <c r="R358" i="2"/>
  <c r="S358" i="2"/>
  <c r="T358" i="2"/>
  <c r="U358" i="2" s="1"/>
  <c r="X358" i="2" s="1"/>
  <c r="R359" i="2"/>
  <c r="S359" i="2"/>
  <c r="T359" i="2"/>
  <c r="U359" i="2" s="1"/>
  <c r="X359" i="2" s="1"/>
  <c r="R360" i="2"/>
  <c r="S360" i="2"/>
  <c r="T360" i="2"/>
  <c r="U360" i="2" s="1"/>
  <c r="X360" i="2" s="1"/>
  <c r="R361" i="2"/>
  <c r="S361" i="2"/>
  <c r="T361" i="2"/>
  <c r="U361" i="2" s="1"/>
  <c r="X361" i="2" s="1"/>
  <c r="R362" i="2"/>
  <c r="S362" i="2"/>
  <c r="T362" i="2"/>
  <c r="U362" i="2" s="1"/>
  <c r="X362" i="2" s="1"/>
  <c r="R363" i="2"/>
  <c r="S363" i="2"/>
  <c r="T363" i="2"/>
  <c r="U363" i="2" s="1"/>
  <c r="X363" i="2" s="1"/>
  <c r="R364" i="2"/>
  <c r="S364" i="2"/>
  <c r="T364" i="2"/>
  <c r="U364" i="2" s="1"/>
  <c r="X364" i="2" s="1"/>
  <c r="R365" i="2"/>
  <c r="S365" i="2"/>
  <c r="T365" i="2"/>
  <c r="U365" i="2" s="1"/>
  <c r="X365" i="2" s="1"/>
  <c r="R366" i="2"/>
  <c r="S366" i="2"/>
  <c r="T366" i="2"/>
  <c r="U366" i="2" s="1"/>
  <c r="X366" i="2" s="1"/>
  <c r="R367" i="2"/>
  <c r="S367" i="2"/>
  <c r="T367" i="2"/>
  <c r="U367" i="2" s="1"/>
  <c r="X367" i="2" s="1"/>
  <c r="R368" i="2"/>
  <c r="S368" i="2"/>
  <c r="T368" i="2"/>
  <c r="R369" i="2"/>
  <c r="S369" i="2"/>
  <c r="T369" i="2"/>
  <c r="U369" i="2" s="1"/>
  <c r="X369" i="2" s="1"/>
  <c r="R370" i="2"/>
  <c r="S370" i="2"/>
  <c r="T370" i="2"/>
  <c r="U370" i="2" s="1"/>
  <c r="X370" i="2" s="1"/>
  <c r="R371" i="2"/>
  <c r="S371" i="2"/>
  <c r="T371" i="2"/>
  <c r="U371" i="2" s="1"/>
  <c r="X371" i="2" s="1"/>
  <c r="R372" i="2"/>
  <c r="S372" i="2"/>
  <c r="T372" i="2"/>
  <c r="U372" i="2" s="1"/>
  <c r="X372" i="2" s="1"/>
  <c r="R373" i="2"/>
  <c r="S373" i="2"/>
  <c r="T373" i="2"/>
  <c r="U373" i="2" s="1"/>
  <c r="X373" i="2" s="1"/>
  <c r="R374" i="2"/>
  <c r="S374" i="2"/>
  <c r="T374" i="2"/>
  <c r="U374" i="2" s="1"/>
  <c r="X374" i="2" s="1"/>
  <c r="R375" i="2"/>
  <c r="S375" i="2"/>
  <c r="T375" i="2"/>
  <c r="U375" i="2" s="1"/>
  <c r="X375" i="2" s="1"/>
  <c r="R376" i="2"/>
  <c r="S376" i="2"/>
  <c r="T376" i="2"/>
  <c r="U376" i="2" s="1"/>
  <c r="X376" i="2" s="1"/>
  <c r="R377" i="2"/>
  <c r="S377" i="2"/>
  <c r="T377" i="2"/>
  <c r="U377" i="2" s="1"/>
  <c r="X377" i="2" s="1"/>
  <c r="R378" i="2"/>
  <c r="S378" i="2"/>
  <c r="T378" i="2"/>
  <c r="U378" i="2" s="1"/>
  <c r="X378" i="2" s="1"/>
  <c r="R379" i="2"/>
  <c r="S379" i="2"/>
  <c r="T379" i="2"/>
  <c r="U379" i="2" s="1"/>
  <c r="X379" i="2" s="1"/>
  <c r="R380" i="2"/>
  <c r="S380" i="2"/>
  <c r="T380" i="2"/>
  <c r="U380" i="2" s="1"/>
  <c r="X380" i="2" s="1"/>
  <c r="R381" i="2"/>
  <c r="S381" i="2"/>
  <c r="T381" i="2"/>
  <c r="U381" i="2" s="1"/>
  <c r="X381" i="2" s="1"/>
  <c r="R382" i="2"/>
  <c r="S382" i="2"/>
  <c r="T382" i="2"/>
  <c r="U382" i="2" s="1"/>
  <c r="X382" i="2" s="1"/>
  <c r="R383" i="2"/>
  <c r="S383" i="2"/>
  <c r="T383" i="2"/>
  <c r="U383" i="2" s="1"/>
  <c r="X383" i="2" s="1"/>
  <c r="R384" i="2"/>
  <c r="S384" i="2"/>
  <c r="T384" i="2"/>
  <c r="U384" i="2" s="1"/>
  <c r="X384" i="2" s="1"/>
  <c r="R385" i="2"/>
  <c r="S385" i="2"/>
  <c r="T385" i="2"/>
  <c r="U385" i="2" s="1"/>
  <c r="X385" i="2" s="1"/>
  <c r="R386" i="2"/>
  <c r="S386" i="2"/>
  <c r="T386" i="2"/>
  <c r="U386" i="2" s="1"/>
  <c r="X386" i="2" s="1"/>
  <c r="R387" i="2"/>
  <c r="S387" i="2"/>
  <c r="T387" i="2"/>
  <c r="U387" i="2" s="1"/>
  <c r="X387" i="2" s="1"/>
  <c r="R388" i="2"/>
  <c r="S388" i="2"/>
  <c r="T388" i="2"/>
  <c r="R389" i="2"/>
  <c r="S389" i="2"/>
  <c r="T389" i="2"/>
  <c r="U389" i="2" s="1"/>
  <c r="X389" i="2" s="1"/>
  <c r="R390" i="2"/>
  <c r="S390" i="2"/>
  <c r="T390" i="2"/>
  <c r="U390" i="2" s="1"/>
  <c r="X390" i="2" s="1"/>
  <c r="R391" i="2"/>
  <c r="S391" i="2"/>
  <c r="T391" i="2"/>
  <c r="U391" i="2" s="1"/>
  <c r="X391" i="2" s="1"/>
  <c r="R392" i="2"/>
  <c r="S392" i="2"/>
  <c r="T392" i="2"/>
  <c r="U392" i="2" s="1"/>
  <c r="X392" i="2" s="1"/>
  <c r="R393" i="2"/>
  <c r="S393" i="2"/>
  <c r="T393" i="2"/>
  <c r="U393" i="2" s="1"/>
  <c r="X393" i="2" s="1"/>
  <c r="R394" i="2"/>
  <c r="S394" i="2"/>
  <c r="T394" i="2"/>
  <c r="U394" i="2" s="1"/>
  <c r="X394" i="2" s="1"/>
  <c r="R395" i="2"/>
  <c r="S395" i="2"/>
  <c r="T395" i="2"/>
  <c r="U395" i="2" s="1"/>
  <c r="X395" i="2" s="1"/>
  <c r="R396" i="2"/>
  <c r="S396" i="2"/>
  <c r="T396" i="2"/>
  <c r="U396" i="2" s="1"/>
  <c r="X396" i="2" s="1"/>
  <c r="R397" i="2"/>
  <c r="S397" i="2"/>
  <c r="T397" i="2"/>
  <c r="U397" i="2" s="1"/>
  <c r="X397" i="2" s="1"/>
  <c r="R398" i="2"/>
  <c r="S398" i="2"/>
  <c r="T398" i="2"/>
  <c r="U398" i="2" s="1"/>
  <c r="X398" i="2" s="1"/>
  <c r="R399" i="2"/>
  <c r="S399" i="2"/>
  <c r="T399" i="2"/>
  <c r="U399" i="2" s="1"/>
  <c r="X399" i="2" s="1"/>
  <c r="R400" i="2"/>
  <c r="S400" i="2"/>
  <c r="T400" i="2"/>
  <c r="U400" i="2" s="1"/>
  <c r="X400" i="2" s="1"/>
  <c r="R401" i="2"/>
  <c r="S401" i="2"/>
  <c r="T401" i="2"/>
  <c r="U401" i="2" s="1"/>
  <c r="X401" i="2" s="1"/>
  <c r="R402" i="2"/>
  <c r="S402" i="2"/>
  <c r="T402" i="2"/>
  <c r="U402" i="2" s="1"/>
  <c r="X402" i="2" s="1"/>
  <c r="R403" i="2"/>
  <c r="S403" i="2"/>
  <c r="T403" i="2"/>
  <c r="U403" i="2" s="1"/>
  <c r="X403" i="2" s="1"/>
  <c r="R404" i="2"/>
  <c r="S404" i="2"/>
  <c r="T404" i="2"/>
  <c r="U404" i="2" s="1"/>
  <c r="X404" i="2" s="1"/>
  <c r="R405" i="2"/>
  <c r="S405" i="2"/>
  <c r="T405" i="2"/>
  <c r="U405" i="2" s="1"/>
  <c r="X405" i="2" s="1"/>
  <c r="R406" i="2"/>
  <c r="S406" i="2"/>
  <c r="T406" i="2"/>
  <c r="U406" i="2" s="1"/>
  <c r="X406" i="2" s="1"/>
  <c r="R407" i="2"/>
  <c r="S407" i="2"/>
  <c r="T407" i="2"/>
  <c r="U407" i="2" s="1"/>
  <c r="X407" i="2" s="1"/>
  <c r="R408" i="2"/>
  <c r="S408" i="2"/>
  <c r="T408" i="2"/>
  <c r="U408" i="2" s="1"/>
  <c r="X408" i="2" s="1"/>
  <c r="R409" i="2"/>
  <c r="S409" i="2"/>
  <c r="T409" i="2"/>
  <c r="U409" i="2" s="1"/>
  <c r="X409" i="2" s="1"/>
  <c r="R410" i="2"/>
  <c r="S410" i="2"/>
  <c r="T410" i="2"/>
  <c r="U410" i="2" s="1"/>
  <c r="X410" i="2" s="1"/>
  <c r="R411" i="2"/>
  <c r="S411" i="2"/>
  <c r="T411" i="2"/>
  <c r="U411" i="2" s="1"/>
  <c r="X411" i="2" s="1"/>
  <c r="R412" i="2"/>
  <c r="S412" i="2"/>
  <c r="T412" i="2"/>
  <c r="U412" i="2" s="1"/>
  <c r="X412" i="2" s="1"/>
  <c r="R413" i="2"/>
  <c r="S413" i="2"/>
  <c r="T413" i="2"/>
  <c r="U413" i="2" s="1"/>
  <c r="X413" i="2" s="1"/>
  <c r="R414" i="2"/>
  <c r="S414" i="2"/>
  <c r="T414" i="2"/>
  <c r="U414" i="2" s="1"/>
  <c r="X414" i="2" s="1"/>
  <c r="R415" i="2"/>
  <c r="S415" i="2"/>
  <c r="T415" i="2"/>
  <c r="U415" i="2" s="1"/>
  <c r="X415" i="2" s="1"/>
  <c r="S416" i="2"/>
  <c r="T416" i="2"/>
  <c r="R417" i="2"/>
  <c r="S417" i="2"/>
  <c r="T417" i="2"/>
  <c r="U417" i="2" s="1"/>
  <c r="X417" i="2" s="1"/>
  <c r="R418" i="2"/>
  <c r="S418" i="2"/>
  <c r="T418" i="2"/>
  <c r="U418" i="2" s="1"/>
  <c r="X418" i="2" s="1"/>
  <c r="R419" i="2"/>
  <c r="S419" i="2"/>
  <c r="T419" i="2"/>
  <c r="U419" i="2" s="1"/>
  <c r="X419" i="2" s="1"/>
  <c r="R420" i="2"/>
  <c r="S420" i="2"/>
  <c r="T420" i="2"/>
  <c r="U420" i="2" s="1"/>
  <c r="X420" i="2" s="1"/>
  <c r="R421" i="2"/>
  <c r="S421" i="2"/>
  <c r="T421" i="2"/>
  <c r="U421" i="2" s="1"/>
  <c r="X421" i="2" s="1"/>
  <c r="R422" i="2"/>
  <c r="S422" i="2"/>
  <c r="T422" i="2"/>
  <c r="U422" i="2" s="1"/>
  <c r="X422" i="2" s="1"/>
  <c r="R423" i="2"/>
  <c r="S423" i="2"/>
  <c r="T423" i="2"/>
  <c r="U423" i="2" s="1"/>
  <c r="X423" i="2" s="1"/>
  <c r="R424" i="2"/>
  <c r="S424" i="2"/>
  <c r="T424" i="2"/>
  <c r="U424" i="2" s="1"/>
  <c r="X424" i="2" s="1"/>
  <c r="R425" i="2"/>
  <c r="S425" i="2"/>
  <c r="T425" i="2"/>
  <c r="U425" i="2" s="1"/>
  <c r="X425" i="2" s="1"/>
  <c r="R426" i="2"/>
  <c r="S426" i="2"/>
  <c r="T426" i="2"/>
  <c r="U426" i="2" s="1"/>
  <c r="X426" i="2" s="1"/>
  <c r="R427" i="2"/>
  <c r="S427" i="2"/>
  <c r="T427" i="2"/>
  <c r="U427" i="2" s="1"/>
  <c r="X427" i="2" s="1"/>
  <c r="R428" i="2"/>
  <c r="S428" i="2"/>
  <c r="T428" i="2"/>
  <c r="U428" i="2" s="1"/>
  <c r="X428" i="2" s="1"/>
  <c r="R429" i="2"/>
  <c r="S429" i="2"/>
  <c r="T429" i="2"/>
  <c r="U429" i="2" s="1"/>
  <c r="X429" i="2" s="1"/>
  <c r="R430" i="2"/>
  <c r="S430" i="2"/>
  <c r="T430" i="2"/>
  <c r="U430" i="2" s="1"/>
  <c r="X430" i="2" s="1"/>
  <c r="R431" i="2"/>
  <c r="S431" i="2"/>
  <c r="T431" i="2"/>
  <c r="U431" i="2" s="1"/>
  <c r="X431" i="2" s="1"/>
  <c r="R432" i="2"/>
  <c r="S432" i="2"/>
  <c r="T432" i="2"/>
  <c r="U432" i="2" s="1"/>
  <c r="X432" i="2" s="1"/>
  <c r="R433" i="2"/>
  <c r="S433" i="2"/>
  <c r="T433" i="2"/>
  <c r="U433" i="2" s="1"/>
  <c r="X433" i="2" s="1"/>
  <c r="R434" i="2"/>
  <c r="S434" i="2"/>
  <c r="T434" i="2"/>
  <c r="U434" i="2" s="1"/>
  <c r="X434" i="2" s="1"/>
  <c r="R435" i="2"/>
  <c r="S435" i="2"/>
  <c r="T435" i="2"/>
  <c r="U435" i="2" s="1"/>
  <c r="X435" i="2" s="1"/>
  <c r="T28" i="3"/>
  <c r="U28" i="3" s="1"/>
  <c r="I468" i="2"/>
  <c r="K468" i="2"/>
  <c r="M468" i="2"/>
  <c r="O468" i="2"/>
  <c r="P468" i="2"/>
  <c r="Q468" i="2"/>
  <c r="G468" i="2"/>
  <c r="U48" i="2"/>
  <c r="X48" i="2" s="1"/>
  <c r="U49" i="2"/>
  <c r="X49" i="2" s="1"/>
  <c r="U50" i="2"/>
  <c r="X50" i="2" s="1"/>
  <c r="U52" i="2"/>
  <c r="X52" i="2" s="1"/>
  <c r="U56" i="2"/>
  <c r="X56" i="2" s="1"/>
  <c r="U60" i="2"/>
  <c r="X60" i="2" s="1"/>
  <c r="U61" i="2"/>
  <c r="X61" i="2" s="1"/>
  <c r="U64" i="2"/>
  <c r="X64" i="2" s="1"/>
  <c r="U68" i="2"/>
  <c r="X68" i="2" s="1"/>
  <c r="U69" i="2"/>
  <c r="X69" i="2" s="1"/>
  <c r="U70" i="2"/>
  <c r="X70" i="2" s="1"/>
  <c r="U72" i="2"/>
  <c r="X72" i="2" s="1"/>
  <c r="U76" i="2"/>
  <c r="X76" i="2" s="1"/>
  <c r="U136" i="2"/>
  <c r="X136" i="2" s="1"/>
  <c r="U145" i="2"/>
  <c r="X145" i="2" s="1"/>
  <c r="U146" i="2"/>
  <c r="X146" i="2" s="1"/>
  <c r="U147" i="2"/>
  <c r="X147" i="2" s="1"/>
  <c r="U148" i="2"/>
  <c r="X148" i="2" s="1"/>
  <c r="U152" i="2"/>
  <c r="X152" i="2" s="1"/>
  <c r="U156" i="2"/>
  <c r="X156" i="2" s="1"/>
  <c r="U157" i="2"/>
  <c r="X157" i="2" s="1"/>
  <c r="U160" i="2"/>
  <c r="X160" i="2" s="1"/>
  <c r="U164" i="2"/>
  <c r="X164" i="2" s="1"/>
  <c r="U165" i="2"/>
  <c r="X165" i="2" s="1"/>
  <c r="U166" i="2"/>
  <c r="X166" i="2" s="1"/>
  <c r="U168" i="2"/>
  <c r="X168" i="2" s="1"/>
  <c r="U227" i="2"/>
  <c r="X227" i="2" s="1"/>
  <c r="U228" i="2"/>
  <c r="X228" i="2" s="1"/>
  <c r="U229" i="2"/>
  <c r="X229" i="2" s="1"/>
  <c r="U232" i="2"/>
  <c r="X232" i="2" s="1"/>
  <c r="U236" i="2"/>
  <c r="X236" i="2" s="1"/>
  <c r="U240" i="2"/>
  <c r="X240" i="2" s="1"/>
  <c r="U241" i="2"/>
  <c r="X241" i="2" s="1"/>
  <c r="U242" i="2"/>
  <c r="X242" i="2" s="1"/>
  <c r="U244" i="2"/>
  <c r="X244" i="2" s="1"/>
  <c r="U248" i="2"/>
  <c r="X248" i="2" s="1"/>
  <c r="U416" i="2"/>
  <c r="X416" i="2" s="1"/>
  <c r="V416" i="2" s="1"/>
  <c r="W416" i="2" s="1"/>
  <c r="I461" i="1"/>
  <c r="K461" i="1"/>
  <c r="M461" i="1"/>
  <c r="Q461" i="1"/>
  <c r="R461" i="1"/>
  <c r="S461" i="1"/>
  <c r="G461" i="1"/>
  <c r="T107" i="1"/>
  <c r="U107" i="1"/>
  <c r="V107" i="1"/>
  <c r="T108" i="1"/>
  <c r="U108" i="1"/>
  <c r="V108" i="1"/>
  <c r="T109" i="1"/>
  <c r="U109" i="1"/>
  <c r="V109" i="1"/>
  <c r="T110" i="1"/>
  <c r="U110" i="1"/>
  <c r="V110" i="1"/>
  <c r="T111" i="1"/>
  <c r="U111" i="1"/>
  <c r="V111" i="1"/>
  <c r="T112" i="1"/>
  <c r="U112" i="1"/>
  <c r="V112" i="1"/>
  <c r="T113" i="1"/>
  <c r="U113" i="1"/>
  <c r="V113" i="1"/>
  <c r="T114" i="1"/>
  <c r="U114" i="1"/>
  <c r="V114" i="1"/>
  <c r="T115" i="1"/>
  <c r="U115" i="1"/>
  <c r="V115" i="1"/>
  <c r="T116" i="1"/>
  <c r="U116" i="1"/>
  <c r="V116" i="1"/>
  <c r="T117" i="1"/>
  <c r="U117" i="1"/>
  <c r="V117" i="1"/>
  <c r="T118" i="1"/>
  <c r="U118" i="1"/>
  <c r="V118" i="1"/>
  <c r="T119" i="1"/>
  <c r="U119" i="1"/>
  <c r="V119" i="1"/>
  <c r="T120" i="1"/>
  <c r="U120" i="1"/>
  <c r="V120" i="1"/>
  <c r="T121" i="1"/>
  <c r="U121" i="1"/>
  <c r="V121" i="1"/>
  <c r="T122" i="1"/>
  <c r="U122" i="1"/>
  <c r="V122" i="1"/>
  <c r="T54" i="1"/>
  <c r="U54" i="1"/>
  <c r="V54" i="1"/>
  <c r="T55" i="1"/>
  <c r="U55" i="1"/>
  <c r="V55" i="1"/>
  <c r="T56" i="1"/>
  <c r="U56" i="1"/>
  <c r="V56" i="1"/>
  <c r="T57" i="1"/>
  <c r="U57" i="1"/>
  <c r="V57" i="1"/>
  <c r="T58" i="1"/>
  <c r="U58" i="1"/>
  <c r="V58" i="1"/>
  <c r="T59" i="1"/>
  <c r="U59" i="1"/>
  <c r="V59" i="1"/>
  <c r="T60" i="1"/>
  <c r="U60" i="1"/>
  <c r="V60" i="1"/>
  <c r="T61" i="1"/>
  <c r="U61" i="1"/>
  <c r="V61" i="1"/>
  <c r="X432" i="1" l="1"/>
  <c r="Y432" i="1" s="1"/>
  <c r="X434" i="1"/>
  <c r="Y434" i="1" s="1"/>
  <c r="X380" i="1"/>
  <c r="Y380" i="1" s="1"/>
  <c r="X381" i="1"/>
  <c r="Y381" i="1" s="1"/>
  <c r="X382" i="1"/>
  <c r="Y382" i="1" s="1"/>
  <c r="X383" i="1"/>
  <c r="Y383" i="1" s="1"/>
  <c r="X321" i="1"/>
  <c r="Y321" i="1" s="1"/>
  <c r="X322" i="1"/>
  <c r="Y322" i="1" s="1"/>
  <c r="X323" i="1"/>
  <c r="Y323" i="1" s="1"/>
  <c r="X324" i="1"/>
  <c r="Y324" i="1" s="1"/>
  <c r="X325" i="1"/>
  <c r="Y325" i="1" s="1"/>
  <c r="X326" i="1"/>
  <c r="Y326" i="1" s="1"/>
  <c r="W444" i="1"/>
  <c r="Z444" i="1" s="1"/>
  <c r="W428" i="1"/>
  <c r="Z428" i="1" s="1"/>
  <c r="X433" i="1"/>
  <c r="Y433" i="1" s="1"/>
  <c r="X276" i="1"/>
  <c r="Y276" i="1" s="1"/>
  <c r="X445" i="1"/>
  <c r="Y445" i="1" s="1"/>
  <c r="X446" i="1"/>
  <c r="Y446" i="1" s="1"/>
  <c r="X447" i="1"/>
  <c r="Y447" i="1" s="1"/>
  <c r="X448" i="1"/>
  <c r="Y448" i="1" s="1"/>
  <c r="X449" i="1"/>
  <c r="Y449" i="1" s="1"/>
  <c r="X450" i="1"/>
  <c r="Y450" i="1" s="1"/>
  <c r="X451" i="1"/>
  <c r="Y451" i="1" s="1"/>
  <c r="X452" i="1"/>
  <c r="Y452" i="1" s="1"/>
  <c r="X453" i="1"/>
  <c r="Y453" i="1" s="1"/>
  <c r="X454" i="1"/>
  <c r="Y454" i="1" s="1"/>
  <c r="X455" i="1"/>
  <c r="Y455" i="1" s="1"/>
  <c r="X456" i="1"/>
  <c r="Y456" i="1" s="1"/>
  <c r="X457" i="1"/>
  <c r="Y457" i="1" s="1"/>
  <c r="X458" i="1"/>
  <c r="Y458" i="1" s="1"/>
  <c r="X459" i="1"/>
  <c r="Y459" i="1" s="1"/>
  <c r="X460" i="1"/>
  <c r="Y460" i="1" s="1"/>
  <c r="X429" i="1"/>
  <c r="Y429" i="1" s="1"/>
  <c r="X430" i="1"/>
  <c r="Y430" i="1" s="1"/>
  <c r="X431" i="1"/>
  <c r="Y431" i="1" s="1"/>
  <c r="X277" i="1"/>
  <c r="Y277" i="1" s="1"/>
  <c r="U388" i="2"/>
  <c r="X388" i="2" s="1"/>
  <c r="U71" i="2"/>
  <c r="X71" i="2" s="1"/>
  <c r="U368" i="2"/>
  <c r="X368" i="2" s="1"/>
  <c r="U144" i="2"/>
  <c r="X144" i="2" s="1"/>
  <c r="U155" i="2"/>
  <c r="X155" i="2" s="1"/>
  <c r="U51" i="2"/>
  <c r="X51" i="2" s="1"/>
  <c r="Y28" i="3"/>
  <c r="X28" i="3"/>
  <c r="W28" i="3"/>
  <c r="U451" i="2"/>
  <c r="X451" i="2" s="1"/>
  <c r="L312" i="1"/>
  <c r="X444" i="1" l="1"/>
  <c r="Y444" i="1" s="1"/>
  <c r="X428" i="1"/>
  <c r="Y428" i="1" s="1"/>
  <c r="Z28" i="3"/>
  <c r="AC28" i="3" s="1"/>
  <c r="W54" i="1"/>
  <c r="Z54" i="1" s="1"/>
  <c r="W55" i="1"/>
  <c r="Z55" i="1" s="1"/>
  <c r="W56" i="1"/>
  <c r="Z56" i="1" s="1"/>
  <c r="W58" i="1"/>
  <c r="Z58" i="1" s="1"/>
  <c r="W59" i="1"/>
  <c r="Z59" i="1" s="1"/>
  <c r="W60" i="1"/>
  <c r="Z60" i="1" s="1"/>
  <c r="W107" i="1"/>
  <c r="Z107" i="1" s="1"/>
  <c r="W108" i="1"/>
  <c r="Z108" i="1" s="1"/>
  <c r="W109" i="1"/>
  <c r="Z109" i="1" s="1"/>
  <c r="W110" i="1"/>
  <c r="Z110" i="1" s="1"/>
  <c r="W111" i="1"/>
  <c r="Z111" i="1" s="1"/>
  <c r="W112" i="1"/>
  <c r="Z112" i="1" s="1"/>
  <c r="W113" i="1"/>
  <c r="Z113" i="1" s="1"/>
  <c r="W114" i="1"/>
  <c r="Z114" i="1" s="1"/>
  <c r="W115" i="1"/>
  <c r="Z115" i="1" s="1"/>
  <c r="W116" i="1"/>
  <c r="Z116" i="1" s="1"/>
  <c r="W117" i="1"/>
  <c r="Z117" i="1" s="1"/>
  <c r="W118" i="1"/>
  <c r="Z118" i="1" s="1"/>
  <c r="W119" i="1"/>
  <c r="Z119" i="1" s="1"/>
  <c r="W120" i="1"/>
  <c r="Z120" i="1" s="1"/>
  <c r="W121" i="1"/>
  <c r="Z121" i="1" s="1"/>
  <c r="W122" i="1"/>
  <c r="Z122" i="1" s="1"/>
  <c r="H192" i="1"/>
  <c r="J192" i="1"/>
  <c r="H193" i="1"/>
  <c r="J193" i="1"/>
  <c r="AA28" i="3" l="1"/>
  <c r="AB28" i="3" s="1"/>
  <c r="AD28" i="3"/>
  <c r="V192" i="1"/>
  <c r="T192" i="1"/>
  <c r="U192" i="1"/>
  <c r="V193" i="1"/>
  <c r="T193" i="1"/>
  <c r="U193" i="1"/>
  <c r="X120" i="1"/>
  <c r="Y120" i="1" s="1"/>
  <c r="X117" i="1"/>
  <c r="Y117" i="1" s="1"/>
  <c r="X114" i="1"/>
  <c r="Y114" i="1" s="1"/>
  <c r="X111" i="1"/>
  <c r="Y111" i="1" s="1"/>
  <c r="X108" i="1"/>
  <c r="Y108" i="1" s="1"/>
  <c r="X122" i="1"/>
  <c r="Y122" i="1" s="1"/>
  <c r="X119" i="1"/>
  <c r="Y119" i="1" s="1"/>
  <c r="X116" i="1"/>
  <c r="Y116" i="1" s="1"/>
  <c r="X113" i="1"/>
  <c r="Y113" i="1" s="1"/>
  <c r="X110" i="1"/>
  <c r="Y110" i="1" s="1"/>
  <c r="X107" i="1"/>
  <c r="Y107" i="1" s="1"/>
  <c r="W57" i="1"/>
  <c r="Z57" i="1" s="1"/>
  <c r="W61" i="1"/>
  <c r="Z61" i="1" s="1"/>
  <c r="X121" i="1"/>
  <c r="Y121" i="1" s="1"/>
  <c r="X118" i="1"/>
  <c r="Y118" i="1" s="1"/>
  <c r="X115" i="1"/>
  <c r="Y115" i="1" s="1"/>
  <c r="X112" i="1"/>
  <c r="Y112" i="1" s="1"/>
  <c r="X109" i="1"/>
  <c r="Y109" i="1" s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24" i="1"/>
  <c r="N125" i="1"/>
  <c r="N126" i="1"/>
  <c r="N127" i="1"/>
  <c r="N128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2" i="1"/>
  <c r="N223" i="1"/>
  <c r="N224" i="1"/>
  <c r="N225" i="1"/>
  <c r="N226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4" i="1"/>
  <c r="N295" i="1"/>
  <c r="N296" i="1"/>
  <c r="N297" i="1"/>
  <c r="N298" i="1"/>
  <c r="N299" i="1"/>
  <c r="N303" i="1"/>
  <c r="N304" i="1"/>
  <c r="N305" i="1"/>
  <c r="N306" i="1"/>
  <c r="N307" i="1"/>
  <c r="N308" i="1"/>
  <c r="N309" i="1"/>
  <c r="N311" i="1"/>
  <c r="N312" i="1"/>
  <c r="N313" i="1"/>
  <c r="N315" i="1"/>
  <c r="N316" i="1"/>
  <c r="N318" i="1"/>
  <c r="N319" i="1"/>
  <c r="N320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36" i="1"/>
  <c r="N437" i="1"/>
  <c r="N438" i="1"/>
  <c r="N439" i="1"/>
  <c r="N440" i="1"/>
  <c r="N441" i="1"/>
  <c r="N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24" i="1"/>
  <c r="L125" i="1"/>
  <c r="L126" i="1"/>
  <c r="L127" i="1"/>
  <c r="L128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2" i="1"/>
  <c r="L223" i="1"/>
  <c r="L224" i="1"/>
  <c r="L225" i="1"/>
  <c r="L226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4" i="1"/>
  <c r="L295" i="1"/>
  <c r="L296" i="1"/>
  <c r="L297" i="1"/>
  <c r="L298" i="1"/>
  <c r="L299" i="1"/>
  <c r="L303" i="1"/>
  <c r="L304" i="1"/>
  <c r="L305" i="1"/>
  <c r="L306" i="1"/>
  <c r="L307" i="1"/>
  <c r="L308" i="1"/>
  <c r="L309" i="1"/>
  <c r="L311" i="1"/>
  <c r="L313" i="1"/>
  <c r="L315" i="1"/>
  <c r="L316" i="1"/>
  <c r="L318" i="1"/>
  <c r="L319" i="1"/>
  <c r="L320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36" i="1"/>
  <c r="L437" i="1"/>
  <c r="L438" i="1"/>
  <c r="L439" i="1"/>
  <c r="L440" i="1"/>
  <c r="L441" i="1"/>
  <c r="L7" i="1"/>
  <c r="H279" i="1"/>
  <c r="H280" i="1"/>
  <c r="H282" i="1"/>
  <c r="H283" i="1"/>
  <c r="H284" i="1"/>
  <c r="H285" i="1"/>
  <c r="H286" i="1"/>
  <c r="H287" i="1"/>
  <c r="H288" i="1"/>
  <c r="H289" i="1"/>
  <c r="H292" i="1"/>
  <c r="H293" i="1"/>
  <c r="H298" i="1"/>
  <c r="H299" i="1"/>
  <c r="H300" i="1"/>
  <c r="H302" i="1"/>
  <c r="H303" i="1"/>
  <c r="H307" i="1"/>
  <c r="H309" i="1"/>
  <c r="H310" i="1"/>
  <c r="H313" i="1"/>
  <c r="H314" i="1"/>
  <c r="H315" i="1"/>
  <c r="H317" i="1"/>
  <c r="H318" i="1"/>
  <c r="H320" i="1"/>
  <c r="H398" i="1"/>
  <c r="H399" i="1"/>
  <c r="J76" i="1"/>
  <c r="J222" i="1"/>
  <c r="J229" i="1"/>
  <c r="J279" i="1"/>
  <c r="J280" i="1"/>
  <c r="J281" i="1"/>
  <c r="J282" i="1"/>
  <c r="J283" i="1"/>
  <c r="J287" i="1"/>
  <c r="J288" i="1"/>
  <c r="J289" i="1"/>
  <c r="J292" i="1"/>
  <c r="J293" i="1"/>
  <c r="J296" i="1"/>
  <c r="J297" i="1"/>
  <c r="J298" i="1"/>
  <c r="J299" i="1"/>
  <c r="J301" i="1"/>
  <c r="J302" i="1"/>
  <c r="J304" i="1"/>
  <c r="J305" i="1"/>
  <c r="J306" i="1"/>
  <c r="J309" i="1"/>
  <c r="J310" i="1"/>
  <c r="J311" i="1"/>
  <c r="J312" i="1"/>
  <c r="J313" i="1"/>
  <c r="J314" i="1"/>
  <c r="J316" i="1"/>
  <c r="J317" i="1"/>
  <c r="J318" i="1"/>
  <c r="J398" i="1"/>
  <c r="J399" i="1"/>
  <c r="O7" i="1"/>
  <c r="P7" i="1" s="1"/>
  <c r="T7" i="1" l="1"/>
  <c r="V7" i="1"/>
  <c r="U7" i="1"/>
  <c r="W193" i="1"/>
  <c r="Z193" i="1" s="1"/>
  <c r="W192" i="1"/>
  <c r="Z192" i="1" s="1"/>
  <c r="T230" i="1"/>
  <c r="U230" i="1"/>
  <c r="V230" i="1"/>
  <c r="U231" i="1"/>
  <c r="V231" i="1"/>
  <c r="W231" i="1" s="1"/>
  <c r="Z231" i="1" s="1"/>
  <c r="T231" i="1"/>
  <c r="V232" i="1"/>
  <c r="T232" i="1"/>
  <c r="U232" i="1"/>
  <c r="V233" i="1"/>
  <c r="T233" i="1"/>
  <c r="U233" i="1"/>
  <c r="T234" i="1"/>
  <c r="V234" i="1"/>
  <c r="U234" i="1"/>
  <c r="T235" i="1"/>
  <c r="U235" i="1"/>
  <c r="V235" i="1"/>
  <c r="W235" i="1" s="1"/>
  <c r="V236" i="1"/>
  <c r="U236" i="1"/>
  <c r="T236" i="1"/>
  <c r="V237" i="1"/>
  <c r="U237" i="1"/>
  <c r="T237" i="1"/>
  <c r="T238" i="1"/>
  <c r="V238" i="1"/>
  <c r="U238" i="1"/>
  <c r="V239" i="1"/>
  <c r="U239" i="1"/>
  <c r="T239" i="1"/>
  <c r="T240" i="1"/>
  <c r="U240" i="1"/>
  <c r="V240" i="1"/>
  <c r="W240" i="1" s="1"/>
  <c r="Z240" i="1" s="1"/>
  <c r="T241" i="1"/>
  <c r="U241" i="1"/>
  <c r="V241" i="1"/>
  <c r="W241" i="1" s="1"/>
  <c r="Z241" i="1" s="1"/>
  <c r="V242" i="1"/>
  <c r="T242" i="1"/>
  <c r="U242" i="1"/>
  <c r="V243" i="1"/>
  <c r="U243" i="1"/>
  <c r="T243" i="1"/>
  <c r="V244" i="1"/>
  <c r="U244" i="1"/>
  <c r="T244" i="1"/>
  <c r="V245" i="1"/>
  <c r="U245" i="1"/>
  <c r="T245" i="1"/>
  <c r="U246" i="1"/>
  <c r="V246" i="1"/>
  <c r="W246" i="1" s="1"/>
  <c r="Z246" i="1" s="1"/>
  <c r="T246" i="1"/>
  <c r="U247" i="1"/>
  <c r="V247" i="1"/>
  <c r="W247" i="1" s="1"/>
  <c r="Z247" i="1" s="1"/>
  <c r="T247" i="1"/>
  <c r="T248" i="1"/>
  <c r="U248" i="1"/>
  <c r="V248" i="1"/>
  <c r="W248" i="1" s="1"/>
  <c r="Z248" i="1" s="1"/>
  <c r="U249" i="1"/>
  <c r="T249" i="1"/>
  <c r="V249" i="1"/>
  <c r="W249" i="1" s="1"/>
  <c r="Z249" i="1" s="1"/>
  <c r="V250" i="1"/>
  <c r="U250" i="1"/>
  <c r="T250" i="1"/>
  <c r="U251" i="1"/>
  <c r="V251" i="1"/>
  <c r="W251" i="1" s="1"/>
  <c r="Z251" i="1" s="1"/>
  <c r="T251" i="1"/>
  <c r="T252" i="1"/>
  <c r="U252" i="1"/>
  <c r="V252" i="1"/>
  <c r="W252" i="1" s="1"/>
  <c r="Z252" i="1" s="1"/>
  <c r="U253" i="1"/>
  <c r="V253" i="1"/>
  <c r="W253" i="1" s="1"/>
  <c r="Z253" i="1" s="1"/>
  <c r="T253" i="1"/>
  <c r="T254" i="1"/>
  <c r="U254" i="1"/>
  <c r="V254" i="1"/>
  <c r="W254" i="1" s="1"/>
  <c r="Z254" i="1" s="1"/>
  <c r="T255" i="1"/>
  <c r="U255" i="1"/>
  <c r="V255" i="1"/>
  <c r="W255" i="1" s="1"/>
  <c r="Z255" i="1" s="1"/>
  <c r="U256" i="1"/>
  <c r="T256" i="1"/>
  <c r="V256" i="1"/>
  <c r="W256" i="1" s="1"/>
  <c r="Z256" i="1" s="1"/>
  <c r="T257" i="1"/>
  <c r="U257" i="1"/>
  <c r="V257" i="1"/>
  <c r="W257" i="1" s="1"/>
  <c r="Z257" i="1" s="1"/>
  <c r="T258" i="1"/>
  <c r="U258" i="1"/>
  <c r="V258" i="1"/>
  <c r="W258" i="1" s="1"/>
  <c r="Z258" i="1" s="1"/>
  <c r="U259" i="1"/>
  <c r="T259" i="1"/>
  <c r="V259" i="1"/>
  <c r="V260" i="1"/>
  <c r="U260" i="1"/>
  <c r="T260" i="1"/>
  <c r="T261" i="1"/>
  <c r="U261" i="1"/>
  <c r="V261" i="1"/>
  <c r="W261" i="1" s="1"/>
  <c r="Z261" i="1" s="1"/>
  <c r="T262" i="1"/>
  <c r="V262" i="1"/>
  <c r="U262" i="1"/>
  <c r="T263" i="1"/>
  <c r="V263" i="1"/>
  <c r="U263" i="1"/>
  <c r="U264" i="1"/>
  <c r="V264" i="1"/>
  <c r="W264" i="1" s="1"/>
  <c r="T264" i="1"/>
  <c r="T265" i="1"/>
  <c r="U265" i="1"/>
  <c r="V265" i="1"/>
  <c r="W265" i="1" s="1"/>
  <c r="Z265" i="1" s="1"/>
  <c r="V266" i="1"/>
  <c r="U266" i="1"/>
  <c r="T266" i="1"/>
  <c r="U267" i="1"/>
  <c r="V267" i="1"/>
  <c r="W267" i="1" s="1"/>
  <c r="Z267" i="1" s="1"/>
  <c r="T267" i="1"/>
  <c r="U268" i="1"/>
  <c r="V268" i="1"/>
  <c r="W268" i="1" s="1"/>
  <c r="T268" i="1"/>
  <c r="T269" i="1"/>
  <c r="V269" i="1"/>
  <c r="U269" i="1"/>
  <c r="V270" i="1"/>
  <c r="T270" i="1"/>
  <c r="U270" i="1"/>
  <c r="V271" i="1"/>
  <c r="U271" i="1"/>
  <c r="T271" i="1"/>
  <c r="U272" i="1"/>
  <c r="T272" i="1"/>
  <c r="V272" i="1"/>
  <c r="W272" i="1" s="1"/>
  <c r="Z272" i="1" s="1"/>
  <c r="T273" i="1"/>
  <c r="U273" i="1"/>
  <c r="V273" i="1"/>
  <c r="W273" i="1" s="1"/>
  <c r="Z273" i="1" s="1"/>
  <c r="T274" i="1"/>
  <c r="U274" i="1"/>
  <c r="V274" i="1"/>
  <c r="W274" i="1" s="1"/>
  <c r="Z274" i="1" s="1"/>
  <c r="U275" i="1"/>
  <c r="T275" i="1"/>
  <c r="V275" i="1"/>
  <c r="W275" i="1" s="1"/>
  <c r="Z275" i="1" s="1"/>
  <c r="U308" i="1"/>
  <c r="T308" i="1"/>
  <c r="V308" i="1"/>
  <c r="W308" i="1" s="1"/>
  <c r="T328" i="1"/>
  <c r="V328" i="1"/>
  <c r="U328" i="1"/>
  <c r="V329" i="1"/>
  <c r="T329" i="1"/>
  <c r="U329" i="1"/>
  <c r="U330" i="1"/>
  <c r="T330" i="1"/>
  <c r="V330" i="1"/>
  <c r="W330" i="1" s="1"/>
  <c r="V331" i="1"/>
  <c r="T331" i="1"/>
  <c r="U331" i="1"/>
  <c r="V332" i="1"/>
  <c r="U332" i="1"/>
  <c r="T332" i="1"/>
  <c r="T334" i="1"/>
  <c r="U334" i="1"/>
  <c r="V334" i="1"/>
  <c r="T335" i="1"/>
  <c r="U335" i="1"/>
  <c r="V335" i="1"/>
  <c r="W335" i="1" s="1"/>
  <c r="Z335" i="1" s="1"/>
  <c r="T336" i="1"/>
  <c r="U336" i="1"/>
  <c r="V336" i="1"/>
  <c r="W336" i="1" s="1"/>
  <c r="Z336" i="1" s="1"/>
  <c r="V337" i="1"/>
  <c r="T337" i="1"/>
  <c r="U337" i="1"/>
  <c r="V338" i="1"/>
  <c r="U338" i="1"/>
  <c r="T338" i="1"/>
  <c r="V339" i="1"/>
  <c r="U339" i="1"/>
  <c r="T339" i="1"/>
  <c r="T340" i="1"/>
  <c r="V340" i="1"/>
  <c r="U340" i="1"/>
  <c r="T341" i="1"/>
  <c r="V341" i="1"/>
  <c r="U341" i="1"/>
  <c r="U342" i="1"/>
  <c r="V342" i="1"/>
  <c r="W342" i="1" s="1"/>
  <c r="T342" i="1"/>
  <c r="T343" i="1"/>
  <c r="U343" i="1"/>
  <c r="V343" i="1"/>
  <c r="W343" i="1" s="1"/>
  <c r="Z343" i="1" s="1"/>
  <c r="T344" i="1"/>
  <c r="U344" i="1"/>
  <c r="V344" i="1"/>
  <c r="W344" i="1" s="1"/>
  <c r="Z344" i="1" s="1"/>
  <c r="U345" i="1"/>
  <c r="V345" i="1"/>
  <c r="W345" i="1" s="1"/>
  <c r="Z345" i="1" s="1"/>
  <c r="T345" i="1"/>
  <c r="U346" i="1"/>
  <c r="T346" i="1"/>
  <c r="V346" i="1"/>
  <c r="W346" i="1" s="1"/>
  <c r="Z346" i="1" s="1"/>
  <c r="T347" i="1"/>
  <c r="U347" i="1"/>
  <c r="V347" i="1"/>
  <c r="W347" i="1" s="1"/>
  <c r="Z347" i="1" s="1"/>
  <c r="V348" i="1"/>
  <c r="T348" i="1"/>
  <c r="U348" i="1"/>
  <c r="V349" i="1"/>
  <c r="U349" i="1"/>
  <c r="T349" i="1"/>
  <c r="V350" i="1"/>
  <c r="U350" i="1"/>
  <c r="T350" i="1"/>
  <c r="T351" i="1"/>
  <c r="V351" i="1"/>
  <c r="U351" i="1"/>
  <c r="U352" i="1"/>
  <c r="T352" i="1"/>
  <c r="V352" i="1"/>
  <c r="W352" i="1" s="1"/>
  <c r="Z352" i="1" s="1"/>
  <c r="V353" i="1"/>
  <c r="U353" i="1"/>
  <c r="T353" i="1"/>
  <c r="T354" i="1"/>
  <c r="V354" i="1"/>
  <c r="U354" i="1"/>
  <c r="V355" i="1"/>
  <c r="U355" i="1"/>
  <c r="T355" i="1"/>
  <c r="V356" i="1"/>
  <c r="U356" i="1"/>
  <c r="T356" i="1"/>
  <c r="V357" i="1"/>
  <c r="T357" i="1"/>
  <c r="U357" i="1"/>
  <c r="T358" i="1"/>
  <c r="U358" i="1"/>
  <c r="V358" i="1"/>
  <c r="W358" i="1" s="1"/>
  <c r="Z358" i="1" s="1"/>
  <c r="U359" i="1"/>
  <c r="T359" i="1"/>
  <c r="V359" i="1"/>
  <c r="W359" i="1" s="1"/>
  <c r="Z359" i="1" s="1"/>
  <c r="T360" i="1"/>
  <c r="U360" i="1"/>
  <c r="V360" i="1"/>
  <c r="W360" i="1" s="1"/>
  <c r="Z360" i="1" s="1"/>
  <c r="U361" i="1"/>
  <c r="T361" i="1"/>
  <c r="V361" i="1"/>
  <c r="W361" i="1" s="1"/>
  <c r="Z361" i="1" s="1"/>
  <c r="V362" i="1"/>
  <c r="U362" i="1"/>
  <c r="T362" i="1"/>
  <c r="V363" i="1"/>
  <c r="U363" i="1"/>
  <c r="T363" i="1"/>
  <c r="T364" i="1"/>
  <c r="U364" i="1"/>
  <c r="V364" i="1"/>
  <c r="W364" i="1" s="1"/>
  <c r="Z364" i="1" s="1"/>
  <c r="T365" i="1"/>
  <c r="U365" i="1"/>
  <c r="V365" i="1"/>
  <c r="W365" i="1" s="1"/>
  <c r="Z365" i="1" s="1"/>
  <c r="V366" i="1"/>
  <c r="U366" i="1"/>
  <c r="T366" i="1"/>
  <c r="T367" i="1"/>
  <c r="U367" i="1"/>
  <c r="V367" i="1"/>
  <c r="W367" i="1" s="1"/>
  <c r="Z367" i="1" s="1"/>
  <c r="V368" i="1"/>
  <c r="T368" i="1"/>
  <c r="U368" i="1"/>
  <c r="V369" i="1"/>
  <c r="U369" i="1"/>
  <c r="T369" i="1"/>
  <c r="T370" i="1"/>
  <c r="U370" i="1"/>
  <c r="V370" i="1"/>
  <c r="W370" i="1" s="1"/>
  <c r="Z370" i="1" s="1"/>
  <c r="V371" i="1"/>
  <c r="U371" i="1"/>
  <c r="T371" i="1"/>
  <c r="U372" i="1"/>
  <c r="V372" i="1"/>
  <c r="W372" i="1" s="1"/>
  <c r="Z372" i="1" s="1"/>
  <c r="T372" i="1"/>
  <c r="T373" i="1"/>
  <c r="U373" i="1"/>
  <c r="V373" i="1"/>
  <c r="W373" i="1" s="1"/>
  <c r="Z373" i="1" s="1"/>
  <c r="T374" i="1"/>
  <c r="U374" i="1"/>
  <c r="V374" i="1"/>
  <c r="W374" i="1" s="1"/>
  <c r="Z374" i="1" s="1"/>
  <c r="T375" i="1"/>
  <c r="U375" i="1"/>
  <c r="V375" i="1"/>
  <c r="W375" i="1" s="1"/>
  <c r="Z375" i="1" s="1"/>
  <c r="U376" i="1"/>
  <c r="V376" i="1"/>
  <c r="W376" i="1" s="1"/>
  <c r="T376" i="1"/>
  <c r="T377" i="1"/>
  <c r="U377" i="1"/>
  <c r="V377" i="1"/>
  <c r="W377" i="1" s="1"/>
  <c r="Z377" i="1" s="1"/>
  <c r="T378" i="1"/>
  <c r="U378" i="1"/>
  <c r="V378" i="1"/>
  <c r="W378" i="1" s="1"/>
  <c r="Z378" i="1" s="1"/>
  <c r="T379" i="1"/>
  <c r="U379" i="1"/>
  <c r="V379" i="1"/>
  <c r="W379" i="1" s="1"/>
  <c r="Z379" i="1" s="1"/>
  <c r="V385" i="1"/>
  <c r="T385" i="1"/>
  <c r="U385" i="1"/>
  <c r="T386" i="1"/>
  <c r="U386" i="1"/>
  <c r="V386" i="1"/>
  <c r="W386" i="1" s="1"/>
  <c r="Z386" i="1" s="1"/>
  <c r="T387" i="1"/>
  <c r="U387" i="1"/>
  <c r="V387" i="1"/>
  <c r="W387" i="1" s="1"/>
  <c r="Z387" i="1" s="1"/>
  <c r="T388" i="1"/>
  <c r="U388" i="1"/>
  <c r="V388" i="1"/>
  <c r="W388" i="1" s="1"/>
  <c r="Z388" i="1" s="1"/>
  <c r="T389" i="1"/>
  <c r="U389" i="1"/>
  <c r="V389" i="1"/>
  <c r="W389" i="1" s="1"/>
  <c r="Z389" i="1" s="1"/>
  <c r="V390" i="1"/>
  <c r="T390" i="1"/>
  <c r="U390" i="1"/>
  <c r="V391" i="1"/>
  <c r="U391" i="1"/>
  <c r="T391" i="1"/>
  <c r="V392" i="1"/>
  <c r="U392" i="1"/>
  <c r="T392" i="1"/>
  <c r="V393" i="1"/>
  <c r="U393" i="1"/>
  <c r="W393" i="1" s="1"/>
  <c r="Z393" i="1" s="1"/>
  <c r="T393" i="1"/>
  <c r="V394" i="1"/>
  <c r="U394" i="1"/>
  <c r="T394" i="1"/>
  <c r="T395" i="1"/>
  <c r="V395" i="1"/>
  <c r="U395" i="1"/>
  <c r="V396" i="1"/>
  <c r="U396" i="1"/>
  <c r="T396" i="1"/>
  <c r="T397" i="1"/>
  <c r="U397" i="1"/>
  <c r="V397" i="1"/>
  <c r="W397" i="1" s="1"/>
  <c r="Z397" i="1" s="1"/>
  <c r="T400" i="1"/>
  <c r="U400" i="1"/>
  <c r="V400" i="1"/>
  <c r="W400" i="1" s="1"/>
  <c r="Z400" i="1" s="1"/>
  <c r="T401" i="1"/>
  <c r="U401" i="1"/>
  <c r="V401" i="1"/>
  <c r="W401" i="1" s="1"/>
  <c r="Z401" i="1" s="1"/>
  <c r="V402" i="1"/>
  <c r="T402" i="1"/>
  <c r="U402" i="1"/>
  <c r="T403" i="1"/>
  <c r="U403" i="1"/>
  <c r="V403" i="1"/>
  <c r="W403" i="1" s="1"/>
  <c r="Z403" i="1" s="1"/>
  <c r="V404" i="1"/>
  <c r="U404" i="1"/>
  <c r="T404" i="1"/>
  <c r="V405" i="1"/>
  <c r="U405" i="1"/>
  <c r="T405" i="1"/>
  <c r="V406" i="1"/>
  <c r="U406" i="1"/>
  <c r="T406" i="1"/>
  <c r="V407" i="1"/>
  <c r="U407" i="1"/>
  <c r="T407" i="1"/>
  <c r="V408" i="1"/>
  <c r="U408" i="1"/>
  <c r="T408" i="1"/>
  <c r="T409" i="1"/>
  <c r="V409" i="1"/>
  <c r="U409" i="1"/>
  <c r="T410" i="1"/>
  <c r="U410" i="1"/>
  <c r="V410" i="1"/>
  <c r="W410" i="1" s="1"/>
  <c r="Z410" i="1" s="1"/>
  <c r="V411" i="1"/>
  <c r="T411" i="1"/>
  <c r="U411" i="1"/>
  <c r="V412" i="1"/>
  <c r="U412" i="1"/>
  <c r="T412" i="1"/>
  <c r="U413" i="1"/>
  <c r="V413" i="1"/>
  <c r="W413" i="1" s="1"/>
  <c r="Z413" i="1" s="1"/>
  <c r="T413" i="1"/>
  <c r="V414" i="1"/>
  <c r="U414" i="1"/>
  <c r="T414" i="1"/>
  <c r="V415" i="1"/>
  <c r="U415" i="1"/>
  <c r="T415" i="1"/>
  <c r="U416" i="1"/>
  <c r="V416" i="1"/>
  <c r="W416" i="1" s="1"/>
  <c r="Z416" i="1" s="1"/>
  <c r="T416" i="1"/>
  <c r="U417" i="1"/>
  <c r="V417" i="1"/>
  <c r="W417" i="1" s="1"/>
  <c r="Z417" i="1" s="1"/>
  <c r="T417" i="1"/>
  <c r="T418" i="1"/>
  <c r="U418" i="1"/>
  <c r="V418" i="1"/>
  <c r="V419" i="1"/>
  <c r="U419" i="1"/>
  <c r="T419" i="1"/>
  <c r="V420" i="1"/>
  <c r="U420" i="1"/>
  <c r="T420" i="1"/>
  <c r="V421" i="1"/>
  <c r="U421" i="1"/>
  <c r="T421" i="1"/>
  <c r="V422" i="1"/>
  <c r="U422" i="1"/>
  <c r="T422" i="1"/>
  <c r="U423" i="1"/>
  <c r="T423" i="1"/>
  <c r="V423" i="1"/>
  <c r="W423" i="1" s="1"/>
  <c r="Z423" i="1" s="1"/>
  <c r="V424" i="1"/>
  <c r="T424" i="1"/>
  <c r="U424" i="1"/>
  <c r="T425" i="1"/>
  <c r="V425" i="1"/>
  <c r="U425" i="1"/>
  <c r="U426" i="1"/>
  <c r="T426" i="1"/>
  <c r="V426" i="1"/>
  <c r="W426" i="1" s="1"/>
  <c r="Z426" i="1" s="1"/>
  <c r="V427" i="1"/>
  <c r="U427" i="1"/>
  <c r="T427" i="1"/>
  <c r="T436" i="1"/>
  <c r="U436" i="1"/>
  <c r="V436" i="1"/>
  <c r="W436" i="1" s="1"/>
  <c r="Z436" i="1" s="1"/>
  <c r="V437" i="1"/>
  <c r="T437" i="1"/>
  <c r="U437" i="1"/>
  <c r="V438" i="1"/>
  <c r="U438" i="1"/>
  <c r="T438" i="1"/>
  <c r="U439" i="1"/>
  <c r="V439" i="1"/>
  <c r="W439" i="1" s="1"/>
  <c r="T439" i="1"/>
  <c r="U440" i="1"/>
  <c r="V440" i="1"/>
  <c r="T440" i="1"/>
  <c r="U441" i="1"/>
  <c r="T441" i="1"/>
  <c r="V441" i="1"/>
  <c r="W441" i="1" s="1"/>
  <c r="Z441" i="1" s="1"/>
  <c r="U292" i="1"/>
  <c r="V292" i="1"/>
  <c r="W292" i="1" s="1"/>
  <c r="Z292" i="1" s="1"/>
  <c r="T292" i="1"/>
  <c r="T293" i="1"/>
  <c r="U293" i="1"/>
  <c r="V293" i="1"/>
  <c r="T300" i="1"/>
  <c r="U300" i="1"/>
  <c r="V300" i="1"/>
  <c r="W300" i="1" s="1"/>
  <c r="U302" i="1"/>
  <c r="T302" i="1"/>
  <c r="V302" i="1"/>
  <c r="W302" i="1" s="1"/>
  <c r="Z302" i="1" s="1"/>
  <c r="T310" i="1"/>
  <c r="U310" i="1"/>
  <c r="V310" i="1"/>
  <c r="W310" i="1" s="1"/>
  <c r="Z310" i="1" s="1"/>
  <c r="V314" i="1"/>
  <c r="U314" i="1"/>
  <c r="T314" i="1"/>
  <c r="V317" i="1"/>
  <c r="U317" i="1"/>
  <c r="T317" i="1"/>
  <c r="T398" i="1"/>
  <c r="U398" i="1"/>
  <c r="V398" i="1"/>
  <c r="W398" i="1" s="1"/>
  <c r="Z398" i="1" s="1"/>
  <c r="U399" i="1"/>
  <c r="V399" i="1"/>
  <c r="W399" i="1" s="1"/>
  <c r="T399" i="1"/>
  <c r="U301" i="1"/>
  <c r="T301" i="1"/>
  <c r="V301" i="1"/>
  <c r="W301" i="1" s="1"/>
  <c r="V312" i="1"/>
  <c r="U312" i="1"/>
  <c r="W312" i="1" s="1"/>
  <c r="T312" i="1"/>
  <c r="H461" i="1"/>
  <c r="X56" i="1"/>
  <c r="Y56" i="1" s="1"/>
  <c r="X59" i="1"/>
  <c r="Y59" i="1" s="1"/>
  <c r="N461" i="1"/>
  <c r="J461" i="1"/>
  <c r="L461" i="1"/>
  <c r="X61" i="1"/>
  <c r="Y61" i="1" s="1"/>
  <c r="X55" i="1"/>
  <c r="Y55" i="1" s="1"/>
  <c r="X57" i="1"/>
  <c r="Y57" i="1" s="1"/>
  <c r="X60" i="1"/>
  <c r="Y60" i="1" s="1"/>
  <c r="X58" i="1"/>
  <c r="Y58" i="1" s="1"/>
  <c r="X54" i="1"/>
  <c r="Y54" i="1" s="1"/>
  <c r="J12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78" i="2"/>
  <c r="N79" i="2"/>
  <c r="N80" i="2"/>
  <c r="N81" i="2"/>
  <c r="N82" i="2"/>
  <c r="N83" i="2"/>
  <c r="N84" i="2"/>
  <c r="N85" i="2"/>
  <c r="N86" i="2"/>
  <c r="N87" i="2"/>
  <c r="N88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73" i="2"/>
  <c r="N274" i="2"/>
  <c r="N275" i="2"/>
  <c r="N276" i="2"/>
  <c r="N278" i="2"/>
  <c r="N279" i="2"/>
  <c r="N280" i="2"/>
  <c r="N281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437" i="2"/>
  <c r="N438" i="2"/>
  <c r="N441" i="2"/>
  <c r="N445" i="2"/>
  <c r="N447" i="2"/>
  <c r="N448" i="2"/>
  <c r="N449" i="2"/>
  <c r="N454" i="2"/>
  <c r="N457" i="2"/>
  <c r="N458" i="2"/>
  <c r="N459" i="2"/>
  <c r="N460" i="2"/>
  <c r="N462" i="2"/>
  <c r="N463" i="2"/>
  <c r="N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78" i="2"/>
  <c r="L79" i="2"/>
  <c r="L80" i="2"/>
  <c r="L81" i="2"/>
  <c r="L82" i="2"/>
  <c r="L83" i="2"/>
  <c r="L84" i="2"/>
  <c r="L85" i="2"/>
  <c r="L86" i="2"/>
  <c r="L87" i="2"/>
  <c r="L88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80" i="2"/>
  <c r="L181" i="2"/>
  <c r="L182" i="2"/>
  <c r="L183" i="2"/>
  <c r="L184" i="2"/>
  <c r="L185" i="2"/>
  <c r="L186" i="2"/>
  <c r="L187" i="2"/>
  <c r="L188" i="2"/>
  <c r="L189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73" i="2"/>
  <c r="L274" i="2"/>
  <c r="L275" i="2"/>
  <c r="L276" i="2"/>
  <c r="L278" i="2"/>
  <c r="L279" i="2"/>
  <c r="L280" i="2"/>
  <c r="L281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437" i="2"/>
  <c r="L438" i="2"/>
  <c r="L441" i="2"/>
  <c r="L442" i="2"/>
  <c r="L445" i="2"/>
  <c r="L447" i="2"/>
  <c r="L449" i="2"/>
  <c r="L453" i="2"/>
  <c r="L454" i="2"/>
  <c r="L457" i="2"/>
  <c r="L458" i="2"/>
  <c r="L459" i="2"/>
  <c r="L460" i="2"/>
  <c r="L461" i="2"/>
  <c r="L462" i="2"/>
  <c r="L463" i="2"/>
  <c r="L7" i="2"/>
  <c r="J78" i="2"/>
  <c r="J79" i="2"/>
  <c r="J80" i="2"/>
  <c r="J93" i="2"/>
  <c r="J98" i="2"/>
  <c r="J103" i="2"/>
  <c r="J104" i="2"/>
  <c r="J188" i="2"/>
  <c r="J190" i="2"/>
  <c r="J191" i="2"/>
  <c r="J195" i="2"/>
  <c r="J437" i="2"/>
  <c r="J438" i="2"/>
  <c r="J439" i="2"/>
  <c r="J441" i="2"/>
  <c r="J443" i="2"/>
  <c r="J444" i="2"/>
  <c r="J450" i="2"/>
  <c r="J453" i="2"/>
  <c r="J455" i="2"/>
  <c r="J457" i="2"/>
  <c r="J458" i="2"/>
  <c r="J459" i="2"/>
  <c r="J460" i="2"/>
  <c r="J461" i="2"/>
  <c r="J462" i="2"/>
  <c r="J463" i="2"/>
  <c r="H104" i="2"/>
  <c r="H437" i="2"/>
  <c r="H438" i="2"/>
  <c r="H439" i="2"/>
  <c r="H441" i="2"/>
  <c r="H443" i="2"/>
  <c r="H444" i="2"/>
  <c r="H447" i="2"/>
  <c r="H450" i="2"/>
  <c r="H453" i="2"/>
  <c r="H455" i="2"/>
  <c r="H458" i="2"/>
  <c r="H459" i="2"/>
  <c r="H460" i="2"/>
  <c r="H462" i="2"/>
  <c r="H463" i="2"/>
  <c r="P8" i="3"/>
  <c r="P9" i="3"/>
  <c r="P10" i="3"/>
  <c r="P11" i="3"/>
  <c r="P12" i="3"/>
  <c r="P14" i="3"/>
  <c r="P15" i="3"/>
  <c r="P16" i="3"/>
  <c r="P17" i="3"/>
  <c r="P19" i="3"/>
  <c r="P20" i="3"/>
  <c r="P21" i="3"/>
  <c r="P22" i="3"/>
  <c r="P23" i="3"/>
  <c r="P24" i="3"/>
  <c r="P25" i="3"/>
  <c r="P26" i="3"/>
  <c r="P27" i="3"/>
  <c r="P7" i="3"/>
  <c r="P29" i="3" s="1"/>
  <c r="L8" i="3"/>
  <c r="L9" i="3"/>
  <c r="L10" i="3"/>
  <c r="L11" i="3"/>
  <c r="L12" i="3"/>
  <c r="L14" i="3"/>
  <c r="L15" i="3"/>
  <c r="L16" i="3"/>
  <c r="L17" i="3"/>
  <c r="L19" i="3"/>
  <c r="L20" i="3"/>
  <c r="L21" i="3"/>
  <c r="L22" i="3"/>
  <c r="L23" i="3"/>
  <c r="L24" i="3"/>
  <c r="L25" i="3"/>
  <c r="L26" i="3"/>
  <c r="L27" i="3"/>
  <c r="L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C451" i="2"/>
  <c r="C465" i="2"/>
  <c r="C466" i="2" s="1"/>
  <c r="C467" i="2" s="1"/>
  <c r="C344" i="2"/>
  <c r="C345" i="2" s="1"/>
  <c r="C346" i="2" s="1"/>
  <c r="C347" i="2" s="1"/>
  <c r="C348" i="2" s="1"/>
  <c r="C349" i="2" s="1"/>
  <c r="C350" i="2" s="1"/>
  <c r="C351" i="2" s="1"/>
  <c r="C352" i="2" s="1"/>
  <c r="C353" i="2" s="1"/>
  <c r="C354" i="2" s="1"/>
  <c r="C356" i="2" s="1"/>
  <c r="C357" i="2" s="1"/>
  <c r="C358" i="2" s="1"/>
  <c r="C359" i="2" s="1"/>
  <c r="C360" i="2" s="1"/>
  <c r="C361" i="2" s="1"/>
  <c r="C362" i="2" s="1"/>
  <c r="C363" i="2" s="1"/>
  <c r="C364" i="2" s="1"/>
  <c r="C365" i="2" s="1"/>
  <c r="C366" i="2" s="1"/>
  <c r="C367" i="2" s="1"/>
  <c r="C368" i="2" s="1"/>
  <c r="C369" i="2" s="1"/>
  <c r="C370" i="2" s="1"/>
  <c r="C371" i="2" s="1"/>
  <c r="C372" i="2" s="1"/>
  <c r="C373" i="2" s="1"/>
  <c r="C374" i="2" s="1"/>
  <c r="C375" i="2" s="1"/>
  <c r="C376" i="2" s="1"/>
  <c r="C377" i="2" s="1"/>
  <c r="C378" i="2" s="1"/>
  <c r="C379" i="2" s="1"/>
  <c r="C380" i="2" s="1"/>
  <c r="C381" i="2" s="1"/>
  <c r="C382" i="2" s="1"/>
  <c r="C383" i="2" s="1"/>
  <c r="C384" i="2" s="1"/>
  <c r="C385" i="2" s="1"/>
  <c r="C386" i="2" s="1"/>
  <c r="C387" i="2" s="1"/>
  <c r="C388" i="2" s="1"/>
  <c r="C389" i="2" s="1"/>
  <c r="C390" i="2" s="1"/>
  <c r="C391" i="2" s="1"/>
  <c r="C392" i="2" s="1"/>
  <c r="C393" i="2" s="1"/>
  <c r="C394" i="2" s="1"/>
  <c r="C395" i="2" s="1"/>
  <c r="C396" i="2" s="1"/>
  <c r="C397" i="2" s="1"/>
  <c r="C398" i="2" s="1"/>
  <c r="C399" i="2" s="1"/>
  <c r="C400" i="2" s="1"/>
  <c r="C401" i="2" s="1"/>
  <c r="C402" i="2" s="1"/>
  <c r="C403" i="2" s="1"/>
  <c r="C404" i="2" s="1"/>
  <c r="C405" i="2" s="1"/>
  <c r="C406" i="2" s="1"/>
  <c r="C407" i="2" s="1"/>
  <c r="C408" i="2" s="1"/>
  <c r="C409" i="2" s="1"/>
  <c r="C410" i="2" s="1"/>
  <c r="C411" i="2" s="1"/>
  <c r="C412" i="2" s="1"/>
  <c r="C413" i="2" s="1"/>
  <c r="C414" i="2" s="1"/>
  <c r="C415" i="2" s="1"/>
  <c r="C416" i="2" s="1"/>
  <c r="C417" i="2" s="1"/>
  <c r="C418" i="2" s="1"/>
  <c r="C419" i="2" s="1"/>
  <c r="C420" i="2" s="1"/>
  <c r="C421" i="2" s="1"/>
  <c r="C422" i="2" s="1"/>
  <c r="C423" i="2" s="1"/>
  <c r="C424" i="2" s="1"/>
  <c r="C425" i="2" s="1"/>
  <c r="C426" i="2" s="1"/>
  <c r="C427" i="2" s="1"/>
  <c r="C428" i="2" s="1"/>
  <c r="C429" i="2" s="1"/>
  <c r="C430" i="2" s="1"/>
  <c r="C431" i="2" s="1"/>
  <c r="C432" i="2" s="1"/>
  <c r="C433" i="2" s="1"/>
  <c r="C434" i="2" s="1"/>
  <c r="C435" i="2" s="1"/>
  <c r="C225" i="2"/>
  <c r="C226" i="2" s="1"/>
  <c r="C227" i="2" s="1"/>
  <c r="C228" i="2" s="1"/>
  <c r="C229" i="2" s="1"/>
  <c r="C230" i="2" s="1"/>
  <c r="C231" i="2" s="1"/>
  <c r="C232" i="2" s="1"/>
  <c r="C233" i="2" s="1"/>
  <c r="C234" i="2" s="1"/>
  <c r="C235" i="2" s="1"/>
  <c r="C236" i="2" s="1"/>
  <c r="C237" i="2" s="1"/>
  <c r="C238" i="2" s="1"/>
  <c r="C239" i="2" s="1"/>
  <c r="C240" i="2" s="1"/>
  <c r="C241" i="2" s="1"/>
  <c r="C242" i="2" s="1"/>
  <c r="C243" i="2" s="1"/>
  <c r="C244" i="2" s="1"/>
  <c r="C245" i="2" s="1"/>
  <c r="C246" i="2" s="1"/>
  <c r="C247" i="2" s="1"/>
  <c r="C248" i="2" s="1"/>
  <c r="C249" i="2" s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C271" i="2" s="1"/>
  <c r="C273" i="2" s="1"/>
  <c r="C274" i="2" s="1"/>
  <c r="C275" i="2" s="1"/>
  <c r="C276" i="2" s="1"/>
  <c r="C278" i="2" s="1"/>
  <c r="C279" i="2" s="1"/>
  <c r="C280" i="2" s="1"/>
  <c r="C281" i="2" s="1"/>
  <c r="C283" i="2" s="1"/>
  <c r="C284" i="2" s="1"/>
  <c r="C285" i="2" s="1"/>
  <c r="C286" i="2" s="1"/>
  <c r="C287" i="2" s="1"/>
  <c r="C288" i="2" s="1"/>
  <c r="C289" i="2" s="1"/>
  <c r="C290" i="2" s="1"/>
  <c r="C291" i="2" s="1"/>
  <c r="C292" i="2" s="1"/>
  <c r="C293" i="2" s="1"/>
  <c r="C294" i="2" s="1"/>
  <c r="C295" i="2" s="1"/>
  <c r="C296" i="2" s="1"/>
  <c r="C297" i="2" s="1"/>
  <c r="C298" i="2" s="1"/>
  <c r="C299" i="2" s="1"/>
  <c r="C300" i="2" s="1"/>
  <c r="C301" i="2" s="1"/>
  <c r="C302" i="2" s="1"/>
  <c r="C303" i="2" s="1"/>
  <c r="C304" i="2" s="1"/>
  <c r="C305" i="2" s="1"/>
  <c r="C306" i="2" s="1"/>
  <c r="C307" i="2" s="1"/>
  <c r="C308" i="2" s="1"/>
  <c r="C309" i="2" s="1"/>
  <c r="C310" i="2" s="1"/>
  <c r="C311" i="2" s="1"/>
  <c r="C312" i="2" s="1"/>
  <c r="C313" i="2" s="1"/>
  <c r="C314" i="2" s="1"/>
  <c r="C315" i="2" s="1"/>
  <c r="C316" i="2" s="1"/>
  <c r="C317" i="2" s="1"/>
  <c r="C318" i="2" s="1"/>
  <c r="C319" i="2" s="1"/>
  <c r="C320" i="2" s="1"/>
  <c r="C321" i="2" s="1"/>
  <c r="C322" i="2" s="1"/>
  <c r="C323" i="2" s="1"/>
  <c r="C325" i="2" s="1"/>
  <c r="C326" i="2" s="1"/>
  <c r="C327" i="2" s="1"/>
  <c r="C328" i="2" s="1"/>
  <c r="C329" i="2" s="1"/>
  <c r="C330" i="2" s="1"/>
  <c r="C331" i="2" s="1"/>
  <c r="C332" i="2" s="1"/>
  <c r="C333" i="2" s="1"/>
  <c r="C334" i="2" s="1"/>
  <c r="C335" i="2" s="1"/>
  <c r="C336" i="2" s="1"/>
  <c r="C337" i="2" s="1"/>
  <c r="C338" i="2" s="1"/>
  <c r="C339" i="2" s="1"/>
  <c r="C340" i="2" s="1"/>
  <c r="C341" i="2" s="1"/>
  <c r="C342" i="2" s="1"/>
  <c r="C52" i="2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4" i="2" s="1"/>
  <c r="C205" i="2" s="1"/>
  <c r="C206" i="2" s="1"/>
  <c r="C207" i="2" s="1"/>
  <c r="C208" i="2" s="1"/>
  <c r="C209" i="2" s="1"/>
  <c r="C210" i="2" s="1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Z235" i="1" l="1"/>
  <c r="W334" i="1"/>
  <c r="Z334" i="1" s="1"/>
  <c r="W259" i="1"/>
  <c r="Z259" i="1" s="1"/>
  <c r="Z301" i="1"/>
  <c r="Z330" i="1"/>
  <c r="W418" i="1"/>
  <c r="Z418" i="1" s="1"/>
  <c r="W293" i="1"/>
  <c r="Z293" i="1" s="1"/>
  <c r="W230" i="1"/>
  <c r="Z230" i="1" s="1"/>
  <c r="Z300" i="1"/>
  <c r="Z376" i="1"/>
  <c r="Z439" i="1"/>
  <c r="Z268" i="1"/>
  <c r="Z399" i="1"/>
  <c r="Z264" i="1"/>
  <c r="Z308" i="1"/>
  <c r="Z342" i="1"/>
  <c r="Z312" i="1"/>
  <c r="W317" i="1"/>
  <c r="Z317" i="1" s="1"/>
  <c r="W409" i="1"/>
  <c r="Z409" i="1" s="1"/>
  <c r="W438" i="1"/>
  <c r="Z438" i="1" s="1"/>
  <c r="L29" i="3"/>
  <c r="W328" i="1"/>
  <c r="Z328" i="1" s="1"/>
  <c r="W412" i="1"/>
  <c r="Z412" i="1" s="1"/>
  <c r="W440" i="1"/>
  <c r="Z440" i="1" s="1"/>
  <c r="X193" i="1"/>
  <c r="Y193" i="1" s="1"/>
  <c r="X192" i="1"/>
  <c r="Y192" i="1" s="1"/>
  <c r="X230" i="1"/>
  <c r="Y230" i="1" s="1"/>
  <c r="X231" i="1"/>
  <c r="Y231" i="1" s="1"/>
  <c r="X235" i="1"/>
  <c r="Y235" i="1" s="1"/>
  <c r="X240" i="1"/>
  <c r="Y240" i="1" s="1"/>
  <c r="X241" i="1"/>
  <c r="Y241" i="1" s="1"/>
  <c r="X246" i="1"/>
  <c r="Y246" i="1" s="1"/>
  <c r="X247" i="1"/>
  <c r="Y247" i="1" s="1"/>
  <c r="X248" i="1"/>
  <c r="Y248" i="1" s="1"/>
  <c r="X249" i="1"/>
  <c r="Y249" i="1" s="1"/>
  <c r="X251" i="1"/>
  <c r="Y251" i="1" s="1"/>
  <c r="X252" i="1"/>
  <c r="Y252" i="1" s="1"/>
  <c r="X253" i="1"/>
  <c r="Y253" i="1" s="1"/>
  <c r="X254" i="1"/>
  <c r="Y254" i="1" s="1"/>
  <c r="X255" i="1"/>
  <c r="Y255" i="1" s="1"/>
  <c r="X256" i="1"/>
  <c r="Y256" i="1" s="1"/>
  <c r="X257" i="1"/>
  <c r="Y257" i="1" s="1"/>
  <c r="X258" i="1"/>
  <c r="Y258" i="1" s="1"/>
  <c r="X259" i="1"/>
  <c r="Y259" i="1" s="1"/>
  <c r="X261" i="1"/>
  <c r="Y261" i="1" s="1"/>
  <c r="X265" i="1"/>
  <c r="Y265" i="1" s="1"/>
  <c r="X267" i="1"/>
  <c r="Y267" i="1" s="1"/>
  <c r="X272" i="1"/>
  <c r="Y272" i="1" s="1"/>
  <c r="X273" i="1"/>
  <c r="Y273" i="1" s="1"/>
  <c r="X274" i="1"/>
  <c r="Y274" i="1" s="1"/>
  <c r="X275" i="1"/>
  <c r="Y275" i="1" s="1"/>
  <c r="X308" i="1"/>
  <c r="Y308" i="1" s="1"/>
  <c r="X330" i="1"/>
  <c r="Y330" i="1" s="1"/>
  <c r="X334" i="1"/>
  <c r="Y334" i="1" s="1"/>
  <c r="X335" i="1"/>
  <c r="Y335" i="1" s="1"/>
  <c r="X336" i="1"/>
  <c r="Y336" i="1" s="1"/>
  <c r="X343" i="1"/>
  <c r="Y343" i="1" s="1"/>
  <c r="X344" i="1"/>
  <c r="Y344" i="1" s="1"/>
  <c r="X346" i="1"/>
  <c r="Y346" i="1" s="1"/>
  <c r="X347" i="1"/>
  <c r="Y347" i="1" s="1"/>
  <c r="X352" i="1"/>
  <c r="Y352" i="1" s="1"/>
  <c r="X358" i="1"/>
  <c r="Y358" i="1" s="1"/>
  <c r="X359" i="1"/>
  <c r="Y359" i="1" s="1"/>
  <c r="X360" i="1"/>
  <c r="Y360" i="1" s="1"/>
  <c r="X361" i="1"/>
  <c r="Y361" i="1" s="1"/>
  <c r="X364" i="1"/>
  <c r="Y364" i="1" s="1"/>
  <c r="X365" i="1"/>
  <c r="Y365" i="1" s="1"/>
  <c r="X367" i="1"/>
  <c r="Y367" i="1" s="1"/>
  <c r="X370" i="1"/>
  <c r="Y370" i="1" s="1"/>
  <c r="X372" i="1"/>
  <c r="Y372" i="1" s="1"/>
  <c r="X373" i="1"/>
  <c r="Y373" i="1" s="1"/>
  <c r="X374" i="1"/>
  <c r="Y374" i="1" s="1"/>
  <c r="X375" i="1"/>
  <c r="Y375" i="1" s="1"/>
  <c r="X377" i="1"/>
  <c r="Y377" i="1" s="1"/>
  <c r="X379" i="1"/>
  <c r="Y379" i="1" s="1"/>
  <c r="X386" i="1"/>
  <c r="Y386" i="1" s="1"/>
  <c r="X387" i="1"/>
  <c r="Y387" i="1" s="1"/>
  <c r="X388" i="1"/>
  <c r="Y388" i="1" s="1"/>
  <c r="X389" i="1"/>
  <c r="Y389" i="1" s="1"/>
  <c r="X393" i="1"/>
  <c r="Y393" i="1" s="1"/>
  <c r="X397" i="1"/>
  <c r="Y397" i="1" s="1"/>
  <c r="X400" i="1"/>
  <c r="Y400" i="1" s="1"/>
  <c r="X401" i="1"/>
  <c r="Y401" i="1" s="1"/>
  <c r="X403" i="1"/>
  <c r="Y403" i="1" s="1"/>
  <c r="X410" i="1"/>
  <c r="Y410" i="1" s="1"/>
  <c r="X413" i="1"/>
  <c r="Y413" i="1" s="1"/>
  <c r="X416" i="1"/>
  <c r="Y416" i="1" s="1"/>
  <c r="X417" i="1"/>
  <c r="Y417" i="1" s="1"/>
  <c r="X418" i="1"/>
  <c r="Y418" i="1" s="1"/>
  <c r="X423" i="1"/>
  <c r="Y423" i="1" s="1"/>
  <c r="X426" i="1"/>
  <c r="Y426" i="1" s="1"/>
  <c r="X436" i="1"/>
  <c r="Y436" i="1" s="1"/>
  <c r="X441" i="1"/>
  <c r="Y441" i="1" s="1"/>
  <c r="X292" i="1"/>
  <c r="Y292" i="1" s="1"/>
  <c r="X293" i="1"/>
  <c r="Y293" i="1" s="1"/>
  <c r="X300" i="1"/>
  <c r="Y300" i="1" s="1"/>
  <c r="X310" i="1"/>
  <c r="Y310" i="1" s="1"/>
  <c r="X317" i="1"/>
  <c r="Y317" i="1" s="1"/>
  <c r="X398" i="1"/>
  <c r="Y398" i="1" s="1"/>
  <c r="X399" i="1"/>
  <c r="Y399" i="1" s="1"/>
  <c r="X301" i="1"/>
  <c r="Y301" i="1" s="1"/>
  <c r="W337" i="1"/>
  <c r="Z337" i="1" s="1"/>
  <c r="W338" i="1"/>
  <c r="Z338" i="1" s="1"/>
  <c r="W339" i="1"/>
  <c r="Z339" i="1" s="1"/>
  <c r="W340" i="1"/>
  <c r="Z340" i="1" s="1"/>
  <c r="W341" i="1"/>
  <c r="Z341" i="1" s="1"/>
  <c r="W348" i="1"/>
  <c r="Z348" i="1" s="1"/>
  <c r="W349" i="1"/>
  <c r="Z349" i="1" s="1"/>
  <c r="W350" i="1"/>
  <c r="Z350" i="1" s="1"/>
  <c r="W351" i="1"/>
  <c r="Z351" i="1" s="1"/>
  <c r="W353" i="1"/>
  <c r="Z353" i="1" s="1"/>
  <c r="W354" i="1"/>
  <c r="Z354" i="1" s="1"/>
  <c r="W355" i="1"/>
  <c r="Z355" i="1" s="1"/>
  <c r="W356" i="1"/>
  <c r="Z356" i="1" s="1"/>
  <c r="W357" i="1"/>
  <c r="Z357" i="1" s="1"/>
  <c r="W362" i="1"/>
  <c r="Z362" i="1" s="1"/>
  <c r="W363" i="1"/>
  <c r="Z363" i="1" s="1"/>
  <c r="W366" i="1"/>
  <c r="Z366" i="1" s="1"/>
  <c r="W368" i="1"/>
  <c r="Z368" i="1" s="1"/>
  <c r="W369" i="1"/>
  <c r="Z369" i="1" s="1"/>
  <c r="W371" i="1"/>
  <c r="Z371" i="1" s="1"/>
  <c r="W414" i="1"/>
  <c r="Z414" i="1" s="1"/>
  <c r="W415" i="1"/>
  <c r="Z415" i="1" s="1"/>
  <c r="W422" i="1"/>
  <c r="Z422" i="1" s="1"/>
  <c r="W425" i="1"/>
  <c r="Z425" i="1" s="1"/>
  <c r="W385" i="1"/>
  <c r="Z385" i="1" s="1"/>
  <c r="W390" i="1"/>
  <c r="Z390" i="1" s="1"/>
  <c r="W391" i="1"/>
  <c r="Z391" i="1" s="1"/>
  <c r="W392" i="1"/>
  <c r="Z392" i="1" s="1"/>
  <c r="W394" i="1"/>
  <c r="Z394" i="1" s="1"/>
  <c r="W395" i="1"/>
  <c r="Z395" i="1" s="1"/>
  <c r="W396" i="1"/>
  <c r="Z396" i="1" s="1"/>
  <c r="W402" i="1"/>
  <c r="Z402" i="1" s="1"/>
  <c r="W404" i="1"/>
  <c r="Z404" i="1" s="1"/>
  <c r="W405" i="1"/>
  <c r="Z405" i="1" s="1"/>
  <c r="W406" i="1"/>
  <c r="Z406" i="1" s="1"/>
  <c r="W407" i="1"/>
  <c r="Z407" i="1" s="1"/>
  <c r="W408" i="1"/>
  <c r="Z408" i="1" s="1"/>
  <c r="W411" i="1"/>
  <c r="Z411" i="1" s="1"/>
  <c r="W419" i="1"/>
  <c r="Z419" i="1" s="1"/>
  <c r="W420" i="1"/>
  <c r="Z420" i="1" s="1"/>
  <c r="W421" i="1"/>
  <c r="Z421" i="1" s="1"/>
  <c r="W424" i="1"/>
  <c r="Z424" i="1" s="1"/>
  <c r="W427" i="1"/>
  <c r="Z427" i="1" s="1"/>
  <c r="W437" i="1"/>
  <c r="Z437" i="1" s="1"/>
  <c r="W314" i="1"/>
  <c r="Z314" i="1" s="1"/>
  <c r="W271" i="1"/>
  <c r="Z271" i="1" s="1"/>
  <c r="W329" i="1"/>
  <c r="Z329" i="1" s="1"/>
  <c r="W232" i="1"/>
  <c r="Z232" i="1" s="1"/>
  <c r="W233" i="1"/>
  <c r="Z233" i="1" s="1"/>
  <c r="W236" i="1"/>
  <c r="Z236" i="1" s="1"/>
  <c r="W237" i="1"/>
  <c r="Z237" i="1" s="1"/>
  <c r="W242" i="1"/>
  <c r="Z242" i="1" s="1"/>
  <c r="W243" i="1"/>
  <c r="Z243" i="1" s="1"/>
  <c r="W260" i="1"/>
  <c r="Z260" i="1" s="1"/>
  <c r="W263" i="1"/>
  <c r="Z263" i="1" s="1"/>
  <c r="W266" i="1"/>
  <c r="Z266" i="1" s="1"/>
  <c r="W269" i="1"/>
  <c r="Z269" i="1" s="1"/>
  <c r="W234" i="1"/>
  <c r="Z234" i="1" s="1"/>
  <c r="W238" i="1"/>
  <c r="Z238" i="1" s="1"/>
  <c r="W239" i="1"/>
  <c r="Z239" i="1" s="1"/>
  <c r="W244" i="1"/>
  <c r="Z244" i="1" s="1"/>
  <c r="W245" i="1"/>
  <c r="Z245" i="1" s="1"/>
  <c r="W250" i="1"/>
  <c r="Z250" i="1" s="1"/>
  <c r="W262" i="1"/>
  <c r="Z262" i="1" s="1"/>
  <c r="W270" i="1"/>
  <c r="Z270" i="1" s="1"/>
  <c r="W331" i="1"/>
  <c r="Z331" i="1" s="1"/>
  <c r="W332" i="1"/>
  <c r="Z332" i="1" s="1"/>
  <c r="H29" i="3"/>
  <c r="S127" i="2"/>
  <c r="T127" i="2"/>
  <c r="U127" i="2" s="1"/>
  <c r="R127" i="2"/>
  <c r="S8" i="2"/>
  <c r="T8" i="2"/>
  <c r="U8" i="2" s="1"/>
  <c r="S9" i="2"/>
  <c r="T9" i="2"/>
  <c r="R9" i="2"/>
  <c r="T10" i="2"/>
  <c r="R10" i="2"/>
  <c r="S10" i="2"/>
  <c r="T11" i="2"/>
  <c r="S11" i="2"/>
  <c r="R11" i="2"/>
  <c r="R12" i="2"/>
  <c r="S12" i="2"/>
  <c r="T12" i="2"/>
  <c r="U12" i="2" s="1"/>
  <c r="R13" i="2"/>
  <c r="S13" i="2"/>
  <c r="T13" i="2"/>
  <c r="U13" i="2" s="1"/>
  <c r="S14" i="2"/>
  <c r="T14" i="2"/>
  <c r="R14" i="2"/>
  <c r="R15" i="2"/>
  <c r="T15" i="2"/>
  <c r="S15" i="2"/>
  <c r="T16" i="2"/>
  <c r="S16" i="2"/>
  <c r="R16" i="2"/>
  <c r="T17" i="2"/>
  <c r="S17" i="2"/>
  <c r="R17" i="2"/>
  <c r="T18" i="2"/>
  <c r="S18" i="2"/>
  <c r="R18" i="2"/>
  <c r="R19" i="2"/>
  <c r="S19" i="2"/>
  <c r="T19" i="2"/>
  <c r="R20" i="2"/>
  <c r="S20" i="2"/>
  <c r="T20" i="2"/>
  <c r="R21" i="2"/>
  <c r="S21" i="2"/>
  <c r="T21" i="2"/>
  <c r="U21" i="2" s="1"/>
  <c r="R22" i="2"/>
  <c r="S22" i="2"/>
  <c r="T22" i="2"/>
  <c r="U22" i="2" s="1"/>
  <c r="S23" i="2"/>
  <c r="R23" i="2"/>
  <c r="T23" i="2"/>
  <c r="U23" i="2" s="1"/>
  <c r="R24" i="2"/>
  <c r="T24" i="2"/>
  <c r="S24" i="2"/>
  <c r="T25" i="2"/>
  <c r="S25" i="2"/>
  <c r="R25" i="2"/>
  <c r="S26" i="2"/>
  <c r="T26" i="2"/>
  <c r="U26" i="2" s="1"/>
  <c r="R26" i="2"/>
  <c r="R27" i="2"/>
  <c r="T27" i="2"/>
  <c r="S27" i="2"/>
  <c r="R28" i="2"/>
  <c r="S28" i="2"/>
  <c r="T28" i="2"/>
  <c r="U28" i="2" s="1"/>
  <c r="T29" i="2"/>
  <c r="R29" i="2"/>
  <c r="S29" i="2"/>
  <c r="T30" i="2"/>
  <c r="R30" i="2"/>
  <c r="S30" i="2"/>
  <c r="T31" i="2"/>
  <c r="S31" i="2"/>
  <c r="R31" i="2"/>
  <c r="T32" i="2"/>
  <c r="S32" i="2"/>
  <c r="R32" i="2"/>
  <c r="R33" i="2"/>
  <c r="T33" i="2"/>
  <c r="S33" i="2"/>
  <c r="T34" i="2"/>
  <c r="R34" i="2"/>
  <c r="S34" i="2"/>
  <c r="T35" i="2"/>
  <c r="R35" i="2"/>
  <c r="S35" i="2"/>
  <c r="R36" i="2"/>
  <c r="S36" i="2"/>
  <c r="T36" i="2"/>
  <c r="U36" i="2" s="1"/>
  <c r="S37" i="2"/>
  <c r="T37" i="2"/>
  <c r="U37" i="2" s="1"/>
  <c r="R37" i="2"/>
  <c r="R38" i="2"/>
  <c r="T38" i="2"/>
  <c r="S38" i="2"/>
  <c r="T39" i="2"/>
  <c r="S39" i="2"/>
  <c r="R39" i="2"/>
  <c r="T40" i="2"/>
  <c r="R40" i="2"/>
  <c r="S40" i="2"/>
  <c r="T41" i="2"/>
  <c r="S41" i="2"/>
  <c r="R41" i="2"/>
  <c r="R42" i="2"/>
  <c r="T42" i="2"/>
  <c r="S42" i="2"/>
  <c r="R43" i="2"/>
  <c r="S43" i="2"/>
  <c r="T43" i="2"/>
  <c r="U43" i="2" s="1"/>
  <c r="S44" i="2"/>
  <c r="R44" i="2"/>
  <c r="T44" i="2"/>
  <c r="R45" i="2"/>
  <c r="S45" i="2"/>
  <c r="T45" i="2"/>
  <c r="S81" i="2"/>
  <c r="R81" i="2"/>
  <c r="T81" i="2"/>
  <c r="U81" i="2" s="1"/>
  <c r="R82" i="2"/>
  <c r="T82" i="2"/>
  <c r="S82" i="2"/>
  <c r="R83" i="2"/>
  <c r="T83" i="2"/>
  <c r="S83" i="2"/>
  <c r="R84" i="2"/>
  <c r="S84" i="2"/>
  <c r="T84" i="2"/>
  <c r="U84" i="2" s="1"/>
  <c r="R85" i="2"/>
  <c r="T85" i="2"/>
  <c r="S85" i="2"/>
  <c r="S86" i="2"/>
  <c r="R86" i="2"/>
  <c r="T86" i="2"/>
  <c r="U86" i="2" s="1"/>
  <c r="S87" i="2"/>
  <c r="T87" i="2"/>
  <c r="U87" i="2" s="1"/>
  <c r="R87" i="2"/>
  <c r="R88" i="2"/>
  <c r="S88" i="2"/>
  <c r="T88" i="2"/>
  <c r="U88" i="2" s="1"/>
  <c r="T90" i="2"/>
  <c r="R90" i="2"/>
  <c r="S90" i="2"/>
  <c r="T91" i="2"/>
  <c r="R91" i="2"/>
  <c r="S91" i="2"/>
  <c r="S92" i="2"/>
  <c r="R92" i="2"/>
  <c r="T92" i="2"/>
  <c r="S94" i="2"/>
  <c r="R94" i="2"/>
  <c r="T94" i="2"/>
  <c r="U94" i="2" s="1"/>
  <c r="T95" i="2"/>
  <c r="S95" i="2"/>
  <c r="R95" i="2"/>
  <c r="T96" i="2"/>
  <c r="R96" i="2"/>
  <c r="S96" i="2"/>
  <c r="S97" i="2"/>
  <c r="R97" i="2"/>
  <c r="T97" i="2"/>
  <c r="U97" i="2" s="1"/>
  <c r="S99" i="2"/>
  <c r="T99" i="2"/>
  <c r="U99" i="2" s="1"/>
  <c r="R99" i="2"/>
  <c r="T100" i="2"/>
  <c r="R100" i="2"/>
  <c r="S100" i="2"/>
  <c r="T101" i="2"/>
  <c r="S101" i="2"/>
  <c r="R101" i="2"/>
  <c r="R102" i="2"/>
  <c r="S102" i="2"/>
  <c r="T102" i="2"/>
  <c r="U102" i="2" s="1"/>
  <c r="R105" i="2"/>
  <c r="S105" i="2"/>
  <c r="T105" i="2"/>
  <c r="U105" i="2" s="1"/>
  <c r="T106" i="2"/>
  <c r="R106" i="2"/>
  <c r="S106" i="2"/>
  <c r="T107" i="2"/>
  <c r="R107" i="2"/>
  <c r="S107" i="2"/>
  <c r="R108" i="2"/>
  <c r="S108" i="2"/>
  <c r="T108" i="2"/>
  <c r="U108" i="2" s="1"/>
  <c r="R109" i="2"/>
  <c r="T109" i="2"/>
  <c r="S109" i="2"/>
  <c r="S110" i="2"/>
  <c r="R110" i="2"/>
  <c r="T110" i="2"/>
  <c r="U110" i="2" s="1"/>
  <c r="T111" i="2"/>
  <c r="S111" i="2"/>
  <c r="R111" i="2"/>
  <c r="S112" i="2"/>
  <c r="T112" i="2"/>
  <c r="U112" i="2" s="1"/>
  <c r="R112" i="2"/>
  <c r="R113" i="2"/>
  <c r="T113" i="2"/>
  <c r="S113" i="2"/>
  <c r="R114" i="2"/>
  <c r="T114" i="2"/>
  <c r="S114" i="2"/>
  <c r="T115" i="2"/>
  <c r="S115" i="2"/>
  <c r="R115" i="2"/>
  <c r="T116" i="2"/>
  <c r="S116" i="2"/>
  <c r="T117" i="2"/>
  <c r="S117" i="2"/>
  <c r="R117" i="2"/>
  <c r="S118" i="2"/>
  <c r="R118" i="2"/>
  <c r="T118" i="2"/>
  <c r="U118" i="2" s="1"/>
  <c r="S119" i="2"/>
  <c r="R119" i="2"/>
  <c r="T119" i="2"/>
  <c r="U119" i="2" s="1"/>
  <c r="S120" i="2"/>
  <c r="R120" i="2"/>
  <c r="T120" i="2"/>
  <c r="T121" i="2"/>
  <c r="S121" i="2"/>
  <c r="R121" i="2"/>
  <c r="S122" i="2"/>
  <c r="R122" i="2"/>
  <c r="T122" i="2"/>
  <c r="U122" i="2" s="1"/>
  <c r="R123" i="2"/>
  <c r="T123" i="2"/>
  <c r="S123" i="2"/>
  <c r="S124" i="2"/>
  <c r="R124" i="2"/>
  <c r="T124" i="2"/>
  <c r="U124" i="2" s="1"/>
  <c r="S125" i="2"/>
  <c r="R125" i="2"/>
  <c r="T125" i="2"/>
  <c r="U125" i="2" s="1"/>
  <c r="R126" i="2"/>
  <c r="S126" i="2"/>
  <c r="T126" i="2"/>
  <c r="U126" i="2" s="1"/>
  <c r="R128" i="2"/>
  <c r="S128" i="2"/>
  <c r="T128" i="2"/>
  <c r="U128" i="2" s="1"/>
  <c r="R129" i="2"/>
  <c r="S129" i="2"/>
  <c r="T129" i="2"/>
  <c r="U129" i="2" s="1"/>
  <c r="S130" i="2"/>
  <c r="T130" i="2"/>
  <c r="R130" i="2"/>
  <c r="S131" i="2"/>
  <c r="R131" i="2"/>
  <c r="T131" i="2"/>
  <c r="U131" i="2" s="1"/>
  <c r="T132" i="2"/>
  <c r="R132" i="2"/>
  <c r="S132" i="2"/>
  <c r="S133" i="2"/>
  <c r="R133" i="2"/>
  <c r="T133" i="2"/>
  <c r="U133" i="2" s="1"/>
  <c r="T134" i="2"/>
  <c r="S134" i="2"/>
  <c r="R134" i="2"/>
  <c r="S180" i="2"/>
  <c r="R180" i="2"/>
  <c r="T180" i="2"/>
  <c r="U180" i="2" s="1"/>
  <c r="T181" i="2"/>
  <c r="S181" i="2"/>
  <c r="R181" i="2"/>
  <c r="R182" i="2"/>
  <c r="S182" i="2"/>
  <c r="T182" i="2"/>
  <c r="U182" i="2" s="1"/>
  <c r="T183" i="2"/>
  <c r="S183" i="2"/>
  <c r="R183" i="2"/>
  <c r="T184" i="2"/>
  <c r="S184" i="2"/>
  <c r="R184" i="2"/>
  <c r="S185" i="2"/>
  <c r="R185" i="2"/>
  <c r="T185" i="2"/>
  <c r="R186" i="2"/>
  <c r="T186" i="2"/>
  <c r="S186" i="2"/>
  <c r="S187" i="2"/>
  <c r="R187" i="2"/>
  <c r="T187" i="2"/>
  <c r="U187" i="2" s="1"/>
  <c r="R189" i="2"/>
  <c r="T189" i="2"/>
  <c r="S189" i="2"/>
  <c r="S192" i="2"/>
  <c r="R192" i="2"/>
  <c r="T192" i="2"/>
  <c r="U192" i="2" s="1"/>
  <c r="T193" i="2"/>
  <c r="S193" i="2"/>
  <c r="R193" i="2"/>
  <c r="R194" i="2"/>
  <c r="T194" i="2"/>
  <c r="S194" i="2"/>
  <c r="T196" i="2"/>
  <c r="R196" i="2"/>
  <c r="S196" i="2"/>
  <c r="S197" i="2"/>
  <c r="R197" i="2"/>
  <c r="T197" i="2"/>
  <c r="U197" i="2" s="1"/>
  <c r="T198" i="2"/>
  <c r="S198" i="2"/>
  <c r="R198" i="2"/>
  <c r="T199" i="2"/>
  <c r="S199" i="2"/>
  <c r="R199" i="2"/>
  <c r="S200" i="2"/>
  <c r="R200" i="2"/>
  <c r="T200" i="2"/>
  <c r="U200" i="2" s="1"/>
  <c r="R201" i="2"/>
  <c r="T201" i="2"/>
  <c r="S201" i="2"/>
  <c r="R202" i="2"/>
  <c r="T202" i="2"/>
  <c r="S202" i="2"/>
  <c r="S203" i="2"/>
  <c r="T203" i="2"/>
  <c r="R203" i="2"/>
  <c r="S204" i="2"/>
  <c r="R204" i="2"/>
  <c r="T204" i="2"/>
  <c r="U204" i="2" s="1"/>
  <c r="R205" i="2"/>
  <c r="T205" i="2"/>
  <c r="S205" i="2"/>
  <c r="R206" i="2"/>
  <c r="T206" i="2"/>
  <c r="S206" i="2"/>
  <c r="R207" i="2"/>
  <c r="T207" i="2"/>
  <c r="S207" i="2"/>
  <c r="R208" i="2"/>
  <c r="T208" i="2"/>
  <c r="S208" i="2"/>
  <c r="R209" i="2"/>
  <c r="T209" i="2"/>
  <c r="S209" i="2"/>
  <c r="S210" i="2"/>
  <c r="T210" i="2"/>
  <c r="U210" i="2" s="1"/>
  <c r="R210" i="2"/>
  <c r="T211" i="2"/>
  <c r="R211" i="2"/>
  <c r="S211" i="2"/>
  <c r="T212" i="2"/>
  <c r="S212" i="2"/>
  <c r="R212" i="2"/>
  <c r="T213" i="2"/>
  <c r="S213" i="2"/>
  <c r="R213" i="2"/>
  <c r="R214" i="2"/>
  <c r="S214" i="2"/>
  <c r="T214" i="2"/>
  <c r="U214" i="2" s="1"/>
  <c r="T215" i="2"/>
  <c r="S215" i="2"/>
  <c r="R215" i="2"/>
  <c r="T216" i="2"/>
  <c r="R216" i="2"/>
  <c r="S216" i="2"/>
  <c r="R217" i="2"/>
  <c r="S217" i="2"/>
  <c r="T217" i="2"/>
  <c r="U217" i="2" s="1"/>
  <c r="T218" i="2"/>
  <c r="S218" i="2"/>
  <c r="R218" i="2"/>
  <c r="S219" i="2"/>
  <c r="R219" i="2"/>
  <c r="T219" i="2"/>
  <c r="U219" i="2" s="1"/>
  <c r="R220" i="2"/>
  <c r="T220" i="2"/>
  <c r="S220" i="2"/>
  <c r="R221" i="2"/>
  <c r="S221" i="2"/>
  <c r="T221" i="2"/>
  <c r="U221" i="2" s="1"/>
  <c r="S222" i="2"/>
  <c r="R222" i="2"/>
  <c r="T222" i="2"/>
  <c r="U222" i="2" s="1"/>
  <c r="S223" i="2"/>
  <c r="R223" i="2"/>
  <c r="T223" i="2"/>
  <c r="U223" i="2" s="1"/>
  <c r="S224" i="2"/>
  <c r="T224" i="2"/>
  <c r="U224" i="2" s="1"/>
  <c r="R224" i="2"/>
  <c r="R273" i="2"/>
  <c r="S273" i="2"/>
  <c r="T273" i="2"/>
  <c r="U273" i="2" s="1"/>
  <c r="X273" i="2" s="1"/>
  <c r="S274" i="2"/>
  <c r="T274" i="2"/>
  <c r="U274" i="2" s="1"/>
  <c r="X274" i="2" s="1"/>
  <c r="R274" i="2"/>
  <c r="S275" i="2"/>
  <c r="T275" i="2"/>
  <c r="U275" i="2" s="1"/>
  <c r="X275" i="2" s="1"/>
  <c r="R275" i="2"/>
  <c r="T276" i="2"/>
  <c r="S276" i="2"/>
  <c r="R276" i="2"/>
  <c r="R278" i="2"/>
  <c r="S278" i="2"/>
  <c r="T278" i="2"/>
  <c r="U278" i="2" s="1"/>
  <c r="X278" i="2" s="1"/>
  <c r="S279" i="2"/>
  <c r="R279" i="2"/>
  <c r="T279" i="2"/>
  <c r="U279" i="2" s="1"/>
  <c r="X279" i="2" s="1"/>
  <c r="T280" i="2"/>
  <c r="R280" i="2"/>
  <c r="S280" i="2"/>
  <c r="S281" i="2"/>
  <c r="T281" i="2"/>
  <c r="U281" i="2" s="1"/>
  <c r="X281" i="2" s="1"/>
  <c r="R281" i="2"/>
  <c r="R283" i="2"/>
  <c r="T283" i="2"/>
  <c r="S283" i="2"/>
  <c r="S284" i="2"/>
  <c r="T284" i="2"/>
  <c r="U284" i="2" s="1"/>
  <c r="X284" i="2" s="1"/>
  <c r="R284" i="2"/>
  <c r="R285" i="2"/>
  <c r="S285" i="2"/>
  <c r="T285" i="2"/>
  <c r="U285" i="2" s="1"/>
  <c r="X285" i="2" s="1"/>
  <c r="R286" i="2"/>
  <c r="S286" i="2"/>
  <c r="T286" i="2"/>
  <c r="U286" i="2" s="1"/>
  <c r="X286" i="2" s="1"/>
  <c r="R287" i="2"/>
  <c r="T287" i="2"/>
  <c r="S287" i="2"/>
  <c r="T288" i="2"/>
  <c r="R288" i="2"/>
  <c r="S288" i="2"/>
  <c r="R289" i="2"/>
  <c r="T289" i="2"/>
  <c r="S289" i="2"/>
  <c r="T290" i="2"/>
  <c r="R290" i="2"/>
  <c r="S290" i="2"/>
  <c r="T291" i="2"/>
  <c r="R291" i="2"/>
  <c r="S291" i="2"/>
  <c r="S292" i="2"/>
  <c r="T292" i="2"/>
  <c r="U292" i="2" s="1"/>
  <c r="X292" i="2" s="1"/>
  <c r="R292" i="2"/>
  <c r="T293" i="2"/>
  <c r="R293" i="2"/>
  <c r="S293" i="2"/>
  <c r="T294" i="2"/>
  <c r="R294" i="2"/>
  <c r="S294" i="2"/>
  <c r="S295" i="2"/>
  <c r="T295" i="2"/>
  <c r="U295" i="2" s="1"/>
  <c r="X295" i="2" s="1"/>
  <c r="R295" i="2"/>
  <c r="S296" i="2"/>
  <c r="T296" i="2"/>
  <c r="R296" i="2"/>
  <c r="S297" i="2"/>
  <c r="R297" i="2"/>
  <c r="T297" i="2"/>
  <c r="U297" i="2" s="1"/>
  <c r="X297" i="2" s="1"/>
  <c r="R298" i="2"/>
  <c r="T298" i="2"/>
  <c r="S298" i="2"/>
  <c r="T299" i="2"/>
  <c r="R299" i="2"/>
  <c r="S299" i="2"/>
  <c r="S300" i="2"/>
  <c r="T300" i="2"/>
  <c r="R300" i="2"/>
  <c r="S301" i="2"/>
  <c r="R301" i="2"/>
  <c r="T301" i="2"/>
  <c r="U301" i="2" s="1"/>
  <c r="X301" i="2" s="1"/>
  <c r="R302" i="2"/>
  <c r="S302" i="2"/>
  <c r="T302" i="2"/>
  <c r="U302" i="2" s="1"/>
  <c r="X302" i="2" s="1"/>
  <c r="T303" i="2"/>
  <c r="S303" i="2"/>
  <c r="R303" i="2"/>
  <c r="R304" i="2"/>
  <c r="T304" i="2"/>
  <c r="S304" i="2"/>
  <c r="R305" i="2"/>
  <c r="T305" i="2"/>
  <c r="S305" i="2"/>
  <c r="R306" i="2"/>
  <c r="S306" i="2"/>
  <c r="T306" i="2"/>
  <c r="U306" i="2" s="1"/>
  <c r="X306" i="2" s="1"/>
  <c r="R307" i="2"/>
  <c r="S307" i="2"/>
  <c r="T307" i="2"/>
  <c r="U307" i="2" s="1"/>
  <c r="X307" i="2" s="1"/>
  <c r="R308" i="2"/>
  <c r="S308" i="2"/>
  <c r="T308" i="2"/>
  <c r="U308" i="2" s="1"/>
  <c r="X308" i="2" s="1"/>
  <c r="S309" i="2"/>
  <c r="T309" i="2"/>
  <c r="U309" i="2" s="1"/>
  <c r="X309" i="2" s="1"/>
  <c r="R309" i="2"/>
  <c r="R310" i="2"/>
  <c r="T310" i="2"/>
  <c r="S310" i="2"/>
  <c r="R311" i="2"/>
  <c r="S311" i="2"/>
  <c r="T311" i="2"/>
  <c r="U311" i="2" s="1"/>
  <c r="X311" i="2" s="1"/>
  <c r="S312" i="2"/>
  <c r="R312" i="2"/>
  <c r="T312" i="2"/>
  <c r="U312" i="2" s="1"/>
  <c r="X312" i="2" s="1"/>
  <c r="T313" i="2"/>
  <c r="R313" i="2"/>
  <c r="S313" i="2"/>
  <c r="T325" i="2"/>
  <c r="S325" i="2"/>
  <c r="R325" i="2"/>
  <c r="R326" i="2"/>
  <c r="S326" i="2"/>
  <c r="T326" i="2"/>
  <c r="U326" i="2" s="1"/>
  <c r="X326" i="2" s="1"/>
  <c r="T327" i="2"/>
  <c r="S327" i="2"/>
  <c r="R327" i="2"/>
  <c r="T328" i="2"/>
  <c r="S328" i="2"/>
  <c r="R328" i="2"/>
  <c r="T329" i="2"/>
  <c r="S329" i="2"/>
  <c r="R329" i="2"/>
  <c r="S330" i="2"/>
  <c r="T330" i="2"/>
  <c r="U330" i="2" s="1"/>
  <c r="R330" i="2"/>
  <c r="R331" i="2"/>
  <c r="S331" i="2"/>
  <c r="T331" i="2"/>
  <c r="U331" i="2" s="1"/>
  <c r="X331" i="2" s="1"/>
  <c r="R332" i="2"/>
  <c r="S332" i="2"/>
  <c r="T332" i="2"/>
  <c r="U332" i="2" s="1"/>
  <c r="X332" i="2" s="1"/>
  <c r="R333" i="2"/>
  <c r="S333" i="2"/>
  <c r="T333" i="2"/>
  <c r="U333" i="2" s="1"/>
  <c r="X333" i="2" s="1"/>
  <c r="R334" i="2"/>
  <c r="S334" i="2"/>
  <c r="T334" i="2"/>
  <c r="U334" i="2" s="1"/>
  <c r="X334" i="2" s="1"/>
  <c r="R335" i="2"/>
  <c r="T335" i="2"/>
  <c r="S335" i="2"/>
  <c r="T336" i="2"/>
  <c r="S336" i="2"/>
  <c r="R336" i="2"/>
  <c r="S337" i="2"/>
  <c r="R337" i="2"/>
  <c r="T337" i="2"/>
  <c r="U337" i="2" s="1"/>
  <c r="X337" i="2" s="1"/>
  <c r="T338" i="2"/>
  <c r="S338" i="2"/>
  <c r="R338" i="2"/>
  <c r="T339" i="2"/>
  <c r="S339" i="2"/>
  <c r="R339" i="2"/>
  <c r="R340" i="2"/>
  <c r="S340" i="2"/>
  <c r="T340" i="2"/>
  <c r="U340" i="2" s="1"/>
  <c r="X340" i="2" s="1"/>
  <c r="T341" i="2"/>
  <c r="R341" i="2"/>
  <c r="S341" i="2"/>
  <c r="R342" i="2"/>
  <c r="S342" i="2"/>
  <c r="T342" i="2"/>
  <c r="U342" i="2" s="1"/>
  <c r="X342" i="2" s="1"/>
  <c r="R343" i="2"/>
  <c r="S343" i="2"/>
  <c r="T343" i="2"/>
  <c r="U343" i="2" s="1"/>
  <c r="X343" i="2" s="1"/>
  <c r="S7" i="2"/>
  <c r="T7" i="2"/>
  <c r="S78" i="2"/>
  <c r="R78" i="2"/>
  <c r="T78" i="2"/>
  <c r="U78" i="2" s="1"/>
  <c r="R79" i="2"/>
  <c r="T79" i="2"/>
  <c r="S79" i="2"/>
  <c r="R80" i="2"/>
  <c r="S80" i="2"/>
  <c r="T80" i="2"/>
  <c r="U80" i="2" s="1"/>
  <c r="R93" i="2"/>
  <c r="T93" i="2"/>
  <c r="S93" i="2"/>
  <c r="S98" i="2"/>
  <c r="R98" i="2"/>
  <c r="T98" i="2"/>
  <c r="U98" i="2" s="1"/>
  <c r="T103" i="2"/>
  <c r="R103" i="2"/>
  <c r="S103" i="2"/>
  <c r="T188" i="2"/>
  <c r="R188" i="2"/>
  <c r="S188" i="2"/>
  <c r="R190" i="2"/>
  <c r="S190" i="2"/>
  <c r="T190" i="2"/>
  <c r="U190" i="2" s="1"/>
  <c r="S191" i="2"/>
  <c r="R191" i="2"/>
  <c r="T191" i="2"/>
  <c r="U191" i="2" s="1"/>
  <c r="T195" i="2"/>
  <c r="R195" i="2"/>
  <c r="S195" i="2"/>
  <c r="S104" i="2"/>
  <c r="R104" i="2"/>
  <c r="T104" i="2"/>
  <c r="U104" i="2" s="1"/>
  <c r="S437" i="2"/>
  <c r="R437" i="2"/>
  <c r="T437" i="2"/>
  <c r="U437" i="2" s="1"/>
  <c r="X437" i="2" s="1"/>
  <c r="R438" i="2"/>
  <c r="T438" i="2"/>
  <c r="S438" i="2"/>
  <c r="T439" i="2"/>
  <c r="R439" i="2"/>
  <c r="S439" i="2"/>
  <c r="R441" i="2"/>
  <c r="S441" i="2"/>
  <c r="T441" i="2"/>
  <c r="U441" i="2" s="1"/>
  <c r="X441" i="2" s="1"/>
  <c r="R443" i="2"/>
  <c r="T443" i="2"/>
  <c r="S443" i="2"/>
  <c r="T450" i="2"/>
  <c r="R450" i="2"/>
  <c r="S450" i="2"/>
  <c r="R453" i="2"/>
  <c r="S453" i="2"/>
  <c r="T453" i="2"/>
  <c r="U453" i="2" s="1"/>
  <c r="S458" i="2"/>
  <c r="T458" i="2"/>
  <c r="U458" i="2" s="1"/>
  <c r="R458" i="2"/>
  <c r="R459" i="2"/>
  <c r="T459" i="2"/>
  <c r="S459" i="2"/>
  <c r="T460" i="2"/>
  <c r="S460" i="2"/>
  <c r="R460" i="2"/>
  <c r="T462" i="2"/>
  <c r="S462" i="2"/>
  <c r="R462" i="2"/>
  <c r="T463" i="2"/>
  <c r="S463" i="2"/>
  <c r="R463" i="2"/>
  <c r="W27" i="3"/>
  <c r="X27" i="3"/>
  <c r="Y27" i="3"/>
  <c r="R464" i="2"/>
  <c r="S464" i="2"/>
  <c r="T464" i="2"/>
  <c r="U464" i="2" s="1"/>
  <c r="X464" i="2" s="1"/>
  <c r="R461" i="2"/>
  <c r="S461" i="2"/>
  <c r="T461" i="2"/>
  <c r="U461" i="2" s="1"/>
  <c r="X461" i="2" s="1"/>
  <c r="R457" i="2"/>
  <c r="S457" i="2"/>
  <c r="T457" i="2"/>
  <c r="U457" i="2" s="1"/>
  <c r="X457" i="2" s="1"/>
  <c r="R455" i="2"/>
  <c r="S455" i="2"/>
  <c r="T455" i="2"/>
  <c r="U455" i="2" s="1"/>
  <c r="X455" i="2" s="1"/>
  <c r="R454" i="2"/>
  <c r="S454" i="2"/>
  <c r="T454" i="2"/>
  <c r="U454" i="2" s="1"/>
  <c r="X454" i="2" s="1"/>
  <c r="R449" i="2"/>
  <c r="S449" i="2"/>
  <c r="T449" i="2"/>
  <c r="U449" i="2" s="1"/>
  <c r="X449" i="2" s="1"/>
  <c r="R448" i="2"/>
  <c r="S448" i="2"/>
  <c r="T448" i="2"/>
  <c r="U448" i="2" s="1"/>
  <c r="X448" i="2" s="1"/>
  <c r="R447" i="2"/>
  <c r="S447" i="2"/>
  <c r="T447" i="2"/>
  <c r="S446" i="2"/>
  <c r="T446" i="2"/>
  <c r="U446" i="2" s="1"/>
  <c r="L468" i="2"/>
  <c r="H468" i="2"/>
  <c r="R445" i="2"/>
  <c r="S445" i="2"/>
  <c r="T445" i="2"/>
  <c r="U445" i="2" s="1"/>
  <c r="X445" i="2" s="1"/>
  <c r="R442" i="2"/>
  <c r="S442" i="2"/>
  <c r="T442" i="2"/>
  <c r="U442" i="2" s="1"/>
  <c r="X442" i="2" s="1"/>
  <c r="R440" i="2"/>
  <c r="T440" i="2"/>
  <c r="J468" i="2"/>
  <c r="S440" i="2"/>
  <c r="R444" i="2"/>
  <c r="S444" i="2"/>
  <c r="T444" i="2"/>
  <c r="U444" i="2" s="1"/>
  <c r="X444" i="2" s="1"/>
  <c r="N468" i="2"/>
  <c r="X409" i="1" l="1"/>
  <c r="Y409" i="1" s="1"/>
  <c r="X438" i="1"/>
  <c r="Y438" i="1" s="1"/>
  <c r="X328" i="1"/>
  <c r="Y328" i="1" s="1"/>
  <c r="X412" i="1"/>
  <c r="Y412" i="1" s="1"/>
  <c r="X440" i="1"/>
  <c r="Y440" i="1" s="1"/>
  <c r="X337" i="1"/>
  <c r="Y337" i="1" s="1"/>
  <c r="X338" i="1"/>
  <c r="Y338" i="1" s="1"/>
  <c r="X339" i="1"/>
  <c r="Y339" i="1" s="1"/>
  <c r="X340" i="1"/>
  <c r="Y340" i="1" s="1"/>
  <c r="X341" i="1"/>
  <c r="Y341" i="1" s="1"/>
  <c r="X342" i="1"/>
  <c r="Y342" i="1" s="1"/>
  <c r="X345" i="1"/>
  <c r="Y345" i="1" s="1"/>
  <c r="X348" i="1"/>
  <c r="Y348" i="1" s="1"/>
  <c r="X349" i="1"/>
  <c r="Y349" i="1" s="1"/>
  <c r="X350" i="1"/>
  <c r="Y350" i="1" s="1"/>
  <c r="X351" i="1"/>
  <c r="Y351" i="1" s="1"/>
  <c r="X353" i="1"/>
  <c r="Y353" i="1" s="1"/>
  <c r="X354" i="1"/>
  <c r="Y354" i="1" s="1"/>
  <c r="X355" i="1"/>
  <c r="Y355" i="1" s="1"/>
  <c r="X356" i="1"/>
  <c r="Y356" i="1" s="1"/>
  <c r="X357" i="1"/>
  <c r="Y357" i="1" s="1"/>
  <c r="X362" i="1"/>
  <c r="Y362" i="1" s="1"/>
  <c r="X363" i="1"/>
  <c r="Y363" i="1" s="1"/>
  <c r="X366" i="1"/>
  <c r="Y366" i="1" s="1"/>
  <c r="X368" i="1"/>
  <c r="Y368" i="1" s="1"/>
  <c r="X369" i="1"/>
  <c r="Y369" i="1" s="1"/>
  <c r="X371" i="1"/>
  <c r="Y371" i="1" s="1"/>
  <c r="X414" i="1"/>
  <c r="Y414" i="1" s="1"/>
  <c r="X415" i="1"/>
  <c r="Y415" i="1" s="1"/>
  <c r="X422" i="1"/>
  <c r="Y422" i="1" s="1"/>
  <c r="X425" i="1"/>
  <c r="Y425" i="1" s="1"/>
  <c r="X439" i="1"/>
  <c r="Y439" i="1" s="1"/>
  <c r="X376" i="1"/>
  <c r="Y376" i="1" s="1"/>
  <c r="X378" i="1"/>
  <c r="Y378" i="1" s="1"/>
  <c r="X385" i="1"/>
  <c r="Y385" i="1" s="1"/>
  <c r="X390" i="1"/>
  <c r="Y390" i="1" s="1"/>
  <c r="X391" i="1"/>
  <c r="Y391" i="1" s="1"/>
  <c r="X392" i="1"/>
  <c r="Y392" i="1" s="1"/>
  <c r="X394" i="1"/>
  <c r="Y394" i="1" s="1"/>
  <c r="X395" i="1"/>
  <c r="Y395" i="1" s="1"/>
  <c r="X396" i="1"/>
  <c r="Y396" i="1" s="1"/>
  <c r="X402" i="1"/>
  <c r="Y402" i="1" s="1"/>
  <c r="X404" i="1"/>
  <c r="Y404" i="1" s="1"/>
  <c r="X405" i="1"/>
  <c r="Y405" i="1" s="1"/>
  <c r="X406" i="1"/>
  <c r="Y406" i="1" s="1"/>
  <c r="X407" i="1"/>
  <c r="Y407" i="1" s="1"/>
  <c r="X408" i="1"/>
  <c r="Y408" i="1" s="1"/>
  <c r="X411" i="1"/>
  <c r="Y411" i="1" s="1"/>
  <c r="X419" i="1"/>
  <c r="Y419" i="1" s="1"/>
  <c r="X420" i="1"/>
  <c r="Y420" i="1" s="1"/>
  <c r="X421" i="1"/>
  <c r="Y421" i="1" s="1"/>
  <c r="X424" i="1"/>
  <c r="Y424" i="1" s="1"/>
  <c r="X427" i="1"/>
  <c r="Y427" i="1" s="1"/>
  <c r="X437" i="1"/>
  <c r="Y437" i="1" s="1"/>
  <c r="X302" i="1"/>
  <c r="Y302" i="1" s="1"/>
  <c r="X314" i="1"/>
  <c r="Y314" i="1" s="1"/>
  <c r="X268" i="1"/>
  <c r="Y268" i="1" s="1"/>
  <c r="X271" i="1"/>
  <c r="Y271" i="1" s="1"/>
  <c r="X329" i="1"/>
  <c r="Y329" i="1" s="1"/>
  <c r="X312" i="1"/>
  <c r="Y312" i="1" s="1"/>
  <c r="X232" i="1"/>
  <c r="Y232" i="1" s="1"/>
  <c r="X233" i="1"/>
  <c r="Y233" i="1" s="1"/>
  <c r="X236" i="1"/>
  <c r="Y236" i="1" s="1"/>
  <c r="X237" i="1"/>
  <c r="Y237" i="1" s="1"/>
  <c r="X242" i="1"/>
  <c r="Y242" i="1" s="1"/>
  <c r="X243" i="1"/>
  <c r="Y243" i="1" s="1"/>
  <c r="X260" i="1"/>
  <c r="Y260" i="1" s="1"/>
  <c r="X263" i="1"/>
  <c r="Y263" i="1" s="1"/>
  <c r="X264" i="1"/>
  <c r="Y264" i="1" s="1"/>
  <c r="X266" i="1"/>
  <c r="Y266" i="1" s="1"/>
  <c r="X269" i="1"/>
  <c r="Y269" i="1" s="1"/>
  <c r="X234" i="1"/>
  <c r="Y234" i="1" s="1"/>
  <c r="X238" i="1"/>
  <c r="Y238" i="1" s="1"/>
  <c r="X239" i="1"/>
  <c r="Y239" i="1" s="1"/>
  <c r="X244" i="1"/>
  <c r="Y244" i="1" s="1"/>
  <c r="X245" i="1"/>
  <c r="Y245" i="1" s="1"/>
  <c r="X250" i="1"/>
  <c r="Y250" i="1" s="1"/>
  <c r="X262" i="1"/>
  <c r="Y262" i="1" s="1"/>
  <c r="X270" i="1"/>
  <c r="Y270" i="1" s="1"/>
  <c r="X331" i="1"/>
  <c r="Y331" i="1" s="1"/>
  <c r="X332" i="1"/>
  <c r="Y332" i="1" s="1"/>
  <c r="U203" i="2"/>
  <c r="U33" i="2"/>
  <c r="U38" i="2"/>
  <c r="U41" i="2"/>
  <c r="U117" i="2"/>
  <c r="U29" i="2"/>
  <c r="U296" i="2"/>
  <c r="X296" i="2" s="1"/>
  <c r="U329" i="2"/>
  <c r="X329" i="2" s="1"/>
  <c r="U462" i="2"/>
  <c r="U11" i="2"/>
  <c r="U15" i="2"/>
  <c r="U18" i="2"/>
  <c r="U25" i="2"/>
  <c r="U30" i="2"/>
  <c r="U31" i="2"/>
  <c r="U115" i="2"/>
  <c r="U130" i="2"/>
  <c r="U92" i="2"/>
  <c r="U111" i="2"/>
  <c r="U185" i="2"/>
  <c r="U206" i="2"/>
  <c r="U207" i="2"/>
  <c r="U208" i="2"/>
  <c r="U209" i="2"/>
  <c r="U213" i="2"/>
  <c r="U298" i="2"/>
  <c r="X298" i="2" s="1"/>
  <c r="U299" i="2"/>
  <c r="X299" i="2" s="1"/>
  <c r="U438" i="2"/>
  <c r="X438" i="2" s="1"/>
  <c r="X462" i="2"/>
  <c r="U300" i="2"/>
  <c r="X300" i="2" s="1"/>
  <c r="U325" i="2"/>
  <c r="X325" i="2" s="1"/>
  <c r="U327" i="2"/>
  <c r="X327" i="2" s="1"/>
  <c r="U335" i="2"/>
  <c r="X335" i="2" s="1"/>
  <c r="U336" i="2"/>
  <c r="X336" i="2" s="1"/>
  <c r="U339" i="2"/>
  <c r="X339" i="2" s="1"/>
  <c r="X458" i="2"/>
  <c r="U106" i="2"/>
  <c r="U109" i="2"/>
  <c r="U114" i="2"/>
  <c r="U116" i="2"/>
  <c r="U212" i="2"/>
  <c r="U82" i="2"/>
  <c r="U83" i="2"/>
  <c r="U85" i="2"/>
  <c r="U90" i="2"/>
  <c r="U91" i="2"/>
  <c r="U95" i="2"/>
  <c r="U96" i="2"/>
  <c r="U100" i="2"/>
  <c r="U101" i="2"/>
  <c r="U107" i="2"/>
  <c r="U113" i="2"/>
  <c r="U202" i="2"/>
  <c r="U205" i="2"/>
  <c r="U188" i="2"/>
  <c r="U439" i="2"/>
  <c r="X439" i="2" s="1"/>
  <c r="U443" i="2"/>
  <c r="X443" i="2" s="1"/>
  <c r="U120" i="2"/>
  <c r="U121" i="2"/>
  <c r="U123" i="2"/>
  <c r="U132" i="2"/>
  <c r="U134" i="2"/>
  <c r="U181" i="2"/>
  <c r="U183" i="2"/>
  <c r="U184" i="2"/>
  <c r="U186" i="2"/>
  <c r="U189" i="2"/>
  <c r="U193" i="2"/>
  <c r="U194" i="2"/>
  <c r="U196" i="2"/>
  <c r="U198" i="2"/>
  <c r="U199" i="2"/>
  <c r="U201" i="2"/>
  <c r="U211" i="2"/>
  <c r="U195" i="2"/>
  <c r="U215" i="2"/>
  <c r="U216" i="2"/>
  <c r="U218" i="2"/>
  <c r="U220" i="2"/>
  <c r="U276" i="2"/>
  <c r="X276" i="2" s="1"/>
  <c r="U280" i="2"/>
  <c r="X280" i="2" s="1"/>
  <c r="U328" i="2"/>
  <c r="X328" i="2" s="1"/>
  <c r="U93" i="2"/>
  <c r="U459" i="2"/>
  <c r="X459" i="2" s="1"/>
  <c r="U463" i="2"/>
  <c r="X463" i="2" s="1"/>
  <c r="U283" i="2"/>
  <c r="X283" i="2" s="1"/>
  <c r="U287" i="2"/>
  <c r="X287" i="2" s="1"/>
  <c r="U288" i="2"/>
  <c r="X288" i="2" s="1"/>
  <c r="U289" i="2"/>
  <c r="X289" i="2" s="1"/>
  <c r="U290" i="2"/>
  <c r="X290" i="2" s="1"/>
  <c r="U291" i="2"/>
  <c r="X291" i="2" s="1"/>
  <c r="U293" i="2"/>
  <c r="X293" i="2" s="1"/>
  <c r="U294" i="2"/>
  <c r="X294" i="2" s="1"/>
  <c r="X330" i="2"/>
  <c r="U341" i="2"/>
  <c r="X341" i="2" s="1"/>
  <c r="U79" i="2"/>
  <c r="U450" i="2"/>
  <c r="X450" i="2" s="1"/>
  <c r="X453" i="2"/>
  <c r="U303" i="2"/>
  <c r="X303" i="2" s="1"/>
  <c r="U304" i="2"/>
  <c r="X304" i="2" s="1"/>
  <c r="U305" i="2"/>
  <c r="X305" i="2" s="1"/>
  <c r="U310" i="2"/>
  <c r="X310" i="2" s="1"/>
  <c r="U313" i="2"/>
  <c r="X313" i="2" s="1"/>
  <c r="U338" i="2"/>
  <c r="X338" i="2" s="1"/>
  <c r="U103" i="2"/>
  <c r="U460" i="2"/>
  <c r="X460" i="2" s="1"/>
  <c r="U447" i="2"/>
  <c r="X447" i="2" s="1"/>
  <c r="X446" i="2"/>
  <c r="U440" i="2"/>
  <c r="X440" i="2" s="1"/>
  <c r="U20" i="2"/>
  <c r="U10" i="2"/>
  <c r="U35" i="2"/>
  <c r="U27" i="2"/>
  <c r="U42" i="2"/>
  <c r="U45" i="2"/>
  <c r="U39" i="2"/>
  <c r="U17" i="2"/>
  <c r="U14" i="2"/>
  <c r="U44" i="2"/>
  <c r="U9" i="2"/>
  <c r="U34" i="2"/>
  <c r="U24" i="2"/>
  <c r="U40" i="2"/>
  <c r="U16" i="2"/>
  <c r="U19" i="2"/>
  <c r="U32" i="2"/>
  <c r="O320" i="1" l="1"/>
  <c r="P320" i="1" s="1"/>
  <c r="O319" i="1"/>
  <c r="P319" i="1" s="1"/>
  <c r="O318" i="1"/>
  <c r="P318" i="1" s="1"/>
  <c r="O316" i="1"/>
  <c r="P316" i="1" s="1"/>
  <c r="O315" i="1"/>
  <c r="P315" i="1" s="1"/>
  <c r="O313" i="1"/>
  <c r="P313" i="1" s="1"/>
  <c r="O311" i="1"/>
  <c r="P311" i="1" s="1"/>
  <c r="O309" i="1"/>
  <c r="P309" i="1" s="1"/>
  <c r="O307" i="1"/>
  <c r="P307" i="1" s="1"/>
  <c r="O306" i="1"/>
  <c r="P306" i="1" s="1"/>
  <c r="O305" i="1"/>
  <c r="P305" i="1" s="1"/>
  <c r="O304" i="1"/>
  <c r="P304" i="1" s="1"/>
  <c r="O303" i="1"/>
  <c r="P303" i="1" s="1"/>
  <c r="O299" i="1"/>
  <c r="P299" i="1" s="1"/>
  <c r="O298" i="1"/>
  <c r="P298" i="1" s="1"/>
  <c r="O297" i="1"/>
  <c r="P297" i="1" s="1"/>
  <c r="O296" i="1"/>
  <c r="P296" i="1" s="1"/>
  <c r="O295" i="1"/>
  <c r="P295" i="1" s="1"/>
  <c r="O294" i="1"/>
  <c r="P294" i="1" s="1"/>
  <c r="O291" i="1"/>
  <c r="P291" i="1" s="1"/>
  <c r="O290" i="1"/>
  <c r="P290" i="1" s="1"/>
  <c r="O289" i="1"/>
  <c r="P289" i="1" s="1"/>
  <c r="O288" i="1"/>
  <c r="P288" i="1" s="1"/>
  <c r="O287" i="1"/>
  <c r="P287" i="1" s="1"/>
  <c r="O286" i="1"/>
  <c r="P286" i="1" s="1"/>
  <c r="O285" i="1"/>
  <c r="P285" i="1" s="1"/>
  <c r="O284" i="1"/>
  <c r="P284" i="1" s="1"/>
  <c r="O283" i="1"/>
  <c r="P283" i="1" s="1"/>
  <c r="O282" i="1"/>
  <c r="P282" i="1" s="1"/>
  <c r="O281" i="1"/>
  <c r="P281" i="1" s="1"/>
  <c r="O280" i="1"/>
  <c r="P280" i="1" s="1"/>
  <c r="O279" i="1"/>
  <c r="P279" i="1" s="1"/>
  <c r="O229" i="1"/>
  <c r="P229" i="1" s="1"/>
  <c r="O228" i="1"/>
  <c r="P228" i="1" s="1"/>
  <c r="O226" i="1"/>
  <c r="P226" i="1" s="1"/>
  <c r="O225" i="1"/>
  <c r="P225" i="1" s="1"/>
  <c r="O224" i="1"/>
  <c r="P224" i="1" s="1"/>
  <c r="O223" i="1"/>
  <c r="P223" i="1" s="1"/>
  <c r="O222" i="1"/>
  <c r="P222" i="1" s="1"/>
  <c r="O220" i="1"/>
  <c r="P220" i="1" s="1"/>
  <c r="O219" i="1"/>
  <c r="P219" i="1" s="1"/>
  <c r="O218" i="1"/>
  <c r="P218" i="1" s="1"/>
  <c r="O217" i="1"/>
  <c r="P217" i="1" s="1"/>
  <c r="O216" i="1"/>
  <c r="P216" i="1" s="1"/>
  <c r="O215" i="1"/>
  <c r="P215" i="1" s="1"/>
  <c r="O214" i="1"/>
  <c r="P214" i="1" s="1"/>
  <c r="O213" i="1"/>
  <c r="P213" i="1" s="1"/>
  <c r="O212" i="1"/>
  <c r="P212" i="1" s="1"/>
  <c r="O211" i="1"/>
  <c r="P211" i="1" s="1"/>
  <c r="O210" i="1"/>
  <c r="P210" i="1" s="1"/>
  <c r="O209" i="1"/>
  <c r="P209" i="1" s="1"/>
  <c r="O208" i="1"/>
  <c r="P208" i="1" s="1"/>
  <c r="O207" i="1"/>
  <c r="P207" i="1" s="1"/>
  <c r="O206" i="1"/>
  <c r="P206" i="1" s="1"/>
  <c r="O205" i="1"/>
  <c r="P205" i="1" s="1"/>
  <c r="O204" i="1"/>
  <c r="P204" i="1" s="1"/>
  <c r="O203" i="1"/>
  <c r="P203" i="1" s="1"/>
  <c r="O202" i="1"/>
  <c r="P202" i="1" s="1"/>
  <c r="O201" i="1"/>
  <c r="P201" i="1" s="1"/>
  <c r="O200" i="1"/>
  <c r="P200" i="1" s="1"/>
  <c r="O199" i="1"/>
  <c r="P199" i="1" s="1"/>
  <c r="O198" i="1"/>
  <c r="P198" i="1" s="1"/>
  <c r="O197" i="1"/>
  <c r="P197" i="1" s="1"/>
  <c r="O196" i="1"/>
  <c r="P196" i="1" s="1"/>
  <c r="O195" i="1"/>
  <c r="P195" i="1" s="1"/>
  <c r="O194" i="1"/>
  <c r="P194" i="1" s="1"/>
  <c r="O191" i="1"/>
  <c r="P191" i="1" s="1"/>
  <c r="O190" i="1"/>
  <c r="P190" i="1" s="1"/>
  <c r="O189" i="1"/>
  <c r="P189" i="1" s="1"/>
  <c r="O188" i="1"/>
  <c r="P188" i="1" s="1"/>
  <c r="O187" i="1"/>
  <c r="P187" i="1" s="1"/>
  <c r="O186" i="1"/>
  <c r="P186" i="1" s="1"/>
  <c r="O185" i="1"/>
  <c r="P185" i="1" s="1"/>
  <c r="O184" i="1"/>
  <c r="P184" i="1" s="1"/>
  <c r="O183" i="1"/>
  <c r="P183" i="1" s="1"/>
  <c r="O182" i="1"/>
  <c r="P182" i="1" s="1"/>
  <c r="O181" i="1"/>
  <c r="P181" i="1" s="1"/>
  <c r="O180" i="1"/>
  <c r="P180" i="1" s="1"/>
  <c r="O179" i="1"/>
  <c r="P179" i="1" s="1"/>
  <c r="O178" i="1"/>
  <c r="P178" i="1" s="1"/>
  <c r="O176" i="1"/>
  <c r="P176" i="1" s="1"/>
  <c r="O175" i="1"/>
  <c r="P175" i="1" s="1"/>
  <c r="O174" i="1"/>
  <c r="P174" i="1" s="1"/>
  <c r="O173" i="1"/>
  <c r="P173" i="1" s="1"/>
  <c r="O172" i="1"/>
  <c r="P172" i="1" s="1"/>
  <c r="O171" i="1"/>
  <c r="P171" i="1" s="1"/>
  <c r="O170" i="1"/>
  <c r="P170" i="1" s="1"/>
  <c r="O169" i="1"/>
  <c r="P169" i="1" s="1"/>
  <c r="O168" i="1"/>
  <c r="P168" i="1" s="1"/>
  <c r="O167" i="1"/>
  <c r="P167" i="1" s="1"/>
  <c r="O166" i="1"/>
  <c r="P166" i="1" s="1"/>
  <c r="O165" i="1"/>
  <c r="P165" i="1" s="1"/>
  <c r="O164" i="1"/>
  <c r="P164" i="1" s="1"/>
  <c r="O163" i="1"/>
  <c r="P163" i="1" s="1"/>
  <c r="O162" i="1"/>
  <c r="P162" i="1" s="1"/>
  <c r="O161" i="1"/>
  <c r="P161" i="1" s="1"/>
  <c r="O160" i="1"/>
  <c r="P160" i="1" s="1"/>
  <c r="O159" i="1"/>
  <c r="P159" i="1" s="1"/>
  <c r="O158" i="1"/>
  <c r="P158" i="1" s="1"/>
  <c r="O157" i="1"/>
  <c r="P157" i="1" s="1"/>
  <c r="O156" i="1"/>
  <c r="P156" i="1" s="1"/>
  <c r="O155" i="1"/>
  <c r="P155" i="1" s="1"/>
  <c r="O154" i="1"/>
  <c r="P154" i="1" s="1"/>
  <c r="O153" i="1"/>
  <c r="P153" i="1" s="1"/>
  <c r="O152" i="1"/>
  <c r="P152" i="1" s="1"/>
  <c r="O151" i="1"/>
  <c r="P151" i="1" s="1"/>
  <c r="O150" i="1"/>
  <c r="P150" i="1" s="1"/>
  <c r="O149" i="1"/>
  <c r="P149" i="1" s="1"/>
  <c r="O148" i="1"/>
  <c r="P148" i="1" s="1"/>
  <c r="O147" i="1"/>
  <c r="P147" i="1" s="1"/>
  <c r="O146" i="1"/>
  <c r="P146" i="1" s="1"/>
  <c r="O145" i="1"/>
  <c r="P145" i="1" s="1"/>
  <c r="O144" i="1"/>
  <c r="P144" i="1" s="1"/>
  <c r="O143" i="1"/>
  <c r="P143" i="1" s="1"/>
  <c r="O142" i="1"/>
  <c r="P142" i="1" s="1"/>
  <c r="O141" i="1"/>
  <c r="P141" i="1" s="1"/>
  <c r="O140" i="1"/>
  <c r="P140" i="1" s="1"/>
  <c r="O139" i="1"/>
  <c r="P139" i="1" s="1"/>
  <c r="O138" i="1"/>
  <c r="P138" i="1" s="1"/>
  <c r="O137" i="1"/>
  <c r="P137" i="1" s="1"/>
  <c r="O136" i="1"/>
  <c r="P136" i="1" s="1"/>
  <c r="O135" i="1"/>
  <c r="P135" i="1" s="1"/>
  <c r="O134" i="1"/>
  <c r="P134" i="1" s="1"/>
  <c r="O133" i="1"/>
  <c r="P133" i="1" s="1"/>
  <c r="O132" i="1"/>
  <c r="P132" i="1" s="1"/>
  <c r="O131" i="1"/>
  <c r="P131" i="1" s="1"/>
  <c r="O130" i="1"/>
  <c r="P130" i="1" s="1"/>
  <c r="O128" i="1"/>
  <c r="P128" i="1" s="1"/>
  <c r="O127" i="1"/>
  <c r="P127" i="1" s="1"/>
  <c r="O126" i="1"/>
  <c r="P126" i="1" s="1"/>
  <c r="O125" i="1"/>
  <c r="P125" i="1" s="1"/>
  <c r="O124" i="1"/>
  <c r="P124" i="1" s="1"/>
  <c r="O106" i="1"/>
  <c r="P106" i="1" s="1"/>
  <c r="O105" i="1"/>
  <c r="P105" i="1" s="1"/>
  <c r="O104" i="1"/>
  <c r="P104" i="1" s="1"/>
  <c r="O103" i="1"/>
  <c r="P103" i="1" s="1"/>
  <c r="O102" i="1"/>
  <c r="P102" i="1" s="1"/>
  <c r="O101" i="1"/>
  <c r="P101" i="1" s="1"/>
  <c r="T101" i="1" s="1"/>
  <c r="O100" i="1"/>
  <c r="P100" i="1" s="1"/>
  <c r="T100" i="1" s="1"/>
  <c r="O99" i="1"/>
  <c r="P99" i="1" s="1"/>
  <c r="T99" i="1" s="1"/>
  <c r="O98" i="1"/>
  <c r="P98" i="1" s="1"/>
  <c r="T98" i="1" s="1"/>
  <c r="O97" i="1"/>
  <c r="P97" i="1" s="1"/>
  <c r="O96" i="1"/>
  <c r="P96" i="1" s="1"/>
  <c r="O95" i="1"/>
  <c r="P95" i="1" s="1"/>
  <c r="O94" i="1"/>
  <c r="P94" i="1" s="1"/>
  <c r="O93" i="1"/>
  <c r="P93" i="1" s="1"/>
  <c r="O92" i="1"/>
  <c r="P92" i="1" s="1"/>
  <c r="O91" i="1"/>
  <c r="P91" i="1" s="1"/>
  <c r="O90" i="1"/>
  <c r="P90" i="1" s="1"/>
  <c r="O89" i="1"/>
  <c r="P89" i="1" s="1"/>
  <c r="O88" i="1"/>
  <c r="P88" i="1" s="1"/>
  <c r="O87" i="1"/>
  <c r="P87" i="1" s="1"/>
  <c r="O86" i="1"/>
  <c r="P86" i="1" s="1"/>
  <c r="O85" i="1"/>
  <c r="P85" i="1" s="1"/>
  <c r="O84" i="1"/>
  <c r="P84" i="1" s="1"/>
  <c r="O83" i="1"/>
  <c r="P83" i="1" s="1"/>
  <c r="O82" i="1"/>
  <c r="P82" i="1" s="1"/>
  <c r="O81" i="1"/>
  <c r="P81" i="1" s="1"/>
  <c r="O80" i="1"/>
  <c r="P80" i="1" s="1"/>
  <c r="O79" i="1"/>
  <c r="P79" i="1" s="1"/>
  <c r="O78" i="1"/>
  <c r="P78" i="1" s="1"/>
  <c r="O77" i="1"/>
  <c r="P77" i="1" s="1"/>
  <c r="O76" i="1"/>
  <c r="P76" i="1" s="1"/>
  <c r="O75" i="1"/>
  <c r="P75" i="1" s="1"/>
  <c r="O74" i="1"/>
  <c r="P74" i="1" s="1"/>
  <c r="O73" i="1"/>
  <c r="P73" i="1" s="1"/>
  <c r="O72" i="1"/>
  <c r="P72" i="1" s="1"/>
  <c r="O71" i="1"/>
  <c r="P71" i="1" s="1"/>
  <c r="O70" i="1"/>
  <c r="P70" i="1" s="1"/>
  <c r="O69" i="1"/>
  <c r="P69" i="1" s="1"/>
  <c r="O68" i="1"/>
  <c r="P68" i="1" s="1"/>
  <c r="O67" i="1"/>
  <c r="P67" i="1" s="1"/>
  <c r="O66" i="1"/>
  <c r="P66" i="1" s="1"/>
  <c r="O65" i="1"/>
  <c r="P65" i="1" s="1"/>
  <c r="O64" i="1"/>
  <c r="P64" i="1" s="1"/>
  <c r="O63" i="1"/>
  <c r="P63" i="1" s="1"/>
  <c r="T63" i="1" s="1"/>
  <c r="O53" i="1"/>
  <c r="P53" i="1" s="1"/>
  <c r="O52" i="1"/>
  <c r="P52" i="1" s="1"/>
  <c r="O51" i="1"/>
  <c r="P51" i="1" s="1"/>
  <c r="O50" i="1"/>
  <c r="P50" i="1" s="1"/>
  <c r="O49" i="1"/>
  <c r="P49" i="1" s="1"/>
  <c r="O48" i="1"/>
  <c r="P48" i="1" s="1"/>
  <c r="O47" i="1"/>
  <c r="P47" i="1" s="1"/>
  <c r="O46" i="1"/>
  <c r="P46" i="1" s="1"/>
  <c r="O45" i="1"/>
  <c r="P45" i="1" s="1"/>
  <c r="O44" i="1"/>
  <c r="P44" i="1" s="1"/>
  <c r="O43" i="1"/>
  <c r="P43" i="1" s="1"/>
  <c r="O42" i="1"/>
  <c r="P42" i="1" s="1"/>
  <c r="O41" i="1"/>
  <c r="P41" i="1" s="1"/>
  <c r="O40" i="1"/>
  <c r="P40" i="1" s="1"/>
  <c r="O39" i="1"/>
  <c r="P39" i="1" s="1"/>
  <c r="O38" i="1"/>
  <c r="P38" i="1" s="1"/>
  <c r="O37" i="1"/>
  <c r="P37" i="1" s="1"/>
  <c r="O36" i="1"/>
  <c r="P36" i="1" s="1"/>
  <c r="O35" i="1"/>
  <c r="P35" i="1" s="1"/>
  <c r="O34" i="1"/>
  <c r="P34" i="1" s="1"/>
  <c r="O33" i="1"/>
  <c r="P33" i="1" s="1"/>
  <c r="O32" i="1"/>
  <c r="P32" i="1" s="1"/>
  <c r="O31" i="1"/>
  <c r="P31" i="1" s="1"/>
  <c r="O30" i="1"/>
  <c r="P30" i="1" s="1"/>
  <c r="O29" i="1"/>
  <c r="P29" i="1" s="1"/>
  <c r="O28" i="1"/>
  <c r="P28" i="1" s="1"/>
  <c r="O27" i="1"/>
  <c r="P27" i="1" s="1"/>
  <c r="O26" i="1"/>
  <c r="P26" i="1" s="1"/>
  <c r="O25" i="1"/>
  <c r="P25" i="1" s="1"/>
  <c r="O24" i="1"/>
  <c r="P24" i="1" s="1"/>
  <c r="O23" i="1"/>
  <c r="P23" i="1" s="1"/>
  <c r="O22" i="1"/>
  <c r="P22" i="1" s="1"/>
  <c r="O21" i="1"/>
  <c r="P21" i="1" s="1"/>
  <c r="O20" i="1"/>
  <c r="P20" i="1" s="1"/>
  <c r="O19" i="1"/>
  <c r="P19" i="1" s="1"/>
  <c r="O18" i="1"/>
  <c r="P18" i="1" s="1"/>
  <c r="O17" i="1"/>
  <c r="P17" i="1" s="1"/>
  <c r="O16" i="1"/>
  <c r="P16" i="1" s="1"/>
  <c r="O15" i="1"/>
  <c r="P15" i="1" s="1"/>
  <c r="O14" i="1"/>
  <c r="P14" i="1" s="1"/>
  <c r="O13" i="1"/>
  <c r="P13" i="1" s="1"/>
  <c r="O12" i="1"/>
  <c r="P12" i="1" s="1"/>
  <c r="T12" i="1" s="1"/>
  <c r="O11" i="1"/>
  <c r="P11" i="1" s="1"/>
  <c r="T11" i="1" s="1"/>
  <c r="O10" i="1"/>
  <c r="P10" i="1" s="1"/>
  <c r="O9" i="1"/>
  <c r="P9" i="1" s="1"/>
  <c r="T9" i="1" s="1"/>
  <c r="O8" i="1"/>
  <c r="P8" i="1" s="1"/>
  <c r="T8" i="1" s="1"/>
  <c r="U10" i="1" l="1"/>
  <c r="V10" i="1"/>
  <c r="T10" i="1"/>
  <c r="V320" i="1"/>
  <c r="U320" i="1"/>
  <c r="T320" i="1"/>
  <c r="U319" i="1"/>
  <c r="T319" i="1"/>
  <c r="V319" i="1"/>
  <c r="W319" i="1" s="1"/>
  <c r="Z319" i="1" s="1"/>
  <c r="U318" i="1"/>
  <c r="V318" i="1"/>
  <c r="W318" i="1" s="1"/>
  <c r="Z318" i="1" s="1"/>
  <c r="T318" i="1"/>
  <c r="T316" i="1"/>
  <c r="V316" i="1"/>
  <c r="U316" i="1"/>
  <c r="U315" i="1"/>
  <c r="T315" i="1"/>
  <c r="V315" i="1"/>
  <c r="W315" i="1" s="1"/>
  <c r="V313" i="1"/>
  <c r="U313" i="1"/>
  <c r="T313" i="1"/>
  <c r="V311" i="1"/>
  <c r="U311" i="1"/>
  <c r="T311" i="1"/>
  <c r="T309" i="1"/>
  <c r="V309" i="1"/>
  <c r="U309" i="1"/>
  <c r="V307" i="1"/>
  <c r="T307" i="1"/>
  <c r="U307" i="1"/>
  <c r="U306" i="1"/>
  <c r="V306" i="1"/>
  <c r="W306" i="1" s="1"/>
  <c r="Z306" i="1" s="1"/>
  <c r="T306" i="1"/>
  <c r="V305" i="1"/>
  <c r="U305" i="1"/>
  <c r="T305" i="1"/>
  <c r="U304" i="1"/>
  <c r="T304" i="1"/>
  <c r="V304" i="1"/>
  <c r="W304" i="1" s="1"/>
  <c r="Z304" i="1" s="1"/>
  <c r="T303" i="1"/>
  <c r="V303" i="1"/>
  <c r="U303" i="1"/>
  <c r="U299" i="1"/>
  <c r="T299" i="1"/>
  <c r="V299" i="1"/>
  <c r="W299" i="1" s="1"/>
  <c r="V298" i="1"/>
  <c r="T298" i="1"/>
  <c r="U298" i="1"/>
  <c r="T297" i="1"/>
  <c r="U297" i="1"/>
  <c r="V297" i="1"/>
  <c r="W297" i="1" s="1"/>
  <c r="T296" i="1"/>
  <c r="U296" i="1"/>
  <c r="V296" i="1"/>
  <c r="W296" i="1" s="1"/>
  <c r="Z296" i="1" s="1"/>
  <c r="V295" i="1"/>
  <c r="T295" i="1"/>
  <c r="U295" i="1"/>
  <c r="V294" i="1"/>
  <c r="T294" i="1"/>
  <c r="U294" i="1"/>
  <c r="T291" i="1"/>
  <c r="V291" i="1"/>
  <c r="U291" i="1"/>
  <c r="U290" i="1"/>
  <c r="T290" i="1"/>
  <c r="V290" i="1"/>
  <c r="W290" i="1" s="1"/>
  <c r="Z290" i="1" s="1"/>
  <c r="U289" i="1"/>
  <c r="T289" i="1"/>
  <c r="V289" i="1"/>
  <c r="W289" i="1" s="1"/>
  <c r="V288" i="1"/>
  <c r="T288" i="1"/>
  <c r="U288" i="1"/>
  <c r="T287" i="1"/>
  <c r="V287" i="1"/>
  <c r="U287" i="1"/>
  <c r="T286" i="1"/>
  <c r="V286" i="1"/>
  <c r="U286" i="1"/>
  <c r="T285" i="1"/>
  <c r="V285" i="1"/>
  <c r="U285" i="1"/>
  <c r="T284" i="1"/>
  <c r="V284" i="1"/>
  <c r="U284" i="1"/>
  <c r="V283" i="1"/>
  <c r="T283" i="1"/>
  <c r="U283" i="1"/>
  <c r="T282" i="1"/>
  <c r="U282" i="1"/>
  <c r="V282" i="1"/>
  <c r="W282" i="1" s="1"/>
  <c r="V281" i="1"/>
  <c r="U281" i="1"/>
  <c r="T281" i="1"/>
  <c r="V280" i="1"/>
  <c r="U280" i="1"/>
  <c r="T280" i="1"/>
  <c r="U279" i="1"/>
  <c r="V279" i="1"/>
  <c r="W279" i="1" s="1"/>
  <c r="T279" i="1"/>
  <c r="T229" i="1"/>
  <c r="V229" i="1"/>
  <c r="U229" i="1"/>
  <c r="T228" i="1"/>
  <c r="V228" i="1"/>
  <c r="U228" i="1"/>
  <c r="V226" i="1"/>
  <c r="T226" i="1"/>
  <c r="U226" i="1"/>
  <c r="V225" i="1"/>
  <c r="T225" i="1"/>
  <c r="U225" i="1"/>
  <c r="T224" i="1"/>
  <c r="V224" i="1"/>
  <c r="U224" i="1"/>
  <c r="U223" i="1"/>
  <c r="V223" i="1"/>
  <c r="W223" i="1" s="1"/>
  <c r="T223" i="1"/>
  <c r="V222" i="1"/>
  <c r="T222" i="1"/>
  <c r="U222" i="1"/>
  <c r="V220" i="1"/>
  <c r="U220" i="1"/>
  <c r="T220" i="1"/>
  <c r="U219" i="1"/>
  <c r="V219" i="1"/>
  <c r="W219" i="1" s="1"/>
  <c r="Z219" i="1" s="1"/>
  <c r="T219" i="1"/>
  <c r="V218" i="1"/>
  <c r="U218" i="1"/>
  <c r="T218" i="1"/>
  <c r="V217" i="1"/>
  <c r="U217" i="1"/>
  <c r="T217" i="1"/>
  <c r="V216" i="1"/>
  <c r="T216" i="1"/>
  <c r="U216" i="1"/>
  <c r="V215" i="1"/>
  <c r="T215" i="1"/>
  <c r="U215" i="1"/>
  <c r="V214" i="1"/>
  <c r="T214" i="1"/>
  <c r="U214" i="1"/>
  <c r="U213" i="1"/>
  <c r="T213" i="1"/>
  <c r="V213" i="1"/>
  <c r="W213" i="1" s="1"/>
  <c r="Z213" i="1" s="1"/>
  <c r="U212" i="1"/>
  <c r="T212" i="1"/>
  <c r="V212" i="1"/>
  <c r="T211" i="1"/>
  <c r="U211" i="1"/>
  <c r="V211" i="1"/>
  <c r="W211" i="1" s="1"/>
  <c r="Z211" i="1" s="1"/>
  <c r="T210" i="1"/>
  <c r="U210" i="1"/>
  <c r="V210" i="1"/>
  <c r="W210" i="1" s="1"/>
  <c r="Z210" i="1" s="1"/>
  <c r="T209" i="1"/>
  <c r="V209" i="1"/>
  <c r="U209" i="1"/>
  <c r="T208" i="1"/>
  <c r="U208" i="1"/>
  <c r="V208" i="1"/>
  <c r="W208" i="1" s="1"/>
  <c r="Z208" i="1" s="1"/>
  <c r="U207" i="1"/>
  <c r="V207" i="1"/>
  <c r="T207" i="1"/>
  <c r="T206" i="1"/>
  <c r="V206" i="1"/>
  <c r="U206" i="1"/>
  <c r="V205" i="1"/>
  <c r="T205" i="1"/>
  <c r="U205" i="1"/>
  <c r="V204" i="1"/>
  <c r="T204" i="1"/>
  <c r="U204" i="1"/>
  <c r="U203" i="1"/>
  <c r="T203" i="1"/>
  <c r="V203" i="1"/>
  <c r="W203" i="1" s="1"/>
  <c r="Z203" i="1" s="1"/>
  <c r="V202" i="1"/>
  <c r="T202" i="1"/>
  <c r="U202" i="1"/>
  <c r="U201" i="1"/>
  <c r="V201" i="1"/>
  <c r="W201" i="1" s="1"/>
  <c r="T201" i="1"/>
  <c r="T200" i="1"/>
  <c r="V200" i="1"/>
  <c r="U200" i="1"/>
  <c r="V199" i="1"/>
  <c r="U199" i="1"/>
  <c r="T199" i="1"/>
  <c r="U198" i="1"/>
  <c r="V198" i="1"/>
  <c r="W198" i="1" s="1"/>
  <c r="T198" i="1"/>
  <c r="T197" i="1"/>
  <c r="U197" i="1"/>
  <c r="V197" i="1"/>
  <c r="W197" i="1" s="1"/>
  <c r="Z197" i="1" s="1"/>
  <c r="V196" i="1"/>
  <c r="U196" i="1"/>
  <c r="T196" i="1"/>
  <c r="U195" i="1"/>
  <c r="T195" i="1"/>
  <c r="V195" i="1"/>
  <c r="W195" i="1" s="1"/>
  <c r="T194" i="1"/>
  <c r="U194" i="1"/>
  <c r="V194" i="1"/>
  <c r="V191" i="1"/>
  <c r="T191" i="1"/>
  <c r="U191" i="1"/>
  <c r="T190" i="1"/>
  <c r="V190" i="1"/>
  <c r="U190" i="1"/>
  <c r="V189" i="1"/>
  <c r="T189" i="1"/>
  <c r="U189" i="1"/>
  <c r="T188" i="1"/>
  <c r="V188" i="1"/>
  <c r="U188" i="1"/>
  <c r="V187" i="1"/>
  <c r="T187" i="1"/>
  <c r="U187" i="1"/>
  <c r="W187" i="1" s="1"/>
  <c r="Z187" i="1" s="1"/>
  <c r="U186" i="1"/>
  <c r="T186" i="1"/>
  <c r="V186" i="1"/>
  <c r="W186" i="1" s="1"/>
  <c r="Z186" i="1" s="1"/>
  <c r="T185" i="1"/>
  <c r="V185" i="1"/>
  <c r="U185" i="1"/>
  <c r="V184" i="1"/>
  <c r="T184" i="1"/>
  <c r="U184" i="1"/>
  <c r="V183" i="1"/>
  <c r="T183" i="1"/>
  <c r="U183" i="1"/>
  <c r="W183" i="1" s="1"/>
  <c r="V182" i="1"/>
  <c r="T182" i="1"/>
  <c r="U182" i="1"/>
  <c r="V181" i="1"/>
  <c r="U181" i="1"/>
  <c r="T181" i="1"/>
  <c r="V180" i="1"/>
  <c r="T180" i="1"/>
  <c r="U180" i="1"/>
  <c r="T179" i="1"/>
  <c r="U179" i="1"/>
  <c r="V179" i="1"/>
  <c r="W179" i="1" s="1"/>
  <c r="Z179" i="1" s="1"/>
  <c r="T178" i="1"/>
  <c r="U178" i="1"/>
  <c r="V178" i="1"/>
  <c r="W178" i="1" s="1"/>
  <c r="Z178" i="1" s="1"/>
  <c r="U176" i="1"/>
  <c r="T176" i="1"/>
  <c r="V176" i="1"/>
  <c r="W176" i="1" s="1"/>
  <c r="Z176" i="1" s="1"/>
  <c r="T175" i="1"/>
  <c r="U175" i="1"/>
  <c r="V175" i="1"/>
  <c r="W175" i="1" s="1"/>
  <c r="Z175" i="1" s="1"/>
  <c r="T174" i="1"/>
  <c r="V174" i="1"/>
  <c r="U174" i="1"/>
  <c r="V173" i="1"/>
  <c r="T173" i="1"/>
  <c r="U173" i="1"/>
  <c r="U172" i="1"/>
  <c r="T172" i="1"/>
  <c r="V172" i="1"/>
  <c r="W172" i="1" s="1"/>
  <c r="U171" i="1"/>
  <c r="V171" i="1"/>
  <c r="T171" i="1"/>
  <c r="T170" i="1"/>
  <c r="V170" i="1"/>
  <c r="U170" i="1"/>
  <c r="T169" i="1"/>
  <c r="U169" i="1"/>
  <c r="V169" i="1"/>
  <c r="W169" i="1" s="1"/>
  <c r="Z169" i="1" s="1"/>
  <c r="T168" i="1"/>
  <c r="U168" i="1"/>
  <c r="V168" i="1"/>
  <c r="U167" i="1"/>
  <c r="T167" i="1"/>
  <c r="V167" i="1"/>
  <c r="T166" i="1"/>
  <c r="U166" i="1"/>
  <c r="V166" i="1"/>
  <c r="W166" i="1" s="1"/>
  <c r="Z166" i="1" s="1"/>
  <c r="V165" i="1"/>
  <c r="T165" i="1"/>
  <c r="U165" i="1"/>
  <c r="U164" i="1"/>
  <c r="T164" i="1"/>
  <c r="V164" i="1"/>
  <c r="W164" i="1" s="1"/>
  <c r="Z164" i="1" s="1"/>
  <c r="T163" i="1"/>
  <c r="V163" i="1"/>
  <c r="U163" i="1"/>
  <c r="U162" i="1"/>
  <c r="V162" i="1"/>
  <c r="W162" i="1" s="1"/>
  <c r="Z162" i="1" s="1"/>
  <c r="T162" i="1"/>
  <c r="U161" i="1"/>
  <c r="T161" i="1"/>
  <c r="V161" i="1"/>
  <c r="W161" i="1" s="1"/>
  <c r="Z161" i="1" s="1"/>
  <c r="U160" i="1"/>
  <c r="V160" i="1"/>
  <c r="W160" i="1" s="1"/>
  <c r="Z160" i="1" s="1"/>
  <c r="T160" i="1"/>
  <c r="V159" i="1"/>
  <c r="T159" i="1"/>
  <c r="U159" i="1"/>
  <c r="U158" i="1"/>
  <c r="V158" i="1"/>
  <c r="T158" i="1"/>
  <c r="V157" i="1"/>
  <c r="U157" i="1"/>
  <c r="T157" i="1"/>
  <c r="U156" i="1"/>
  <c r="V156" i="1"/>
  <c r="W156" i="1" s="1"/>
  <c r="T156" i="1"/>
  <c r="V155" i="1"/>
  <c r="T155" i="1"/>
  <c r="U155" i="1"/>
  <c r="T154" i="1"/>
  <c r="V154" i="1"/>
  <c r="U154" i="1"/>
  <c r="V153" i="1"/>
  <c r="U153" i="1"/>
  <c r="T153" i="1"/>
  <c r="V152" i="1"/>
  <c r="U152" i="1"/>
  <c r="T152" i="1"/>
  <c r="U151" i="1"/>
  <c r="T151" i="1"/>
  <c r="V151" i="1"/>
  <c r="W151" i="1" s="1"/>
  <c r="Z151" i="1" s="1"/>
  <c r="T150" i="1"/>
  <c r="U150" i="1"/>
  <c r="V150" i="1"/>
  <c r="U149" i="1"/>
  <c r="T149" i="1"/>
  <c r="V149" i="1"/>
  <c r="V148" i="1"/>
  <c r="T148" i="1"/>
  <c r="U148" i="1"/>
  <c r="V147" i="1"/>
  <c r="U147" i="1"/>
  <c r="T147" i="1"/>
  <c r="V146" i="1"/>
  <c r="U146" i="1"/>
  <c r="T146" i="1"/>
  <c r="U145" i="1"/>
  <c r="V145" i="1"/>
  <c r="W145" i="1" s="1"/>
  <c r="Z145" i="1" s="1"/>
  <c r="T145" i="1"/>
  <c r="V144" i="1"/>
  <c r="U144" i="1"/>
  <c r="T144" i="1"/>
  <c r="T143" i="1"/>
  <c r="V143" i="1"/>
  <c r="U143" i="1"/>
  <c r="V142" i="1"/>
  <c r="T142" i="1"/>
  <c r="U142" i="1"/>
  <c r="V141" i="1"/>
  <c r="U141" i="1"/>
  <c r="T141" i="1"/>
  <c r="T140" i="1"/>
  <c r="V140" i="1"/>
  <c r="U140" i="1"/>
  <c r="T139" i="1"/>
  <c r="V139" i="1"/>
  <c r="U139" i="1"/>
  <c r="V138" i="1"/>
  <c r="U138" i="1"/>
  <c r="T138" i="1"/>
  <c r="V137" i="1"/>
  <c r="U137" i="1"/>
  <c r="T137" i="1"/>
  <c r="U136" i="1"/>
  <c r="T136" i="1"/>
  <c r="V136" i="1"/>
  <c r="W136" i="1" s="1"/>
  <c r="Z136" i="1" s="1"/>
  <c r="U135" i="1"/>
  <c r="T135" i="1"/>
  <c r="V135" i="1"/>
  <c r="W135" i="1" s="1"/>
  <c r="Z135" i="1" s="1"/>
  <c r="V134" i="1"/>
  <c r="U134" i="1"/>
  <c r="T134" i="1"/>
  <c r="V133" i="1"/>
  <c r="U133" i="1"/>
  <c r="T133" i="1"/>
  <c r="U132" i="1"/>
  <c r="V132" i="1"/>
  <c r="W132" i="1" s="1"/>
  <c r="Z132" i="1" s="1"/>
  <c r="T132" i="1"/>
  <c r="T131" i="1"/>
  <c r="U131" i="1"/>
  <c r="V131" i="1"/>
  <c r="T130" i="1"/>
  <c r="U130" i="1"/>
  <c r="V130" i="1"/>
  <c r="W130" i="1" s="1"/>
  <c r="Z130" i="1" s="1"/>
  <c r="T128" i="1"/>
  <c r="V128" i="1"/>
  <c r="U128" i="1"/>
  <c r="U127" i="1"/>
  <c r="T127" i="1"/>
  <c r="V127" i="1"/>
  <c r="W127" i="1" s="1"/>
  <c r="Z127" i="1" s="1"/>
  <c r="V126" i="1"/>
  <c r="U126" i="1"/>
  <c r="T126" i="1"/>
  <c r="V125" i="1"/>
  <c r="U125" i="1"/>
  <c r="T125" i="1"/>
  <c r="U124" i="1"/>
  <c r="T124" i="1"/>
  <c r="V124" i="1"/>
  <c r="W124" i="1" s="1"/>
  <c r="Z124" i="1" s="1"/>
  <c r="V106" i="1"/>
  <c r="T106" i="1"/>
  <c r="U106" i="1"/>
  <c r="V105" i="1"/>
  <c r="U105" i="1"/>
  <c r="T105" i="1"/>
  <c r="T104" i="1"/>
  <c r="V104" i="1"/>
  <c r="U104" i="1"/>
  <c r="T103" i="1"/>
  <c r="U103" i="1"/>
  <c r="V103" i="1"/>
  <c r="W103" i="1" s="1"/>
  <c r="Z103" i="1" s="1"/>
  <c r="T102" i="1"/>
  <c r="V102" i="1"/>
  <c r="U102" i="1"/>
  <c r="V101" i="1"/>
  <c r="U101" i="1"/>
  <c r="V100" i="1"/>
  <c r="U100" i="1"/>
  <c r="U99" i="1"/>
  <c r="V99" i="1"/>
  <c r="V98" i="1"/>
  <c r="U98" i="1"/>
  <c r="T97" i="1"/>
  <c r="U97" i="1"/>
  <c r="V97" i="1"/>
  <c r="W97" i="1" s="1"/>
  <c r="Z97" i="1" s="1"/>
  <c r="T96" i="1"/>
  <c r="V96" i="1"/>
  <c r="U96" i="1"/>
  <c r="T95" i="1"/>
  <c r="V95" i="1"/>
  <c r="U95" i="1"/>
  <c r="T94" i="1"/>
  <c r="V94" i="1"/>
  <c r="U94" i="1"/>
  <c r="U93" i="1"/>
  <c r="T93" i="1"/>
  <c r="V93" i="1"/>
  <c r="V92" i="1"/>
  <c r="T92" i="1"/>
  <c r="U92" i="1"/>
  <c r="V91" i="1"/>
  <c r="T91" i="1"/>
  <c r="U91" i="1"/>
  <c r="T90" i="1"/>
  <c r="U90" i="1"/>
  <c r="V90" i="1"/>
  <c r="W90" i="1" s="1"/>
  <c r="Z90" i="1" s="1"/>
  <c r="T89" i="1"/>
  <c r="V89" i="1"/>
  <c r="U89" i="1"/>
  <c r="V88" i="1"/>
  <c r="U88" i="1"/>
  <c r="T88" i="1"/>
  <c r="U87" i="1"/>
  <c r="V87" i="1"/>
  <c r="T87" i="1"/>
  <c r="T86" i="1"/>
  <c r="U86" i="1"/>
  <c r="V86" i="1"/>
  <c r="V85" i="1"/>
  <c r="U85" i="1"/>
  <c r="T85" i="1"/>
  <c r="U84" i="1"/>
  <c r="V84" i="1"/>
  <c r="W84" i="1" s="1"/>
  <c r="Z84" i="1" s="1"/>
  <c r="T84" i="1"/>
  <c r="V83" i="1"/>
  <c r="U83" i="1"/>
  <c r="T83" i="1"/>
  <c r="V82" i="1"/>
  <c r="T82" i="1"/>
  <c r="U82" i="1"/>
  <c r="U81" i="1"/>
  <c r="V81" i="1"/>
  <c r="T81" i="1"/>
  <c r="U80" i="1"/>
  <c r="V80" i="1"/>
  <c r="W80" i="1" s="1"/>
  <c r="Z80" i="1" s="1"/>
  <c r="T80" i="1"/>
  <c r="T79" i="1"/>
  <c r="U79" i="1"/>
  <c r="V79" i="1"/>
  <c r="W79" i="1" s="1"/>
  <c r="Z79" i="1" s="1"/>
  <c r="U78" i="1"/>
  <c r="V78" i="1"/>
  <c r="T78" i="1"/>
  <c r="U77" i="1"/>
  <c r="T77" i="1"/>
  <c r="V77" i="1"/>
  <c r="U76" i="1"/>
  <c r="V76" i="1"/>
  <c r="T76" i="1"/>
  <c r="V75" i="1"/>
  <c r="T75" i="1"/>
  <c r="U75" i="1"/>
  <c r="T74" i="1"/>
  <c r="V74" i="1"/>
  <c r="U74" i="1"/>
  <c r="V73" i="1"/>
  <c r="U73" i="1"/>
  <c r="T73" i="1"/>
  <c r="V72" i="1"/>
  <c r="U72" i="1"/>
  <c r="T72" i="1"/>
  <c r="T71" i="1"/>
  <c r="U71" i="1"/>
  <c r="V71" i="1"/>
  <c r="U70" i="1"/>
  <c r="V70" i="1"/>
  <c r="W70" i="1" s="1"/>
  <c r="Z70" i="1" s="1"/>
  <c r="T70" i="1"/>
  <c r="T69" i="1"/>
  <c r="V69" i="1"/>
  <c r="U69" i="1"/>
  <c r="U68" i="1"/>
  <c r="T68" i="1"/>
  <c r="V68" i="1"/>
  <c r="T67" i="1"/>
  <c r="V67" i="1"/>
  <c r="U67" i="1"/>
  <c r="U66" i="1"/>
  <c r="T66" i="1"/>
  <c r="V66" i="1"/>
  <c r="T65" i="1"/>
  <c r="U65" i="1"/>
  <c r="V65" i="1"/>
  <c r="U64" i="1"/>
  <c r="T64" i="1"/>
  <c r="V64" i="1"/>
  <c r="W64" i="1" s="1"/>
  <c r="Z64" i="1" s="1"/>
  <c r="V63" i="1"/>
  <c r="U63" i="1"/>
  <c r="T53" i="1"/>
  <c r="U53" i="1"/>
  <c r="V53" i="1"/>
  <c r="V52" i="1"/>
  <c r="U52" i="1"/>
  <c r="T52" i="1"/>
  <c r="V51" i="1"/>
  <c r="U51" i="1"/>
  <c r="T51" i="1"/>
  <c r="U50" i="1"/>
  <c r="V50" i="1"/>
  <c r="T50" i="1"/>
  <c r="U49" i="1"/>
  <c r="T49" i="1"/>
  <c r="V49" i="1"/>
  <c r="W49" i="1" s="1"/>
  <c r="Z49" i="1" s="1"/>
  <c r="U48" i="1"/>
  <c r="V48" i="1"/>
  <c r="W48" i="1" s="1"/>
  <c r="Z48" i="1" s="1"/>
  <c r="T48" i="1"/>
  <c r="T47" i="1"/>
  <c r="U47" i="1"/>
  <c r="V47" i="1"/>
  <c r="V46" i="1"/>
  <c r="T46" i="1"/>
  <c r="U46" i="1"/>
  <c r="T45" i="1"/>
  <c r="U45" i="1"/>
  <c r="V45" i="1"/>
  <c r="T44" i="1"/>
  <c r="V44" i="1"/>
  <c r="U44" i="1"/>
  <c r="U43" i="1"/>
  <c r="V43" i="1"/>
  <c r="W43" i="1" s="1"/>
  <c r="T43" i="1"/>
  <c r="T42" i="1"/>
  <c r="V42" i="1"/>
  <c r="U42" i="1"/>
  <c r="U41" i="1"/>
  <c r="V41" i="1"/>
  <c r="W41" i="1" s="1"/>
  <c r="T41" i="1"/>
  <c r="U40" i="1"/>
  <c r="V40" i="1"/>
  <c r="T40" i="1"/>
  <c r="T39" i="1"/>
  <c r="U39" i="1"/>
  <c r="V39" i="1"/>
  <c r="T38" i="1"/>
  <c r="V38" i="1"/>
  <c r="U38" i="1"/>
  <c r="U37" i="1"/>
  <c r="V37" i="1"/>
  <c r="W37" i="1" s="1"/>
  <c r="Z37" i="1" s="1"/>
  <c r="T37" i="1"/>
  <c r="U36" i="1"/>
  <c r="V36" i="1"/>
  <c r="W36" i="1" s="1"/>
  <c r="Z36" i="1" s="1"/>
  <c r="T36" i="1"/>
  <c r="U35" i="1"/>
  <c r="V35" i="1"/>
  <c r="T35" i="1"/>
  <c r="U34" i="1"/>
  <c r="T34" i="1"/>
  <c r="V34" i="1"/>
  <c r="V33" i="1"/>
  <c r="U33" i="1"/>
  <c r="T33" i="1"/>
  <c r="V32" i="1"/>
  <c r="U32" i="1"/>
  <c r="T32" i="1"/>
  <c r="V31" i="1"/>
  <c r="U31" i="1"/>
  <c r="T31" i="1"/>
  <c r="U30" i="1"/>
  <c r="V30" i="1"/>
  <c r="W30" i="1" s="1"/>
  <c r="Z30" i="1" s="1"/>
  <c r="T30" i="1"/>
  <c r="V29" i="1"/>
  <c r="T29" i="1"/>
  <c r="U29" i="1"/>
  <c r="V28" i="1"/>
  <c r="U28" i="1"/>
  <c r="T28" i="1"/>
  <c r="U27" i="1"/>
  <c r="V27" i="1"/>
  <c r="T27" i="1"/>
  <c r="T26" i="1"/>
  <c r="U26" i="1"/>
  <c r="V26" i="1"/>
  <c r="W26" i="1" s="1"/>
  <c r="Z26" i="1" s="1"/>
  <c r="U25" i="1"/>
  <c r="T25" i="1"/>
  <c r="V25" i="1"/>
  <c r="W25" i="1" s="1"/>
  <c r="Z25" i="1" s="1"/>
  <c r="T24" i="1"/>
  <c r="V24" i="1"/>
  <c r="U24" i="1"/>
  <c r="U23" i="1"/>
  <c r="V23" i="1"/>
  <c r="W23" i="1" s="1"/>
  <c r="Z23" i="1" s="1"/>
  <c r="T23" i="1"/>
  <c r="U22" i="1"/>
  <c r="T22" i="1"/>
  <c r="V22" i="1"/>
  <c r="U21" i="1"/>
  <c r="V21" i="1"/>
  <c r="T21" i="1"/>
  <c r="T20" i="1"/>
  <c r="V20" i="1"/>
  <c r="U20" i="1"/>
  <c r="V19" i="1"/>
  <c r="U19" i="1"/>
  <c r="T19" i="1"/>
  <c r="U18" i="1"/>
  <c r="T18" i="1"/>
  <c r="V18" i="1"/>
  <c r="W18" i="1" s="1"/>
  <c r="U17" i="1"/>
  <c r="T17" i="1"/>
  <c r="V17" i="1"/>
  <c r="V16" i="1"/>
  <c r="T16" i="1"/>
  <c r="U16" i="1"/>
  <c r="U15" i="1"/>
  <c r="T15" i="1"/>
  <c r="V15" i="1"/>
  <c r="W15" i="1" s="1"/>
  <c r="U14" i="1"/>
  <c r="V14" i="1"/>
  <c r="W14" i="1" s="1"/>
  <c r="Z14" i="1" s="1"/>
  <c r="T14" i="1"/>
  <c r="U13" i="1"/>
  <c r="T13" i="1"/>
  <c r="V13" i="1"/>
  <c r="W13" i="1" s="1"/>
  <c r="Z13" i="1" s="1"/>
  <c r="V12" i="1"/>
  <c r="U12" i="1"/>
  <c r="V11" i="1"/>
  <c r="U11" i="1"/>
  <c r="U9" i="1"/>
  <c r="V9" i="1"/>
  <c r="V8" i="1"/>
  <c r="U8" i="1"/>
  <c r="P461" i="1"/>
  <c r="O461" i="1"/>
  <c r="W149" i="1" l="1"/>
  <c r="Z149" i="1" s="1"/>
  <c r="Z282" i="1"/>
  <c r="X282" i="1" s="1"/>
  <c r="Y282" i="1" s="1"/>
  <c r="W171" i="1"/>
  <c r="Z171" i="1" s="1"/>
  <c r="W131" i="1"/>
  <c r="Z131" i="1" s="1"/>
  <c r="X131" i="1" s="1"/>
  <c r="Y131" i="1" s="1"/>
  <c r="Z15" i="1"/>
  <c r="Z172" i="1"/>
  <c r="X172" i="1" s="1"/>
  <c r="Y172" i="1" s="1"/>
  <c r="W150" i="1"/>
  <c r="Z150" i="1" s="1"/>
  <c r="X150" i="1" s="1"/>
  <c r="Y150" i="1" s="1"/>
  <c r="Z299" i="1"/>
  <c r="Z297" i="1"/>
  <c r="X297" i="1" s="1"/>
  <c r="Y297" i="1" s="1"/>
  <c r="W207" i="1"/>
  <c r="Z207" i="1" s="1"/>
  <c r="X207" i="1" s="1"/>
  <c r="Y207" i="1" s="1"/>
  <c r="W158" i="1"/>
  <c r="Z223" i="1"/>
  <c r="W168" i="1"/>
  <c r="Z168" i="1" s="1"/>
  <c r="X168" i="1" s="1"/>
  <c r="Y168" i="1" s="1"/>
  <c r="Z158" i="1"/>
  <c r="Z156" i="1"/>
  <c r="Z315" i="1"/>
  <c r="Z289" i="1"/>
  <c r="Z201" i="1"/>
  <c r="Z18" i="1"/>
  <c r="Z195" i="1"/>
  <c r="X195" i="1" s="1"/>
  <c r="Y195" i="1" s="1"/>
  <c r="Z183" i="1"/>
  <c r="X183" i="1" s="1"/>
  <c r="Y183" i="1" s="1"/>
  <c r="Z43" i="1"/>
  <c r="Z41" i="1"/>
  <c r="Z279" i="1"/>
  <c r="Z198" i="1"/>
  <c r="W93" i="1"/>
  <c r="Z93" i="1" s="1"/>
  <c r="W167" i="1"/>
  <c r="Z167" i="1" s="1"/>
  <c r="W209" i="1"/>
  <c r="Z209" i="1" s="1"/>
  <c r="W303" i="1"/>
  <c r="Z303" i="1" s="1"/>
  <c r="W316" i="1"/>
  <c r="Z316" i="1" s="1"/>
  <c r="W220" i="1"/>
  <c r="Z220" i="1" s="1"/>
  <c r="X319" i="1"/>
  <c r="Y319" i="1" s="1"/>
  <c r="X318" i="1"/>
  <c r="Y318" i="1" s="1"/>
  <c r="X306" i="1"/>
  <c r="Y306" i="1" s="1"/>
  <c r="X304" i="1"/>
  <c r="Y304" i="1" s="1"/>
  <c r="X296" i="1"/>
  <c r="Y296" i="1" s="1"/>
  <c r="X290" i="1"/>
  <c r="Y290" i="1" s="1"/>
  <c r="X219" i="1"/>
  <c r="Y219" i="1" s="1"/>
  <c r="X213" i="1"/>
  <c r="Y213" i="1" s="1"/>
  <c r="X211" i="1"/>
  <c r="Y211" i="1" s="1"/>
  <c r="X210" i="1"/>
  <c r="Y210" i="1" s="1"/>
  <c r="X208" i="1"/>
  <c r="Y208" i="1" s="1"/>
  <c r="X203" i="1"/>
  <c r="Y203" i="1" s="1"/>
  <c r="X197" i="1"/>
  <c r="Y197" i="1" s="1"/>
  <c r="X187" i="1"/>
  <c r="Y187" i="1" s="1"/>
  <c r="X186" i="1"/>
  <c r="Y186" i="1" s="1"/>
  <c r="X179" i="1"/>
  <c r="Y179" i="1" s="1"/>
  <c r="X178" i="1"/>
  <c r="Y178" i="1" s="1"/>
  <c r="X176" i="1"/>
  <c r="Y176" i="1" s="1"/>
  <c r="X175" i="1"/>
  <c r="Y175" i="1" s="1"/>
  <c r="X169" i="1"/>
  <c r="Y169" i="1" s="1"/>
  <c r="X166" i="1"/>
  <c r="Y166" i="1" s="1"/>
  <c r="X164" i="1"/>
  <c r="Y164" i="1" s="1"/>
  <c r="X162" i="1"/>
  <c r="Y162" i="1" s="1"/>
  <c r="X161" i="1"/>
  <c r="Y161" i="1" s="1"/>
  <c r="X160" i="1"/>
  <c r="Y160" i="1" s="1"/>
  <c r="X151" i="1"/>
  <c r="Y151" i="1" s="1"/>
  <c r="X149" i="1"/>
  <c r="Y149" i="1" s="1"/>
  <c r="X135" i="1"/>
  <c r="Y135" i="1" s="1"/>
  <c r="X132" i="1"/>
  <c r="Y132" i="1" s="1"/>
  <c r="X130" i="1"/>
  <c r="Y130" i="1" s="1"/>
  <c r="X127" i="1"/>
  <c r="Y127" i="1" s="1"/>
  <c r="X124" i="1"/>
  <c r="Y124" i="1" s="1"/>
  <c r="W174" i="1"/>
  <c r="Z174" i="1" s="1"/>
  <c r="W173" i="1"/>
  <c r="Z173" i="1" s="1"/>
  <c r="W170" i="1"/>
  <c r="Z170" i="1" s="1"/>
  <c r="W165" i="1"/>
  <c r="Z165" i="1" s="1"/>
  <c r="W163" i="1"/>
  <c r="Z163" i="1" s="1"/>
  <c r="W139" i="1"/>
  <c r="Z139" i="1" s="1"/>
  <c r="W137" i="1"/>
  <c r="Z137" i="1" s="1"/>
  <c r="W134" i="1"/>
  <c r="Z134" i="1" s="1"/>
  <c r="W128" i="1"/>
  <c r="Z128" i="1" s="1"/>
  <c r="W126" i="1"/>
  <c r="Z126" i="1" s="1"/>
  <c r="W125" i="1"/>
  <c r="Z125" i="1" s="1"/>
  <c r="W313" i="1"/>
  <c r="Z313" i="1" s="1"/>
  <c r="W309" i="1"/>
  <c r="Z309" i="1" s="1"/>
  <c r="W307" i="1"/>
  <c r="Z307" i="1" s="1"/>
  <c r="W305" i="1"/>
  <c r="Z305" i="1" s="1"/>
  <c r="W295" i="1"/>
  <c r="Z295" i="1" s="1"/>
  <c r="W288" i="1"/>
  <c r="Z288" i="1" s="1"/>
  <c r="W286" i="1"/>
  <c r="Z286" i="1" s="1"/>
  <c r="W285" i="1"/>
  <c r="Z285" i="1" s="1"/>
  <c r="W284" i="1"/>
  <c r="Z284" i="1" s="1"/>
  <c r="W229" i="1"/>
  <c r="Z229" i="1" s="1"/>
  <c r="W217" i="1"/>
  <c r="Z217" i="1" s="1"/>
  <c r="W216" i="1"/>
  <c r="Z216" i="1" s="1"/>
  <c r="W215" i="1"/>
  <c r="Z215" i="1" s="1"/>
  <c r="W214" i="1"/>
  <c r="Z214" i="1" s="1"/>
  <c r="W200" i="1"/>
  <c r="Z200" i="1" s="1"/>
  <c r="W196" i="1"/>
  <c r="Z196" i="1" s="1"/>
  <c r="W185" i="1"/>
  <c r="Z185" i="1" s="1"/>
  <c r="W184" i="1"/>
  <c r="Z184" i="1" s="1"/>
  <c r="W181" i="1"/>
  <c r="Z181" i="1" s="1"/>
  <c r="W159" i="1"/>
  <c r="Z159" i="1" s="1"/>
  <c r="W157" i="1"/>
  <c r="Z157" i="1" s="1"/>
  <c r="W155" i="1"/>
  <c r="Z155" i="1" s="1"/>
  <c r="W154" i="1"/>
  <c r="Z154" i="1" s="1"/>
  <c r="W153" i="1"/>
  <c r="Z153" i="1" s="1"/>
  <c r="W152" i="1"/>
  <c r="Z152" i="1" s="1"/>
  <c r="W148" i="1"/>
  <c r="Z148" i="1" s="1"/>
  <c r="W147" i="1"/>
  <c r="Z147" i="1" s="1"/>
  <c r="W146" i="1"/>
  <c r="Z146" i="1" s="1"/>
  <c r="W144" i="1"/>
  <c r="Z144" i="1" s="1"/>
  <c r="W143" i="1"/>
  <c r="Z143" i="1" s="1"/>
  <c r="W142" i="1"/>
  <c r="Z142" i="1" s="1"/>
  <c r="W141" i="1"/>
  <c r="Z141" i="1" s="1"/>
  <c r="W140" i="1"/>
  <c r="Z140" i="1" s="1"/>
  <c r="W138" i="1"/>
  <c r="Z138" i="1" s="1"/>
  <c r="W133" i="1"/>
  <c r="Z133" i="1" s="1"/>
  <c r="W320" i="1"/>
  <c r="Z320" i="1" s="1"/>
  <c r="W298" i="1"/>
  <c r="Z298" i="1" s="1"/>
  <c r="W287" i="1"/>
  <c r="Z287" i="1" s="1"/>
  <c r="W283" i="1"/>
  <c r="Z283" i="1" s="1"/>
  <c r="W281" i="1"/>
  <c r="Z281" i="1" s="1"/>
  <c r="W280" i="1"/>
  <c r="Z280" i="1" s="1"/>
  <c r="W228" i="1"/>
  <c r="Z228" i="1" s="1"/>
  <c r="W226" i="1"/>
  <c r="Z226" i="1" s="1"/>
  <c r="W225" i="1"/>
  <c r="Z225" i="1" s="1"/>
  <c r="W224" i="1"/>
  <c r="Z224" i="1" s="1"/>
  <c r="W222" i="1"/>
  <c r="Z222" i="1" s="1"/>
  <c r="W218" i="1"/>
  <c r="Z218" i="1" s="1"/>
  <c r="W212" i="1"/>
  <c r="Z212" i="1" s="1"/>
  <c r="W206" i="1"/>
  <c r="Z206" i="1" s="1"/>
  <c r="W205" i="1"/>
  <c r="Z205" i="1" s="1"/>
  <c r="W204" i="1"/>
  <c r="Z204" i="1" s="1"/>
  <c r="W202" i="1"/>
  <c r="Z202" i="1" s="1"/>
  <c r="W199" i="1"/>
  <c r="Z199" i="1" s="1"/>
  <c r="W194" i="1"/>
  <c r="Z194" i="1" s="1"/>
  <c r="W191" i="1"/>
  <c r="Z191" i="1" s="1"/>
  <c r="W190" i="1"/>
  <c r="Z190" i="1" s="1"/>
  <c r="W189" i="1"/>
  <c r="Z189" i="1" s="1"/>
  <c r="W188" i="1"/>
  <c r="Z188" i="1" s="1"/>
  <c r="W182" i="1"/>
  <c r="Z182" i="1" s="1"/>
  <c r="W180" i="1"/>
  <c r="Z180" i="1" s="1"/>
  <c r="W311" i="1"/>
  <c r="Z311" i="1" s="1"/>
  <c r="W294" i="1"/>
  <c r="Z294" i="1" s="1"/>
  <c r="W291" i="1"/>
  <c r="Z291" i="1" s="1"/>
  <c r="W22" i="1"/>
  <c r="Z22" i="1" s="1"/>
  <c r="W40" i="1"/>
  <c r="Z40" i="1" s="1"/>
  <c r="W24" i="1"/>
  <c r="Z24" i="1" s="1"/>
  <c r="W19" i="1"/>
  <c r="Z19" i="1" s="1"/>
  <c r="W87" i="1"/>
  <c r="Z87" i="1" s="1"/>
  <c r="W44" i="1"/>
  <c r="Z44" i="1" s="1"/>
  <c r="W38" i="1"/>
  <c r="Z38" i="1" s="1"/>
  <c r="W33" i="1"/>
  <c r="Z33" i="1" s="1"/>
  <c r="W32" i="1"/>
  <c r="Z32" i="1" s="1"/>
  <c r="W31" i="1"/>
  <c r="Z31" i="1" s="1"/>
  <c r="W28" i="1"/>
  <c r="Z28" i="1" s="1"/>
  <c r="W69" i="1"/>
  <c r="Z69" i="1" s="1"/>
  <c r="W105" i="1"/>
  <c r="Z105" i="1" s="1"/>
  <c r="W95" i="1"/>
  <c r="Z95" i="1" s="1"/>
  <c r="W92" i="1"/>
  <c r="Z92" i="1" s="1"/>
  <c r="W91" i="1"/>
  <c r="Z91" i="1" s="1"/>
  <c r="W82" i="1"/>
  <c r="Z82" i="1" s="1"/>
  <c r="W74" i="1"/>
  <c r="Z74" i="1" s="1"/>
  <c r="W53" i="1"/>
  <c r="Z53" i="1" s="1"/>
  <c r="W89" i="1"/>
  <c r="Z89" i="1" s="1"/>
  <c r="W51" i="1"/>
  <c r="Z51" i="1" s="1"/>
  <c r="W42" i="1"/>
  <c r="Z42" i="1" s="1"/>
  <c r="W46" i="1"/>
  <c r="Z46" i="1" s="1"/>
  <c r="W100" i="1"/>
  <c r="Z100" i="1" s="1"/>
  <c r="W68" i="1"/>
  <c r="Z68" i="1" s="1"/>
  <c r="W11" i="1"/>
  <c r="Z11" i="1" s="1"/>
  <c r="W94" i="1"/>
  <c r="Z94" i="1" s="1"/>
  <c r="W10" i="1"/>
  <c r="Z10" i="1" s="1"/>
  <c r="W21" i="1"/>
  <c r="Z21" i="1" s="1"/>
  <c r="W75" i="1"/>
  <c r="Z75" i="1" s="1"/>
  <c r="W29" i="1"/>
  <c r="Z29" i="1" s="1"/>
  <c r="W106" i="1"/>
  <c r="Z106" i="1" s="1"/>
  <c r="W72" i="1"/>
  <c r="Z72" i="1" s="1"/>
  <c r="W86" i="1"/>
  <c r="Z86" i="1" s="1"/>
  <c r="W88" i="1"/>
  <c r="Z88" i="1" s="1"/>
  <c r="W63" i="1"/>
  <c r="Z63" i="1" s="1"/>
  <c r="W9" i="1"/>
  <c r="Z9" i="1" s="1"/>
  <c r="W65" i="1"/>
  <c r="Z65" i="1" s="1"/>
  <c r="W17" i="1"/>
  <c r="Z17" i="1" s="1"/>
  <c r="W102" i="1"/>
  <c r="Z102" i="1" s="1"/>
  <c r="W20" i="1"/>
  <c r="Z20" i="1" s="1"/>
  <c r="W16" i="1"/>
  <c r="Z16" i="1" s="1"/>
  <c r="W83" i="1"/>
  <c r="Z83" i="1" s="1"/>
  <c r="W104" i="1"/>
  <c r="Z104" i="1" s="1"/>
  <c r="W47" i="1"/>
  <c r="Z47" i="1" s="1"/>
  <c r="W52" i="1"/>
  <c r="Z52" i="1" s="1"/>
  <c r="W67" i="1"/>
  <c r="Z67" i="1" s="1"/>
  <c r="W78" i="1"/>
  <c r="Z78" i="1" s="1"/>
  <c r="W101" i="1"/>
  <c r="Z101" i="1" s="1"/>
  <c r="W85" i="1"/>
  <c r="Z85" i="1" s="1"/>
  <c r="W76" i="1"/>
  <c r="Z76" i="1" s="1"/>
  <c r="W99" i="1"/>
  <c r="Z99" i="1" s="1"/>
  <c r="W96" i="1"/>
  <c r="Z96" i="1" s="1"/>
  <c r="W39" i="1"/>
  <c r="Z39" i="1" s="1"/>
  <c r="W98" i="1"/>
  <c r="Z98" i="1" s="1"/>
  <c r="W50" i="1"/>
  <c r="Z50" i="1" s="1"/>
  <c r="W35" i="1"/>
  <c r="Z35" i="1" s="1"/>
  <c r="W66" i="1"/>
  <c r="Z66" i="1" s="1"/>
  <c r="W8" i="1"/>
  <c r="Z8" i="1" s="1"/>
  <c r="W81" i="1"/>
  <c r="Z81" i="1" s="1"/>
  <c r="W45" i="1"/>
  <c r="Z45" i="1" s="1"/>
  <c r="W73" i="1"/>
  <c r="Z73" i="1" s="1"/>
  <c r="W71" i="1"/>
  <c r="Z71" i="1" s="1"/>
  <c r="W12" i="1"/>
  <c r="Z12" i="1" s="1"/>
  <c r="W34" i="1"/>
  <c r="Z34" i="1" s="1"/>
  <c r="W77" i="1"/>
  <c r="Z77" i="1" s="1"/>
  <c r="W27" i="1"/>
  <c r="Z27" i="1" s="1"/>
  <c r="X167" i="1" l="1"/>
  <c r="Y167" i="1" s="1"/>
  <c r="X209" i="1"/>
  <c r="Y209" i="1" s="1"/>
  <c r="X303" i="1"/>
  <c r="Y303" i="1" s="1"/>
  <c r="X316" i="1"/>
  <c r="Y316" i="1" s="1"/>
  <c r="X174" i="1"/>
  <c r="Y174" i="1" s="1"/>
  <c r="X173" i="1"/>
  <c r="Y173" i="1" s="1"/>
  <c r="X171" i="1"/>
  <c r="Y171" i="1" s="1"/>
  <c r="X170" i="1"/>
  <c r="Y170" i="1" s="1"/>
  <c r="X165" i="1"/>
  <c r="Y165" i="1" s="1"/>
  <c r="X163" i="1"/>
  <c r="Y163" i="1" s="1"/>
  <c r="X139" i="1"/>
  <c r="Y139" i="1" s="1"/>
  <c r="X137" i="1"/>
  <c r="Y137" i="1" s="1"/>
  <c r="X136" i="1"/>
  <c r="Y136" i="1" s="1"/>
  <c r="X134" i="1"/>
  <c r="Y134" i="1" s="1"/>
  <c r="X128" i="1"/>
  <c r="Y128" i="1" s="1"/>
  <c r="X126" i="1"/>
  <c r="Y126" i="1" s="1"/>
  <c r="X125" i="1"/>
  <c r="Y125" i="1" s="1"/>
  <c r="X313" i="1"/>
  <c r="Y313" i="1" s="1"/>
  <c r="X309" i="1"/>
  <c r="Y309" i="1" s="1"/>
  <c r="X307" i="1"/>
  <c r="Y307" i="1" s="1"/>
  <c r="X305" i="1"/>
  <c r="Y305" i="1" s="1"/>
  <c r="X299" i="1"/>
  <c r="Y299" i="1" s="1"/>
  <c r="X295" i="1"/>
  <c r="Y295" i="1" s="1"/>
  <c r="X289" i="1"/>
  <c r="Y289" i="1" s="1"/>
  <c r="X288" i="1"/>
  <c r="Y288" i="1" s="1"/>
  <c r="X286" i="1"/>
  <c r="Y286" i="1" s="1"/>
  <c r="X285" i="1"/>
  <c r="Y285" i="1" s="1"/>
  <c r="X284" i="1"/>
  <c r="Y284" i="1" s="1"/>
  <c r="X229" i="1"/>
  <c r="Y229" i="1" s="1"/>
  <c r="X220" i="1"/>
  <c r="Y220" i="1" s="1"/>
  <c r="X217" i="1"/>
  <c r="Y217" i="1" s="1"/>
  <c r="X216" i="1"/>
  <c r="Y216" i="1" s="1"/>
  <c r="X215" i="1"/>
  <c r="Y215" i="1" s="1"/>
  <c r="X214" i="1"/>
  <c r="Y214" i="1" s="1"/>
  <c r="X200" i="1"/>
  <c r="Y200" i="1" s="1"/>
  <c r="X198" i="1"/>
  <c r="Y198" i="1" s="1"/>
  <c r="X196" i="1"/>
  <c r="Y196" i="1" s="1"/>
  <c r="X185" i="1"/>
  <c r="Y185" i="1" s="1"/>
  <c r="X184" i="1"/>
  <c r="Y184" i="1" s="1"/>
  <c r="X181" i="1"/>
  <c r="Y181" i="1" s="1"/>
  <c r="X159" i="1"/>
  <c r="Y159" i="1" s="1"/>
  <c r="X158" i="1"/>
  <c r="Y158" i="1" s="1"/>
  <c r="X157" i="1"/>
  <c r="Y157" i="1" s="1"/>
  <c r="X156" i="1"/>
  <c r="Y156" i="1" s="1"/>
  <c r="X155" i="1"/>
  <c r="Y155" i="1" s="1"/>
  <c r="X154" i="1"/>
  <c r="Y154" i="1" s="1"/>
  <c r="X153" i="1"/>
  <c r="Y153" i="1" s="1"/>
  <c r="X152" i="1"/>
  <c r="Y152" i="1" s="1"/>
  <c r="X148" i="1"/>
  <c r="Y148" i="1" s="1"/>
  <c r="X147" i="1"/>
  <c r="Y147" i="1" s="1"/>
  <c r="X146" i="1"/>
  <c r="Y146" i="1" s="1"/>
  <c r="X145" i="1"/>
  <c r="Y145" i="1" s="1"/>
  <c r="X144" i="1"/>
  <c r="Y144" i="1" s="1"/>
  <c r="X143" i="1"/>
  <c r="Y143" i="1" s="1"/>
  <c r="X142" i="1"/>
  <c r="Y142" i="1" s="1"/>
  <c r="X141" i="1"/>
  <c r="Y141" i="1" s="1"/>
  <c r="X140" i="1"/>
  <c r="Y140" i="1" s="1"/>
  <c r="X138" i="1"/>
  <c r="Y138" i="1" s="1"/>
  <c r="X133" i="1"/>
  <c r="Y133" i="1" s="1"/>
  <c r="X320" i="1"/>
  <c r="Y320" i="1" s="1"/>
  <c r="X298" i="1"/>
  <c r="Y298" i="1" s="1"/>
  <c r="X287" i="1"/>
  <c r="Y287" i="1" s="1"/>
  <c r="X283" i="1"/>
  <c r="Y283" i="1" s="1"/>
  <c r="X281" i="1"/>
  <c r="Y281" i="1" s="1"/>
  <c r="X280" i="1"/>
  <c r="Y280" i="1" s="1"/>
  <c r="X279" i="1"/>
  <c r="Y279" i="1" s="1"/>
  <c r="X228" i="1"/>
  <c r="Y228" i="1" s="1"/>
  <c r="X226" i="1"/>
  <c r="Y226" i="1" s="1"/>
  <c r="X225" i="1"/>
  <c r="Y225" i="1" s="1"/>
  <c r="X224" i="1"/>
  <c r="Y224" i="1" s="1"/>
  <c r="X223" i="1"/>
  <c r="Y223" i="1" s="1"/>
  <c r="X222" i="1"/>
  <c r="Y222" i="1" s="1"/>
  <c r="X218" i="1"/>
  <c r="Y218" i="1" s="1"/>
  <c r="X212" i="1"/>
  <c r="Y212" i="1" s="1"/>
  <c r="X206" i="1"/>
  <c r="Y206" i="1" s="1"/>
  <c r="X205" i="1"/>
  <c r="Y205" i="1" s="1"/>
  <c r="X204" i="1"/>
  <c r="Y204" i="1" s="1"/>
  <c r="X202" i="1"/>
  <c r="Y202" i="1" s="1"/>
  <c r="X201" i="1"/>
  <c r="Y201" i="1" s="1"/>
  <c r="X199" i="1"/>
  <c r="Y199" i="1" s="1"/>
  <c r="X194" i="1"/>
  <c r="Y194" i="1" s="1"/>
  <c r="X191" i="1"/>
  <c r="Y191" i="1" s="1"/>
  <c r="X190" i="1"/>
  <c r="Y190" i="1" s="1"/>
  <c r="X189" i="1"/>
  <c r="Y189" i="1" s="1"/>
  <c r="X188" i="1"/>
  <c r="Y188" i="1" s="1"/>
  <c r="X182" i="1"/>
  <c r="Y182" i="1" s="1"/>
  <c r="X180" i="1"/>
  <c r="Y180" i="1" s="1"/>
  <c r="X315" i="1"/>
  <c r="Y315" i="1" s="1"/>
  <c r="X311" i="1"/>
  <c r="Y311" i="1" s="1"/>
  <c r="X294" i="1"/>
  <c r="Y294" i="1" s="1"/>
  <c r="X291" i="1"/>
  <c r="Y291" i="1" s="1"/>
  <c r="M17" i="3" l="1"/>
  <c r="N17" i="3" s="1"/>
  <c r="M16" i="3"/>
  <c r="N16" i="3" s="1"/>
  <c r="M15" i="3"/>
  <c r="N15" i="3" s="1"/>
  <c r="M14" i="3"/>
  <c r="N14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X20" i="2"/>
  <c r="X21" i="2"/>
  <c r="X22" i="2"/>
  <c r="X23" i="2"/>
  <c r="X24" i="2"/>
  <c r="X25" i="2"/>
  <c r="X27" i="2"/>
  <c r="X28" i="2"/>
  <c r="X29" i="2"/>
  <c r="X30" i="2"/>
  <c r="X31" i="2"/>
  <c r="X32" i="2"/>
  <c r="X33" i="2"/>
  <c r="X34" i="2"/>
  <c r="X35" i="2"/>
  <c r="X36" i="2"/>
  <c r="X38" i="2"/>
  <c r="X39" i="2"/>
  <c r="X40" i="2"/>
  <c r="X41" i="2"/>
  <c r="X42" i="2"/>
  <c r="X44" i="2"/>
  <c r="X45" i="2"/>
  <c r="X78" i="2"/>
  <c r="X79" i="2"/>
  <c r="X80" i="2"/>
  <c r="X82" i="2"/>
  <c r="X83" i="2"/>
  <c r="X84" i="2"/>
  <c r="X85" i="2"/>
  <c r="X86" i="2"/>
  <c r="X87" i="2"/>
  <c r="X88" i="2"/>
  <c r="X90" i="2"/>
  <c r="X91" i="2"/>
  <c r="X92" i="2"/>
  <c r="X93" i="2"/>
  <c r="X95" i="2"/>
  <c r="X96" i="2"/>
  <c r="X97" i="2"/>
  <c r="X98" i="2"/>
  <c r="X99" i="2"/>
  <c r="X100" i="2"/>
  <c r="X101" i="2"/>
  <c r="X102" i="2"/>
  <c r="X103" i="2"/>
  <c r="X104" i="2"/>
  <c r="X106" i="2"/>
  <c r="X107" i="2"/>
  <c r="X108" i="2"/>
  <c r="X109" i="2"/>
  <c r="X110" i="2"/>
  <c r="X111" i="2"/>
  <c r="X112" i="2"/>
  <c r="X113" i="2"/>
  <c r="X114" i="2"/>
  <c r="X115" i="2"/>
  <c r="X116" i="2"/>
  <c r="V116" i="2" s="1"/>
  <c r="W116" i="2" s="1"/>
  <c r="X117" i="2"/>
  <c r="X119" i="2"/>
  <c r="X120" i="2"/>
  <c r="X121" i="2"/>
  <c r="X122" i="2"/>
  <c r="X123" i="2"/>
  <c r="X124" i="2"/>
  <c r="X125" i="2"/>
  <c r="X126" i="2"/>
  <c r="X127" i="2"/>
  <c r="X128" i="2"/>
  <c r="X130" i="2"/>
  <c r="X131" i="2"/>
  <c r="X132" i="2"/>
  <c r="X133" i="2"/>
  <c r="X134" i="2"/>
  <c r="X180" i="2"/>
  <c r="X181" i="2"/>
  <c r="X182" i="2"/>
  <c r="X183" i="2"/>
  <c r="X184" i="2"/>
  <c r="X185" i="2"/>
  <c r="X187" i="2"/>
  <c r="X188" i="2"/>
  <c r="X189" i="2"/>
  <c r="X190" i="2"/>
  <c r="X191" i="2"/>
  <c r="X192" i="2"/>
  <c r="X193" i="2"/>
  <c r="X194" i="2"/>
  <c r="X196" i="2"/>
  <c r="X198" i="2"/>
  <c r="X200" i="2"/>
  <c r="X201" i="2"/>
  <c r="X202" i="2"/>
  <c r="X203" i="2"/>
  <c r="X204" i="2"/>
  <c r="X205" i="2"/>
  <c r="X206" i="2"/>
  <c r="X207" i="2"/>
  <c r="X209" i="2"/>
  <c r="X211" i="2"/>
  <c r="X212" i="2"/>
  <c r="X213" i="2"/>
  <c r="X214" i="2"/>
  <c r="X215" i="2"/>
  <c r="X216" i="2"/>
  <c r="X217" i="2"/>
  <c r="X218" i="2"/>
  <c r="X220" i="2"/>
  <c r="X222" i="2"/>
  <c r="X223" i="2"/>
  <c r="X224" i="2"/>
  <c r="X12" i="2"/>
  <c r="N7" i="3" l="1"/>
  <c r="M29" i="3"/>
  <c r="X20" i="1"/>
  <c r="Y20" i="1" s="1"/>
  <c r="X11" i="1"/>
  <c r="Y11" i="1" s="1"/>
  <c r="X10" i="1"/>
  <c r="Y10" i="1" s="1"/>
  <c r="X9" i="1"/>
  <c r="Y9" i="1" s="1"/>
  <c r="X76" i="1"/>
  <c r="Y76" i="1" s="1"/>
  <c r="X8" i="1"/>
  <c r="Y8" i="1" s="1"/>
  <c r="X89" i="1"/>
  <c r="Y89" i="1" s="1"/>
  <c r="X34" i="1"/>
  <c r="Y34" i="1" s="1"/>
  <c r="X88" i="1"/>
  <c r="Y88" i="1" s="1"/>
  <c r="X33" i="1"/>
  <c r="Y33" i="1" s="1"/>
  <c r="X64" i="1"/>
  <c r="Y64" i="1" s="1"/>
  <c r="X32" i="1"/>
  <c r="Y32" i="1" s="1"/>
  <c r="X50" i="1"/>
  <c r="Y50" i="1" s="1"/>
  <c r="X66" i="1"/>
  <c r="Y66" i="1" s="1"/>
  <c r="X25" i="1"/>
  <c r="Y25" i="1" s="1"/>
  <c r="X26" i="1"/>
  <c r="Y26" i="1" s="1"/>
  <c r="X92" i="1"/>
  <c r="Y92" i="1" s="1"/>
  <c r="X65" i="1"/>
  <c r="Y65" i="1" s="1"/>
  <c r="X24" i="1"/>
  <c r="Y24" i="1" s="1"/>
  <c r="X45" i="1"/>
  <c r="Y45" i="1" s="1"/>
  <c r="X44" i="1"/>
  <c r="Y44" i="1" s="1"/>
  <c r="X36" i="1"/>
  <c r="Y36" i="1" s="1"/>
  <c r="X35" i="1"/>
  <c r="Y35" i="1" s="1"/>
  <c r="X102" i="1"/>
  <c r="Y102" i="1" s="1"/>
  <c r="X101" i="1"/>
  <c r="Y101" i="1" s="1"/>
  <c r="X67" i="1"/>
  <c r="Y67" i="1" s="1"/>
  <c r="X93" i="1"/>
  <c r="Y93" i="1" s="1"/>
  <c r="X82" i="1"/>
  <c r="Y82" i="1" s="1"/>
  <c r="X91" i="1"/>
  <c r="Y91" i="1" s="1"/>
  <c r="X49" i="1"/>
  <c r="Y49" i="1" s="1"/>
  <c r="X23" i="1"/>
  <c r="Y23" i="1" s="1"/>
  <c r="X79" i="1"/>
  <c r="Y79" i="1" s="1"/>
  <c r="X105" i="1"/>
  <c r="Y105" i="1" s="1"/>
  <c r="X77" i="1"/>
  <c r="Y77" i="1" s="1"/>
  <c r="X106" i="1"/>
  <c r="Y106" i="1" s="1"/>
  <c r="X69" i="1"/>
  <c r="Y69" i="1" s="1"/>
  <c r="X68" i="1"/>
  <c r="Y68" i="1" s="1"/>
  <c r="X100" i="1"/>
  <c r="Y100" i="1" s="1"/>
  <c r="X38" i="1"/>
  <c r="Y38" i="1" s="1"/>
  <c r="X90" i="1"/>
  <c r="Y90" i="1" s="1"/>
  <c r="X48" i="1"/>
  <c r="Y48" i="1" s="1"/>
  <c r="X13" i="1"/>
  <c r="Y13" i="1" s="1"/>
  <c r="X78" i="1"/>
  <c r="Y78" i="1" s="1"/>
  <c r="X104" i="1"/>
  <c r="Y104" i="1" s="1"/>
  <c r="X103" i="1"/>
  <c r="Y103" i="1" s="1"/>
  <c r="X21" i="1"/>
  <c r="Y21" i="1" s="1"/>
  <c r="X80" i="1"/>
  <c r="Y80" i="1" s="1"/>
  <c r="X47" i="1"/>
  <c r="Y47" i="1" s="1"/>
  <c r="X12" i="1"/>
  <c r="Y12" i="1" s="1"/>
  <c r="X195" i="2"/>
  <c r="X81" i="2"/>
  <c r="X129" i="2"/>
  <c r="X118" i="2"/>
  <c r="X8" i="2"/>
  <c r="V8" i="2" s="1"/>
  <c r="W8" i="2" s="1"/>
  <c r="X26" i="2"/>
  <c r="X186" i="2"/>
  <c r="X94" i="2"/>
  <c r="X208" i="2"/>
  <c r="X197" i="2"/>
  <c r="X221" i="2"/>
  <c r="X210" i="2"/>
  <c r="X43" i="2"/>
  <c r="X9" i="2"/>
  <c r="X18" i="2"/>
  <c r="X105" i="2"/>
  <c r="X219" i="2"/>
  <c r="X199" i="2"/>
  <c r="X37" i="2"/>
  <c r="X11" i="2"/>
  <c r="X10" i="2"/>
  <c r="X19" i="2"/>
  <c r="X15" i="2"/>
  <c r="X14" i="2"/>
  <c r="X16" i="2"/>
  <c r="X17" i="2"/>
  <c r="U7" i="2"/>
  <c r="X13" i="2"/>
  <c r="N29" i="3" l="1"/>
  <c r="W7" i="3"/>
  <c r="X7" i="3"/>
  <c r="Y7" i="3"/>
  <c r="X75" i="1"/>
  <c r="Y75" i="1" s="1"/>
  <c r="X37" i="1"/>
  <c r="Y37" i="1" s="1"/>
  <c r="X81" i="1"/>
  <c r="Y81" i="1" s="1"/>
  <c r="X42" i="1"/>
  <c r="Y42" i="1" s="1"/>
  <c r="X63" i="1"/>
  <c r="Y63" i="1" s="1"/>
  <c r="X39" i="1"/>
  <c r="Y39" i="1" s="1"/>
  <c r="X74" i="1"/>
  <c r="Y74" i="1" s="1"/>
  <c r="X22" i="1"/>
  <c r="Y22" i="1" s="1"/>
  <c r="X51" i="1"/>
  <c r="Y51" i="1" s="1"/>
  <c r="X17" i="1"/>
  <c r="Y17" i="1" s="1"/>
  <c r="X86" i="1"/>
  <c r="Y86" i="1" s="1"/>
  <c r="X71" i="1"/>
  <c r="Y71" i="1" s="1"/>
  <c r="X29" i="1"/>
  <c r="Y29" i="1" s="1"/>
  <c r="X98" i="1"/>
  <c r="Y98" i="1" s="1"/>
  <c r="X83" i="1"/>
  <c r="Y83" i="1" s="1"/>
  <c r="X41" i="1"/>
  <c r="Y41" i="1" s="1"/>
  <c r="X95" i="1"/>
  <c r="Y95" i="1" s="1"/>
  <c r="X53" i="1"/>
  <c r="Y53" i="1" s="1"/>
  <c r="X19" i="1"/>
  <c r="Y19" i="1" s="1"/>
  <c r="X14" i="1"/>
  <c r="Y14" i="1" s="1"/>
  <c r="X16" i="1"/>
  <c r="Y16" i="1" s="1"/>
  <c r="X73" i="1"/>
  <c r="Y73" i="1" s="1"/>
  <c r="X52" i="1"/>
  <c r="Y52" i="1" s="1"/>
  <c r="X87" i="1"/>
  <c r="Y87" i="1" s="1"/>
  <c r="X72" i="1"/>
  <c r="Y72" i="1" s="1"/>
  <c r="X18" i="1"/>
  <c r="Y18" i="1" s="1"/>
  <c r="X99" i="1"/>
  <c r="Y99" i="1" s="1"/>
  <c r="X15" i="1"/>
  <c r="Y15" i="1" s="1"/>
  <c r="X84" i="1"/>
  <c r="Y84" i="1" s="1"/>
  <c r="X30" i="1"/>
  <c r="Y30" i="1" s="1"/>
  <c r="X46" i="1"/>
  <c r="Y46" i="1" s="1"/>
  <c r="X27" i="1"/>
  <c r="Y27" i="1" s="1"/>
  <c r="X96" i="1"/>
  <c r="Y96" i="1" s="1"/>
  <c r="X31" i="1"/>
  <c r="Y31" i="1" s="1"/>
  <c r="X70" i="1"/>
  <c r="Y70" i="1" s="1"/>
  <c r="X28" i="1"/>
  <c r="Y28" i="1" s="1"/>
  <c r="X85" i="1"/>
  <c r="Y85" i="1" s="1"/>
  <c r="X43" i="1"/>
  <c r="Y43" i="1" s="1"/>
  <c r="X94" i="1"/>
  <c r="Y94" i="1" s="1"/>
  <c r="X40" i="1"/>
  <c r="Y40" i="1" s="1"/>
  <c r="X97" i="1"/>
  <c r="Y97" i="1" s="1"/>
  <c r="X7" i="2"/>
  <c r="W7" i="1"/>
  <c r="Z7" i="1" s="1"/>
  <c r="Z461" i="1" s="1"/>
  <c r="V7" i="2" l="1"/>
  <c r="W7" i="2" s="1"/>
  <c r="X7" i="1" l="1"/>
  <c r="Y7" i="1" l="1"/>
  <c r="G29" i="3"/>
  <c r="I26" i="3"/>
  <c r="J26" i="3" s="1"/>
  <c r="I25" i="3"/>
  <c r="J25" i="3" s="1"/>
  <c r="I24" i="3"/>
  <c r="J24" i="3" s="1"/>
  <c r="I23" i="3"/>
  <c r="J23" i="3" s="1"/>
  <c r="I22" i="3"/>
  <c r="J22" i="3" s="1"/>
  <c r="I21" i="3"/>
  <c r="J21" i="3" s="1"/>
  <c r="I20" i="3"/>
  <c r="J20" i="3" s="1"/>
  <c r="I19" i="3"/>
  <c r="J19" i="3" s="1"/>
  <c r="I18" i="3"/>
  <c r="I17" i="3"/>
  <c r="J17" i="3" s="1"/>
  <c r="I16" i="3"/>
  <c r="I15" i="3"/>
  <c r="J15" i="3" s="1"/>
  <c r="I14" i="3"/>
  <c r="J14" i="3" s="1"/>
  <c r="I13" i="3"/>
  <c r="J13" i="3" s="1"/>
  <c r="I12" i="3"/>
  <c r="J12" i="3" s="1"/>
  <c r="I11" i="3"/>
  <c r="J11" i="3" s="1"/>
  <c r="I10" i="3"/>
  <c r="I9" i="3"/>
  <c r="J9" i="3" s="1"/>
  <c r="I8" i="3"/>
  <c r="J8" i="3" l="1"/>
  <c r="W8" i="3" s="1"/>
  <c r="I29" i="3"/>
  <c r="Y26" i="3"/>
  <c r="X26" i="3"/>
  <c r="W26" i="3"/>
  <c r="W25" i="3"/>
  <c r="Y25" i="3"/>
  <c r="X25" i="3"/>
  <c r="Y24" i="3"/>
  <c r="W24" i="3"/>
  <c r="X24" i="3"/>
  <c r="X23" i="3"/>
  <c r="Y23" i="3"/>
  <c r="W23" i="3"/>
  <c r="W22" i="3"/>
  <c r="Y22" i="3"/>
  <c r="X22" i="3"/>
  <c r="X21" i="3"/>
  <c r="W21" i="3"/>
  <c r="Y21" i="3"/>
  <c r="X20" i="3"/>
  <c r="W20" i="3"/>
  <c r="Y20" i="3"/>
  <c r="Y19" i="3"/>
  <c r="X19" i="3"/>
  <c r="W19" i="3"/>
  <c r="Y17" i="3"/>
  <c r="W17" i="3"/>
  <c r="X17" i="3"/>
  <c r="W15" i="3"/>
  <c r="Y15" i="3"/>
  <c r="X15" i="3"/>
  <c r="X14" i="3"/>
  <c r="Y14" i="3"/>
  <c r="W14" i="3"/>
  <c r="Y13" i="3"/>
  <c r="X13" i="3"/>
  <c r="W13" i="3"/>
  <c r="Y12" i="3"/>
  <c r="X12" i="3"/>
  <c r="W12" i="3"/>
  <c r="W11" i="3"/>
  <c r="X11" i="3"/>
  <c r="Y11" i="3"/>
  <c r="Y9" i="3"/>
  <c r="W9" i="3"/>
  <c r="X9" i="3"/>
  <c r="J16" i="3"/>
  <c r="J18" i="3"/>
  <c r="J10" i="3"/>
  <c r="Z23" i="3" l="1"/>
  <c r="AC23" i="3" s="1"/>
  <c r="Z14" i="3"/>
  <c r="AC14" i="3" s="1"/>
  <c r="AD14" i="3" s="1"/>
  <c r="X8" i="3"/>
  <c r="Y8" i="3"/>
  <c r="Z8" i="3" s="1"/>
  <c r="AC8" i="3" s="1"/>
  <c r="J29" i="3"/>
  <c r="Z25" i="3"/>
  <c r="AC25" i="3" s="1"/>
  <c r="AD25" i="3" s="1"/>
  <c r="Z24" i="3"/>
  <c r="AC24" i="3" s="1"/>
  <c r="AD24" i="3" s="1"/>
  <c r="Z20" i="3"/>
  <c r="AC20" i="3" s="1"/>
  <c r="AD20" i="3" s="1"/>
  <c r="X16" i="3"/>
  <c r="W16" i="3"/>
  <c r="Y16" i="3"/>
  <c r="Y18" i="3"/>
  <c r="X18" i="3"/>
  <c r="W18" i="3"/>
  <c r="Y10" i="3"/>
  <c r="X10" i="3"/>
  <c r="W10" i="3"/>
  <c r="Z15" i="3"/>
  <c r="AC15" i="3" s="1"/>
  <c r="Z26" i="3"/>
  <c r="AC26" i="3" s="1"/>
  <c r="AD26" i="3" s="1"/>
  <c r="Z11" i="3"/>
  <c r="AC11" i="3" s="1"/>
  <c r="Z9" i="3"/>
  <c r="AC9" i="3" s="1"/>
  <c r="Z17" i="3"/>
  <c r="AC17" i="3" s="1"/>
  <c r="AD17" i="3" s="1"/>
  <c r="Z22" i="3"/>
  <c r="AC22" i="3" s="1"/>
  <c r="AD22" i="3" s="1"/>
  <c r="Z27" i="3"/>
  <c r="AC27" i="3" s="1"/>
  <c r="AD27" i="3" s="1"/>
  <c r="Z12" i="3"/>
  <c r="AC12" i="3" s="1"/>
  <c r="Z19" i="3"/>
  <c r="AC19" i="3" s="1"/>
  <c r="AD19" i="3" s="1"/>
  <c r="Z13" i="3"/>
  <c r="AC13" i="3" s="1"/>
  <c r="AD13" i="3" s="1"/>
  <c r="Z21" i="3"/>
  <c r="AC21" i="3" s="1"/>
  <c r="AD21" i="3" s="1"/>
  <c r="AA23" i="3" l="1"/>
  <c r="AB23" i="3" s="1"/>
  <c r="AD23" i="3"/>
  <c r="AA8" i="3"/>
  <c r="AD8" i="3"/>
  <c r="AA15" i="3"/>
  <c r="AD15" i="3"/>
  <c r="AA11" i="3"/>
  <c r="AD11" i="3"/>
  <c r="AA9" i="3"/>
  <c r="AD9" i="3"/>
  <c r="AA12" i="3"/>
  <c r="AD12" i="3"/>
  <c r="Z10" i="3"/>
  <c r="AC10" i="3" s="1"/>
  <c r="AA25" i="3"/>
  <c r="AB25" i="3" s="1"/>
  <c r="AA24" i="3"/>
  <c r="AB24" i="3" s="1"/>
  <c r="AA20" i="3"/>
  <c r="AB20" i="3" s="1"/>
  <c r="AA14" i="3"/>
  <c r="AB14" i="3" s="1"/>
  <c r="Z18" i="3"/>
  <c r="AC18" i="3" s="1"/>
  <c r="AD18" i="3" s="1"/>
  <c r="Z16" i="3"/>
  <c r="AC16" i="3" s="1"/>
  <c r="AD16" i="3" s="1"/>
  <c r="Z7" i="3"/>
  <c r="AC7" i="3" s="1"/>
  <c r="AD7" i="3" s="1"/>
  <c r="AA22" i="3"/>
  <c r="AB22" i="3" s="1"/>
  <c r="AA21" i="3"/>
  <c r="AB21" i="3" s="1"/>
  <c r="AA27" i="3"/>
  <c r="AB27" i="3" s="1"/>
  <c r="AA17" i="3"/>
  <c r="AB17" i="3" s="1"/>
  <c r="AA26" i="3"/>
  <c r="AB26" i="3" s="1"/>
  <c r="AA13" i="3"/>
  <c r="AB13" i="3" s="1"/>
  <c r="AA19" i="3"/>
  <c r="AB19" i="3" s="1"/>
  <c r="AA10" i="3" l="1"/>
  <c r="AD10" i="3"/>
  <c r="AD29" i="3" s="1"/>
  <c r="AC29" i="3"/>
  <c r="AA7" i="3"/>
  <c r="AA18" i="3"/>
  <c r="AB18" i="3" s="1"/>
  <c r="AA16" i="3"/>
  <c r="AB16" i="3" s="1"/>
</calcChain>
</file>

<file path=xl/sharedStrings.xml><?xml version="1.0" encoding="utf-8"?>
<sst xmlns="http://schemas.openxmlformats.org/spreadsheetml/2006/main" count="2884" uniqueCount="589">
  <si>
    <t xml:space="preserve">SECRETARIA DE GOBIERNO                                                                                                                                                                                                                                                                                                                                                                                              ALCALDIA LOCAL DE CUIDAD BOLIVAR </t>
  </si>
  <si>
    <t>ITEM</t>
  </si>
  <si>
    <t>DESCRIPCIÓN / ESPECIFICACIÓN TÉCNICA</t>
  </si>
  <si>
    <t>UNIDAD DE MEDIDA</t>
  </si>
  <si>
    <t>VALOR TOTAL IVA INCLUIDO</t>
  </si>
  <si>
    <t>NISSAN FRONTIER DIESEL 4X4 (2014) COSTOS DE MANO DE OBRA PARA MANTENIMIENTO PREVENTIVO Y CORRECTIVO DE VEHICULOS LIVIANOS</t>
  </si>
  <si>
    <t>Cambio de aceite y filtros</t>
  </si>
  <si>
    <t>UN</t>
  </si>
  <si>
    <t>1,00</t>
  </si>
  <si>
    <t>Cambio o complemento de aceite de transmision</t>
  </si>
  <si>
    <t xml:space="preserve">Mantenimiento suspension ( Rodamientos, terminales, bujes, hojas, amortiguadores ) </t>
  </si>
  <si>
    <t>Cambio de amortiguadores</t>
  </si>
  <si>
    <t>Revision y mantenimiento sin desmonte de la caja de direccion</t>
  </si>
  <si>
    <t>Revision y Reparacion de la caja de direccion</t>
  </si>
  <si>
    <t>Cambio o reparacion de axiales y / o terminales</t>
  </si>
  <si>
    <t>Reparacion o cambio de bujes, crucetas y / o sinfin</t>
  </si>
  <si>
    <t>Cambio de pastillas o bandas delanteras y/o traseras</t>
  </si>
  <si>
    <t>Cambio de empaquetaduras de cilindro</t>
  </si>
  <si>
    <t>Revision general del sistema de frenos</t>
  </si>
  <si>
    <t>Rectificar campana</t>
  </si>
  <si>
    <t>Engrase de rodamientos</t>
  </si>
  <si>
    <t>Mantenimiento de freno de mano</t>
  </si>
  <si>
    <t>Cambio de kit de embrague ( prensa, disco y balinera )</t>
  </si>
  <si>
    <t>Graduacion del embrague</t>
  </si>
  <si>
    <t>Mantenimiento preventivo de control de cambios (Bujes, pines, accesorios, aceite y engrase )</t>
  </si>
  <si>
    <t>Reparacion parcial o total de caja ( Incluye desmontaje y montaje )</t>
  </si>
  <si>
    <t>Cambio de retenedores de la caja de velocidades</t>
  </si>
  <si>
    <t>Sincronizacion ( Lavado de inyectores, calibrar valvulas,cambio bujias, revision filtros)</t>
  </si>
  <si>
    <t>Reparacion general de motor</t>
  </si>
  <si>
    <t>Revision sistema de inyeccion sin desmontar</t>
  </si>
  <si>
    <t>Reparacion bomba de inyeccion</t>
  </si>
  <si>
    <t>Cambio de empaque culata</t>
  </si>
  <si>
    <t>Cambio de empaque carter</t>
  </si>
  <si>
    <t>Cambio retenedor Damper</t>
  </si>
  <si>
    <t>Cambio de correas</t>
  </si>
  <si>
    <t>Cambio de correa de reparticion</t>
  </si>
  <si>
    <t>Servicio de scaner</t>
  </si>
  <si>
    <t>Revision motor de arranque</t>
  </si>
  <si>
    <t>Reparacion motor de arranque</t>
  </si>
  <si>
    <t>Revision de alternador</t>
  </si>
  <si>
    <t>Reparacion de alternador</t>
  </si>
  <si>
    <t>Mantenimiento de radiador</t>
  </si>
  <si>
    <t>Cambio de ductos y abrazaderas</t>
  </si>
  <si>
    <t>Revision bomba de agua</t>
  </si>
  <si>
    <t>Cambio bomba de agua</t>
  </si>
  <si>
    <t>Recarga de aire acondicionado</t>
  </si>
  <si>
    <t>Revision general de aire acondicionado</t>
  </si>
  <si>
    <t>Revision compresor</t>
  </si>
  <si>
    <t>Revision parcial subsistema electrico ( falla puntual )</t>
  </si>
  <si>
    <t>Instalacion total de sistema de corriente</t>
  </si>
  <si>
    <t>Servicio de rotación de llantas</t>
  </si>
  <si>
    <t>Servicio de latoneria y pintura por pieza ( Capo, puerta, guardabarro, bomper )</t>
  </si>
  <si>
    <t>Servicio de cambio de vidrios</t>
  </si>
  <si>
    <t>Servicio de tapizado parcial o por pieza</t>
  </si>
  <si>
    <t>Alistamiento para revision tecnicomecanica</t>
  </si>
  <si>
    <t>NISSAN FRONTIER DIESEL 4X4 (2014) CONSUMIBLES PARA MANTENIMIENTO CORRECTIVO LIVIANOS</t>
  </si>
  <si>
    <t>TOTAL</t>
  </si>
  <si>
    <t>Muelles</t>
  </si>
  <si>
    <t>Bujes</t>
  </si>
  <si>
    <t>Terminales</t>
  </si>
  <si>
    <t>Barra estabilizadora</t>
  </si>
  <si>
    <t>Soporte de motor</t>
  </si>
  <si>
    <t>Frenos de disco ( pastillas )</t>
  </si>
  <si>
    <t>Frenos de banda</t>
  </si>
  <si>
    <t>Llantas 215/65/R16</t>
  </si>
  <si>
    <t>Bomper</t>
  </si>
  <si>
    <t>Alternador</t>
  </si>
  <si>
    <t>Espejo lateral</t>
  </si>
  <si>
    <t xml:space="preserve">Stops </t>
  </si>
  <si>
    <t>Unidad o farola</t>
  </si>
  <si>
    <t>Instalacion de alta</t>
  </si>
  <si>
    <t>Bujias</t>
  </si>
  <si>
    <t>Bombillo de un filamento</t>
  </si>
  <si>
    <t>Bombillo doble filamento</t>
  </si>
  <si>
    <t>Bombillo lámpara exploradora</t>
  </si>
  <si>
    <t>Motor de arranque</t>
  </si>
  <si>
    <t>Bujes de arranque</t>
  </si>
  <si>
    <t>Escobillas de arranque</t>
  </si>
  <si>
    <t>Automatico del arranque</t>
  </si>
  <si>
    <t>Correa de reparticion</t>
  </si>
  <si>
    <t>Correa de aire acondicionado</t>
  </si>
  <si>
    <t>Inyectores</t>
  </si>
  <si>
    <t>Bomba de inyeccion</t>
  </si>
  <si>
    <t>Kit bomba de inyeccion ( Empaquetadura, bomba de transferencia, valvula reguladora, rodillos y pasadores,boton de altura, rectificar cabezal)</t>
  </si>
  <si>
    <t>Mangueras radiador</t>
  </si>
  <si>
    <t>Empaquetadura motor</t>
  </si>
  <si>
    <t>Valvulas</t>
  </si>
  <si>
    <t>Anillos motor</t>
  </si>
  <si>
    <t>Bielas motor</t>
  </si>
  <si>
    <t>Piston motor</t>
  </si>
  <si>
    <t>Empaquetadura de caja</t>
  </si>
  <si>
    <t>Retenedor de caja</t>
  </si>
  <si>
    <t>Rodillo de caja</t>
  </si>
  <si>
    <t>Disco clutch</t>
  </si>
  <si>
    <t>Prensa clutch</t>
  </si>
  <si>
    <t>Balinera Clutch</t>
  </si>
  <si>
    <t>Turbo</t>
  </si>
  <si>
    <t>Gato Zorra 2 Toneladas</t>
  </si>
  <si>
    <t>Radiador</t>
  </si>
  <si>
    <t>Vidrio panoramico</t>
  </si>
  <si>
    <t>Vidrio lateral</t>
  </si>
  <si>
    <t>Filtro de combustible</t>
  </si>
  <si>
    <t>Filtro de aire</t>
  </si>
  <si>
    <t>Filtro de aceite</t>
  </si>
  <si>
    <t>Bujes de suspensión</t>
  </si>
  <si>
    <t>Consumibles varios botiquin basico</t>
  </si>
  <si>
    <t>NISSAN XTRAIL (2014) COSTOS DE MANO DE OBRA PARA MANTENIMIENTO PREVENTIVO Y CORRECTIVO DE VEHICULOS LIVIANOS</t>
  </si>
  <si>
    <t>Revision general  del sistema de frenos</t>
  </si>
  <si>
    <t>Servicio de latoneria y pintura por pieza ( Capo, puerta, guardabarro )</t>
  </si>
  <si>
    <t>NISSAN XTRAIL (2014) CONSUMIBLES PARA MANTENIMIENTO CORRECTIVO LIVIANOS</t>
  </si>
  <si>
    <t>Amortiguadores</t>
  </si>
  <si>
    <t>Llantas</t>
  </si>
  <si>
    <t>NISSAN XTRAIL (2014) CONSUMIBLES PARA MANTENIMIENTO PREVENTIVO LIVIANOS</t>
  </si>
  <si>
    <t>NISSAN URVAN (2014) COSTOS DE MANO DE OBRA PARA MANTENIMIENTO PREVENTIVO Y CORRECTIVO DE VEHICULOS LIVIANOS</t>
  </si>
  <si>
    <t xml:space="preserve">Llantas 215/75/R15 </t>
  </si>
  <si>
    <t>NISSAN URVAN (2014) CONSUMIBLES PARA MANTENIMIENTO PREVENTIVO LIVIANOS</t>
  </si>
  <si>
    <t>NISSAN FRONTIER DIESEL 4X4 (2018) COSTOS DE MANO DE OBRA PARA MANTENIMIENTO PREVENTIVO Y CORRECTIVO DE VEHICULOS LIVIANOS</t>
  </si>
  <si>
    <t>Rectificacion del volante de la caja</t>
  </si>
  <si>
    <t>Servicio de latoneria y pintura por pieza ( Capo, puerta, guardabarro, tapa trasera, guarda fango etc)</t>
  </si>
  <si>
    <t>NISSAN FRONTIER DIESEL 4X4 (2018) CONSUMIBLES PARA MANTENIMIENTO CORRECTIVO LIVIANOS</t>
  </si>
  <si>
    <t>Juego de pastillas de freno delanteras</t>
  </si>
  <si>
    <t>JUEGO</t>
  </si>
  <si>
    <t>Llantas 265/60/R18</t>
  </si>
  <si>
    <t>Bomba embrague</t>
  </si>
  <si>
    <t>Filtro Trampa</t>
  </si>
  <si>
    <t>Kit Consumibles varios botiquin basico</t>
  </si>
  <si>
    <t xml:space="preserve">TOTAL </t>
  </si>
  <si>
    <t>COSTOS DE MANO DE OBRA PARA MANTENIMIENTO PREVENTIVO Y CORRECTIVO DE VOLQUETAS HINO FM1JLUD y MERCEDES BENZ ATEGO</t>
  </si>
  <si>
    <t xml:space="preserve">Revision general o cambio de repuestos por cada punta de eje.   </t>
  </si>
  <si>
    <t>Reparacion y desmonte de la caja de cambios</t>
  </si>
  <si>
    <t>Reparacion y desmonte de la caja de direccion</t>
  </si>
  <si>
    <t>Cambio de pastillas o bandas por cada llanta</t>
  </si>
  <si>
    <t xml:space="preserve">Cambio de empaquetaduras de cilindro </t>
  </si>
  <si>
    <t>Engrase de rodamientos por llanta</t>
  </si>
  <si>
    <t>Sincronizacion (Calibrar valvulas, limpiar inyectores,cambio filtro combustible )</t>
  </si>
  <si>
    <t>Rectificar Culata</t>
  </si>
  <si>
    <t>Revision general sistema electrico</t>
  </si>
  <si>
    <t>CONSUMIBLES PARA MANTENIMIENTO PREVENTIVO VOLQUETAS DE VOLQUETAS VOLQUETAS HINO FM1JLUD y MERCEDES BENZ ATEGO</t>
  </si>
  <si>
    <t>Filtro hidraulico</t>
  </si>
  <si>
    <t>Vaso filtro de combustible</t>
  </si>
  <si>
    <t>Separador de agua</t>
  </si>
  <si>
    <t>1 galon de Liquido refrigerante</t>
  </si>
  <si>
    <t>tarro de una libra de Grasa rodamientos</t>
  </si>
  <si>
    <t>Juego de asbestos de freno</t>
  </si>
  <si>
    <t>Consumibles varios botiquin</t>
  </si>
  <si>
    <t>CONSUMIBLES PARA MANTENIMIENTO CORRECTIVO DE VOLQUETAS MERCEDES BENZ ATEGO</t>
  </si>
  <si>
    <t xml:space="preserve">Llantas ( Atego R22) </t>
  </si>
  <si>
    <t>Llantas ( Atego R22) Tracción</t>
  </si>
  <si>
    <t>kit Compresor (anillos, piston, viela, bloque, empaques)</t>
  </si>
  <si>
    <t>kit transmision (Corona, speed y rodamientos)</t>
  </si>
  <si>
    <t>Unidad o faro</t>
  </si>
  <si>
    <t>Bombillo Stop</t>
  </si>
  <si>
    <t>Bombillo reversa</t>
  </si>
  <si>
    <t>Kit motor</t>
  </si>
  <si>
    <t>Cigüeñal</t>
  </si>
  <si>
    <t>Eje de levas</t>
  </si>
  <si>
    <t>Pitos</t>
  </si>
  <si>
    <t>Hoja para muelle trasero</t>
  </si>
  <si>
    <t>Hoja para muelle delantero</t>
  </si>
  <si>
    <t>Chapetas</t>
  </si>
  <si>
    <t>Planchuela</t>
  </si>
  <si>
    <t>Campanas</t>
  </si>
  <si>
    <t>Rodajas</t>
  </si>
  <si>
    <t>Retenedores</t>
  </si>
  <si>
    <t>Eje trasero</t>
  </si>
  <si>
    <t>Kit embrague</t>
  </si>
  <si>
    <t>Espejos</t>
  </si>
  <si>
    <t>Bomba sistema elevacion volco</t>
  </si>
  <si>
    <t xml:space="preserve">Acoples </t>
  </si>
  <si>
    <t>Insertos</t>
  </si>
  <si>
    <t>Esparragos</t>
  </si>
  <si>
    <t>CONSUMIBLES PARA MANTENIMIENTO CORRECTIVO DE VOLQUETAS HINO VOLQUETAS HINO FM1JLUD</t>
  </si>
  <si>
    <t xml:space="preserve">Llantas ( R22) </t>
  </si>
  <si>
    <t>Llantas ( R22) Tracción</t>
  </si>
  <si>
    <t>Bomba de direccion</t>
  </si>
  <si>
    <t>Radiador Motor</t>
  </si>
  <si>
    <t>COSTO MANO DE OBRA PARA MTTO PREVENTIVO DE MAQUINARIA AMARILLA PARA 1000 HORAS</t>
  </si>
  <si>
    <t>RETROEXCAVADORA B95 NEW HOLLAND / SN 580 CASE</t>
  </si>
  <si>
    <t>VIBROCOMPACTADOR DYNAPAC CA 150 / SV 212 CASE</t>
  </si>
  <si>
    <t>MINI- CARGADOR L-175 NEW HOLLAND / SR 220 CASE</t>
  </si>
  <si>
    <t>MOTONIVELADORA RG 140B NEW HOLLAND / 865 B CASE</t>
  </si>
  <si>
    <t>COSTO MANO DE OBRA PARA MTTO PREVENTIVO DE MAQUINARIA AMARILLA PARA 250 HORAS</t>
  </si>
  <si>
    <t>COSTO MANO DE OBRA PARA MANTENIMIENTO CORRECTIVO DE MAQUINARIA AMARILLA: 
RETROEXCAVADORA, VIBROCOMPACTADOR, MINICARGADOR, MOTONIVELADORA</t>
  </si>
  <si>
    <t>Ajuste juego de balancines</t>
  </si>
  <si>
    <t>Reconstruccion cuchara completa soporte para dientes del Bomm Retroexcavadora</t>
  </si>
  <si>
    <t>Cambio correa motor</t>
  </si>
  <si>
    <t>Cambio correa motor bomba de agua - alternador</t>
  </si>
  <si>
    <t>Cambio correa compresor</t>
  </si>
  <si>
    <t>Carga de bateria</t>
  </si>
  <si>
    <t xml:space="preserve">Reparacion alternador </t>
  </si>
  <si>
    <t xml:space="preserve">Reparacion motor de arranque </t>
  </si>
  <si>
    <t>Bajar radiador para mantenimi.</t>
  </si>
  <si>
    <t>Calibracion de inyectores</t>
  </si>
  <si>
    <t>Cambio asbestos circulo horizontales externos</t>
  </si>
  <si>
    <t>Cambio asbestos circulo horizontales internos</t>
  </si>
  <si>
    <t>Cambio asbestos circulo verticales internos</t>
  </si>
  <si>
    <t>Bajar turbo para reparación</t>
  </si>
  <si>
    <t>Reparación bomba de inyección</t>
  </si>
  <si>
    <t>Mantenimiento bomba de dirección</t>
  </si>
  <si>
    <t>Mantenimiento bomba auxiliar</t>
  </si>
  <si>
    <t>Mantenimiento bomba hidraulica auxiliar de los mandos</t>
  </si>
  <si>
    <t>Mantenimiento bomba electrica</t>
  </si>
  <si>
    <t>Arreglo motor solo mano de obra sin procesos indirectos</t>
  </si>
  <si>
    <t>Cambio empaquetadura cilindros hidraulicos</t>
  </si>
  <si>
    <t>Cambio Manguera hidraulica alta presion</t>
  </si>
  <si>
    <t>Desmonte y montaje de cilindros hidraulicos (incluyendo los pasadores que se requieran en el montaje)</t>
  </si>
  <si>
    <t>Rectificada por cilindro (camisa)</t>
  </si>
  <si>
    <t>Rectificada por cilindro (Vastago)</t>
  </si>
  <si>
    <t>Ajuste de tornamesa</t>
  </si>
  <si>
    <t>Revision de sistema electrico</t>
  </si>
  <si>
    <t>Revision de sistema de frenos</t>
  </si>
  <si>
    <t>Cambio de pasador y bujes x Unidad</t>
  </si>
  <si>
    <t>Cambio de cuchilla</t>
  </si>
  <si>
    <t>Cambio de aceite hidraulico</t>
  </si>
  <si>
    <t>CONSUMIBLES PREVENTIVOS DE MAQUINARIA AMARILLA: RETROEXCAVADORA, VIBROCOMPACTADOR, MINICARGADOR, MOTONIVELADORA</t>
  </si>
  <si>
    <t>Filtro de combustible separador</t>
  </si>
  <si>
    <t>Filtro de aire primario</t>
  </si>
  <si>
    <t>Filtro servo</t>
  </si>
  <si>
    <t>Filtro piloto</t>
  </si>
  <si>
    <t>Filtro de aceite motor</t>
  </si>
  <si>
    <t>Filtro de hidraulico</t>
  </si>
  <si>
    <t>Filtro de linea combustible</t>
  </si>
  <si>
    <t>Filtro de hidraulico transmision</t>
  </si>
  <si>
    <t>Aditivo para diferencial</t>
  </si>
  <si>
    <t>Manguera hidraulica alta presion con racores ( Largo: Hasta 1m)</t>
  </si>
  <si>
    <t>Manguera hidraulica alta presion con racores ( Largo: Hasta 1,5m)</t>
  </si>
  <si>
    <t>Manguera hidraulica alta presion con racores ( Largo: Hasta 2,0m)</t>
  </si>
  <si>
    <t>Llantas traseras retroescavadora RETROCARGADOR B95 NEW HOLLAND / 580 SN CASE</t>
  </si>
  <si>
    <t>Llantas delanteras retroescavadora y Minicargador 580 SN CASE, SR 220 CASE</t>
  </si>
  <si>
    <t>Llantas motoniveladora RG 140B NEW HOLLAND / 865 B CASE</t>
  </si>
  <si>
    <t>Llantas vibrocompactador SV 212 CASE</t>
  </si>
  <si>
    <t>Llantas vibrocompactador DYNAPAC CA 150</t>
  </si>
  <si>
    <t>CONSUMIBLES MAQUINARIA AMARILLA:  MOTONIVELADORA RG 140B NEW HOLLAND / 865 B CASE</t>
  </si>
  <si>
    <t>Cuchilla trabajo pesado</t>
  </si>
  <si>
    <t xml:space="preserve">Tornillo cuchillas </t>
  </si>
  <si>
    <t>Sobreesquinera</t>
  </si>
  <si>
    <t>Tuerca sobreequinera</t>
  </si>
  <si>
    <t>Puntas o dientes de Ripper y/o escarificadora</t>
  </si>
  <si>
    <t>Base de Ripper y/o escarificadora</t>
  </si>
  <si>
    <t>Kit de ajuste correderra cuchilla</t>
  </si>
  <si>
    <t>Terminal de direccion</t>
  </si>
  <si>
    <t>CONSUMIBLES MAQUINARIA AMARILLA: RETROCARGADOR B95 NEW HOLLAND / 580 SN CASE</t>
  </si>
  <si>
    <t>Diente retrocargador</t>
  </si>
  <si>
    <t>Pasador diente</t>
  </si>
  <si>
    <t>Kit sellos cilindro arrastre (empaquetadura)</t>
  </si>
  <si>
    <t>Kit sellos levant frontal (empaquetadura)</t>
  </si>
  <si>
    <t>Kit sellos cilindro boom (empaquetadura)</t>
  </si>
  <si>
    <t>Kit sellos cilindro gato estabilizador (empaquetadura)</t>
  </si>
  <si>
    <t>Terminales de dirección</t>
  </si>
  <si>
    <t>Rotula de dirección</t>
  </si>
  <si>
    <t>Cuchilla de frontal</t>
  </si>
  <si>
    <t>Cruceta</t>
  </si>
  <si>
    <t>Dientes de valde</t>
  </si>
  <si>
    <t>Tornillo dientes de valde</t>
  </si>
  <si>
    <t>CONSUMIBLES MAQUINARIA AMARILLA: VIBROCOMPACTADOR DYNAPAC CA 150 / SV 212 CASE</t>
  </si>
  <si>
    <t>CONSUMIBLES MAQUINARIA AMARILLA: MINICARGADOR  L-175 NEW HOLLAND / SR 220 CASE</t>
  </si>
  <si>
    <t>Cuchilla frontal</t>
  </si>
  <si>
    <t>Kit sellos cilindro balde</t>
  </si>
  <si>
    <t>Kit sellos cilindro boom</t>
  </si>
  <si>
    <t>Bomba electrica combustible</t>
  </si>
  <si>
    <t xml:space="preserve">Reconstrucción de bases de balde con, instalacion de incetos y reguerzos del asiento del balde </t>
  </si>
  <si>
    <t xml:space="preserve">Suministro e instalacion  de pasador de enganche </t>
  </si>
  <si>
    <t>INSUMOS</t>
  </si>
  <si>
    <t>ACEITE PARA MOTOR DIESEL 15W40</t>
  </si>
  <si>
    <t>CUARTO</t>
  </si>
  <si>
    <t>ACEITE PARA MOTOR GASOLINA 20W50</t>
  </si>
  <si>
    <t>ACEITE PARA MOTOR DIESEL MOBIL DELVACK 1350</t>
  </si>
  <si>
    <t>ACEITE HIDRAULICO</t>
  </si>
  <si>
    <t>VALVULINA PARA TRANSMISION</t>
  </si>
  <si>
    <t>ACEITE DIFERENCIAL FRENOS MAQUINARIA AMARILLA</t>
  </si>
  <si>
    <t>LIQUIDO DE FRENOS VEHICULOS</t>
  </si>
  <si>
    <t>REFIGERANTE</t>
  </si>
  <si>
    <t>GALON</t>
  </si>
  <si>
    <t>GRASA RODAMIENTOS</t>
  </si>
  <si>
    <t>LIBRA</t>
  </si>
  <si>
    <t>BATERIA 4D</t>
  </si>
  <si>
    <t>UNIDAD</t>
  </si>
  <si>
    <t>BATERIA 31H-1250</t>
  </si>
  <si>
    <t>BATERIA CAJA PEQUEÑA 900</t>
  </si>
  <si>
    <t>PLUMILLAS LIMPIABRISAS (14" HASTA 24")</t>
  </si>
  <si>
    <t>RTM Y EC LIVIANO</t>
  </si>
  <si>
    <t>RTM Y EC PESADO</t>
  </si>
  <si>
    <t>RECARGA EXTINTOR</t>
  </si>
  <si>
    <t xml:space="preserve">ENGRASE </t>
  </si>
  <si>
    <t xml:space="preserve">DESPINCHADA CON PARCHE RADIAL </t>
  </si>
  <si>
    <t>KIT DE CARRETERA PARA VEHICULOS LIVIANOS</t>
  </si>
  <si>
    <t>KIT PARA DESPINCHAR LLANTAS SELLOMATIC</t>
  </si>
  <si>
    <t>TACOS DE DESPINCHE SELLO MATIC 20 cm</t>
  </si>
  <si>
    <t>ENERGYFULL ERIK CRESPO SAS  NIT:  901817116-1</t>
  </si>
  <si>
    <t>SELLOS HIDRAULICOS DE COLOMBIA SAS    NIT:901033916-1</t>
  </si>
  <si>
    <t>ANALISIS COTIZACIONES</t>
  </si>
  <si>
    <t xml:space="preserve">RESULTADO  DEL ANALISIS </t>
  </si>
  <si>
    <t xml:space="preserve">MEDIANA (Unitario) </t>
  </si>
  <si>
    <t>PROMEDIO (Unitario)</t>
  </si>
  <si>
    <t>DESVIACIÓN ESTÁNDAR (Unitario)</t>
  </si>
  <si>
    <t>DISPERCIÓN PRECIOS (Promedio)</t>
  </si>
  <si>
    <t xml:space="preserve">OBSERVACIONES </t>
  </si>
  <si>
    <t>SE TOMA EL PROMEDIO COMO MEDIDA DE TENDENCIA CENTRAL PARA EL CALCULO..</t>
  </si>
  <si>
    <t>SE TOMA EL PROMEDIO COMO MEDIDA DE TENDENCIA CENTRAL PARA EL CALCULO.</t>
  </si>
  <si>
    <t>SE TOMA LA MEDIANA COMO MEDIDA DE TENDENCIA CENTRAL PARA EL CALCULO.</t>
  </si>
  <si>
    <t>SE TOMA EL PROMEDIO COMO MEDIDA DE TENDENCIA CENTRAL PARA EL CALCULO</t>
  </si>
  <si>
    <t>SE TOMA LA MEDIANA COMO MEDIDA DE TENDENCIA CENTRAL PARA EL CALCULO</t>
  </si>
  <si>
    <t>SE TOMA LA MEDIANA COMO MEDIDA DE TENDENCIA CENTRAL PARA EL CALCULO..</t>
  </si>
  <si>
    <t xml:space="preserve">CANTIDAD </t>
  </si>
  <si>
    <t>CANTIDAD</t>
  </si>
  <si>
    <t>OILMEC                     
   NIT. 901.152.243-3</t>
  </si>
  <si>
    <t>IMPORMOTORS   
NIT: 901910640-7</t>
  </si>
  <si>
    <t>HYDRAULICAS S.A.S       
NT: 901910640-7</t>
  </si>
  <si>
    <t>VALOR UNITARIO IVA INCLUIDO + IPC (5,1%)</t>
  </si>
  <si>
    <t>VALOR UNITARIO ANTESDE IMPUESTO (IVAY/O INC)</t>
  </si>
  <si>
    <t>VALOR IVA Y/O INC</t>
  </si>
  <si>
    <t>ARREGLO Y SOLDADURA DEL EXOSTO</t>
  </si>
  <si>
    <t xml:space="preserve">Reparacion de un inyector </t>
  </si>
  <si>
    <t xml:space="preserve">Mantenimiento del catalizador y arreglo del exosto </t>
  </si>
  <si>
    <t xml:space="preserve">Rectificacion de disco </t>
  </si>
  <si>
    <t xml:space="preserve">reparacion de arnes electrico de motor y cabina </t>
  </si>
  <si>
    <t>PRUEBA DEL RIEL</t>
  </si>
  <si>
    <t>CAMBIO DE TOBERAS Y CALIBRACION</t>
  </si>
  <si>
    <t>SUMINISTRO  DE PERA DE TEMPERATURA</t>
  </si>
  <si>
    <t>SUMINISTRO DE ENFRIADOR</t>
  </si>
  <si>
    <t xml:space="preserve">suministro e instalacion de turbo </t>
  </si>
  <si>
    <t xml:space="preserve">Suministro de bujias de precalentamiento </t>
  </si>
  <si>
    <t xml:space="preserve">suministro de sensor de presion de riel </t>
  </si>
  <si>
    <t xml:space="preserve">Suministro e instalacion de pitos </t>
  </si>
  <si>
    <t xml:space="preserve">Suministro y cambio de balizas </t>
  </si>
  <si>
    <t>SUMINISTRO DE ARRANQUE</t>
  </si>
  <si>
    <t>Suministro e instalacion de tanque de agua aux.</t>
  </si>
  <si>
    <t>Suministro e instalacion de tapa de radiador</t>
  </si>
  <si>
    <t>Suministro e instalacion de termostatos</t>
  </si>
  <si>
    <t>Suministro e instalacion de un housing completo</t>
  </si>
  <si>
    <t xml:space="preserve">mano de obra ajuste de housin, frenos traseros y transmision </t>
  </si>
  <si>
    <t>Arreglo de guaya para el freno</t>
  </si>
  <si>
    <t xml:space="preserve">suministro de eje trasero </t>
  </si>
  <si>
    <t>suministro de transmision</t>
  </si>
  <si>
    <t>Suministro e instalacion de bomba principal de freno</t>
  </si>
  <si>
    <t>Suministro e instalacion de discos delanteros</t>
  </si>
  <si>
    <t xml:space="preserve">reparacion general del turbo </t>
  </si>
  <si>
    <t>MANTENIMIENTO DE SISTEMA DE ADMISION</t>
  </si>
  <si>
    <t>ARREGLO DEL PEDAL</t>
  </si>
  <si>
    <t>ALINEACION</t>
  </si>
  <si>
    <t>Alineacion y graduacion</t>
  </si>
  <si>
    <t>Arreglo radio</t>
  </si>
  <si>
    <t>EMPAQUE DE TAPA VALVULAS</t>
  </si>
  <si>
    <t xml:space="preserve">Suministro y cambio de retenedor de cigüeñal </t>
  </si>
  <si>
    <t>ORQUILLA</t>
  </si>
  <si>
    <t>SOPORTE DEL KARDAN</t>
  </si>
  <si>
    <t>SUMINISTRO DE ROTULAS INFERIORES</t>
  </si>
  <si>
    <t>SUMINISTRO DE ROTULAS SUPERIORES CON TORNO</t>
  </si>
  <si>
    <t>kit de bombas de embrague (Aux y principal)</t>
  </si>
  <si>
    <t>Instalacion Tanque Superior de Radiador</t>
  </si>
  <si>
    <t>Alistamiento RTM</t>
  </si>
  <si>
    <t>Instalacion Diafragma del Freno</t>
  </si>
  <si>
    <t>Reparacion Brazo de Espejo</t>
  </si>
  <si>
    <t>Cambio de Cauchos de Varilla Estabilizadora</t>
  </si>
  <si>
    <t>Cambio de Planchuelas de los Estribos</t>
  </si>
  <si>
    <t>Ajuste de Estribos</t>
  </si>
  <si>
    <t>Reparacion del Intercooler</t>
  </si>
  <si>
    <t>Instalacion Planchuela de la Cabina</t>
  </si>
  <si>
    <t>Desmonte y Montaje de Freno de Ahogo</t>
  </si>
  <si>
    <t>Instalacion Empaquetadura Freno de Ahogo</t>
  </si>
  <si>
    <t>Instalacion Cremallera Completa con Arandelas</t>
  </si>
  <si>
    <t>Reparacion Caja de Direccion Completa</t>
  </si>
  <si>
    <t>Instalacion Manguera Hidraulico de Direccion</t>
  </si>
  <si>
    <t>Cambio de Flexible</t>
  </si>
  <si>
    <t>Aplicación Soladura del Exosto</t>
  </si>
  <si>
    <t>Cambio de Bomba Hidraulica</t>
  </si>
  <si>
    <t>Reparacion General del Turbo</t>
  </si>
  <si>
    <t>Instalacion Bomba de Agua</t>
  </si>
  <si>
    <t>REAPARACION DEL INTERCOOLER</t>
  </si>
  <si>
    <t>MANTENIMIENTO DEL SISTEMA DE ADMISION</t>
  </si>
  <si>
    <t>CAMBIO DE BOTELLA DE ACCIONAMIENTO APERTURA DE VOLCO</t>
  </si>
  <si>
    <t xml:space="preserve">REPARACION GENERAL DEL TURBO </t>
  </si>
  <si>
    <t>REPARACION DEL EXOSTO Y AJUSTE DE SOPORTE</t>
  </si>
  <si>
    <t xml:space="preserve">Mano de obra mantenimiento de estabilizadoras y ajuste de muelles </t>
  </si>
  <si>
    <t>Rectificada de pernos del turbo</t>
  </si>
  <si>
    <t>Suministro e instalación de múltiple</t>
  </si>
  <si>
    <t>Rectificada caracola del turbo</t>
  </si>
  <si>
    <t>Ajuste soportes motor</t>
  </si>
  <si>
    <t>Suministro y instalacion de enfocador en lamina</t>
  </si>
  <si>
    <t xml:space="preserve">afinacion de motor y revision por temperatura </t>
  </si>
  <si>
    <t>Tanque Superior de Radiador con Instalacion</t>
  </si>
  <si>
    <t>Tarro Aux deL Agua</t>
  </si>
  <si>
    <t>Diafragma del Freno</t>
  </si>
  <si>
    <t>Cauchos de Varilla Estabilizadora</t>
  </si>
  <si>
    <t>Planchuelas de los Estribos</t>
  </si>
  <si>
    <t>Planchuelas de la Cabina</t>
  </si>
  <si>
    <t>Manguera de Aire</t>
  </si>
  <si>
    <t>Empaquetadura del Freno de Ahogo</t>
  </si>
  <si>
    <t>Cremallera Completa con Arandelas</t>
  </si>
  <si>
    <t>Manguera Hidraulico de Direccion</t>
  </si>
  <si>
    <t xml:space="preserve"> Soladura del Exosto</t>
  </si>
  <si>
    <t>Bomba Hidraulica</t>
  </si>
  <si>
    <t>Bomba de Agua</t>
  </si>
  <si>
    <t xml:space="preserve">Bujes de hoja principal </t>
  </si>
  <si>
    <t xml:space="preserve">Tornillos de chasis </t>
  </si>
  <si>
    <t>Mantenimiento de muelle trasero (trabajo en campo)</t>
  </si>
  <si>
    <t xml:space="preserve">Suministro de sapo del muelle </t>
  </si>
  <si>
    <t xml:space="preserve">Suministro soportes de estabilizadora </t>
  </si>
  <si>
    <t xml:space="preserve">Empaquetadura del múltiple </t>
  </si>
  <si>
    <t>Suministro de vacum del turbo</t>
  </si>
  <si>
    <t>Suministro e instalacion  de ventabiola</t>
  </si>
  <si>
    <t>Suministro e instalacion  de soportes de motor</t>
  </si>
  <si>
    <t>Suministro e instalacio de soportes de caja</t>
  </si>
  <si>
    <t xml:space="preserve">Revision y mantenimiento de sistema de aceleracion </t>
  </si>
  <si>
    <t xml:space="preserve">Arreglo accionamiento de apertura de cabina </t>
  </si>
  <si>
    <t xml:space="preserve">Reemplazo de tarjetas de computador </t>
  </si>
  <si>
    <t xml:space="preserve">Reparacion de ECU. </t>
  </si>
  <si>
    <t>Suministro e instalacion de Relevadores</t>
  </si>
  <si>
    <t>Suministro e instalacion de interruptor de voltaje</t>
  </si>
  <si>
    <t>Suministro de sensor de rep tp 1895629</t>
  </si>
  <si>
    <t>Suminstro e instalacion de Fusibles</t>
  </si>
  <si>
    <t>Kit de empaquetadura bomba hidraulica</t>
  </si>
  <si>
    <t>Cuerpo rotativo bomba hidraulica</t>
  </si>
  <si>
    <t xml:space="preserve">Mano de obra sistema de levante del volco </t>
  </si>
  <si>
    <t>Eje principal bomba toma fuerza</t>
  </si>
  <si>
    <t>Suministro e instalacion amortiguadores de cabina resortados helicoideales</t>
  </si>
  <si>
    <t>Cerraduras de pomo cilindros cabina</t>
  </si>
  <si>
    <t>Mecanizado flanche y eje tomafuerza</t>
  </si>
  <si>
    <t xml:space="preserve">Sensor de caja de cambios </t>
  </si>
  <si>
    <t>Ajuste botella soporte de cabina</t>
  </si>
  <si>
    <t>Revisión y corrección de fugas de aire</t>
  </si>
  <si>
    <t>reparacion de computador (incluye reemplazo de componentes)</t>
  </si>
  <si>
    <t>Reparacion de tablero distribuidor electrico</t>
  </si>
  <si>
    <t>Reparacion de panel de distribucion electronico</t>
  </si>
  <si>
    <t>Manguera de Hidraulico de Direccion</t>
  </si>
  <si>
    <t>Flexible</t>
  </si>
  <si>
    <t>Soldadura del Exosto</t>
  </si>
  <si>
    <t>BOTELLA DE ACCIONAMIENTO APERTURA DE VOLCO</t>
  </si>
  <si>
    <t>Reemplazo de tornilleria motor</t>
  </si>
  <si>
    <t xml:space="preserve">Suministro e instalacion de guaya del sistema de celeracion </t>
  </si>
  <si>
    <t>Suministro e instalacion de radiador</t>
  </si>
  <si>
    <t>Suministro e instalcion de enfocador</t>
  </si>
  <si>
    <t>Cambio empaquetadura del cilindro de levante tapa del volco</t>
  </si>
  <si>
    <t>Calzada del kit de embrague</t>
  </si>
  <si>
    <t xml:space="preserve">Suministro de cigueñal en std </t>
  </si>
  <si>
    <t xml:space="preserve">Suministro de overhoul </t>
  </si>
  <si>
    <t>Reparacion de inyector</t>
  </si>
  <si>
    <t xml:space="preserve">Servicio rectificado de motor bloque </t>
  </si>
  <si>
    <t xml:space="preserve">Suministro de termostatos </t>
  </si>
  <si>
    <t>Lavado de motor</t>
  </si>
  <si>
    <t xml:space="preserve">Suministro de kit piñones reparticion </t>
  </si>
  <si>
    <t xml:space="preserve">Suministro e instalacion de guaya de acelerador </t>
  </si>
  <si>
    <t>Reparacion de intercooler</t>
  </si>
  <si>
    <t>Desmonte y montaje de motor para reparacion</t>
  </si>
  <si>
    <t>Suministro e instalacion de varilla con funda para aceite</t>
  </si>
  <si>
    <t>Suministro e instalacion de empaque del caracol del turbo</t>
  </si>
  <si>
    <t>Desmonte y montaje botella de direccion</t>
  </si>
  <si>
    <t>Desmonte y montaje bomba hidraulica</t>
  </si>
  <si>
    <t>Suministro de tarjeta modulo computador</t>
  </si>
  <si>
    <t xml:space="preserve">Suminstro de convertidores electronicos </t>
  </si>
  <si>
    <t>Suministro e instalacion de la tapa de radiador</t>
  </si>
  <si>
    <t>Suministro y cambio empaque codo turbo</t>
  </si>
  <si>
    <t xml:space="preserve">suministro e instalacion de intercooler </t>
  </si>
  <si>
    <t>Suministro e instalacion manguera alta presión</t>
  </si>
  <si>
    <t>Reparacion de ECU</t>
  </si>
  <si>
    <t xml:space="preserve">Reparacion de tarjeta electronica de modulo procesador </t>
  </si>
  <si>
    <t xml:space="preserve">Reparacion de controles hidraulicos de tornamesa </t>
  </si>
  <si>
    <t>Servicio de asistencia en campo especializada en vereda</t>
  </si>
  <si>
    <t xml:space="preserve">Suministro de selenoide y actuadores </t>
  </si>
  <si>
    <t>Cambio de bornes de bateria</t>
  </si>
  <si>
    <t>Suministro e instalacion del turbo</t>
  </si>
  <si>
    <t xml:space="preserve">mano de obra mantenimiento sistema de admision y turbo </t>
  </si>
  <si>
    <t>Suministro e instalacion de caja filtro</t>
  </si>
  <si>
    <t xml:space="preserve">mano de obra mantenimineto correctivo a motor por recalentamiento cambio de bomba de agua, correccion y calibracion de motor </t>
  </si>
  <si>
    <t xml:space="preserve">reparacion y ajuste de reductor de tornamesa mano de obra </t>
  </si>
  <si>
    <t xml:space="preserve">mano de obra mantenimiento de freno de emergencia </t>
  </si>
  <si>
    <t xml:space="preserve">Desmontaje y montaje de rariador con lavado y sonderar </t>
  </si>
  <si>
    <t>Mano de obra afinacion de motor e intervensiones de sincronizacion y cambio de arranque.</t>
  </si>
  <si>
    <t>Ajuste tornamesa</t>
  </si>
  <si>
    <t>Mano de obra correctiva general de tándem, reductores y frenos de servicio.</t>
  </si>
  <si>
    <t>Rectificación de carcaza reductores</t>
  </si>
  <si>
    <t xml:space="preserve">Tapizado general de silla </t>
  </si>
  <si>
    <t xml:space="preserve">SUMINISTRO DE KIT DE EMPAQUETADURA MANDOS HIDRAULICOS </t>
  </si>
  <si>
    <t xml:space="preserve">SUMINISTRO DE KIT DE REPARACION DE BOMBA HIDROSTATICA </t>
  </si>
  <si>
    <t>Rectificada motor</t>
  </si>
  <si>
    <t>Reparación de los inyectores</t>
  </si>
  <si>
    <t>Reparación de la bomba de inyección</t>
  </si>
  <si>
    <t>Mantenimiento del riel</t>
  </si>
  <si>
    <t>Mantenimiento del intercooler</t>
  </si>
  <si>
    <t>Arreglo del exosto</t>
  </si>
  <si>
    <t xml:space="preserve">Ajuste de jorredera de topadora, y cambio de orientacion de gia de deslizamiento </t>
  </si>
  <si>
    <t>Suministro e instalacion radiadores</t>
  </si>
  <si>
    <t>Ajuste de babero</t>
  </si>
  <si>
    <t>Suministro e instalacion de ventilador</t>
  </si>
  <si>
    <t>Suministro e instalacion de tope del Bomm</t>
  </si>
  <si>
    <t xml:space="preserve">Suministro de kit de sellos de freno de parqueo </t>
  </si>
  <si>
    <t xml:space="preserve">Suministro de kit de pastillas de freno de emergencia </t>
  </si>
  <si>
    <t xml:space="preserve">Empaquetadura de motor superior de motor </t>
  </si>
  <si>
    <t xml:space="preserve">Suministro de varilla de ajuste de acelerador </t>
  </si>
  <si>
    <t xml:space="preserve">suministro de bronce de carcasa de reductor de tornamesa </t>
  </si>
  <si>
    <t xml:space="preserve">Suministro de retenedor inferior de reductor de tornamesa </t>
  </si>
  <si>
    <t xml:space="preserve">Suministro de sellos para tornillos de tapavalvulas </t>
  </si>
  <si>
    <t xml:space="preserve">Suministro de tornillo 4¨x 1¨ </t>
  </si>
  <si>
    <t xml:space="preserve">trabajo de torno para cambio de buje y rectificados de rosca </t>
  </si>
  <si>
    <t xml:space="preserve">Suministro de bomba de agua </t>
  </si>
  <si>
    <t xml:space="preserve">Suministro de termostato </t>
  </si>
  <si>
    <t xml:space="preserve">Suministro de manguera de refrigerante </t>
  </si>
  <si>
    <t xml:space="preserve">suministro empaquetadura caja termostatica </t>
  </si>
  <si>
    <t xml:space="preserve">Suministro y cambio de tacos de la compuerta </t>
  </si>
  <si>
    <t xml:space="preserve">Suministro de pasador de la topadora </t>
  </si>
  <si>
    <t xml:space="preserve">Suministro conjunto mordaza de guias circulo tornamesa </t>
  </si>
  <si>
    <t xml:space="preserve">kit de ajuste de tornamesa baquelitras y strips </t>
  </si>
  <si>
    <t xml:space="preserve">Suministro de corona de bronce de la tornamesa </t>
  </si>
  <si>
    <t xml:space="preserve">Suministro de platinas de ajuste de base deslizante de la topadora </t>
  </si>
  <si>
    <t>Discos para freno de los reductores</t>
  </si>
  <si>
    <t>Separadores o espejo para freno</t>
  </si>
  <si>
    <t>Kit de reparación bomba pedal freno</t>
  </si>
  <si>
    <t xml:space="preserve">Rodamientos para reductores </t>
  </si>
  <si>
    <t>Retenedores para reductores flotantes</t>
  </si>
  <si>
    <t>Kit de empaquetadura para plato pistón freno</t>
  </si>
  <si>
    <t>Kit de resortes y topes de freno</t>
  </si>
  <si>
    <t>Empaquetadura completa de los tandares</t>
  </si>
  <si>
    <t>Mecanizado de separadores de los reductores</t>
  </si>
  <si>
    <t>Tacos para despichar</t>
  </si>
  <si>
    <t>Llaves motoniveladora</t>
  </si>
  <si>
    <t>Kit de vaquetas para freno de la tornamesa</t>
  </si>
  <si>
    <t>Kit de accionadores y anillos</t>
  </si>
  <si>
    <t>Juego empaques teflón para pastillas de la tornamesa</t>
  </si>
  <si>
    <t>Juego de chips de ajuste mordaza freno de la tornamesa</t>
  </si>
  <si>
    <t>Pernos mordaza grado 8 juego por mordaza</t>
  </si>
  <si>
    <t>Camisa isb</t>
  </si>
  <si>
    <t>Pistón</t>
  </si>
  <si>
    <t>Anillos pistón</t>
  </si>
  <si>
    <t>Casquete biela</t>
  </si>
  <si>
    <t xml:space="preserve">Casquete bancada </t>
  </si>
  <si>
    <t>Empaquetadura inferior</t>
  </si>
  <si>
    <t>Empaquetadura superior</t>
  </si>
  <si>
    <t>Válvula admisión</t>
  </si>
  <si>
    <t>Válvula escape</t>
  </si>
  <si>
    <t>Guía válvula</t>
  </si>
  <si>
    <t>Asiento admisión</t>
  </si>
  <si>
    <t>Asiento escape</t>
  </si>
  <si>
    <t>Buje biela</t>
  </si>
  <si>
    <t>Buje eje levas</t>
  </si>
  <si>
    <t>Bomba aceite</t>
  </si>
  <si>
    <t>Bomba agua</t>
  </si>
  <si>
    <t>Rociador aceite</t>
  </si>
  <si>
    <t>Termostato</t>
  </si>
  <si>
    <t xml:space="preserve">Suministro de base antidesgaste para cuchilla de servicio </t>
  </si>
  <si>
    <t xml:space="preserve">Suministro de cuchilla de servicio </t>
  </si>
  <si>
    <t xml:space="preserve">Kit tornilleria de cuchilla </t>
  </si>
  <si>
    <t>Suministro y cambio  de tope de amortiguacion del boom</t>
  </si>
  <si>
    <t>Suministro y cambio de empaquetadura válvula divisora de flujo de hidraulico</t>
  </si>
  <si>
    <t>Suministro y cambio de kit de elementos para control válvulas</t>
  </si>
  <si>
    <t>Suministro y cambio de kit de accionadores electroválvulas</t>
  </si>
  <si>
    <t>Chapa platino ajuste pala</t>
  </si>
  <si>
    <t>Separadores metalicos pala arrastre</t>
  </si>
  <si>
    <t>Rectificacion de roscas para moludor de pala de arrastres</t>
  </si>
  <si>
    <t>Cambio tornilleria motor</t>
  </si>
  <si>
    <t>Suministro e instalación de empaquetadura exterior del motor de giro tornamesa</t>
  </si>
  <si>
    <t>Reemplazo tornilleria morsazas y cuchilla de arrastre</t>
  </si>
  <si>
    <t>Cambio soporte regleta arrastre</t>
  </si>
  <si>
    <t>OILMEC             
  NIT. 901.152.243-3</t>
  </si>
  <si>
    <t>IMPORMOTORS
 NIT: 901910640-7</t>
  </si>
  <si>
    <t xml:space="preserve">DACAR FILTROS S.A 
NIT. 830.139.444 - 6 </t>
  </si>
  <si>
    <t>OILMEC 
NIT. 901.152.243-3</t>
  </si>
  <si>
    <t>IMPORMOTORS 
NIT: 901910640-7</t>
  </si>
  <si>
    <t xml:space="preserve"> Camionautos Service S.A.S.
NIT. 830.104.395-2</t>
  </si>
  <si>
    <t>CASA TORO S.A BIC
NIT: 830004993-8</t>
  </si>
  <si>
    <t>UREA AUTOMOTRIZ</t>
  </si>
  <si>
    <t xml:space="preserve">FALABELLA </t>
  </si>
  <si>
    <t>VALOR INTERNET IVA INCLUIDO</t>
  </si>
  <si>
    <t>BASE GRAVABLE</t>
  </si>
  <si>
    <t>VALOR UNITARIO (CARGA TRIBUTARIA 26% + UTILIDAD 10%)</t>
  </si>
  <si>
    <t>TALLERES CASA RENOL LUIS ROBLES RAMIREZ
NIT: 79444714-3</t>
  </si>
  <si>
    <t>;</t>
  </si>
  <si>
    <t>VALOR UNITARIO TOTAL TECHO (IVA INCLUIDO)</t>
  </si>
  <si>
    <t>VALOR UNITARIO  TECHO (IVA INCLUIDO)</t>
  </si>
  <si>
    <r>
      <t xml:space="preserve">NOTA 1:  </t>
    </r>
    <r>
      <rPr>
        <sz val="11"/>
        <color rgb="FF000000"/>
        <rFont val="Arial"/>
        <family val="2"/>
      </rPr>
      <t xml:space="preserve">Para efectos del presente estudio de mercado, la Entidad ha definido el siguiente criterio para la determinación de los precios unitarios techo, con base en las cotizaciones obtenidas:
- Cuando la dispersión de los precios cotizados (calculada mediante el coeficiente de variación) es inferior al 15%, se considera que existe una alta consistencia en las cotizaciones, por lo que se adopta el promedio como valor representativo del precio unitario techo.
- Cuando la dispersión se encuentra entre el 15% y hasta el 30%, se identifica una mayor variabilidad en los datos, lo cual puede indicar la presencia de valores atípicos o diferencias significativas en condiciones ofertadas. En este caso, se utiliza la mediana como medida representativa, en razón de que esta estadística es menos sensible a valores extremos y permite normalizar la muestra con base en datos reales, reflejando de forma más objetiva el comportamiento central de los precios del mercado.
- Este criterio busca garantizar transparencia, objetividad y razonabilidad en la determinación de los precios de referencia utilizados por la Entidad, alineado con buenas prácticas de análisis de datos de mercado.
</t>
    </r>
  </si>
  <si>
    <t>UNIDAD MOVIL QUIRURGICA VETERINARIA</t>
  </si>
  <si>
    <t>Servicio de Lavado Integral (Inlcuye: Carpas y elementos complementarios)</t>
  </si>
  <si>
    <t>Servicio de Mantenimiento Preventivo de la Planta Electrica</t>
  </si>
  <si>
    <t xml:space="preserve">Servicio de Mantenimiento Preventivo y correctivo menor </t>
  </si>
  <si>
    <t>Cambio y/o reparación de bisagras, cerraduras, mecanismos de apertura y elementos de cierre de puertas</t>
  </si>
  <si>
    <t>Reparación de pinchazos y revisión de neumáticos, incluyendo estado, presión, válvulas y elementos asociados</t>
  </si>
  <si>
    <t>Revisión, reparación y/o cambio de luces internas y externas</t>
  </si>
  <si>
    <t>Suministro, cambio y/o reemplazo de baterías por agotamiento, deterioro o pérdida de capacidad</t>
  </si>
  <si>
    <t>Revisión y mantenimiento del sistema eléctrico, incluyendo conexiones, cableado, fusibles, tomacorrientes, interruptores y componentes asociados</t>
  </si>
  <si>
    <t>Revisión y mantenimiento de los sistemas de frenos, suspensión y dirección</t>
  </si>
  <si>
    <t>Revisión y ajuste de puertas, ventanas, empaques y mecanismos de apertura y cierre</t>
  </si>
  <si>
    <t>Revisión, ajuste y reparación de pisos, paredes, divisiones, mobiliario y elementos internos de la Unidad Móvil</t>
  </si>
  <si>
    <t>Revisión y mantenimiento de carpas, estructuras, herrajes, soportes y elementos de fijación</t>
  </si>
  <si>
    <t>Revisión y mantenimiento de rampas, escalones y elementos de acceso a la Unidad Móvil</t>
  </si>
  <si>
    <t>Revisión y mantenimiento de tanques, tuberías, llaves, desagües y demás componentes del sistema hidráulico</t>
  </si>
  <si>
    <t>Revisión y reposición de elementos reflectivos, señalización y elementos de seguridad deteriorados</t>
  </si>
  <si>
    <t>Ajustes menores de carrocería y tratamiento de puntos de corrosión.</t>
  </si>
  <si>
    <t>Servicio de cambio de aceites y fluidos de motor, caja y transmisión, de acuerdo con las condiciones y necesidades de operación del vehículo.</t>
  </si>
  <si>
    <t>OBJETO: “PRESTAR LOS SERVICIOS INTEGRALES A MONTO AGOTABLE DEL MANTENIMIENTO PREVENTIVO Y CORRECTIVO, SUMINISTRO DE MATERIALES, INSUMOS, REPUESTOS NUEVOS Y ORIGINALES, ASI COMO LA MANO DE OBRA NECESARIA PARA EL PARQUE AUTOMOTOR LIVIANO, PESADO, MAQUINARIA AMARILLA Y LA UNIDAD MOVIL QUIRURGICA VETERINARIA, PROPIEDAD DEL FONDO DE DESARROLLO LOCAL DE CIUDAD BOLÍVAR DE LA VIGENCIA 2026”.</t>
  </si>
  <si>
    <t>OBJETO: “ PRESTAR LOS SERVICIOS INTEGRALES A MONTO AGOTABLE DEL MANTENIMIENTO PREVENTIVO Y CORRECTIVO, SUMINISTRO DE MATERIALES, INSUMOS, REPUESTOS NUEVOS Y ORIGINALES, ASI COMO LA MANO DE OBRA NECESARIA PARA EL PARQUE AUTOMOTOR LIVIANO, PESADO, MAQUINARIA AMARILLA Y LA UNIDAD MOVIL QUIRURGICA VETERINARIA, PROPIEDAD DEL FONDO DE DESARROLLO LOCAL DE CIUDAD BOLÍVAR DE LA VIGENCIA 2026”.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</si>
</sst>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  <numFmt numFmtId="166" formatCode="_-&quot;$&quot;* #,##0_-;\-&quot;$&quot;* #,##0_-;_-&quot;$&quot;* &quot;-&quot;_-;_-@_-"/>
    <numFmt numFmtId="167" formatCode="&quot;$&quot;\ #,##0.00"/>
    <numFmt numFmtId="168" formatCode="&quot;$ &quot;#,##0"/>
    <numFmt numFmtId="169" formatCode="&quot;$ &quot;#,##0;[Red]&quot;-$ &quot;#,##0"/>
    <numFmt numFmtId="170" formatCode="#,###"/>
  </numFmts>
  <fonts count="17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2"/>
      <color theme="1"/>
      <name val="Calibri"/>
      <family val="2"/>
      <scheme val="minor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  <font>
      <sz val="11"/>
      <name val="Garamond"/>
      <family val="1"/>
    </font>
    <font>
      <b/>
      <sz val="11"/>
      <name val="Garamond"/>
      <family val="1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Garamond"/>
      <family val="1"/>
    </font>
  </fonts>
  <fills count="20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rgb="FF00FFFF"/>
      </patternFill>
    </fill>
    <fill>
      <patternFill patternType="solid">
        <fgColor theme="2" tint="-0.249977111117893"/>
        <bgColor rgb="FFFFCCFF"/>
      </patternFill>
    </fill>
    <fill>
      <patternFill patternType="solid">
        <fgColor theme="0"/>
        <b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9">
    <xf numFmtId="0" fontId="0" fillId="0" borderId="0"/>
    <xf numFmtId="44" fontId="3" fillId="0" borderId="0" applyFont="0" applyFill="0" applyBorder="0" applyAlignment="0" applyProtection="0"/>
    <xf numFmtId="49" fontId="4" fillId="0" borderId="0" applyFill="0" applyBorder="0" applyProtection="0">
      <alignment horizontal="left" vertical="center"/>
    </xf>
    <xf numFmtId="44" fontId="5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3" fontId="4" fillId="0" borderId="0" applyFill="0" applyBorder="0" applyProtection="0">
      <alignment horizontal="right" vertical="center"/>
    </xf>
    <xf numFmtId="9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4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5" fillId="0" borderId="0"/>
    <xf numFmtId="42" fontId="1" fillId="0" borderId="0" applyFont="0" applyFill="0" applyBorder="0" applyAlignment="0" applyProtection="0"/>
  </cellStyleXfs>
  <cellXfs count="223">
    <xf numFmtId="0" fontId="0" fillId="0" borderId="0" xfId="0"/>
    <xf numFmtId="0" fontId="7" fillId="0" borderId="0" xfId="0" applyFont="1" applyAlignment="1">
      <alignment vertical="center"/>
    </xf>
    <xf numFmtId="0" fontId="8" fillId="8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9" fontId="8" fillId="8" borderId="1" xfId="7" applyFont="1" applyFill="1" applyBorder="1" applyAlignment="1">
      <alignment horizontal="center" vertical="center" wrapText="1"/>
    </xf>
    <xf numFmtId="44" fontId="8" fillId="8" borderId="1" xfId="8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165" fontId="7" fillId="0" borderId="1" xfId="8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9" fontId="11" fillId="17" borderId="1" xfId="0" applyNumberFormat="1" applyFont="1" applyFill="1" applyBorder="1" applyAlignment="1">
      <alignment horizontal="center" vertical="center"/>
    </xf>
    <xf numFmtId="164" fontId="7" fillId="0" borderId="1" xfId="8" applyNumberFormat="1" applyFont="1" applyFill="1" applyBorder="1" applyAlignment="1">
      <alignment horizontal="right" vertical="center"/>
    </xf>
    <xf numFmtId="9" fontId="7" fillId="0" borderId="1" xfId="7" applyFont="1" applyFill="1" applyBorder="1" applyAlignment="1">
      <alignment horizontal="center" vertical="center"/>
    </xf>
    <xf numFmtId="6" fontId="11" fillId="9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5" fontId="7" fillId="3" borderId="1" xfId="1" applyNumberFormat="1" applyFont="1" applyFill="1" applyBorder="1" applyAlignment="1">
      <alignment horizontal="center" vertical="center"/>
    </xf>
    <xf numFmtId="165" fontId="7" fillId="3" borderId="1" xfId="8" applyNumberFormat="1" applyFont="1" applyFill="1" applyBorder="1" applyAlignment="1">
      <alignment horizontal="center" vertical="center"/>
    </xf>
    <xf numFmtId="168" fontId="7" fillId="17" borderId="1" xfId="0" applyNumberFormat="1" applyFont="1" applyFill="1" applyBorder="1" applyAlignment="1">
      <alignment horizontal="center" vertical="center"/>
    </xf>
    <xf numFmtId="6" fontId="11" fillId="3" borderId="1" xfId="0" applyNumberFormat="1" applyFont="1" applyFill="1" applyBorder="1" applyAlignment="1">
      <alignment horizontal="center" vertical="center"/>
    </xf>
    <xf numFmtId="49" fontId="7" fillId="3" borderId="1" xfId="2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7" fontId="8" fillId="14" borderId="1" xfId="0" applyNumberFormat="1" applyFont="1" applyFill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/>
    </xf>
    <xf numFmtId="0" fontId="8" fillId="16" borderId="1" xfId="0" applyFont="1" applyFill="1" applyBorder="1" applyAlignment="1">
      <alignment horizontal="center" vertical="center" wrapText="1"/>
    </xf>
    <xf numFmtId="9" fontId="8" fillId="16" borderId="1" xfId="7" applyFont="1" applyFill="1" applyBorder="1" applyAlignment="1">
      <alignment horizontal="center" vertical="center" wrapText="1"/>
    </xf>
    <xf numFmtId="49" fontId="11" fillId="3" borderId="1" xfId="2" applyFont="1" applyFill="1" applyBorder="1">
      <alignment horizontal="left" vertical="center"/>
    </xf>
    <xf numFmtId="49" fontId="11" fillId="3" borderId="1" xfId="2" applyFont="1" applyFill="1" applyBorder="1" applyAlignment="1">
      <alignment horizontal="center" vertical="center"/>
    </xf>
    <xf numFmtId="9" fontId="7" fillId="3" borderId="1" xfId="7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vertical="center"/>
    </xf>
    <xf numFmtId="0" fontId="7" fillId="3" borderId="14" xfId="9" applyFont="1" applyFill="1" applyBorder="1" applyAlignment="1">
      <alignment horizontal="center" vertical="center"/>
    </xf>
    <xf numFmtId="0" fontId="7" fillId="0" borderId="1" xfId="9" applyFont="1" applyBorder="1" applyAlignment="1">
      <alignment vertical="center"/>
    </xf>
    <xf numFmtId="0" fontId="8" fillId="7" borderId="1" xfId="0" applyFont="1" applyFill="1" applyBorder="1" applyAlignment="1">
      <alignment vertical="center"/>
    </xf>
    <xf numFmtId="6" fontId="8" fillId="7" borderId="1" xfId="0" applyNumberFormat="1" applyFont="1" applyFill="1" applyBorder="1" applyAlignment="1">
      <alignment vertical="center"/>
    </xf>
    <xf numFmtId="6" fontId="7" fillId="0" borderId="0" xfId="0" applyNumberFormat="1" applyFont="1" applyAlignment="1">
      <alignment vertical="center"/>
    </xf>
    <xf numFmtId="164" fontId="7" fillId="0" borderId="0" xfId="1" applyNumberFormat="1" applyFont="1" applyAlignment="1">
      <alignment vertical="center"/>
    </xf>
    <xf numFmtId="164" fontId="7" fillId="0" borderId="1" xfId="8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/>
    </xf>
    <xf numFmtId="164" fontId="10" fillId="0" borderId="13" xfId="1" applyNumberFormat="1" applyFont="1" applyBorder="1" applyAlignment="1">
      <alignment horizontal="center" vertical="center"/>
    </xf>
    <xf numFmtId="6" fontId="11" fillId="6" borderId="1" xfId="0" applyNumberFormat="1" applyFont="1" applyFill="1" applyBorder="1" applyAlignment="1">
      <alignment horizontal="center" vertical="center"/>
    </xf>
    <xf numFmtId="6" fontId="8" fillId="12" borderId="1" xfId="0" applyNumberFormat="1" applyFont="1" applyFill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164" fontId="11" fillId="0" borderId="13" xfId="1" applyNumberFormat="1" applyFont="1" applyBorder="1" applyAlignment="1">
      <alignment horizontal="center" vertical="center"/>
    </xf>
    <xf numFmtId="165" fontId="6" fillId="12" borderId="1" xfId="1" applyNumberFormat="1" applyFont="1" applyFill="1" applyBorder="1" applyAlignment="1">
      <alignment horizontal="center" vertical="center"/>
    </xf>
    <xf numFmtId="164" fontId="8" fillId="7" borderId="1" xfId="1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6" fontId="7" fillId="0" borderId="0" xfId="0" applyNumberFormat="1" applyFont="1" applyAlignment="1">
      <alignment horizontal="center" vertical="center"/>
    </xf>
    <xf numFmtId="170" fontId="11" fillId="3" borderId="1" xfId="6" applyNumberFormat="1" applyFont="1" applyFill="1" applyBorder="1" applyAlignment="1">
      <alignment horizontal="center" vertical="center"/>
    </xf>
    <xf numFmtId="170" fontId="7" fillId="3" borderId="1" xfId="6" applyNumberFormat="1" applyFont="1" applyFill="1" applyBorder="1" applyAlignment="1">
      <alignment horizontal="center" vertical="center"/>
    </xf>
    <xf numFmtId="170" fontId="9" fillId="0" borderId="0" xfId="0" applyNumberFormat="1" applyFont="1" applyAlignment="1">
      <alignment horizontal="center" vertical="center"/>
    </xf>
    <xf numFmtId="170" fontId="8" fillId="0" borderId="0" xfId="0" applyNumberFormat="1" applyFont="1" applyAlignment="1">
      <alignment horizontal="center" vertical="center"/>
    </xf>
    <xf numFmtId="170" fontId="7" fillId="0" borderId="0" xfId="0" applyNumberFormat="1" applyFont="1" applyAlignment="1">
      <alignment horizontal="center" vertical="center"/>
    </xf>
    <xf numFmtId="170" fontId="8" fillId="3" borderId="0" xfId="0" applyNumberFormat="1" applyFont="1" applyFill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49" fontId="11" fillId="0" borderId="1" xfId="2" applyFont="1" applyBorder="1" applyAlignment="1">
      <alignment horizontal="center" vertical="center"/>
    </xf>
    <xf numFmtId="170" fontId="11" fillId="0" borderId="1" xfId="6" applyNumberFormat="1" applyFont="1" applyBorder="1" applyAlignment="1">
      <alignment horizontal="center" vertical="center"/>
    </xf>
    <xf numFmtId="49" fontId="11" fillId="0" borderId="1" xfId="2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1" fillId="0" borderId="12" xfId="2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/>
    </xf>
    <xf numFmtId="0" fontId="11" fillId="15" borderId="13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49" fontId="6" fillId="2" borderId="1" xfId="2" applyFont="1" applyFill="1" applyBorder="1" applyAlignment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170" fontId="11" fillId="2" borderId="1" xfId="0" applyNumberFormat="1" applyFont="1" applyFill="1" applyBorder="1" applyAlignment="1" applyProtection="1">
      <alignment horizontal="center" vertical="center"/>
      <protection locked="0"/>
    </xf>
    <xf numFmtId="49" fontId="11" fillId="3" borderId="1" xfId="2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49" fontId="12" fillId="0" borderId="1" xfId="2" applyFont="1" applyBorder="1" applyAlignment="1">
      <alignment horizontal="center" vertical="center"/>
    </xf>
    <xf numFmtId="170" fontId="12" fillId="0" borderId="1" xfId="6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170" fontId="12" fillId="2" borderId="1" xfId="0" applyNumberFormat="1" applyFont="1" applyFill="1" applyBorder="1" applyAlignment="1" applyProtection="1">
      <alignment horizontal="center" vertical="center"/>
      <protection locked="0"/>
    </xf>
    <xf numFmtId="49" fontId="12" fillId="3" borderId="1" xfId="2" applyFont="1" applyFill="1" applyBorder="1" applyAlignment="1">
      <alignment horizontal="center" vertical="center"/>
    </xf>
    <xf numFmtId="49" fontId="12" fillId="0" borderId="12" xfId="2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49" fontId="12" fillId="0" borderId="1" xfId="2" applyFont="1" applyBorder="1" applyAlignment="1">
      <alignment horizontal="center" vertical="center" wrapText="1"/>
    </xf>
    <xf numFmtId="49" fontId="12" fillId="15" borderId="13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170" fontId="12" fillId="2" borderId="1" xfId="0" applyNumberFormat="1" applyFont="1" applyFill="1" applyBorder="1" applyAlignment="1">
      <alignment horizontal="center" vertical="center"/>
    </xf>
    <xf numFmtId="170" fontId="12" fillId="2" borderId="1" xfId="6" applyNumberFormat="1" applyFont="1" applyFill="1" applyBorder="1" applyAlignment="1">
      <alignment horizontal="center" vertical="center"/>
    </xf>
    <xf numFmtId="0" fontId="14" fillId="0" borderId="17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164" fontId="10" fillId="0" borderId="1" xfId="1" applyNumberFormat="1" applyFont="1" applyBorder="1" applyAlignment="1">
      <alignment horizontal="center" vertical="center"/>
    </xf>
    <xf numFmtId="49" fontId="12" fillId="19" borderId="1" xfId="2" applyFont="1" applyFill="1" applyBorder="1" applyAlignment="1">
      <alignment horizontal="center" vertical="center"/>
    </xf>
    <xf numFmtId="170" fontId="12" fillId="19" borderId="1" xfId="6" applyNumberFormat="1" applyFont="1" applyFill="1" applyBorder="1" applyAlignment="1">
      <alignment horizontal="center" vertical="center"/>
    </xf>
    <xf numFmtId="164" fontId="7" fillId="19" borderId="1" xfId="1" applyNumberFormat="1" applyFont="1" applyFill="1" applyBorder="1" applyAlignment="1">
      <alignment horizontal="center" vertical="center"/>
    </xf>
    <xf numFmtId="164" fontId="10" fillId="19" borderId="1" xfId="1" applyNumberFormat="1" applyFont="1" applyFill="1" applyBorder="1" applyAlignment="1">
      <alignment horizontal="center" vertical="center"/>
    </xf>
    <xf numFmtId="164" fontId="7" fillId="19" borderId="1" xfId="8" applyNumberFormat="1" applyFont="1" applyFill="1" applyBorder="1" applyAlignment="1">
      <alignment horizontal="center" vertical="center"/>
    </xf>
    <xf numFmtId="9" fontId="7" fillId="19" borderId="1" xfId="7" applyFont="1" applyFill="1" applyBorder="1" applyAlignment="1">
      <alignment horizontal="center" vertical="center"/>
    </xf>
    <xf numFmtId="6" fontId="11" fillId="19" borderId="1" xfId="0" applyNumberFormat="1" applyFont="1" applyFill="1" applyBorder="1" applyAlignment="1">
      <alignment horizontal="center" vertical="center"/>
    </xf>
    <xf numFmtId="0" fontId="11" fillId="19" borderId="1" xfId="0" applyFont="1" applyFill="1" applyBorder="1" applyAlignment="1">
      <alignment horizontal="center" vertical="center" wrapText="1"/>
    </xf>
    <xf numFmtId="9" fontId="6" fillId="8" borderId="1" xfId="7" applyFont="1" applyFill="1" applyBorder="1" applyAlignment="1">
      <alignment horizontal="center" vertical="center" wrapText="1"/>
    </xf>
    <xf numFmtId="164" fontId="8" fillId="12" borderId="10" xfId="1" applyNumberFormat="1" applyFont="1" applyFill="1" applyBorder="1" applyAlignment="1">
      <alignment horizontal="center" vertical="center"/>
    </xf>
    <xf numFmtId="0" fontId="7" fillId="12" borderId="10" xfId="0" applyFont="1" applyFill="1" applyBorder="1" applyAlignment="1">
      <alignment horizontal="center" vertical="center"/>
    </xf>
    <xf numFmtId="6" fontId="7" fillId="12" borderId="10" xfId="0" applyNumberFormat="1" applyFont="1" applyFill="1" applyBorder="1" applyAlignment="1">
      <alignment horizontal="center" vertical="center"/>
    </xf>
    <xf numFmtId="0" fontId="14" fillId="0" borderId="18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164" fontId="8" fillId="3" borderId="0" xfId="1" applyNumberFormat="1" applyFont="1" applyFill="1" applyBorder="1" applyAlignment="1">
      <alignment horizontal="center" vertical="center"/>
    </xf>
    <xf numFmtId="164" fontId="7" fillId="0" borderId="0" xfId="1" applyNumberFormat="1" applyFont="1" applyBorder="1" applyAlignment="1">
      <alignment horizontal="center" vertical="center"/>
    </xf>
    <xf numFmtId="3" fontId="0" fillId="0" borderId="0" xfId="0" applyNumberFormat="1"/>
    <xf numFmtId="3" fontId="7" fillId="0" borderId="0" xfId="0" applyNumberFormat="1" applyFont="1" applyAlignment="1">
      <alignment vertical="center"/>
    </xf>
    <xf numFmtId="49" fontId="8" fillId="2" borderId="14" xfId="2" applyFont="1" applyFill="1" applyBorder="1" applyAlignment="1">
      <alignment horizontal="center" vertical="center" wrapText="1"/>
    </xf>
    <xf numFmtId="49" fontId="8" fillId="2" borderId="16" xfId="2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170" fontId="9" fillId="2" borderId="10" xfId="0" applyNumberFormat="1" applyFont="1" applyFill="1" applyBorder="1" applyAlignment="1">
      <alignment horizontal="center" vertical="center" wrapText="1"/>
    </xf>
    <xf numFmtId="170" fontId="9" fillId="2" borderId="11" xfId="0" applyNumberFormat="1" applyFont="1" applyFill="1" applyBorder="1" applyAlignment="1">
      <alignment horizontal="center" vertical="center" wrapText="1"/>
    </xf>
    <xf numFmtId="164" fontId="8" fillId="6" borderId="2" xfId="1" applyNumberFormat="1" applyFont="1" applyFill="1" applyBorder="1" applyAlignment="1">
      <alignment horizontal="center" vertical="center" wrapText="1"/>
    </xf>
    <xf numFmtId="164" fontId="8" fillId="6" borderId="4" xfId="1" applyNumberFormat="1" applyFont="1" applyFill="1" applyBorder="1" applyAlignment="1">
      <alignment horizontal="center" vertical="center" wrapText="1"/>
    </xf>
    <xf numFmtId="164" fontId="8" fillId="6" borderId="5" xfId="1" applyNumberFormat="1" applyFont="1" applyFill="1" applyBorder="1" applyAlignment="1">
      <alignment horizontal="center" vertical="center" wrapText="1"/>
    </xf>
    <xf numFmtId="164" fontId="8" fillId="6" borderId="7" xfId="1" applyNumberFormat="1" applyFont="1" applyFill="1" applyBorder="1" applyAlignment="1">
      <alignment horizontal="center" vertical="center" wrapText="1"/>
    </xf>
    <xf numFmtId="164" fontId="8" fillId="5" borderId="2" xfId="1" applyNumberFormat="1" applyFont="1" applyFill="1" applyBorder="1" applyAlignment="1">
      <alignment horizontal="center" vertical="center" wrapText="1"/>
    </xf>
    <xf numFmtId="164" fontId="8" fillId="5" borderId="4" xfId="1" applyNumberFormat="1" applyFont="1" applyFill="1" applyBorder="1" applyAlignment="1">
      <alignment horizontal="center" vertical="center" wrapText="1"/>
    </xf>
    <xf numFmtId="164" fontId="8" fillId="5" borderId="5" xfId="1" applyNumberFormat="1" applyFont="1" applyFill="1" applyBorder="1" applyAlignment="1">
      <alignment horizontal="center" vertical="center" wrapText="1"/>
    </xf>
    <xf numFmtId="164" fontId="8" fillId="5" borderId="7" xfId="1" applyNumberFormat="1" applyFont="1" applyFill="1" applyBorder="1" applyAlignment="1">
      <alignment horizontal="center" vertical="center" wrapText="1"/>
    </xf>
    <xf numFmtId="164" fontId="9" fillId="4" borderId="1" xfId="1" applyNumberFormat="1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/>
    </xf>
    <xf numFmtId="164" fontId="8" fillId="7" borderId="2" xfId="1" applyNumberFormat="1" applyFont="1" applyFill="1" applyBorder="1" applyAlignment="1">
      <alignment horizontal="center" vertical="center" wrapText="1"/>
    </xf>
    <xf numFmtId="164" fontId="8" fillId="7" borderId="4" xfId="1" applyNumberFormat="1" applyFont="1" applyFill="1" applyBorder="1" applyAlignment="1">
      <alignment horizontal="center" vertical="center" wrapText="1"/>
    </xf>
    <xf numFmtId="164" fontId="8" fillId="7" borderId="5" xfId="1" applyNumberFormat="1" applyFont="1" applyFill="1" applyBorder="1" applyAlignment="1">
      <alignment horizontal="center" vertical="center" wrapText="1"/>
    </xf>
    <xf numFmtId="164" fontId="8" fillId="7" borderId="7" xfId="1" applyNumberFormat="1" applyFont="1" applyFill="1" applyBorder="1" applyAlignment="1">
      <alignment horizontal="center" vertical="center" wrapText="1"/>
    </xf>
    <xf numFmtId="164" fontId="8" fillId="10" borderId="2" xfId="1" applyNumberFormat="1" applyFont="1" applyFill="1" applyBorder="1" applyAlignment="1">
      <alignment horizontal="center" vertical="center" wrapText="1"/>
    </xf>
    <xf numFmtId="164" fontId="8" fillId="10" borderId="4" xfId="1" applyNumberFormat="1" applyFont="1" applyFill="1" applyBorder="1" applyAlignment="1">
      <alignment horizontal="center" vertical="center" wrapText="1"/>
    </xf>
    <xf numFmtId="164" fontId="8" fillId="10" borderId="5" xfId="1" applyNumberFormat="1" applyFont="1" applyFill="1" applyBorder="1" applyAlignment="1">
      <alignment horizontal="center" vertical="center" wrapText="1"/>
    </xf>
    <xf numFmtId="164" fontId="8" fillId="10" borderId="7" xfId="1" applyNumberFormat="1" applyFont="1" applyFill="1" applyBorder="1" applyAlignment="1">
      <alignment horizontal="center" vertical="center" wrapText="1"/>
    </xf>
    <xf numFmtId="164" fontId="8" fillId="11" borderId="2" xfId="1" applyNumberFormat="1" applyFont="1" applyFill="1" applyBorder="1" applyAlignment="1">
      <alignment horizontal="center" vertical="center" wrapText="1"/>
    </xf>
    <xf numFmtId="164" fontId="8" fillId="11" borderId="4" xfId="1" applyNumberFormat="1" applyFont="1" applyFill="1" applyBorder="1" applyAlignment="1">
      <alignment horizontal="center" vertical="center" wrapText="1"/>
    </xf>
    <xf numFmtId="164" fontId="8" fillId="11" borderId="5" xfId="1" applyNumberFormat="1" applyFont="1" applyFill="1" applyBorder="1" applyAlignment="1">
      <alignment horizontal="center" vertical="center" wrapText="1"/>
    </xf>
    <xf numFmtId="164" fontId="8" fillId="11" borderId="7" xfId="1" applyNumberFormat="1" applyFont="1" applyFill="1" applyBorder="1" applyAlignment="1">
      <alignment horizontal="center" vertical="center" wrapText="1"/>
    </xf>
    <xf numFmtId="164" fontId="8" fillId="18" borderId="10" xfId="1" applyNumberFormat="1" applyFont="1" applyFill="1" applyBorder="1" applyAlignment="1">
      <alignment horizontal="center" vertical="center" wrapText="1"/>
    </xf>
    <xf numFmtId="164" fontId="8" fillId="18" borderId="11" xfId="1" applyNumberFormat="1" applyFont="1" applyFill="1" applyBorder="1" applyAlignment="1">
      <alignment horizontal="center" vertical="center" wrapText="1"/>
    </xf>
    <xf numFmtId="164" fontId="6" fillId="13" borderId="10" xfId="1" applyNumberFormat="1" applyFont="1" applyFill="1" applyBorder="1" applyAlignment="1">
      <alignment horizontal="center" vertical="center" wrapText="1"/>
    </xf>
    <xf numFmtId="164" fontId="6" fillId="13" borderId="11" xfId="1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164" fontId="8" fillId="9" borderId="10" xfId="1" applyNumberFormat="1" applyFont="1" applyFill="1" applyBorder="1" applyAlignment="1">
      <alignment horizontal="center" vertical="center" wrapText="1"/>
    </xf>
    <xf numFmtId="164" fontId="8" fillId="9" borderId="11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0" fontId="8" fillId="8" borderId="0" xfId="0" applyFont="1" applyFill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  <xf numFmtId="164" fontId="8" fillId="9" borderId="12" xfId="1" applyNumberFormat="1" applyFont="1" applyFill="1" applyBorder="1" applyAlignment="1">
      <alignment horizontal="center" vertical="center" wrapText="1"/>
    </xf>
    <xf numFmtId="164" fontId="8" fillId="9" borderId="2" xfId="1" applyNumberFormat="1" applyFont="1" applyFill="1" applyBorder="1" applyAlignment="1">
      <alignment horizontal="center" vertical="center" wrapText="1"/>
    </xf>
    <xf numFmtId="164" fontId="8" fillId="9" borderId="3" xfId="1" applyNumberFormat="1" applyFont="1" applyFill="1" applyBorder="1" applyAlignment="1">
      <alignment horizontal="center" vertical="center" wrapText="1"/>
    </xf>
    <xf numFmtId="164" fontId="8" fillId="9" borderId="4" xfId="1" applyNumberFormat="1" applyFont="1" applyFill="1" applyBorder="1" applyAlignment="1">
      <alignment horizontal="center" vertical="center" wrapText="1"/>
    </xf>
    <xf numFmtId="164" fontId="8" fillId="9" borderId="5" xfId="1" applyNumberFormat="1" applyFont="1" applyFill="1" applyBorder="1" applyAlignment="1">
      <alignment horizontal="center" vertical="center" wrapText="1"/>
    </xf>
    <xf numFmtId="164" fontId="8" fillId="9" borderId="6" xfId="1" applyNumberFormat="1" applyFont="1" applyFill="1" applyBorder="1" applyAlignment="1">
      <alignment horizontal="center" vertical="center" wrapText="1"/>
    </xf>
    <xf numFmtId="164" fontId="8" fillId="9" borderId="7" xfId="1" applyNumberFormat="1" applyFont="1" applyFill="1" applyBorder="1" applyAlignment="1">
      <alignment horizontal="center" vertical="center" wrapText="1"/>
    </xf>
    <xf numFmtId="49" fontId="6" fillId="2" borderId="1" xfId="2" applyFont="1" applyFill="1" applyBorder="1" applyAlignment="1">
      <alignment horizontal="center" vertical="center" wrapText="1"/>
    </xf>
    <xf numFmtId="49" fontId="13" fillId="2" borderId="1" xfId="2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49" fontId="13" fillId="2" borderId="1" xfId="2" applyFont="1" applyFill="1" applyBorder="1" applyAlignment="1">
      <alignment horizontal="center" vertical="center" wrapText="1"/>
    </xf>
    <xf numFmtId="0" fontId="8" fillId="12" borderId="10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49" fontId="16" fillId="19" borderId="1" xfId="2" applyFont="1" applyFill="1" applyBorder="1" applyAlignment="1">
      <alignment horizontal="center" vertical="center" wrapText="1"/>
    </xf>
    <xf numFmtId="0" fontId="0" fillId="19" borderId="16" xfId="0" applyFill="1" applyBorder="1"/>
    <xf numFmtId="49" fontId="13" fillId="19" borderId="1" xfId="2" applyFont="1" applyFill="1" applyBorder="1" applyAlignment="1">
      <alignment horizontal="center" vertical="center"/>
    </xf>
    <xf numFmtId="164" fontId="7" fillId="6" borderId="4" xfId="1" applyNumberFormat="1" applyFont="1" applyFill="1" applyBorder="1" applyAlignment="1">
      <alignment horizontal="center" vertical="center" wrapText="1"/>
    </xf>
    <xf numFmtId="164" fontId="7" fillId="6" borderId="5" xfId="1" applyNumberFormat="1" applyFont="1" applyFill="1" applyBorder="1" applyAlignment="1">
      <alignment horizontal="center" vertical="center" wrapText="1"/>
    </xf>
    <xf numFmtId="164" fontId="7" fillId="6" borderId="7" xfId="1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170" fontId="6" fillId="2" borderId="10" xfId="0" applyNumberFormat="1" applyFont="1" applyFill="1" applyBorder="1" applyAlignment="1">
      <alignment horizontal="center" vertical="center" wrapText="1"/>
    </xf>
    <xf numFmtId="170" fontId="6" fillId="2" borderId="11" xfId="0" applyNumberFormat="1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9" fontId="6" fillId="2" borderId="1" xfId="2" applyFont="1" applyFill="1" applyBorder="1" applyAlignment="1">
      <alignment horizontal="center" vertical="center"/>
    </xf>
    <xf numFmtId="49" fontId="6" fillId="2" borderId="14" xfId="2" applyFont="1" applyFill="1" applyBorder="1" applyAlignment="1">
      <alignment horizontal="center" vertical="center"/>
    </xf>
    <xf numFmtId="49" fontId="6" fillId="2" borderId="15" xfId="2" applyFont="1" applyFill="1" applyBorder="1" applyAlignment="1">
      <alignment horizontal="center" vertical="center"/>
    </xf>
    <xf numFmtId="49" fontId="6" fillId="2" borderId="16" xfId="2" applyFont="1" applyFill="1" applyBorder="1" applyAlignment="1">
      <alignment horizontal="center" vertical="center"/>
    </xf>
    <xf numFmtId="165" fontId="8" fillId="9" borderId="10" xfId="0" applyNumberFormat="1" applyFont="1" applyFill="1" applyBorder="1" applyAlignment="1">
      <alignment horizontal="center" vertical="center" wrapText="1"/>
    </xf>
    <xf numFmtId="165" fontId="8" fillId="9" borderId="1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165" fontId="8" fillId="9" borderId="12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165" fontId="8" fillId="11" borderId="2" xfId="0" applyNumberFormat="1" applyFont="1" applyFill="1" applyBorder="1" applyAlignment="1">
      <alignment horizontal="center" vertical="center" wrapText="1"/>
    </xf>
    <xf numFmtId="165" fontId="8" fillId="11" borderId="4" xfId="0" applyNumberFormat="1" applyFont="1" applyFill="1" applyBorder="1" applyAlignment="1">
      <alignment horizontal="center" vertical="center" wrapText="1"/>
    </xf>
    <xf numFmtId="165" fontId="8" fillId="11" borderId="5" xfId="0" applyNumberFormat="1" applyFont="1" applyFill="1" applyBorder="1" applyAlignment="1">
      <alignment horizontal="center" vertical="center" wrapText="1"/>
    </xf>
    <xf numFmtId="165" fontId="8" fillId="11" borderId="7" xfId="0" applyNumberFormat="1" applyFont="1" applyFill="1" applyBorder="1" applyAlignment="1">
      <alignment horizontal="center" vertical="center" wrapText="1"/>
    </xf>
    <xf numFmtId="4" fontId="0" fillId="0" borderId="0" xfId="0" applyNumberFormat="1"/>
  </cellXfs>
  <cellStyles count="19">
    <cellStyle name="BodyStyle" xfId="2" xr:uid="{00000000-0005-0000-0000-000031000000}"/>
    <cellStyle name="Moneda" xfId="1" builtinId="4"/>
    <cellStyle name="Moneda [0] 2" xfId="18" xr:uid="{68A0F8D5-0DB8-484D-AC4B-2700A11F5903}"/>
    <cellStyle name="Moneda 2" xfId="3" xr:uid="{00000000-0005-0000-0000-000032000000}"/>
    <cellStyle name="Moneda 2 2" xfId="13" xr:uid="{95B60A92-8EBB-4E33-9DEF-092C4F085282}"/>
    <cellStyle name="Moneda 2 3" xfId="10" xr:uid="{346A170C-C0F3-4569-9578-3E4FC99C002D}"/>
    <cellStyle name="Moneda 3" xfId="8" xr:uid="{663A0124-178C-4460-BA2E-C4FBAD44A173}"/>
    <cellStyle name="Moneda 3 2" xfId="15" xr:uid="{265A8A95-6F11-4DEE-B02C-35110BABE472}"/>
    <cellStyle name="Moneda 3 3" xfId="11" xr:uid="{68E14ED8-1F55-4E76-89DC-225542FA598F}"/>
    <cellStyle name="Moneda 4" xfId="12" xr:uid="{C4881141-8276-46F5-98E5-508726C5168C}"/>
    <cellStyle name="Moneda 7" xfId="4" xr:uid="{00000000-0005-0000-0000-000033000000}"/>
    <cellStyle name="Moneda 7 2" xfId="14" xr:uid="{57CCB075-11BB-4040-BD0A-C013785572E4}"/>
    <cellStyle name="Normal" xfId="0" builtinId="0"/>
    <cellStyle name="Normal 2" xfId="5" xr:uid="{00000000-0005-0000-0000-000034000000}"/>
    <cellStyle name="Normal 2 2" xfId="16" xr:uid="{D730D1A6-837A-4C1F-985E-2B5E4523462D}"/>
    <cellStyle name="Normal 3" xfId="17" xr:uid="{6D516F15-3579-42C6-8D12-55F5EC5740CF}"/>
    <cellStyle name="Normal 4" xfId="9" xr:uid="{BD409F10-F67D-43BE-A515-A9650BFB39F9}"/>
    <cellStyle name="Numeric" xfId="6" xr:uid="{00000000-0005-0000-0000-000035000000}"/>
    <cellStyle name="Porcentaje" xfId="7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D1F6FF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H467"/>
  <sheetViews>
    <sheetView topLeftCell="V455" zoomScale="78" zoomScaleNormal="85" workbookViewId="0">
      <selection activeCell="D12" sqref="D12"/>
    </sheetView>
  </sheetViews>
  <sheetFormatPr baseColWidth="10" defaultColWidth="11.42578125" defaultRowHeight="15.75"/>
  <cols>
    <col min="1" max="2" width="3.7109375" style="27" customWidth="1"/>
    <col min="3" max="3" width="9.28515625" style="27" customWidth="1"/>
    <col min="4" max="4" width="140.140625" style="27" customWidth="1"/>
    <col min="5" max="5" width="18.7109375" style="27" customWidth="1"/>
    <col min="6" max="6" width="19.42578125" style="64" customWidth="1"/>
    <col min="7" max="8" width="29.7109375" style="33" customWidth="1"/>
    <col min="9" max="19" width="31.7109375" style="33" customWidth="1"/>
    <col min="20" max="20" width="34.5703125" style="27" customWidth="1"/>
    <col min="21" max="21" width="36.5703125" style="27" customWidth="1"/>
    <col min="22" max="22" width="24" style="27" customWidth="1"/>
    <col min="23" max="25" width="39.140625" style="27" customWidth="1"/>
    <col min="26" max="26" width="29.7109375" style="27" customWidth="1"/>
    <col min="27" max="27" width="76.5703125" style="27" customWidth="1"/>
    <col min="28" max="28" width="11.42578125" style="27"/>
    <col min="29" max="29" width="14.28515625" style="27" bestFit="1" customWidth="1"/>
    <col min="30" max="30" width="17.140625" style="27" bestFit="1" customWidth="1"/>
    <col min="31" max="31" width="38.42578125" style="27" customWidth="1"/>
    <col min="32" max="16384" width="11.42578125" style="27"/>
  </cols>
  <sheetData>
    <row r="2" spans="3:27" ht="42" customHeight="1">
      <c r="C2" s="152" t="s">
        <v>0</v>
      </c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</row>
    <row r="3" spans="3:27" ht="35.25" customHeight="1">
      <c r="C3" s="162" t="s">
        <v>588</v>
      </c>
      <c r="D3" s="162"/>
      <c r="E3" s="162"/>
      <c r="F3" s="162"/>
      <c r="G3" s="127" t="s">
        <v>288</v>
      </c>
      <c r="H3" s="128"/>
      <c r="I3" s="123" t="s">
        <v>289</v>
      </c>
      <c r="J3" s="188"/>
      <c r="K3" s="133" t="s">
        <v>305</v>
      </c>
      <c r="L3" s="134"/>
      <c r="M3" s="141" t="s">
        <v>306</v>
      </c>
      <c r="N3" s="142"/>
      <c r="O3" s="173" t="s">
        <v>307</v>
      </c>
      <c r="P3" s="175"/>
      <c r="Q3" s="150" t="s">
        <v>557</v>
      </c>
      <c r="R3" s="150" t="s">
        <v>558</v>
      </c>
      <c r="S3" s="150" t="s">
        <v>564</v>
      </c>
      <c r="T3" s="181" t="s">
        <v>290</v>
      </c>
      <c r="U3" s="181"/>
      <c r="V3" s="181"/>
      <c r="W3" s="181"/>
      <c r="X3" s="153" t="s">
        <v>291</v>
      </c>
      <c r="Y3" s="154"/>
      <c r="Z3" s="154"/>
      <c r="AA3" s="155"/>
    </row>
    <row r="4" spans="3:27" ht="69.75" customHeight="1">
      <c r="C4" s="162"/>
      <c r="D4" s="162"/>
      <c r="E4" s="162"/>
      <c r="F4" s="162"/>
      <c r="G4" s="129"/>
      <c r="H4" s="130"/>
      <c r="I4" s="189"/>
      <c r="J4" s="190"/>
      <c r="K4" s="135"/>
      <c r="L4" s="136"/>
      <c r="M4" s="143"/>
      <c r="N4" s="144"/>
      <c r="O4" s="176"/>
      <c r="P4" s="178"/>
      <c r="Q4" s="151"/>
      <c r="R4" s="172"/>
      <c r="S4" s="151"/>
      <c r="T4" s="181"/>
      <c r="U4" s="181"/>
      <c r="V4" s="181"/>
      <c r="W4" s="181"/>
      <c r="X4" s="156"/>
      <c r="Y4" s="157"/>
      <c r="Z4" s="157"/>
      <c r="AA4" s="158"/>
    </row>
    <row r="5" spans="3:27" ht="36" customHeight="1">
      <c r="C5" s="58" t="s">
        <v>1</v>
      </c>
      <c r="D5" s="58" t="s">
        <v>2</v>
      </c>
      <c r="E5" s="191" t="s">
        <v>3</v>
      </c>
      <c r="F5" s="193" t="s">
        <v>303</v>
      </c>
      <c r="G5" s="131" t="s">
        <v>4</v>
      </c>
      <c r="H5" s="147" t="s">
        <v>308</v>
      </c>
      <c r="I5" s="131" t="s">
        <v>4</v>
      </c>
      <c r="J5" s="147" t="s">
        <v>308</v>
      </c>
      <c r="K5" s="131" t="s">
        <v>4</v>
      </c>
      <c r="L5" s="147" t="s">
        <v>308</v>
      </c>
      <c r="M5" s="131" t="s">
        <v>4</v>
      </c>
      <c r="N5" s="147" t="s">
        <v>308</v>
      </c>
      <c r="O5" s="131" t="s">
        <v>4</v>
      </c>
      <c r="P5" s="147" t="s">
        <v>308</v>
      </c>
      <c r="Q5" s="131" t="s">
        <v>4</v>
      </c>
      <c r="R5" s="131" t="s">
        <v>4</v>
      </c>
      <c r="S5" s="131" t="s">
        <v>4</v>
      </c>
      <c r="T5" s="181"/>
      <c r="U5" s="181"/>
      <c r="V5" s="181"/>
      <c r="W5" s="181"/>
      <c r="X5" s="159"/>
      <c r="Y5" s="160"/>
      <c r="Z5" s="160"/>
      <c r="AA5" s="161"/>
    </row>
    <row r="6" spans="3:27" ht="39.75" customHeight="1">
      <c r="C6" s="179" t="s">
        <v>5</v>
      </c>
      <c r="D6" s="179"/>
      <c r="E6" s="192"/>
      <c r="F6" s="194"/>
      <c r="G6" s="131"/>
      <c r="H6" s="148"/>
      <c r="I6" s="131"/>
      <c r="J6" s="148"/>
      <c r="K6" s="131"/>
      <c r="L6" s="148"/>
      <c r="M6" s="131"/>
      <c r="N6" s="148"/>
      <c r="O6" s="131"/>
      <c r="P6" s="148"/>
      <c r="Q6" s="131"/>
      <c r="R6" s="131"/>
      <c r="S6" s="131"/>
      <c r="T6" s="2" t="s">
        <v>292</v>
      </c>
      <c r="U6" s="2" t="s">
        <v>293</v>
      </c>
      <c r="V6" s="2" t="s">
        <v>294</v>
      </c>
      <c r="W6" s="107" t="s">
        <v>295</v>
      </c>
      <c r="X6" s="28" t="s">
        <v>309</v>
      </c>
      <c r="Y6" s="28" t="s">
        <v>310</v>
      </c>
      <c r="Z6" s="5" t="s">
        <v>567</v>
      </c>
      <c r="AA6" s="5" t="s">
        <v>296</v>
      </c>
    </row>
    <row r="7" spans="3:27" ht="31.5">
      <c r="C7" s="82">
        <v>1</v>
      </c>
      <c r="D7" s="83" t="s">
        <v>6</v>
      </c>
      <c r="E7" s="83" t="s">
        <v>7</v>
      </c>
      <c r="F7" s="84">
        <v>1</v>
      </c>
      <c r="G7" s="29"/>
      <c r="H7" s="29"/>
      <c r="I7" s="29"/>
      <c r="J7" s="29"/>
      <c r="K7" s="29">
        <v>142800</v>
      </c>
      <c r="L7" s="29">
        <f>+(K7*5.1%)+K7</f>
        <v>150082.79999999999</v>
      </c>
      <c r="M7" s="29">
        <v>137000</v>
      </c>
      <c r="N7" s="29">
        <f>+(M7*5.1%)+M7</f>
        <v>143987</v>
      </c>
      <c r="O7" s="29">
        <f>M7*1.19</f>
        <v>163030</v>
      </c>
      <c r="P7" s="29">
        <f>+(O7*5.1%)+O7</f>
        <v>171344.53</v>
      </c>
      <c r="Q7" s="29">
        <v>190995</v>
      </c>
      <c r="R7" s="98">
        <v>214795</v>
      </c>
      <c r="S7" s="98">
        <v>194565</v>
      </c>
      <c r="T7" s="47">
        <f>MEDIAN(H7,J7,L7,N7,P7,Q7,R7,S7)</f>
        <v>181169.76500000001</v>
      </c>
      <c r="U7" s="47">
        <f t="shared" ref="U7:U38" si="0">AVERAGE(H7,J7,L7,N7,P7,Q7,R7,S7)</f>
        <v>177628.22166666668</v>
      </c>
      <c r="V7" s="47">
        <f t="shared" ref="V7:V38" si="1">STDEV(H7,J7,L7,N7,P7,Q7,R7,S7)</f>
        <v>27484.037061487248</v>
      </c>
      <c r="W7" s="12">
        <f>V7/U7</f>
        <v>0.15472787377820629</v>
      </c>
      <c r="X7" s="30">
        <f t="shared" ref="X7:X38" si="2">Z7/1.19</f>
        <v>152243.69747899161</v>
      </c>
      <c r="Y7" s="30">
        <f>+X7*19%</f>
        <v>28926.302521008405</v>
      </c>
      <c r="Z7" s="51">
        <f>ROUNDUP(IF(W7&lt;15%,U7,T7),0)</f>
        <v>181170</v>
      </c>
      <c r="AA7" s="14" t="s">
        <v>300</v>
      </c>
    </row>
    <row r="8" spans="3:27" ht="31.5">
      <c r="C8" s="82">
        <v>2</v>
      </c>
      <c r="D8" s="83" t="s">
        <v>9</v>
      </c>
      <c r="E8" s="83" t="s">
        <v>7</v>
      </c>
      <c r="F8" s="84">
        <v>1</v>
      </c>
      <c r="G8" s="29"/>
      <c r="H8" s="29"/>
      <c r="I8" s="29"/>
      <c r="J8" s="29"/>
      <c r="K8" s="29">
        <v>77350</v>
      </c>
      <c r="L8" s="29">
        <f t="shared" ref="L8:L71" si="3">+(K8*5.1%)+K8</f>
        <v>81294.850000000006</v>
      </c>
      <c r="M8" s="29">
        <v>72000</v>
      </c>
      <c r="N8" s="29">
        <f t="shared" ref="N8:N71" si="4">+(M8*5.1%)+M8</f>
        <v>75672</v>
      </c>
      <c r="O8" s="29">
        <f t="shared" ref="O8:O53" si="5">M8*1.19</f>
        <v>85680</v>
      </c>
      <c r="P8" s="29">
        <f t="shared" ref="P8:P71" si="6">+(O8*5.1%)+O8</f>
        <v>90049.68</v>
      </c>
      <c r="Q8" s="29">
        <v>101447.5</v>
      </c>
      <c r="R8" s="98">
        <v>125247.5</v>
      </c>
      <c r="S8" s="98">
        <v>107397.5</v>
      </c>
      <c r="T8" s="47">
        <f t="shared" ref="T8:T38" si="7">MEDIAN(H8,J8,L8,N8,P8,Q8,R8,S8)</f>
        <v>95748.59</v>
      </c>
      <c r="U8" s="47">
        <f t="shared" si="0"/>
        <v>96851.505000000005</v>
      </c>
      <c r="V8" s="47">
        <f t="shared" si="1"/>
        <v>18305.843235342883</v>
      </c>
      <c r="W8" s="12">
        <f t="shared" ref="W8:W71" si="8">V8/U8</f>
        <v>0.18900938333733566</v>
      </c>
      <c r="X8" s="30">
        <f t="shared" si="2"/>
        <v>80461.344537815123</v>
      </c>
      <c r="Y8" s="30">
        <f t="shared" ref="Y8:Y79" si="9">+X8*19%</f>
        <v>15287.655462184874</v>
      </c>
      <c r="Z8" s="51">
        <f t="shared" ref="Z8:Z79" si="10">ROUNDUP(IF(W8&lt;15%,U8,T8),0)</f>
        <v>95749</v>
      </c>
      <c r="AA8" s="14" t="s">
        <v>301</v>
      </c>
    </row>
    <row r="9" spans="3:27" ht="31.5">
      <c r="C9" s="82">
        <v>3</v>
      </c>
      <c r="D9" s="83" t="s">
        <v>10</v>
      </c>
      <c r="E9" s="83" t="s">
        <v>7</v>
      </c>
      <c r="F9" s="84">
        <v>1</v>
      </c>
      <c r="G9" s="29"/>
      <c r="H9" s="29"/>
      <c r="I9" s="29"/>
      <c r="J9" s="29"/>
      <c r="K9" s="29">
        <v>892500</v>
      </c>
      <c r="L9" s="29">
        <f t="shared" si="3"/>
        <v>938017.5</v>
      </c>
      <c r="M9" s="29">
        <v>886000</v>
      </c>
      <c r="N9" s="29">
        <f t="shared" si="4"/>
        <v>931186</v>
      </c>
      <c r="O9" s="29">
        <f t="shared" si="5"/>
        <v>1054340</v>
      </c>
      <c r="P9" s="29">
        <f t="shared" si="6"/>
        <v>1108111.3400000001</v>
      </c>
      <c r="Q9" s="29">
        <v>1221981.25</v>
      </c>
      <c r="R9" s="98">
        <v>1257681.25</v>
      </c>
      <c r="S9" s="98">
        <v>1238641.25</v>
      </c>
      <c r="T9" s="47">
        <f t="shared" si="7"/>
        <v>1165046.2949999999</v>
      </c>
      <c r="U9" s="47">
        <f t="shared" si="0"/>
        <v>1115936.4316666666</v>
      </c>
      <c r="V9" s="47">
        <f t="shared" si="1"/>
        <v>149828.34829760058</v>
      </c>
      <c r="W9" s="12">
        <f t="shared" si="8"/>
        <v>0.13426244008704855</v>
      </c>
      <c r="X9" s="30">
        <f t="shared" si="2"/>
        <v>937762.18487394962</v>
      </c>
      <c r="Y9" s="30">
        <f t="shared" si="9"/>
        <v>178174.81512605044</v>
      </c>
      <c r="Z9" s="51">
        <f t="shared" si="10"/>
        <v>1115937</v>
      </c>
      <c r="AA9" s="14" t="s">
        <v>300</v>
      </c>
    </row>
    <row r="10" spans="3:27" ht="31.5">
      <c r="C10" s="82">
        <v>4</v>
      </c>
      <c r="D10" s="83" t="s">
        <v>11</v>
      </c>
      <c r="E10" s="83" t="s">
        <v>7</v>
      </c>
      <c r="F10" s="84">
        <v>1</v>
      </c>
      <c r="G10" s="29"/>
      <c r="H10" s="29"/>
      <c r="I10" s="29"/>
      <c r="J10" s="29"/>
      <c r="K10" s="29">
        <v>380800</v>
      </c>
      <c r="L10" s="29">
        <f t="shared" si="3"/>
        <v>400220.8</v>
      </c>
      <c r="M10" s="29">
        <v>375000</v>
      </c>
      <c r="N10" s="29">
        <f t="shared" si="4"/>
        <v>394125</v>
      </c>
      <c r="O10" s="29">
        <f t="shared" si="5"/>
        <v>446250</v>
      </c>
      <c r="P10" s="29">
        <f t="shared" si="6"/>
        <v>469008.75</v>
      </c>
      <c r="Q10" s="29">
        <v>518542.5</v>
      </c>
      <c r="R10" s="98">
        <v>566142.5</v>
      </c>
      <c r="S10" s="98">
        <v>549482.5</v>
      </c>
      <c r="T10" s="47">
        <f t="shared" si="7"/>
        <v>493775.625</v>
      </c>
      <c r="U10" s="47">
        <f t="shared" si="0"/>
        <v>482920.34166666662</v>
      </c>
      <c r="V10" s="47">
        <f t="shared" si="1"/>
        <v>74219.601184932864</v>
      </c>
      <c r="W10" s="12">
        <f t="shared" si="8"/>
        <v>0.15368911760640344</v>
      </c>
      <c r="X10" s="30">
        <f t="shared" si="2"/>
        <v>414937.81512605044</v>
      </c>
      <c r="Y10" s="30">
        <f t="shared" si="9"/>
        <v>78838.184873949591</v>
      </c>
      <c r="Z10" s="51">
        <f t="shared" si="10"/>
        <v>493776</v>
      </c>
      <c r="AA10" s="14" t="s">
        <v>300</v>
      </c>
    </row>
    <row r="11" spans="3:27" ht="31.5">
      <c r="C11" s="82">
        <v>5</v>
      </c>
      <c r="D11" s="83" t="s">
        <v>12</v>
      </c>
      <c r="E11" s="83" t="s">
        <v>7</v>
      </c>
      <c r="F11" s="84">
        <v>1</v>
      </c>
      <c r="G11" s="29"/>
      <c r="H11" s="29"/>
      <c r="I11" s="29"/>
      <c r="J11" s="29"/>
      <c r="K11" s="29">
        <v>190400</v>
      </c>
      <c r="L11" s="29">
        <f t="shared" si="3"/>
        <v>200110.4</v>
      </c>
      <c r="M11" s="29">
        <v>185000</v>
      </c>
      <c r="N11" s="29">
        <f t="shared" si="4"/>
        <v>194435</v>
      </c>
      <c r="O11" s="29">
        <f t="shared" si="5"/>
        <v>220150</v>
      </c>
      <c r="P11" s="29">
        <f t="shared" si="6"/>
        <v>231377.65</v>
      </c>
      <c r="Q11" s="29">
        <v>256891.25</v>
      </c>
      <c r="R11" s="98">
        <v>304491.25</v>
      </c>
      <c r="S11" s="98">
        <v>287831.25</v>
      </c>
      <c r="T11" s="47">
        <f t="shared" si="7"/>
        <v>244134.45</v>
      </c>
      <c r="U11" s="47">
        <f t="shared" si="0"/>
        <v>245856.13333333333</v>
      </c>
      <c r="V11" s="47">
        <f t="shared" si="1"/>
        <v>45317.088778215373</v>
      </c>
      <c r="W11" s="12">
        <f t="shared" si="8"/>
        <v>0.18432360488145386</v>
      </c>
      <c r="X11" s="30">
        <f t="shared" si="2"/>
        <v>205155.46218487396</v>
      </c>
      <c r="Y11" s="30">
        <f t="shared" si="9"/>
        <v>38979.537815126052</v>
      </c>
      <c r="Z11" s="51">
        <f t="shared" si="10"/>
        <v>244135</v>
      </c>
      <c r="AA11" s="14" t="s">
        <v>301</v>
      </c>
    </row>
    <row r="12" spans="3:27" ht="31.5">
      <c r="C12" s="82">
        <v>6</v>
      </c>
      <c r="D12" s="83" t="s">
        <v>13</v>
      </c>
      <c r="E12" s="83" t="s">
        <v>7</v>
      </c>
      <c r="F12" s="84">
        <v>1</v>
      </c>
      <c r="G12" s="29"/>
      <c r="H12" s="29"/>
      <c r="I12" s="29"/>
      <c r="J12" s="29"/>
      <c r="K12" s="29">
        <v>773500</v>
      </c>
      <c r="L12" s="29">
        <f t="shared" si="3"/>
        <v>812948.5</v>
      </c>
      <c r="M12" s="29">
        <v>769000</v>
      </c>
      <c r="N12" s="29">
        <f t="shared" si="4"/>
        <v>808219</v>
      </c>
      <c r="O12" s="29">
        <f t="shared" si="5"/>
        <v>915110</v>
      </c>
      <c r="P12" s="29">
        <f t="shared" si="6"/>
        <v>961780.61</v>
      </c>
      <c r="Q12" s="29">
        <v>1060141.25</v>
      </c>
      <c r="R12" s="98">
        <v>1119641.25</v>
      </c>
      <c r="S12" s="98">
        <v>1099411.25</v>
      </c>
      <c r="T12" s="47">
        <f t="shared" si="7"/>
        <v>1010960.9299999999</v>
      </c>
      <c r="U12" s="47">
        <f t="shared" si="0"/>
        <v>977023.6433333332</v>
      </c>
      <c r="V12" s="47">
        <f t="shared" si="1"/>
        <v>139910.72501482378</v>
      </c>
      <c r="W12" s="12">
        <f t="shared" si="8"/>
        <v>0.14320096137846497</v>
      </c>
      <c r="X12" s="30">
        <f t="shared" si="2"/>
        <v>821028.57142857148</v>
      </c>
      <c r="Y12" s="30">
        <f t="shared" si="9"/>
        <v>155995.42857142858</v>
      </c>
      <c r="Z12" s="51">
        <f t="shared" si="10"/>
        <v>977024</v>
      </c>
      <c r="AA12" s="14" t="s">
        <v>300</v>
      </c>
    </row>
    <row r="13" spans="3:27" ht="31.5">
      <c r="C13" s="82">
        <v>7</v>
      </c>
      <c r="D13" s="83" t="s">
        <v>14</v>
      </c>
      <c r="E13" s="83" t="s">
        <v>7</v>
      </c>
      <c r="F13" s="84">
        <v>1</v>
      </c>
      <c r="G13" s="29"/>
      <c r="H13" s="29"/>
      <c r="I13" s="29"/>
      <c r="J13" s="29"/>
      <c r="K13" s="29">
        <v>238000</v>
      </c>
      <c r="L13" s="29">
        <f t="shared" si="3"/>
        <v>250138</v>
      </c>
      <c r="M13" s="29">
        <v>233000</v>
      </c>
      <c r="N13" s="29">
        <f t="shared" si="4"/>
        <v>244883</v>
      </c>
      <c r="O13" s="29">
        <f t="shared" si="5"/>
        <v>277270</v>
      </c>
      <c r="P13" s="29">
        <f t="shared" si="6"/>
        <v>291410.77</v>
      </c>
      <c r="Q13" s="29">
        <v>322787.5</v>
      </c>
      <c r="R13" s="98">
        <v>346587.5</v>
      </c>
      <c r="S13" s="98">
        <v>332307.5</v>
      </c>
      <c r="T13" s="47">
        <f t="shared" si="7"/>
        <v>307099.13500000001</v>
      </c>
      <c r="U13" s="47">
        <f t="shared" si="0"/>
        <v>298019.04499999998</v>
      </c>
      <c r="V13" s="47">
        <f t="shared" si="1"/>
        <v>43145.735310620825</v>
      </c>
      <c r="W13" s="12">
        <f t="shared" si="8"/>
        <v>0.14477509419111395</v>
      </c>
      <c r="X13" s="30">
        <f t="shared" si="2"/>
        <v>250436.97478991598</v>
      </c>
      <c r="Y13" s="30">
        <f t="shared" si="9"/>
        <v>47583.025210084037</v>
      </c>
      <c r="Z13" s="51">
        <f t="shared" si="10"/>
        <v>298020</v>
      </c>
      <c r="AA13" s="14" t="s">
        <v>300</v>
      </c>
    </row>
    <row r="14" spans="3:27" ht="31.5">
      <c r="C14" s="82">
        <v>8</v>
      </c>
      <c r="D14" s="83" t="s">
        <v>15</v>
      </c>
      <c r="E14" s="83" t="s">
        <v>7</v>
      </c>
      <c r="F14" s="84">
        <v>1</v>
      </c>
      <c r="G14" s="29"/>
      <c r="H14" s="29"/>
      <c r="I14" s="29"/>
      <c r="J14" s="29"/>
      <c r="K14" s="29">
        <v>297500</v>
      </c>
      <c r="L14" s="29">
        <f t="shared" si="3"/>
        <v>312672.5</v>
      </c>
      <c r="M14" s="29">
        <v>292000</v>
      </c>
      <c r="N14" s="29">
        <f t="shared" si="4"/>
        <v>306892</v>
      </c>
      <c r="O14" s="29">
        <f t="shared" si="5"/>
        <v>347480</v>
      </c>
      <c r="P14" s="29">
        <f t="shared" si="6"/>
        <v>365201.48</v>
      </c>
      <c r="Q14" s="29">
        <v>404153.75</v>
      </c>
      <c r="R14" s="98">
        <v>427953.75</v>
      </c>
      <c r="S14" s="98">
        <v>413673.75</v>
      </c>
      <c r="T14" s="47">
        <f t="shared" si="7"/>
        <v>384677.61499999999</v>
      </c>
      <c r="U14" s="47">
        <f t="shared" si="0"/>
        <v>371757.87166666664</v>
      </c>
      <c r="V14" s="47">
        <f t="shared" si="1"/>
        <v>52356.583644942155</v>
      </c>
      <c r="W14" s="12">
        <f t="shared" si="8"/>
        <v>0.14083517158686343</v>
      </c>
      <c r="X14" s="30">
        <f t="shared" si="2"/>
        <v>312401.68067226891</v>
      </c>
      <c r="Y14" s="30">
        <f t="shared" si="9"/>
        <v>59356.319327731093</v>
      </c>
      <c r="Z14" s="51">
        <f t="shared" si="10"/>
        <v>371758</v>
      </c>
      <c r="AA14" s="14" t="s">
        <v>300</v>
      </c>
    </row>
    <row r="15" spans="3:27" ht="31.5">
      <c r="C15" s="82">
        <v>9</v>
      </c>
      <c r="D15" s="83" t="s">
        <v>16</v>
      </c>
      <c r="E15" s="83" t="s">
        <v>7</v>
      </c>
      <c r="F15" s="84">
        <v>1</v>
      </c>
      <c r="G15" s="29"/>
      <c r="H15" s="29"/>
      <c r="I15" s="29"/>
      <c r="J15" s="29"/>
      <c r="K15" s="29">
        <v>214200</v>
      </c>
      <c r="L15" s="29">
        <f t="shared" si="3"/>
        <v>225124.2</v>
      </c>
      <c r="M15" s="29">
        <v>209200</v>
      </c>
      <c r="N15" s="29">
        <f t="shared" si="4"/>
        <v>219869.2</v>
      </c>
      <c r="O15" s="29">
        <f t="shared" si="5"/>
        <v>248948</v>
      </c>
      <c r="P15" s="29">
        <f t="shared" si="6"/>
        <v>261644.348</v>
      </c>
      <c r="Q15" s="29">
        <v>290062.5</v>
      </c>
      <c r="R15" s="98">
        <v>349562.5</v>
      </c>
      <c r="S15" s="98">
        <v>332902.5</v>
      </c>
      <c r="T15" s="47">
        <f t="shared" si="7"/>
        <v>275853.424</v>
      </c>
      <c r="U15" s="47">
        <f t="shared" si="0"/>
        <v>279860.87466666667</v>
      </c>
      <c r="V15" s="47">
        <f t="shared" si="1"/>
        <v>54226.838702297209</v>
      </c>
      <c r="W15" s="12">
        <f t="shared" si="8"/>
        <v>0.19376355757797534</v>
      </c>
      <c r="X15" s="30">
        <f t="shared" si="2"/>
        <v>231810.08403361344</v>
      </c>
      <c r="Y15" s="30">
        <f t="shared" si="9"/>
        <v>44043.915966386558</v>
      </c>
      <c r="Z15" s="51">
        <f t="shared" si="10"/>
        <v>275854</v>
      </c>
      <c r="AA15" s="14" t="s">
        <v>301</v>
      </c>
    </row>
    <row r="16" spans="3:27" ht="31.5">
      <c r="C16" s="82">
        <v>10</v>
      </c>
      <c r="D16" s="83" t="s">
        <v>17</v>
      </c>
      <c r="E16" s="83" t="s">
        <v>7</v>
      </c>
      <c r="F16" s="84">
        <v>1</v>
      </c>
      <c r="G16" s="29"/>
      <c r="H16" s="29"/>
      <c r="I16" s="29"/>
      <c r="J16" s="29"/>
      <c r="K16" s="29">
        <v>238000</v>
      </c>
      <c r="L16" s="29">
        <f t="shared" si="3"/>
        <v>250138</v>
      </c>
      <c r="M16" s="29">
        <v>233000</v>
      </c>
      <c r="N16" s="29">
        <f t="shared" si="4"/>
        <v>244883</v>
      </c>
      <c r="O16" s="29">
        <f t="shared" si="5"/>
        <v>277270</v>
      </c>
      <c r="P16" s="29">
        <f t="shared" si="6"/>
        <v>291410.77</v>
      </c>
      <c r="Q16" s="29">
        <v>322787.5</v>
      </c>
      <c r="R16" s="98">
        <v>370387.5</v>
      </c>
      <c r="S16" s="98">
        <v>358487.5</v>
      </c>
      <c r="T16" s="47">
        <f t="shared" si="7"/>
        <v>307099.13500000001</v>
      </c>
      <c r="U16" s="47">
        <f t="shared" si="0"/>
        <v>306349.04499999998</v>
      </c>
      <c r="V16" s="47">
        <f t="shared" si="1"/>
        <v>53386.277898483895</v>
      </c>
      <c r="W16" s="12">
        <f t="shared" si="8"/>
        <v>0.17426618026011439</v>
      </c>
      <c r="X16" s="30">
        <f t="shared" si="2"/>
        <v>258067.22689075631</v>
      </c>
      <c r="Y16" s="30">
        <f t="shared" si="9"/>
        <v>49032.773109243702</v>
      </c>
      <c r="Z16" s="51">
        <f t="shared" si="10"/>
        <v>307100</v>
      </c>
      <c r="AA16" s="14" t="s">
        <v>301</v>
      </c>
    </row>
    <row r="17" spans="3:27" ht="31.5">
      <c r="C17" s="82">
        <v>11</v>
      </c>
      <c r="D17" s="83" t="s">
        <v>18</v>
      </c>
      <c r="E17" s="83" t="s">
        <v>7</v>
      </c>
      <c r="F17" s="84">
        <v>1</v>
      </c>
      <c r="G17" s="29"/>
      <c r="H17" s="29"/>
      <c r="I17" s="29"/>
      <c r="J17" s="29"/>
      <c r="K17" s="29">
        <v>238000</v>
      </c>
      <c r="L17" s="29">
        <f t="shared" si="3"/>
        <v>250138</v>
      </c>
      <c r="M17" s="29">
        <v>233000</v>
      </c>
      <c r="N17" s="29">
        <f t="shared" si="4"/>
        <v>244883</v>
      </c>
      <c r="O17" s="29">
        <f t="shared" si="5"/>
        <v>277270</v>
      </c>
      <c r="P17" s="29">
        <f t="shared" si="6"/>
        <v>291410.77</v>
      </c>
      <c r="Q17" s="29">
        <v>322787.5</v>
      </c>
      <c r="R17" s="98">
        <v>346587.5</v>
      </c>
      <c r="S17" s="98">
        <v>327547.5</v>
      </c>
      <c r="T17" s="47">
        <f t="shared" si="7"/>
        <v>307099.13500000001</v>
      </c>
      <c r="U17" s="47">
        <f t="shared" si="0"/>
        <v>297225.71166666667</v>
      </c>
      <c r="V17" s="47">
        <f t="shared" si="1"/>
        <v>42426.943371409878</v>
      </c>
      <c r="W17" s="12">
        <f t="shared" si="8"/>
        <v>0.14274318037125583</v>
      </c>
      <c r="X17" s="30">
        <f t="shared" si="2"/>
        <v>249769.74789915967</v>
      </c>
      <c r="Y17" s="30">
        <f t="shared" si="9"/>
        <v>47456.252100840342</v>
      </c>
      <c r="Z17" s="51">
        <f t="shared" si="10"/>
        <v>297226</v>
      </c>
      <c r="AA17" s="14" t="s">
        <v>300</v>
      </c>
    </row>
    <row r="18" spans="3:27" ht="31.5">
      <c r="C18" s="82">
        <v>12</v>
      </c>
      <c r="D18" s="83" t="s">
        <v>19</v>
      </c>
      <c r="E18" s="83" t="s">
        <v>7</v>
      </c>
      <c r="F18" s="84">
        <v>1</v>
      </c>
      <c r="G18" s="29"/>
      <c r="H18" s="29"/>
      <c r="I18" s="29"/>
      <c r="J18" s="29"/>
      <c r="K18" s="29">
        <v>95200</v>
      </c>
      <c r="L18" s="29">
        <f t="shared" si="3"/>
        <v>100055.2</v>
      </c>
      <c r="M18" s="29">
        <v>90200</v>
      </c>
      <c r="N18" s="29">
        <f t="shared" si="4"/>
        <v>94800.2</v>
      </c>
      <c r="O18" s="29">
        <f t="shared" si="5"/>
        <v>107338</v>
      </c>
      <c r="P18" s="29">
        <f t="shared" si="6"/>
        <v>112812.238</v>
      </c>
      <c r="Q18" s="29">
        <v>126288.75</v>
      </c>
      <c r="R18" s="98">
        <v>150088.75</v>
      </c>
      <c r="S18" s="98">
        <v>132238.75</v>
      </c>
      <c r="T18" s="47">
        <f t="shared" si="7"/>
        <v>119550.49400000001</v>
      </c>
      <c r="U18" s="47">
        <f t="shared" si="0"/>
        <v>119380.648</v>
      </c>
      <c r="V18" s="47">
        <f t="shared" si="1"/>
        <v>20865.548461215785</v>
      </c>
      <c r="W18" s="12">
        <f t="shared" si="8"/>
        <v>0.17478166529315359</v>
      </c>
      <c r="X18" s="30">
        <f t="shared" si="2"/>
        <v>100463.02521008404</v>
      </c>
      <c r="Y18" s="30">
        <f t="shared" si="9"/>
        <v>19087.97478991597</v>
      </c>
      <c r="Z18" s="51">
        <f t="shared" si="10"/>
        <v>119551</v>
      </c>
      <c r="AA18" s="14" t="s">
        <v>301</v>
      </c>
    </row>
    <row r="19" spans="3:27" ht="31.5">
      <c r="C19" s="82">
        <v>13</v>
      </c>
      <c r="D19" s="83" t="s">
        <v>20</v>
      </c>
      <c r="E19" s="83" t="s">
        <v>7</v>
      </c>
      <c r="F19" s="84">
        <v>1</v>
      </c>
      <c r="G19" s="29"/>
      <c r="H19" s="29"/>
      <c r="I19" s="29"/>
      <c r="J19" s="29"/>
      <c r="K19" s="29">
        <v>59500</v>
      </c>
      <c r="L19" s="29">
        <f t="shared" si="3"/>
        <v>62534.5</v>
      </c>
      <c r="M19" s="29">
        <v>52500</v>
      </c>
      <c r="N19" s="29">
        <f t="shared" si="4"/>
        <v>55177.5</v>
      </c>
      <c r="O19" s="29">
        <f t="shared" si="5"/>
        <v>62475</v>
      </c>
      <c r="P19" s="29">
        <f t="shared" si="6"/>
        <v>65661.225000000006</v>
      </c>
      <c r="Q19" s="29">
        <v>75267.5</v>
      </c>
      <c r="R19" s="98">
        <v>99067.5</v>
      </c>
      <c r="S19" s="98">
        <v>80027.5</v>
      </c>
      <c r="T19" s="47">
        <f t="shared" si="7"/>
        <v>70464.362500000003</v>
      </c>
      <c r="U19" s="47">
        <f t="shared" si="0"/>
        <v>72955.954166666663</v>
      </c>
      <c r="V19" s="47">
        <f t="shared" si="1"/>
        <v>15588.816783438215</v>
      </c>
      <c r="W19" s="12">
        <f t="shared" si="8"/>
        <v>0.21367435957078737</v>
      </c>
      <c r="X19" s="30">
        <f t="shared" si="2"/>
        <v>59214.285714285717</v>
      </c>
      <c r="Y19" s="30">
        <f t="shared" si="9"/>
        <v>11250.714285714286</v>
      </c>
      <c r="Z19" s="51">
        <f t="shared" si="10"/>
        <v>70465</v>
      </c>
      <c r="AA19" s="14" t="s">
        <v>301</v>
      </c>
    </row>
    <row r="20" spans="3:27" ht="31.5">
      <c r="C20" s="82">
        <v>14</v>
      </c>
      <c r="D20" s="83" t="s">
        <v>21</v>
      </c>
      <c r="E20" s="83" t="s">
        <v>7</v>
      </c>
      <c r="F20" s="84">
        <v>1</v>
      </c>
      <c r="G20" s="29"/>
      <c r="H20" s="29"/>
      <c r="I20" s="29"/>
      <c r="J20" s="29"/>
      <c r="K20" s="29">
        <v>142800</v>
      </c>
      <c r="L20" s="29">
        <f t="shared" si="3"/>
        <v>150082.79999999999</v>
      </c>
      <c r="M20" s="29">
        <v>138000</v>
      </c>
      <c r="N20" s="29">
        <f t="shared" si="4"/>
        <v>145038</v>
      </c>
      <c r="O20" s="29">
        <f t="shared" si="5"/>
        <v>164220</v>
      </c>
      <c r="P20" s="29">
        <f t="shared" si="6"/>
        <v>172595.22</v>
      </c>
      <c r="Q20" s="29">
        <v>192036.25</v>
      </c>
      <c r="R20" s="98">
        <v>227736.25</v>
      </c>
      <c r="S20" s="98">
        <v>213456.25</v>
      </c>
      <c r="T20" s="47">
        <f t="shared" si="7"/>
        <v>182315.73499999999</v>
      </c>
      <c r="U20" s="47">
        <f t="shared" si="0"/>
        <v>183490.79500000001</v>
      </c>
      <c r="V20" s="47">
        <f t="shared" si="1"/>
        <v>33591.78087117066</v>
      </c>
      <c r="W20" s="12">
        <f t="shared" si="8"/>
        <v>0.18307065959995791</v>
      </c>
      <c r="X20" s="30">
        <f t="shared" si="2"/>
        <v>153206.72268907563</v>
      </c>
      <c r="Y20" s="30">
        <f t="shared" si="9"/>
        <v>29109.277310924368</v>
      </c>
      <c r="Z20" s="51">
        <f t="shared" si="10"/>
        <v>182316</v>
      </c>
      <c r="AA20" s="14" t="s">
        <v>301</v>
      </c>
    </row>
    <row r="21" spans="3:27" ht="31.5">
      <c r="C21" s="82">
        <v>15</v>
      </c>
      <c r="D21" s="83" t="s">
        <v>22</v>
      </c>
      <c r="E21" s="83" t="s">
        <v>7</v>
      </c>
      <c r="F21" s="84">
        <v>1</v>
      </c>
      <c r="G21" s="29"/>
      <c r="H21" s="29"/>
      <c r="I21" s="29"/>
      <c r="J21" s="29"/>
      <c r="K21" s="29">
        <v>833000</v>
      </c>
      <c r="L21" s="29">
        <f t="shared" si="3"/>
        <v>875483</v>
      </c>
      <c r="M21" s="29">
        <v>828000</v>
      </c>
      <c r="N21" s="29">
        <f t="shared" si="4"/>
        <v>870228</v>
      </c>
      <c r="O21" s="29">
        <f t="shared" si="5"/>
        <v>985320</v>
      </c>
      <c r="P21" s="29">
        <f t="shared" si="6"/>
        <v>1035571.32</v>
      </c>
      <c r="Q21" s="29">
        <v>1141507.5</v>
      </c>
      <c r="R21" s="98">
        <v>1189107.5</v>
      </c>
      <c r="S21" s="98">
        <v>1177207.5</v>
      </c>
      <c r="T21" s="47">
        <f t="shared" si="7"/>
        <v>1088539.4099999999</v>
      </c>
      <c r="U21" s="47">
        <f t="shared" si="0"/>
        <v>1048184.1366666667</v>
      </c>
      <c r="V21" s="47">
        <f t="shared" si="1"/>
        <v>146197.69156208995</v>
      </c>
      <c r="W21" s="12">
        <f t="shared" si="8"/>
        <v>0.13947710755002804</v>
      </c>
      <c r="X21" s="30">
        <f t="shared" si="2"/>
        <v>880827.73109243705</v>
      </c>
      <c r="Y21" s="30">
        <f t="shared" si="9"/>
        <v>167357.26890756303</v>
      </c>
      <c r="Z21" s="51">
        <f t="shared" si="10"/>
        <v>1048185</v>
      </c>
      <c r="AA21" s="14" t="s">
        <v>300</v>
      </c>
    </row>
    <row r="22" spans="3:27" ht="31.5">
      <c r="C22" s="82">
        <v>16</v>
      </c>
      <c r="D22" s="83" t="s">
        <v>23</v>
      </c>
      <c r="E22" s="83" t="s">
        <v>7</v>
      </c>
      <c r="F22" s="84">
        <v>1</v>
      </c>
      <c r="G22" s="29"/>
      <c r="H22" s="29"/>
      <c r="I22" s="29"/>
      <c r="J22" s="29"/>
      <c r="K22" s="29">
        <v>59500</v>
      </c>
      <c r="L22" s="29">
        <f t="shared" si="3"/>
        <v>62534.5</v>
      </c>
      <c r="M22" s="29">
        <v>52500</v>
      </c>
      <c r="N22" s="29">
        <f t="shared" si="4"/>
        <v>55177.5</v>
      </c>
      <c r="O22" s="29">
        <f t="shared" si="5"/>
        <v>62475</v>
      </c>
      <c r="P22" s="29">
        <f t="shared" si="6"/>
        <v>65661.225000000006</v>
      </c>
      <c r="Q22" s="29">
        <v>75267.5</v>
      </c>
      <c r="R22" s="98"/>
      <c r="S22" s="98">
        <v>106207.5</v>
      </c>
      <c r="T22" s="47">
        <f t="shared" si="7"/>
        <v>65661.225000000006</v>
      </c>
      <c r="U22" s="47">
        <f t="shared" si="0"/>
        <v>72969.64499999999</v>
      </c>
      <c r="V22" s="47">
        <f t="shared" si="1"/>
        <v>19930.509403741456</v>
      </c>
      <c r="W22" s="12">
        <f t="shared" si="8"/>
        <v>0.27313425197205576</v>
      </c>
      <c r="X22" s="30">
        <f t="shared" si="2"/>
        <v>55178.151260504201</v>
      </c>
      <c r="Y22" s="30">
        <f t="shared" si="9"/>
        <v>10483.848739495797</v>
      </c>
      <c r="Z22" s="51">
        <f t="shared" si="10"/>
        <v>65662</v>
      </c>
      <c r="AA22" s="14" t="s">
        <v>301</v>
      </c>
    </row>
    <row r="23" spans="3:27" ht="31.5">
      <c r="C23" s="82">
        <v>17</v>
      </c>
      <c r="D23" s="83" t="s">
        <v>24</v>
      </c>
      <c r="E23" s="83" t="s">
        <v>7</v>
      </c>
      <c r="F23" s="84">
        <v>1</v>
      </c>
      <c r="G23" s="29"/>
      <c r="H23" s="29"/>
      <c r="I23" s="29"/>
      <c r="J23" s="29"/>
      <c r="K23" s="29">
        <v>833000</v>
      </c>
      <c r="L23" s="29">
        <f t="shared" si="3"/>
        <v>875483</v>
      </c>
      <c r="M23" s="29">
        <v>828000</v>
      </c>
      <c r="N23" s="29">
        <f t="shared" si="4"/>
        <v>870228</v>
      </c>
      <c r="O23" s="29">
        <f t="shared" si="5"/>
        <v>985320</v>
      </c>
      <c r="P23" s="29">
        <f t="shared" si="6"/>
        <v>1035571.32</v>
      </c>
      <c r="Q23" s="29">
        <v>1141507.5</v>
      </c>
      <c r="R23" s="98">
        <v>1201007.5</v>
      </c>
      <c r="S23" s="98">
        <v>1184347.5</v>
      </c>
      <c r="T23" s="47">
        <f t="shared" si="7"/>
        <v>1088539.4099999999</v>
      </c>
      <c r="U23" s="47">
        <f t="shared" si="0"/>
        <v>1051357.47</v>
      </c>
      <c r="V23" s="47">
        <f t="shared" si="1"/>
        <v>149798.14691743441</v>
      </c>
      <c r="W23" s="12">
        <f t="shared" si="8"/>
        <v>0.14248069870796126</v>
      </c>
      <c r="X23" s="30">
        <f t="shared" si="2"/>
        <v>883494.11764705891</v>
      </c>
      <c r="Y23" s="30">
        <f t="shared" si="9"/>
        <v>167863.8823529412</v>
      </c>
      <c r="Z23" s="51">
        <f t="shared" si="10"/>
        <v>1051358</v>
      </c>
      <c r="AA23" s="14" t="s">
        <v>300</v>
      </c>
    </row>
    <row r="24" spans="3:27" ht="31.5">
      <c r="C24" s="82">
        <v>18</v>
      </c>
      <c r="D24" s="83" t="s">
        <v>25</v>
      </c>
      <c r="E24" s="83" t="s">
        <v>7</v>
      </c>
      <c r="F24" s="84">
        <v>1</v>
      </c>
      <c r="G24" s="29"/>
      <c r="H24" s="29"/>
      <c r="I24" s="29"/>
      <c r="J24" s="29"/>
      <c r="K24" s="29">
        <v>2142000</v>
      </c>
      <c r="L24" s="29">
        <f t="shared" si="3"/>
        <v>2251242</v>
      </c>
      <c r="M24" s="29">
        <v>2136000</v>
      </c>
      <c r="N24" s="29">
        <f t="shared" si="4"/>
        <v>2244936</v>
      </c>
      <c r="O24" s="29">
        <f t="shared" si="5"/>
        <v>2541840</v>
      </c>
      <c r="P24" s="29">
        <f t="shared" si="6"/>
        <v>2671473.84</v>
      </c>
      <c r="Q24" s="29">
        <v>2941977.5</v>
      </c>
      <c r="R24" s="98">
        <v>2989577.5</v>
      </c>
      <c r="S24" s="98">
        <v>2970537.5</v>
      </c>
      <c r="T24" s="47">
        <f t="shared" si="7"/>
        <v>2806725.67</v>
      </c>
      <c r="U24" s="47">
        <f t="shared" si="0"/>
        <v>2678290.7233333332</v>
      </c>
      <c r="V24" s="47">
        <f t="shared" si="1"/>
        <v>352718.5138953604</v>
      </c>
      <c r="W24" s="12">
        <f t="shared" si="8"/>
        <v>0.13169537975189483</v>
      </c>
      <c r="X24" s="30">
        <f t="shared" si="2"/>
        <v>2250664.7058823532</v>
      </c>
      <c r="Y24" s="30">
        <f t="shared" si="9"/>
        <v>427626.29411764711</v>
      </c>
      <c r="Z24" s="51">
        <f t="shared" si="10"/>
        <v>2678291</v>
      </c>
      <c r="AA24" s="14" t="s">
        <v>300</v>
      </c>
    </row>
    <row r="25" spans="3:27" ht="31.5">
      <c r="C25" s="82">
        <v>19</v>
      </c>
      <c r="D25" s="83" t="s">
        <v>26</v>
      </c>
      <c r="E25" s="83" t="s">
        <v>7</v>
      </c>
      <c r="F25" s="84">
        <v>1</v>
      </c>
      <c r="G25" s="29"/>
      <c r="H25" s="29"/>
      <c r="I25" s="29"/>
      <c r="J25" s="29"/>
      <c r="K25" s="29">
        <v>1428000</v>
      </c>
      <c r="L25" s="29">
        <f t="shared" si="3"/>
        <v>1500828</v>
      </c>
      <c r="M25" s="29">
        <v>1422000</v>
      </c>
      <c r="N25" s="29">
        <f t="shared" si="4"/>
        <v>1494522</v>
      </c>
      <c r="O25" s="29">
        <f t="shared" si="5"/>
        <v>1692180</v>
      </c>
      <c r="P25" s="29">
        <f t="shared" si="6"/>
        <v>1778481.18</v>
      </c>
      <c r="Q25" s="29">
        <v>1959335</v>
      </c>
      <c r="R25" s="98">
        <v>1995035</v>
      </c>
      <c r="S25" s="98">
        <v>1980755</v>
      </c>
      <c r="T25" s="47">
        <f t="shared" si="7"/>
        <v>1868908.0899999999</v>
      </c>
      <c r="U25" s="47">
        <f t="shared" si="0"/>
        <v>1784826.03</v>
      </c>
      <c r="V25" s="47">
        <f t="shared" si="1"/>
        <v>235796.91302637028</v>
      </c>
      <c r="W25" s="12">
        <f t="shared" si="8"/>
        <v>0.13211198686203063</v>
      </c>
      <c r="X25" s="30">
        <f t="shared" si="2"/>
        <v>1499854.6218487395</v>
      </c>
      <c r="Y25" s="30">
        <f t="shared" si="9"/>
        <v>284972.37815126049</v>
      </c>
      <c r="Z25" s="51">
        <f t="shared" si="10"/>
        <v>1784827</v>
      </c>
      <c r="AA25" s="14" t="s">
        <v>300</v>
      </c>
    </row>
    <row r="26" spans="3:27" ht="31.5">
      <c r="C26" s="82">
        <v>20</v>
      </c>
      <c r="D26" s="83" t="s">
        <v>27</v>
      </c>
      <c r="E26" s="83" t="s">
        <v>7</v>
      </c>
      <c r="F26" s="84">
        <v>1</v>
      </c>
      <c r="G26" s="29"/>
      <c r="H26" s="29"/>
      <c r="I26" s="29"/>
      <c r="J26" s="29"/>
      <c r="K26" s="29">
        <v>1904000</v>
      </c>
      <c r="L26" s="29">
        <f t="shared" si="3"/>
        <v>2001104</v>
      </c>
      <c r="M26" s="29">
        <v>1899000</v>
      </c>
      <c r="N26" s="29">
        <f t="shared" si="4"/>
        <v>1995849</v>
      </c>
      <c r="O26" s="29">
        <f t="shared" si="5"/>
        <v>2259810</v>
      </c>
      <c r="P26" s="29">
        <f t="shared" si="6"/>
        <v>2375060.31</v>
      </c>
      <c r="Q26" s="29">
        <v>2615322.5</v>
      </c>
      <c r="R26" s="98">
        <v>2674822.5</v>
      </c>
      <c r="S26" s="98">
        <v>2654592.5</v>
      </c>
      <c r="T26" s="47">
        <f t="shared" si="7"/>
        <v>2495191.4050000003</v>
      </c>
      <c r="U26" s="47">
        <f t="shared" si="0"/>
        <v>2386125.1350000002</v>
      </c>
      <c r="V26" s="47">
        <f t="shared" si="1"/>
        <v>318945.60446898697</v>
      </c>
      <c r="W26" s="12">
        <f t="shared" si="8"/>
        <v>0.13366675527224056</v>
      </c>
      <c r="X26" s="30">
        <f t="shared" si="2"/>
        <v>2005147.8991596641</v>
      </c>
      <c r="Y26" s="30">
        <f t="shared" si="9"/>
        <v>380978.10084033618</v>
      </c>
      <c r="Z26" s="51">
        <f t="shared" si="10"/>
        <v>2386126</v>
      </c>
      <c r="AA26" s="14" t="s">
        <v>300</v>
      </c>
    </row>
    <row r="27" spans="3:27" ht="31.5">
      <c r="C27" s="82">
        <v>21</v>
      </c>
      <c r="D27" s="83" t="s">
        <v>28</v>
      </c>
      <c r="E27" s="83" t="s">
        <v>7</v>
      </c>
      <c r="F27" s="84">
        <v>1</v>
      </c>
      <c r="G27" s="29"/>
      <c r="H27" s="29"/>
      <c r="I27" s="29"/>
      <c r="J27" s="29"/>
      <c r="K27" s="29">
        <v>3570000</v>
      </c>
      <c r="L27" s="29">
        <f t="shared" si="3"/>
        <v>3752070</v>
      </c>
      <c r="M27" s="29">
        <v>3565000</v>
      </c>
      <c r="N27" s="29">
        <f t="shared" si="4"/>
        <v>3746815</v>
      </c>
      <c r="O27" s="29">
        <f t="shared" si="5"/>
        <v>4242350</v>
      </c>
      <c r="P27" s="29">
        <f t="shared" si="6"/>
        <v>4458709.8499999996</v>
      </c>
      <c r="Q27" s="29">
        <v>4907857.5</v>
      </c>
      <c r="R27" s="98">
        <v>4955457.5</v>
      </c>
      <c r="S27" s="98">
        <v>4941177.5</v>
      </c>
      <c r="T27" s="47">
        <f t="shared" si="7"/>
        <v>4683283.6749999998</v>
      </c>
      <c r="U27" s="47">
        <f t="shared" si="0"/>
        <v>4460347.8916666666</v>
      </c>
      <c r="V27" s="47">
        <f t="shared" si="1"/>
        <v>580927.69404790434</v>
      </c>
      <c r="W27" s="12">
        <f t="shared" si="8"/>
        <v>0.13024268692880661</v>
      </c>
      <c r="X27" s="30">
        <f t="shared" si="2"/>
        <v>3748191.5966386558</v>
      </c>
      <c r="Y27" s="30">
        <f t="shared" si="9"/>
        <v>712156.40336134459</v>
      </c>
      <c r="Z27" s="51">
        <f t="shared" si="10"/>
        <v>4460348</v>
      </c>
      <c r="AA27" s="14" t="s">
        <v>300</v>
      </c>
    </row>
    <row r="28" spans="3:27" ht="31.5">
      <c r="C28" s="82">
        <v>22</v>
      </c>
      <c r="D28" s="83" t="s">
        <v>29</v>
      </c>
      <c r="E28" s="83" t="s">
        <v>7</v>
      </c>
      <c r="F28" s="84">
        <v>1</v>
      </c>
      <c r="G28" s="29"/>
      <c r="H28" s="29"/>
      <c r="I28" s="29"/>
      <c r="J28" s="29"/>
      <c r="K28" s="29">
        <v>2975000</v>
      </c>
      <c r="L28" s="29">
        <f t="shared" si="3"/>
        <v>3126725</v>
      </c>
      <c r="M28" s="29">
        <v>2969000</v>
      </c>
      <c r="N28" s="29">
        <f t="shared" si="4"/>
        <v>3120419</v>
      </c>
      <c r="O28" s="29">
        <f t="shared" si="5"/>
        <v>3533110</v>
      </c>
      <c r="P28" s="29">
        <f t="shared" si="6"/>
        <v>3713298.61</v>
      </c>
      <c r="Q28" s="29">
        <v>4088245</v>
      </c>
      <c r="R28" s="98">
        <v>4147745</v>
      </c>
      <c r="S28" s="98">
        <v>4131085</v>
      </c>
      <c r="T28" s="47">
        <f t="shared" si="7"/>
        <v>3900771.8049999997</v>
      </c>
      <c r="U28" s="47">
        <f t="shared" si="0"/>
        <v>3721252.9350000001</v>
      </c>
      <c r="V28" s="47">
        <f t="shared" si="1"/>
        <v>489707.89926491195</v>
      </c>
      <c r="W28" s="12">
        <f t="shared" si="8"/>
        <v>0.13159758495828017</v>
      </c>
      <c r="X28" s="30">
        <f t="shared" si="2"/>
        <v>3127103.3613445382</v>
      </c>
      <c r="Y28" s="30">
        <f t="shared" si="9"/>
        <v>594149.6386554623</v>
      </c>
      <c r="Z28" s="51">
        <f t="shared" si="10"/>
        <v>3721253</v>
      </c>
      <c r="AA28" s="14" t="s">
        <v>300</v>
      </c>
    </row>
    <row r="29" spans="3:27" ht="31.5">
      <c r="C29" s="82">
        <v>23</v>
      </c>
      <c r="D29" s="83" t="s">
        <v>30</v>
      </c>
      <c r="E29" s="83" t="s">
        <v>7</v>
      </c>
      <c r="F29" s="84">
        <v>2</v>
      </c>
      <c r="G29" s="29"/>
      <c r="H29" s="29"/>
      <c r="I29" s="29"/>
      <c r="J29" s="29"/>
      <c r="K29" s="29">
        <v>5474000</v>
      </c>
      <c r="L29" s="29">
        <f t="shared" si="3"/>
        <v>5753174</v>
      </c>
      <c r="M29" s="29">
        <v>5469000</v>
      </c>
      <c r="N29" s="29">
        <f t="shared" si="4"/>
        <v>5747919</v>
      </c>
      <c r="O29" s="29">
        <f t="shared" si="5"/>
        <v>6508110</v>
      </c>
      <c r="P29" s="29">
        <f t="shared" si="6"/>
        <v>6840023.6100000003</v>
      </c>
      <c r="Q29" s="29">
        <v>7527940</v>
      </c>
      <c r="R29" s="98">
        <v>7575540</v>
      </c>
      <c r="S29" s="98">
        <v>7563640</v>
      </c>
      <c r="T29" s="47">
        <f t="shared" si="7"/>
        <v>7183981.8049999997</v>
      </c>
      <c r="U29" s="47">
        <f t="shared" si="0"/>
        <v>6834706.1016666666</v>
      </c>
      <c r="V29" s="47">
        <f t="shared" si="1"/>
        <v>884488.4281930502</v>
      </c>
      <c r="W29" s="12">
        <f t="shared" si="8"/>
        <v>0.12941133313360242</v>
      </c>
      <c r="X29" s="30">
        <f t="shared" si="2"/>
        <v>5743451.260504202</v>
      </c>
      <c r="Y29" s="30">
        <f t="shared" si="9"/>
        <v>1091255.7394957985</v>
      </c>
      <c r="Z29" s="51">
        <f t="shared" si="10"/>
        <v>6834707</v>
      </c>
      <c r="AA29" s="14" t="s">
        <v>300</v>
      </c>
    </row>
    <row r="30" spans="3:27" ht="31.5">
      <c r="C30" s="82">
        <v>24</v>
      </c>
      <c r="D30" s="83" t="s">
        <v>31</v>
      </c>
      <c r="E30" s="83" t="s">
        <v>7</v>
      </c>
      <c r="F30" s="84">
        <v>1</v>
      </c>
      <c r="G30" s="29"/>
      <c r="H30" s="29"/>
      <c r="I30" s="29"/>
      <c r="J30" s="29"/>
      <c r="K30" s="29">
        <v>3094000</v>
      </c>
      <c r="L30" s="29">
        <f t="shared" si="3"/>
        <v>3251794</v>
      </c>
      <c r="M30" s="29">
        <v>3090000</v>
      </c>
      <c r="N30" s="29">
        <f t="shared" si="4"/>
        <v>3247590</v>
      </c>
      <c r="O30" s="29">
        <f t="shared" si="5"/>
        <v>3677100</v>
      </c>
      <c r="P30" s="29">
        <f t="shared" si="6"/>
        <v>3864632.1</v>
      </c>
      <c r="Q30" s="29">
        <v>4253803.75</v>
      </c>
      <c r="R30" s="98">
        <v>4277603.75</v>
      </c>
      <c r="S30" s="98">
        <v>4263323.75</v>
      </c>
      <c r="T30" s="47">
        <f t="shared" si="7"/>
        <v>4059217.9249999998</v>
      </c>
      <c r="U30" s="47">
        <f t="shared" si="0"/>
        <v>3859791.2250000001</v>
      </c>
      <c r="V30" s="47">
        <f t="shared" si="1"/>
        <v>497418.55096218077</v>
      </c>
      <c r="W30" s="12">
        <f t="shared" si="8"/>
        <v>0.12887187984168258</v>
      </c>
      <c r="X30" s="30">
        <f t="shared" si="2"/>
        <v>3243522.6890756306</v>
      </c>
      <c r="Y30" s="30">
        <f t="shared" si="9"/>
        <v>616269.31092436984</v>
      </c>
      <c r="Z30" s="51">
        <f t="shared" si="10"/>
        <v>3859792</v>
      </c>
      <c r="AA30" s="14" t="s">
        <v>300</v>
      </c>
    </row>
    <row r="31" spans="3:27" ht="31.5">
      <c r="C31" s="82">
        <v>25</v>
      </c>
      <c r="D31" s="83" t="s">
        <v>32</v>
      </c>
      <c r="E31" s="83" t="s">
        <v>7</v>
      </c>
      <c r="F31" s="84">
        <v>1</v>
      </c>
      <c r="G31" s="29"/>
      <c r="H31" s="29"/>
      <c r="I31" s="29"/>
      <c r="J31" s="29"/>
      <c r="K31" s="29">
        <v>476000</v>
      </c>
      <c r="L31" s="29">
        <f t="shared" si="3"/>
        <v>500276</v>
      </c>
      <c r="M31" s="29">
        <v>471000</v>
      </c>
      <c r="N31" s="29">
        <f t="shared" si="4"/>
        <v>495021</v>
      </c>
      <c r="O31" s="29">
        <f t="shared" si="5"/>
        <v>560490</v>
      </c>
      <c r="P31" s="29">
        <f t="shared" si="6"/>
        <v>589074.99</v>
      </c>
      <c r="Q31" s="29">
        <v>650335</v>
      </c>
      <c r="R31" s="98">
        <v>709835</v>
      </c>
      <c r="S31" s="98">
        <v>697935</v>
      </c>
      <c r="T31" s="47">
        <f t="shared" si="7"/>
        <v>619704.995</v>
      </c>
      <c r="U31" s="47">
        <f t="shared" si="0"/>
        <v>607079.49833333341</v>
      </c>
      <c r="V31" s="47">
        <f t="shared" si="1"/>
        <v>94839.559631611366</v>
      </c>
      <c r="W31" s="12">
        <f t="shared" si="8"/>
        <v>0.15622263623130481</v>
      </c>
      <c r="X31" s="30">
        <f t="shared" si="2"/>
        <v>520760.50420168071</v>
      </c>
      <c r="Y31" s="30">
        <f t="shared" si="9"/>
        <v>98944.495798319331</v>
      </c>
      <c r="Z31" s="51">
        <f t="shared" si="10"/>
        <v>619705</v>
      </c>
      <c r="AA31" s="14" t="s">
        <v>301</v>
      </c>
    </row>
    <row r="32" spans="3:27" ht="31.5">
      <c r="C32" s="82">
        <v>26</v>
      </c>
      <c r="D32" s="83" t="s">
        <v>33</v>
      </c>
      <c r="E32" s="83" t="s">
        <v>7</v>
      </c>
      <c r="F32" s="84">
        <v>1</v>
      </c>
      <c r="G32" s="29"/>
      <c r="H32" s="29"/>
      <c r="I32" s="29"/>
      <c r="J32" s="29"/>
      <c r="K32" s="29">
        <v>357000</v>
      </c>
      <c r="L32" s="29">
        <f t="shared" si="3"/>
        <v>375207</v>
      </c>
      <c r="M32" s="29">
        <v>352000</v>
      </c>
      <c r="N32" s="29">
        <f t="shared" si="4"/>
        <v>369952</v>
      </c>
      <c r="O32" s="29">
        <f t="shared" si="5"/>
        <v>418880</v>
      </c>
      <c r="P32" s="29">
        <f t="shared" si="6"/>
        <v>440242.88</v>
      </c>
      <c r="Q32" s="29">
        <v>486561.25</v>
      </c>
      <c r="R32" s="98">
        <v>510361.25</v>
      </c>
      <c r="S32" s="98">
        <v>493701.25</v>
      </c>
      <c r="T32" s="47">
        <f t="shared" si="7"/>
        <v>463402.065</v>
      </c>
      <c r="U32" s="47">
        <f t="shared" si="0"/>
        <v>446004.27166666667</v>
      </c>
      <c r="V32" s="47">
        <f t="shared" si="1"/>
        <v>61467.204636129616</v>
      </c>
      <c r="W32" s="12">
        <f t="shared" si="8"/>
        <v>0.13781752449687026</v>
      </c>
      <c r="X32" s="30">
        <f t="shared" si="2"/>
        <v>374794.11764705885</v>
      </c>
      <c r="Y32" s="30">
        <f t="shared" si="9"/>
        <v>71210.882352941189</v>
      </c>
      <c r="Z32" s="51">
        <f t="shared" si="10"/>
        <v>446005</v>
      </c>
      <c r="AA32" s="14" t="s">
        <v>300</v>
      </c>
    </row>
    <row r="33" spans="3:27" ht="31.5">
      <c r="C33" s="82">
        <v>27</v>
      </c>
      <c r="D33" s="83" t="s">
        <v>34</v>
      </c>
      <c r="E33" s="83" t="s">
        <v>7</v>
      </c>
      <c r="F33" s="84">
        <v>1</v>
      </c>
      <c r="G33" s="29"/>
      <c r="H33" s="29"/>
      <c r="I33" s="29"/>
      <c r="J33" s="29"/>
      <c r="K33" s="29">
        <v>160650</v>
      </c>
      <c r="L33" s="29">
        <f t="shared" si="3"/>
        <v>168843.15</v>
      </c>
      <c r="M33" s="29">
        <v>156000</v>
      </c>
      <c r="N33" s="29">
        <f t="shared" si="4"/>
        <v>163956</v>
      </c>
      <c r="O33" s="29">
        <f t="shared" si="5"/>
        <v>185640</v>
      </c>
      <c r="P33" s="29">
        <f t="shared" si="6"/>
        <v>195107.64</v>
      </c>
      <c r="Q33" s="29">
        <v>216728.75</v>
      </c>
      <c r="R33" s="98">
        <v>264328.75</v>
      </c>
      <c r="S33" s="98">
        <v>244098.75</v>
      </c>
      <c r="T33" s="47">
        <f t="shared" si="7"/>
        <v>205918.19500000001</v>
      </c>
      <c r="U33" s="47">
        <f t="shared" si="0"/>
        <v>208843.84</v>
      </c>
      <c r="V33" s="47">
        <f t="shared" si="1"/>
        <v>40465.571275606628</v>
      </c>
      <c r="W33" s="12">
        <f t="shared" si="8"/>
        <v>0.19375994654956846</v>
      </c>
      <c r="X33" s="30">
        <f t="shared" si="2"/>
        <v>173041.17647058825</v>
      </c>
      <c r="Y33" s="30">
        <f t="shared" si="9"/>
        <v>32877.823529411769</v>
      </c>
      <c r="Z33" s="51">
        <f t="shared" si="10"/>
        <v>205919</v>
      </c>
      <c r="AA33" s="14" t="s">
        <v>301</v>
      </c>
    </row>
    <row r="34" spans="3:27" ht="31.5">
      <c r="C34" s="82">
        <v>28</v>
      </c>
      <c r="D34" s="83" t="s">
        <v>35</v>
      </c>
      <c r="E34" s="83" t="s">
        <v>7</v>
      </c>
      <c r="F34" s="84">
        <v>1</v>
      </c>
      <c r="G34" s="29"/>
      <c r="H34" s="29"/>
      <c r="I34" s="29"/>
      <c r="J34" s="29"/>
      <c r="K34" s="29">
        <v>1428000</v>
      </c>
      <c r="L34" s="29">
        <f t="shared" si="3"/>
        <v>1500828</v>
      </c>
      <c r="M34" s="29">
        <v>1422000</v>
      </c>
      <c r="N34" s="29">
        <f t="shared" si="4"/>
        <v>1494522</v>
      </c>
      <c r="O34" s="29">
        <f t="shared" si="5"/>
        <v>1692180</v>
      </c>
      <c r="P34" s="29">
        <f t="shared" si="6"/>
        <v>1778481.18</v>
      </c>
      <c r="Q34" s="29">
        <v>1959335</v>
      </c>
      <c r="R34" s="98">
        <v>1995035</v>
      </c>
      <c r="S34" s="98">
        <v>1974805</v>
      </c>
      <c r="T34" s="47">
        <f t="shared" si="7"/>
        <v>1868908.0899999999</v>
      </c>
      <c r="U34" s="47">
        <f t="shared" si="0"/>
        <v>1783834.3633333333</v>
      </c>
      <c r="V34" s="47">
        <f t="shared" si="1"/>
        <v>234818.59734874501</v>
      </c>
      <c r="W34" s="12">
        <f t="shared" si="8"/>
        <v>0.13163699622309946</v>
      </c>
      <c r="X34" s="30">
        <f t="shared" si="2"/>
        <v>1499021.0084033613</v>
      </c>
      <c r="Y34" s="30">
        <f t="shared" si="9"/>
        <v>284813.99159663863</v>
      </c>
      <c r="Z34" s="51">
        <f t="shared" si="10"/>
        <v>1783835</v>
      </c>
      <c r="AA34" s="14" t="s">
        <v>300</v>
      </c>
    </row>
    <row r="35" spans="3:27" ht="31.5">
      <c r="C35" s="82">
        <v>29</v>
      </c>
      <c r="D35" s="83" t="s">
        <v>36</v>
      </c>
      <c r="E35" s="83" t="s">
        <v>7</v>
      </c>
      <c r="F35" s="84">
        <v>1</v>
      </c>
      <c r="G35" s="29"/>
      <c r="H35" s="29"/>
      <c r="I35" s="29"/>
      <c r="J35" s="29"/>
      <c r="K35" s="29">
        <v>297500</v>
      </c>
      <c r="L35" s="29">
        <f t="shared" si="3"/>
        <v>312672.5</v>
      </c>
      <c r="M35" s="29">
        <v>292500</v>
      </c>
      <c r="N35" s="29">
        <f t="shared" si="4"/>
        <v>307417.5</v>
      </c>
      <c r="O35" s="29">
        <f t="shared" si="5"/>
        <v>348075</v>
      </c>
      <c r="P35" s="29">
        <f t="shared" si="6"/>
        <v>365826.82500000001</v>
      </c>
      <c r="Q35" s="29">
        <v>404600</v>
      </c>
      <c r="R35" s="98">
        <v>440300</v>
      </c>
      <c r="S35" s="98">
        <v>426020</v>
      </c>
      <c r="T35" s="47">
        <f t="shared" si="7"/>
        <v>385213.41249999998</v>
      </c>
      <c r="U35" s="47">
        <f t="shared" si="0"/>
        <v>376139.47083333338</v>
      </c>
      <c r="V35" s="47">
        <f t="shared" si="1"/>
        <v>57046.925840750424</v>
      </c>
      <c r="W35" s="12">
        <f t="shared" si="8"/>
        <v>0.15166429014844815</v>
      </c>
      <c r="X35" s="30">
        <f t="shared" si="2"/>
        <v>323709.24369747902</v>
      </c>
      <c r="Y35" s="30">
        <f t="shared" si="9"/>
        <v>61504.756302521011</v>
      </c>
      <c r="Z35" s="51">
        <f t="shared" si="10"/>
        <v>385214</v>
      </c>
      <c r="AA35" s="14" t="s">
        <v>300</v>
      </c>
    </row>
    <row r="36" spans="3:27" ht="31.5">
      <c r="C36" s="82">
        <v>30</v>
      </c>
      <c r="D36" s="83" t="s">
        <v>37</v>
      </c>
      <c r="E36" s="83" t="s">
        <v>7</v>
      </c>
      <c r="F36" s="84">
        <v>1</v>
      </c>
      <c r="G36" s="29"/>
      <c r="H36" s="29"/>
      <c r="I36" s="29"/>
      <c r="J36" s="29"/>
      <c r="K36" s="29">
        <v>503370</v>
      </c>
      <c r="L36" s="29">
        <f t="shared" si="3"/>
        <v>529041.87</v>
      </c>
      <c r="M36" s="29">
        <v>499000</v>
      </c>
      <c r="N36" s="29">
        <f t="shared" si="4"/>
        <v>524449</v>
      </c>
      <c r="O36" s="29">
        <f t="shared" si="5"/>
        <v>593810</v>
      </c>
      <c r="P36" s="29">
        <f t="shared" si="6"/>
        <v>624094.31000000006</v>
      </c>
      <c r="Q36" s="29">
        <v>688563.75</v>
      </c>
      <c r="R36" s="98">
        <v>736163.75</v>
      </c>
      <c r="S36" s="98">
        <v>718313.75</v>
      </c>
      <c r="T36" s="47">
        <f t="shared" si="7"/>
        <v>656329.03</v>
      </c>
      <c r="U36" s="47">
        <f t="shared" si="0"/>
        <v>636771.07166666666</v>
      </c>
      <c r="V36" s="47">
        <f t="shared" si="1"/>
        <v>93373.575905144957</v>
      </c>
      <c r="W36" s="12">
        <f t="shared" si="8"/>
        <v>0.14663602047868096</v>
      </c>
      <c r="X36" s="30">
        <f t="shared" si="2"/>
        <v>535102.52100840339</v>
      </c>
      <c r="Y36" s="30">
        <f t="shared" si="9"/>
        <v>101669.47899159664</v>
      </c>
      <c r="Z36" s="51">
        <f t="shared" si="10"/>
        <v>636772</v>
      </c>
      <c r="AA36" s="14" t="s">
        <v>300</v>
      </c>
    </row>
    <row r="37" spans="3:27" ht="31.5">
      <c r="C37" s="82">
        <v>31</v>
      </c>
      <c r="D37" s="83" t="s">
        <v>38</v>
      </c>
      <c r="E37" s="83" t="s">
        <v>7</v>
      </c>
      <c r="F37" s="84">
        <v>1</v>
      </c>
      <c r="G37" s="29"/>
      <c r="H37" s="29"/>
      <c r="I37" s="29"/>
      <c r="J37" s="29"/>
      <c r="K37" s="29">
        <v>1011500</v>
      </c>
      <c r="L37" s="29">
        <f t="shared" si="3"/>
        <v>1063086.5</v>
      </c>
      <c r="M37" s="29">
        <v>1006000</v>
      </c>
      <c r="N37" s="29">
        <f t="shared" si="4"/>
        <v>1057306</v>
      </c>
      <c r="O37" s="29">
        <f t="shared" si="5"/>
        <v>1197140</v>
      </c>
      <c r="P37" s="29">
        <f t="shared" si="6"/>
        <v>1258194.1399999999</v>
      </c>
      <c r="Q37" s="29">
        <v>1386647.5</v>
      </c>
      <c r="R37" s="98">
        <v>1434247.5</v>
      </c>
      <c r="S37" s="98">
        <v>1422347.5</v>
      </c>
      <c r="T37" s="47">
        <f t="shared" si="7"/>
        <v>1322420.8199999998</v>
      </c>
      <c r="U37" s="47">
        <f t="shared" si="0"/>
        <v>1270304.8566666667</v>
      </c>
      <c r="V37" s="47">
        <f t="shared" si="1"/>
        <v>174347.00805681659</v>
      </c>
      <c r="W37" s="12">
        <f t="shared" si="8"/>
        <v>0.13724816302309548</v>
      </c>
      <c r="X37" s="30">
        <f t="shared" si="2"/>
        <v>1067483.193277311</v>
      </c>
      <c r="Y37" s="30">
        <f t="shared" si="9"/>
        <v>202821.8067226891</v>
      </c>
      <c r="Z37" s="51">
        <f t="shared" si="10"/>
        <v>1270305</v>
      </c>
      <c r="AA37" s="14" t="s">
        <v>300</v>
      </c>
    </row>
    <row r="38" spans="3:27" ht="31.5">
      <c r="C38" s="82">
        <v>32</v>
      </c>
      <c r="D38" s="83" t="s">
        <v>39</v>
      </c>
      <c r="E38" s="83" t="s">
        <v>7</v>
      </c>
      <c r="F38" s="84">
        <v>1</v>
      </c>
      <c r="G38" s="29"/>
      <c r="H38" s="29"/>
      <c r="I38" s="29"/>
      <c r="J38" s="29"/>
      <c r="K38" s="29">
        <v>357000</v>
      </c>
      <c r="L38" s="29">
        <f t="shared" si="3"/>
        <v>375207</v>
      </c>
      <c r="M38" s="29">
        <v>352000</v>
      </c>
      <c r="N38" s="29">
        <f t="shared" si="4"/>
        <v>369952</v>
      </c>
      <c r="O38" s="29">
        <f t="shared" si="5"/>
        <v>418880</v>
      </c>
      <c r="P38" s="29">
        <f t="shared" si="6"/>
        <v>440242.88</v>
      </c>
      <c r="Q38" s="29">
        <v>486561.25</v>
      </c>
      <c r="R38" s="98">
        <v>534161.25</v>
      </c>
      <c r="S38" s="98">
        <v>517501.25</v>
      </c>
      <c r="T38" s="47">
        <f t="shared" si="7"/>
        <v>463402.065</v>
      </c>
      <c r="U38" s="47">
        <f t="shared" si="0"/>
        <v>453937.60499999998</v>
      </c>
      <c r="V38" s="47">
        <f t="shared" si="1"/>
        <v>70682.540842227332</v>
      </c>
      <c r="W38" s="12">
        <f t="shared" si="8"/>
        <v>0.15570981576251505</v>
      </c>
      <c r="X38" s="30">
        <f t="shared" si="2"/>
        <v>389414.28571428574</v>
      </c>
      <c r="Y38" s="30">
        <f t="shared" si="9"/>
        <v>73988.71428571429</v>
      </c>
      <c r="Z38" s="51">
        <f t="shared" si="10"/>
        <v>463403</v>
      </c>
      <c r="AA38" s="14" t="s">
        <v>301</v>
      </c>
    </row>
    <row r="39" spans="3:27" ht="31.5">
      <c r="C39" s="82">
        <v>33</v>
      </c>
      <c r="D39" s="83" t="s">
        <v>40</v>
      </c>
      <c r="E39" s="83" t="s">
        <v>7</v>
      </c>
      <c r="F39" s="84">
        <v>1</v>
      </c>
      <c r="G39" s="29"/>
      <c r="H39" s="29"/>
      <c r="I39" s="29"/>
      <c r="J39" s="29"/>
      <c r="K39" s="29">
        <v>714000</v>
      </c>
      <c r="L39" s="29">
        <f t="shared" si="3"/>
        <v>750414</v>
      </c>
      <c r="M39" s="29">
        <v>709000</v>
      </c>
      <c r="N39" s="29">
        <f t="shared" si="4"/>
        <v>745159</v>
      </c>
      <c r="O39" s="29">
        <f t="shared" si="5"/>
        <v>843710</v>
      </c>
      <c r="P39" s="29">
        <f t="shared" si="6"/>
        <v>886739.21</v>
      </c>
      <c r="Q39" s="29">
        <v>977733.75</v>
      </c>
      <c r="R39" s="98">
        <v>1037233.75</v>
      </c>
      <c r="S39" s="98">
        <v>1020573.75</v>
      </c>
      <c r="T39" s="47">
        <f t="shared" ref="T39:T61" si="11">MEDIAN(H39,J39,L39,N39,P39,Q39,R39,S39)</f>
        <v>932236.48</v>
      </c>
      <c r="U39" s="47">
        <f t="shared" ref="U39:U61" si="12">AVERAGE(H39,J39,L39,N39,P39,Q39,R39,S39)</f>
        <v>902975.57666666666</v>
      </c>
      <c r="V39" s="47">
        <f t="shared" ref="V39:V61" si="13">STDEV(H39,J39,L39,N39,P39,Q39,R39,S39)</f>
        <v>131063.41831847376</v>
      </c>
      <c r="W39" s="12">
        <f t="shared" si="8"/>
        <v>0.14514613872757692</v>
      </c>
      <c r="X39" s="30">
        <f t="shared" ref="X39:X61" si="14">Z39/1.19</f>
        <v>758803.36134453781</v>
      </c>
      <c r="Y39" s="30">
        <f t="shared" si="9"/>
        <v>144172.63865546219</v>
      </c>
      <c r="Z39" s="51">
        <f t="shared" si="10"/>
        <v>902976</v>
      </c>
      <c r="AA39" s="14" t="s">
        <v>300</v>
      </c>
    </row>
    <row r="40" spans="3:27" ht="31.5">
      <c r="C40" s="82">
        <v>34</v>
      </c>
      <c r="D40" s="83" t="s">
        <v>41</v>
      </c>
      <c r="E40" s="83" t="s">
        <v>7</v>
      </c>
      <c r="F40" s="84">
        <v>1</v>
      </c>
      <c r="G40" s="29"/>
      <c r="H40" s="29"/>
      <c r="I40" s="29"/>
      <c r="J40" s="29"/>
      <c r="K40" s="29">
        <v>535500</v>
      </c>
      <c r="L40" s="29">
        <f t="shared" si="3"/>
        <v>562810.5</v>
      </c>
      <c r="M40" s="29">
        <v>530500</v>
      </c>
      <c r="N40" s="29">
        <f t="shared" si="4"/>
        <v>557555.5</v>
      </c>
      <c r="O40" s="29">
        <f t="shared" si="5"/>
        <v>631295</v>
      </c>
      <c r="P40" s="29">
        <f t="shared" si="6"/>
        <v>663491.04500000004</v>
      </c>
      <c r="Q40" s="29">
        <v>732147.5</v>
      </c>
      <c r="R40" s="98">
        <v>767847.5</v>
      </c>
      <c r="S40" s="98">
        <v>747617.5</v>
      </c>
      <c r="T40" s="47">
        <f t="shared" si="11"/>
        <v>697819.27249999996</v>
      </c>
      <c r="U40" s="47">
        <f t="shared" si="12"/>
        <v>671911.59083333332</v>
      </c>
      <c r="V40" s="47">
        <f t="shared" si="13"/>
        <v>93396.699328571471</v>
      </c>
      <c r="W40" s="12">
        <f t="shared" si="8"/>
        <v>0.13900147073328042</v>
      </c>
      <c r="X40" s="30">
        <f t="shared" si="14"/>
        <v>564631.93277310929</v>
      </c>
      <c r="Y40" s="30">
        <f t="shared" si="9"/>
        <v>107280.06722689077</v>
      </c>
      <c r="Z40" s="51">
        <f t="shared" si="10"/>
        <v>671912</v>
      </c>
      <c r="AA40" s="14" t="s">
        <v>300</v>
      </c>
    </row>
    <row r="41" spans="3:27" ht="31.5">
      <c r="C41" s="82">
        <v>35</v>
      </c>
      <c r="D41" s="83" t="s">
        <v>42</v>
      </c>
      <c r="E41" s="83" t="s">
        <v>7</v>
      </c>
      <c r="F41" s="84">
        <v>1</v>
      </c>
      <c r="G41" s="29"/>
      <c r="H41" s="29"/>
      <c r="I41" s="29"/>
      <c r="J41" s="29"/>
      <c r="K41" s="29">
        <v>178500</v>
      </c>
      <c r="L41" s="29">
        <f t="shared" si="3"/>
        <v>187603.5</v>
      </c>
      <c r="M41" s="29">
        <v>173000</v>
      </c>
      <c r="N41" s="29">
        <f t="shared" si="4"/>
        <v>181823</v>
      </c>
      <c r="O41" s="29">
        <f t="shared" si="5"/>
        <v>205870</v>
      </c>
      <c r="P41" s="29">
        <f t="shared" si="6"/>
        <v>216369.37</v>
      </c>
      <c r="Q41" s="29">
        <v>240380</v>
      </c>
      <c r="R41" s="98">
        <v>299880</v>
      </c>
      <c r="S41" s="98">
        <v>285600</v>
      </c>
      <c r="T41" s="47">
        <f t="shared" si="11"/>
        <v>228374.685</v>
      </c>
      <c r="U41" s="47">
        <f t="shared" si="12"/>
        <v>235275.97833333336</v>
      </c>
      <c r="V41" s="47">
        <f t="shared" si="13"/>
        <v>49435.986348416351</v>
      </c>
      <c r="W41" s="12">
        <f t="shared" si="8"/>
        <v>0.21011914050305905</v>
      </c>
      <c r="X41" s="30">
        <f t="shared" si="14"/>
        <v>191911.76470588235</v>
      </c>
      <c r="Y41" s="30">
        <f t="shared" si="9"/>
        <v>36463.235294117643</v>
      </c>
      <c r="Z41" s="51">
        <f t="shared" si="10"/>
        <v>228375</v>
      </c>
      <c r="AA41" s="14" t="s">
        <v>301</v>
      </c>
    </row>
    <row r="42" spans="3:27" ht="31.5">
      <c r="C42" s="82">
        <v>36</v>
      </c>
      <c r="D42" s="83" t="s">
        <v>43</v>
      </c>
      <c r="E42" s="83" t="s">
        <v>7</v>
      </c>
      <c r="F42" s="84">
        <v>1</v>
      </c>
      <c r="G42" s="29"/>
      <c r="H42" s="29"/>
      <c r="I42" s="29"/>
      <c r="J42" s="29"/>
      <c r="K42" s="29">
        <v>119000</v>
      </c>
      <c r="L42" s="29">
        <f t="shared" si="3"/>
        <v>125069</v>
      </c>
      <c r="M42" s="29">
        <v>114000</v>
      </c>
      <c r="N42" s="29">
        <f t="shared" si="4"/>
        <v>119814</v>
      </c>
      <c r="O42" s="29">
        <f t="shared" si="5"/>
        <v>135660</v>
      </c>
      <c r="P42" s="29">
        <f t="shared" si="6"/>
        <v>142578.66</v>
      </c>
      <c r="Q42" s="29">
        <v>159013.75</v>
      </c>
      <c r="R42" s="98">
        <v>182813.75</v>
      </c>
      <c r="S42" s="98">
        <v>164963.75</v>
      </c>
      <c r="T42" s="47">
        <f t="shared" si="11"/>
        <v>150796.20500000002</v>
      </c>
      <c r="U42" s="47">
        <f t="shared" si="12"/>
        <v>149042.15166666667</v>
      </c>
      <c r="V42" s="47">
        <f t="shared" si="13"/>
        <v>24348.406502295304</v>
      </c>
      <c r="W42" s="12">
        <f t="shared" si="8"/>
        <v>0.16336590843609536</v>
      </c>
      <c r="X42" s="30">
        <f t="shared" si="14"/>
        <v>126720.1680672269</v>
      </c>
      <c r="Y42" s="30">
        <f t="shared" si="9"/>
        <v>24076.831932773111</v>
      </c>
      <c r="Z42" s="51">
        <f t="shared" si="10"/>
        <v>150797</v>
      </c>
      <c r="AA42" s="14" t="s">
        <v>301</v>
      </c>
    </row>
    <row r="43" spans="3:27" ht="31.5">
      <c r="C43" s="82">
        <v>37</v>
      </c>
      <c r="D43" s="83" t="s">
        <v>44</v>
      </c>
      <c r="E43" s="83" t="s">
        <v>7</v>
      </c>
      <c r="F43" s="84">
        <v>1</v>
      </c>
      <c r="G43" s="29"/>
      <c r="H43" s="29"/>
      <c r="I43" s="29"/>
      <c r="J43" s="29"/>
      <c r="K43" s="29">
        <v>357000</v>
      </c>
      <c r="L43" s="29">
        <f t="shared" si="3"/>
        <v>375207</v>
      </c>
      <c r="M43" s="29">
        <v>352000</v>
      </c>
      <c r="N43" s="29">
        <f t="shared" si="4"/>
        <v>369952</v>
      </c>
      <c r="O43" s="29">
        <f t="shared" si="5"/>
        <v>418880</v>
      </c>
      <c r="P43" s="29">
        <f t="shared" si="6"/>
        <v>440242.88</v>
      </c>
      <c r="Q43" s="29">
        <v>486561.25</v>
      </c>
      <c r="R43" s="98">
        <v>546061.25</v>
      </c>
      <c r="S43" s="98">
        <v>531781.25</v>
      </c>
      <c r="T43" s="47">
        <f t="shared" si="11"/>
        <v>463402.065</v>
      </c>
      <c r="U43" s="47">
        <f t="shared" si="12"/>
        <v>458300.9383333333</v>
      </c>
      <c r="V43" s="47">
        <f t="shared" si="13"/>
        <v>76073.786135697388</v>
      </c>
      <c r="W43" s="12">
        <f t="shared" si="8"/>
        <v>0.16599090198756497</v>
      </c>
      <c r="X43" s="30">
        <f t="shared" si="14"/>
        <v>389414.28571428574</v>
      </c>
      <c r="Y43" s="30">
        <f t="shared" si="9"/>
        <v>73988.71428571429</v>
      </c>
      <c r="Z43" s="51">
        <f t="shared" si="10"/>
        <v>463403</v>
      </c>
      <c r="AA43" s="14" t="s">
        <v>301</v>
      </c>
    </row>
    <row r="44" spans="3:27" ht="31.5">
      <c r="C44" s="82">
        <v>38</v>
      </c>
      <c r="D44" s="83" t="s">
        <v>45</v>
      </c>
      <c r="E44" s="83" t="s">
        <v>7</v>
      </c>
      <c r="F44" s="84">
        <v>1</v>
      </c>
      <c r="G44" s="29"/>
      <c r="H44" s="29"/>
      <c r="I44" s="29"/>
      <c r="J44" s="29"/>
      <c r="K44" s="29">
        <v>595000</v>
      </c>
      <c r="L44" s="29">
        <f t="shared" si="3"/>
        <v>625345</v>
      </c>
      <c r="M44" s="29">
        <v>590000</v>
      </c>
      <c r="N44" s="29">
        <f t="shared" si="4"/>
        <v>620090</v>
      </c>
      <c r="O44" s="29">
        <f t="shared" si="5"/>
        <v>702100</v>
      </c>
      <c r="P44" s="29">
        <f t="shared" si="6"/>
        <v>737907.1</v>
      </c>
      <c r="Q44" s="29">
        <v>814108.75</v>
      </c>
      <c r="R44" s="98">
        <v>849808.75</v>
      </c>
      <c r="S44" s="98">
        <v>833148.75</v>
      </c>
      <c r="T44" s="47">
        <f t="shared" si="11"/>
        <v>776007.92500000005</v>
      </c>
      <c r="U44" s="47">
        <f t="shared" si="12"/>
        <v>746734.72499999998</v>
      </c>
      <c r="V44" s="47">
        <f t="shared" si="13"/>
        <v>103424.53892587051</v>
      </c>
      <c r="W44" s="12">
        <f t="shared" si="8"/>
        <v>0.13850238305962068</v>
      </c>
      <c r="X44" s="30">
        <f t="shared" si="14"/>
        <v>627508.40336134459</v>
      </c>
      <c r="Y44" s="30">
        <f t="shared" si="9"/>
        <v>119226.59663865548</v>
      </c>
      <c r="Z44" s="51">
        <f t="shared" si="10"/>
        <v>746735</v>
      </c>
      <c r="AA44" s="14" t="s">
        <v>300</v>
      </c>
    </row>
    <row r="45" spans="3:27" ht="31.5">
      <c r="C45" s="82">
        <v>39</v>
      </c>
      <c r="D45" s="83" t="s">
        <v>46</v>
      </c>
      <c r="E45" s="83" t="s">
        <v>7</v>
      </c>
      <c r="F45" s="84">
        <v>1</v>
      </c>
      <c r="G45" s="29"/>
      <c r="H45" s="29"/>
      <c r="I45" s="29"/>
      <c r="J45" s="29"/>
      <c r="K45" s="29">
        <v>535500</v>
      </c>
      <c r="L45" s="29">
        <f t="shared" si="3"/>
        <v>562810.5</v>
      </c>
      <c r="M45" s="29">
        <v>530500</v>
      </c>
      <c r="N45" s="29">
        <f t="shared" si="4"/>
        <v>557555.5</v>
      </c>
      <c r="O45" s="29">
        <f t="shared" si="5"/>
        <v>631295</v>
      </c>
      <c r="P45" s="29">
        <f t="shared" si="6"/>
        <v>663491.04500000004</v>
      </c>
      <c r="Q45" s="29">
        <v>732147.5</v>
      </c>
      <c r="R45" s="98">
        <v>767847.5</v>
      </c>
      <c r="S45" s="98">
        <v>751187.5</v>
      </c>
      <c r="T45" s="47">
        <f t="shared" si="11"/>
        <v>697819.27249999996</v>
      </c>
      <c r="U45" s="47">
        <f t="shared" si="12"/>
        <v>672506.59083333332</v>
      </c>
      <c r="V45" s="47">
        <f t="shared" si="13"/>
        <v>93984.975574618424</v>
      </c>
      <c r="W45" s="12">
        <f t="shared" si="8"/>
        <v>0.13975324086884769</v>
      </c>
      <c r="X45" s="30">
        <f t="shared" si="14"/>
        <v>565131.93277310929</v>
      </c>
      <c r="Y45" s="30">
        <f t="shared" si="9"/>
        <v>107375.06722689077</v>
      </c>
      <c r="Z45" s="51">
        <f t="shared" si="10"/>
        <v>672507</v>
      </c>
      <c r="AA45" s="14" t="s">
        <v>300</v>
      </c>
    </row>
    <row r="46" spans="3:27" ht="31.5">
      <c r="C46" s="82">
        <v>40</v>
      </c>
      <c r="D46" s="83" t="s">
        <v>47</v>
      </c>
      <c r="E46" s="83" t="s">
        <v>7</v>
      </c>
      <c r="F46" s="84">
        <v>1</v>
      </c>
      <c r="G46" s="29"/>
      <c r="H46" s="29"/>
      <c r="I46" s="29"/>
      <c r="J46" s="29"/>
      <c r="K46" s="29">
        <v>297500</v>
      </c>
      <c r="L46" s="29">
        <f t="shared" si="3"/>
        <v>312672.5</v>
      </c>
      <c r="M46" s="29">
        <v>292500</v>
      </c>
      <c r="N46" s="29">
        <f t="shared" si="4"/>
        <v>307417.5</v>
      </c>
      <c r="O46" s="29">
        <f t="shared" si="5"/>
        <v>348075</v>
      </c>
      <c r="P46" s="29">
        <f t="shared" si="6"/>
        <v>365826.82500000001</v>
      </c>
      <c r="Q46" s="29">
        <v>404600</v>
      </c>
      <c r="R46" s="98">
        <v>428400</v>
      </c>
      <c r="S46" s="98">
        <v>410550</v>
      </c>
      <c r="T46" s="47">
        <f t="shared" si="11"/>
        <v>385213.41249999998</v>
      </c>
      <c r="U46" s="47">
        <f t="shared" si="12"/>
        <v>371577.8041666667</v>
      </c>
      <c r="V46" s="47">
        <f t="shared" si="13"/>
        <v>51879.692859827905</v>
      </c>
      <c r="W46" s="12">
        <f t="shared" si="8"/>
        <v>0.13961999957499588</v>
      </c>
      <c r="X46" s="30">
        <f t="shared" si="14"/>
        <v>312250.42016806721</v>
      </c>
      <c r="Y46" s="30">
        <f t="shared" si="9"/>
        <v>59327.579831932773</v>
      </c>
      <c r="Z46" s="51">
        <f t="shared" si="10"/>
        <v>371578</v>
      </c>
      <c r="AA46" s="14" t="s">
        <v>300</v>
      </c>
    </row>
    <row r="47" spans="3:27" ht="31.5">
      <c r="C47" s="82">
        <v>41</v>
      </c>
      <c r="D47" s="83" t="s">
        <v>48</v>
      </c>
      <c r="E47" s="83" t="s">
        <v>7</v>
      </c>
      <c r="F47" s="84">
        <v>1</v>
      </c>
      <c r="G47" s="29"/>
      <c r="H47" s="29"/>
      <c r="I47" s="29"/>
      <c r="J47" s="29"/>
      <c r="K47" s="29">
        <v>416500</v>
      </c>
      <c r="L47" s="29">
        <f t="shared" si="3"/>
        <v>437741.5</v>
      </c>
      <c r="M47" s="29">
        <v>411000</v>
      </c>
      <c r="N47" s="29">
        <f t="shared" si="4"/>
        <v>431961</v>
      </c>
      <c r="O47" s="29">
        <f t="shared" si="5"/>
        <v>489090</v>
      </c>
      <c r="P47" s="29">
        <f t="shared" si="6"/>
        <v>514033.59</v>
      </c>
      <c r="Q47" s="29">
        <v>567927.5</v>
      </c>
      <c r="R47" s="98">
        <v>603627.5</v>
      </c>
      <c r="S47" s="98">
        <v>589347.5</v>
      </c>
      <c r="T47" s="47">
        <f t="shared" si="11"/>
        <v>540980.54500000004</v>
      </c>
      <c r="U47" s="47">
        <f t="shared" si="12"/>
        <v>524106.43166666664</v>
      </c>
      <c r="V47" s="47">
        <f t="shared" si="13"/>
        <v>75566.431004898055</v>
      </c>
      <c r="W47" s="12">
        <f t="shared" si="8"/>
        <v>0.14418146093837395</v>
      </c>
      <c r="X47" s="30">
        <f t="shared" si="14"/>
        <v>440426.05042016809</v>
      </c>
      <c r="Y47" s="30">
        <f t="shared" si="9"/>
        <v>83680.94957983194</v>
      </c>
      <c r="Z47" s="51">
        <f t="shared" si="10"/>
        <v>524107</v>
      </c>
      <c r="AA47" s="14" t="s">
        <v>300</v>
      </c>
    </row>
    <row r="48" spans="3:27" ht="31.5">
      <c r="C48" s="82">
        <v>42</v>
      </c>
      <c r="D48" s="83" t="s">
        <v>49</v>
      </c>
      <c r="E48" s="83" t="s">
        <v>7</v>
      </c>
      <c r="F48" s="84">
        <v>1</v>
      </c>
      <c r="G48" s="29"/>
      <c r="H48" s="29"/>
      <c r="I48" s="29"/>
      <c r="J48" s="29"/>
      <c r="K48" s="29">
        <v>595000</v>
      </c>
      <c r="L48" s="29">
        <f t="shared" si="3"/>
        <v>625345</v>
      </c>
      <c r="M48" s="29">
        <v>590000</v>
      </c>
      <c r="N48" s="29">
        <f t="shared" si="4"/>
        <v>620090</v>
      </c>
      <c r="O48" s="29">
        <f t="shared" si="5"/>
        <v>702100</v>
      </c>
      <c r="P48" s="29">
        <f t="shared" si="6"/>
        <v>737907.1</v>
      </c>
      <c r="Q48" s="29">
        <v>814108.75</v>
      </c>
      <c r="R48" s="98">
        <v>837908.75</v>
      </c>
      <c r="S48" s="98">
        <v>818868.75</v>
      </c>
      <c r="T48" s="47">
        <f t="shared" si="11"/>
        <v>776007.92500000005</v>
      </c>
      <c r="U48" s="47">
        <f t="shared" si="12"/>
        <v>742371.3916666666</v>
      </c>
      <c r="V48" s="47">
        <f t="shared" si="13"/>
        <v>98785.956739283574</v>
      </c>
      <c r="W48" s="12">
        <f t="shared" si="8"/>
        <v>0.13306810829213583</v>
      </c>
      <c r="X48" s="30">
        <f t="shared" si="14"/>
        <v>623842.01680672274</v>
      </c>
      <c r="Y48" s="30">
        <f t="shared" si="9"/>
        <v>118529.98319327732</v>
      </c>
      <c r="Z48" s="51">
        <f t="shared" si="10"/>
        <v>742372</v>
      </c>
      <c r="AA48" s="14" t="s">
        <v>300</v>
      </c>
    </row>
    <row r="49" spans="3:27" ht="31.5">
      <c r="C49" s="82">
        <v>43</v>
      </c>
      <c r="D49" s="83" t="s">
        <v>50</v>
      </c>
      <c r="E49" s="83" t="s">
        <v>7</v>
      </c>
      <c r="F49" s="84">
        <v>1</v>
      </c>
      <c r="G49" s="29"/>
      <c r="H49" s="29"/>
      <c r="I49" s="29"/>
      <c r="J49" s="29"/>
      <c r="K49" s="29">
        <v>142800</v>
      </c>
      <c r="L49" s="29">
        <f t="shared" si="3"/>
        <v>150082.79999999999</v>
      </c>
      <c r="M49" s="29">
        <v>138000</v>
      </c>
      <c r="N49" s="29">
        <f t="shared" si="4"/>
        <v>145038</v>
      </c>
      <c r="O49" s="29">
        <f t="shared" si="5"/>
        <v>164220</v>
      </c>
      <c r="P49" s="29">
        <f t="shared" si="6"/>
        <v>172595.22</v>
      </c>
      <c r="Q49" s="29">
        <v>192036.25</v>
      </c>
      <c r="R49" s="98">
        <v>215836.25</v>
      </c>
      <c r="S49" s="98">
        <v>203936.25</v>
      </c>
      <c r="T49" s="47">
        <f t="shared" si="11"/>
        <v>182315.73499999999</v>
      </c>
      <c r="U49" s="47">
        <f t="shared" si="12"/>
        <v>179920.79500000001</v>
      </c>
      <c r="V49" s="47">
        <f t="shared" si="13"/>
        <v>28893.68657088864</v>
      </c>
      <c r="W49" s="12">
        <f t="shared" si="8"/>
        <v>0.16059114551427275</v>
      </c>
      <c r="X49" s="30">
        <f t="shared" si="14"/>
        <v>153206.72268907563</v>
      </c>
      <c r="Y49" s="30">
        <f t="shared" si="9"/>
        <v>29109.277310924368</v>
      </c>
      <c r="Z49" s="51">
        <f t="shared" si="10"/>
        <v>182316</v>
      </c>
      <c r="AA49" s="14" t="s">
        <v>301</v>
      </c>
    </row>
    <row r="50" spans="3:27" ht="31.5">
      <c r="C50" s="82">
        <v>44</v>
      </c>
      <c r="D50" s="83" t="s">
        <v>51</v>
      </c>
      <c r="E50" s="83" t="s">
        <v>7</v>
      </c>
      <c r="F50" s="84">
        <v>1</v>
      </c>
      <c r="G50" s="29"/>
      <c r="H50" s="29"/>
      <c r="I50" s="29"/>
      <c r="J50" s="29"/>
      <c r="K50" s="29">
        <v>1071000</v>
      </c>
      <c r="L50" s="29">
        <f t="shared" si="3"/>
        <v>1125621</v>
      </c>
      <c r="M50" s="29">
        <v>1066000</v>
      </c>
      <c r="N50" s="29">
        <f t="shared" si="4"/>
        <v>1120366</v>
      </c>
      <c r="O50" s="29">
        <f t="shared" si="5"/>
        <v>1268540</v>
      </c>
      <c r="P50" s="29">
        <f t="shared" si="6"/>
        <v>1333235.54</v>
      </c>
      <c r="Q50" s="29">
        <v>1469055</v>
      </c>
      <c r="R50" s="98">
        <v>1492855</v>
      </c>
      <c r="S50" s="98">
        <v>1476195</v>
      </c>
      <c r="T50" s="47">
        <f t="shared" si="11"/>
        <v>1401145.27</v>
      </c>
      <c r="U50" s="47">
        <f t="shared" si="12"/>
        <v>1336221.2566666666</v>
      </c>
      <c r="V50" s="47">
        <f t="shared" si="13"/>
        <v>174772.11229713715</v>
      </c>
      <c r="W50" s="12">
        <f t="shared" si="8"/>
        <v>0.13079578806665831</v>
      </c>
      <c r="X50" s="30">
        <f t="shared" si="14"/>
        <v>1122875.630252101</v>
      </c>
      <c r="Y50" s="30">
        <f t="shared" si="9"/>
        <v>213346.36974789918</v>
      </c>
      <c r="Z50" s="51">
        <f t="shared" si="10"/>
        <v>1336222</v>
      </c>
      <c r="AA50" s="14" t="s">
        <v>300</v>
      </c>
    </row>
    <row r="51" spans="3:27" ht="31.5">
      <c r="C51" s="82">
        <v>45</v>
      </c>
      <c r="D51" s="83" t="s">
        <v>52</v>
      </c>
      <c r="E51" s="83" t="s">
        <v>7</v>
      </c>
      <c r="F51" s="84">
        <v>1</v>
      </c>
      <c r="G51" s="29"/>
      <c r="H51" s="29"/>
      <c r="I51" s="29"/>
      <c r="J51" s="29"/>
      <c r="K51" s="29">
        <v>238000</v>
      </c>
      <c r="L51" s="29">
        <f t="shared" si="3"/>
        <v>250138</v>
      </c>
      <c r="M51" s="29">
        <v>233000</v>
      </c>
      <c r="N51" s="29">
        <f t="shared" si="4"/>
        <v>244883</v>
      </c>
      <c r="O51" s="29">
        <f t="shared" si="5"/>
        <v>277270</v>
      </c>
      <c r="P51" s="29">
        <f t="shared" si="6"/>
        <v>291410.77</v>
      </c>
      <c r="Q51" s="29">
        <v>322787.5</v>
      </c>
      <c r="R51" s="98">
        <v>370387.5</v>
      </c>
      <c r="S51" s="98">
        <v>358487.5</v>
      </c>
      <c r="T51" s="47">
        <f t="shared" si="11"/>
        <v>307099.13500000001</v>
      </c>
      <c r="U51" s="47">
        <f t="shared" si="12"/>
        <v>306349.04499999998</v>
      </c>
      <c r="V51" s="47">
        <f t="shared" si="13"/>
        <v>53386.277898483895</v>
      </c>
      <c r="W51" s="12">
        <f t="shared" si="8"/>
        <v>0.17426618026011439</v>
      </c>
      <c r="X51" s="30">
        <f t="shared" si="14"/>
        <v>258067.22689075631</v>
      </c>
      <c r="Y51" s="30">
        <f t="shared" si="9"/>
        <v>49032.773109243702</v>
      </c>
      <c r="Z51" s="51">
        <f t="shared" si="10"/>
        <v>307100</v>
      </c>
      <c r="AA51" s="14" t="s">
        <v>301</v>
      </c>
    </row>
    <row r="52" spans="3:27" ht="31.5">
      <c r="C52" s="82">
        <v>46</v>
      </c>
      <c r="D52" s="83" t="s">
        <v>53</v>
      </c>
      <c r="E52" s="83" t="s">
        <v>7</v>
      </c>
      <c r="F52" s="84">
        <v>1</v>
      </c>
      <c r="G52" s="29"/>
      <c r="H52" s="29"/>
      <c r="I52" s="29"/>
      <c r="J52" s="29"/>
      <c r="K52" s="29">
        <v>476000</v>
      </c>
      <c r="L52" s="29">
        <f t="shared" si="3"/>
        <v>500276</v>
      </c>
      <c r="M52" s="29">
        <v>471000</v>
      </c>
      <c r="N52" s="29">
        <f t="shared" si="4"/>
        <v>495021</v>
      </c>
      <c r="O52" s="29">
        <f t="shared" si="5"/>
        <v>560490</v>
      </c>
      <c r="P52" s="29">
        <f t="shared" si="6"/>
        <v>589074.99</v>
      </c>
      <c r="Q52" s="29">
        <v>650335</v>
      </c>
      <c r="R52" s="98">
        <v>709835</v>
      </c>
      <c r="S52" s="98">
        <v>697935</v>
      </c>
      <c r="T52" s="47">
        <f t="shared" si="11"/>
        <v>619704.995</v>
      </c>
      <c r="U52" s="47">
        <f t="shared" si="12"/>
        <v>607079.49833333341</v>
      </c>
      <c r="V52" s="47">
        <f t="shared" si="13"/>
        <v>94839.559631611366</v>
      </c>
      <c r="W52" s="12">
        <f t="shared" si="8"/>
        <v>0.15622263623130481</v>
      </c>
      <c r="X52" s="30">
        <f t="shared" si="14"/>
        <v>520760.50420168071</v>
      </c>
      <c r="Y52" s="30">
        <f t="shared" si="9"/>
        <v>98944.495798319331</v>
      </c>
      <c r="Z52" s="51">
        <f t="shared" si="10"/>
        <v>619705</v>
      </c>
      <c r="AA52" s="14" t="s">
        <v>301</v>
      </c>
    </row>
    <row r="53" spans="3:27" ht="31.5">
      <c r="C53" s="82">
        <v>47</v>
      </c>
      <c r="D53" s="83" t="s">
        <v>54</v>
      </c>
      <c r="E53" s="83" t="s">
        <v>7</v>
      </c>
      <c r="F53" s="84">
        <v>1</v>
      </c>
      <c r="G53" s="29"/>
      <c r="H53" s="29"/>
      <c r="I53" s="29"/>
      <c r="J53" s="29"/>
      <c r="K53" s="29">
        <v>273700</v>
      </c>
      <c r="L53" s="29">
        <f t="shared" si="3"/>
        <v>287658.7</v>
      </c>
      <c r="M53" s="29">
        <v>268000</v>
      </c>
      <c r="N53" s="29">
        <f t="shared" si="4"/>
        <v>281668</v>
      </c>
      <c r="O53" s="29">
        <f t="shared" si="5"/>
        <v>318920</v>
      </c>
      <c r="P53" s="29">
        <f t="shared" si="6"/>
        <v>335184.92</v>
      </c>
      <c r="Q53" s="29">
        <v>371280</v>
      </c>
      <c r="R53" s="98">
        <v>418880</v>
      </c>
      <c r="S53" s="98">
        <v>401030</v>
      </c>
      <c r="T53" s="47">
        <f t="shared" si="11"/>
        <v>353232.45999999996</v>
      </c>
      <c r="U53" s="47">
        <f t="shared" si="12"/>
        <v>349283.60333333333</v>
      </c>
      <c r="V53" s="47">
        <f t="shared" si="13"/>
        <v>57573.363389665596</v>
      </c>
      <c r="W53" s="12">
        <f t="shared" si="8"/>
        <v>0.16483271141337075</v>
      </c>
      <c r="X53" s="30">
        <f t="shared" si="14"/>
        <v>296834.45378151262</v>
      </c>
      <c r="Y53" s="30">
        <f t="shared" si="9"/>
        <v>56398.546218487398</v>
      </c>
      <c r="Z53" s="51">
        <f t="shared" si="10"/>
        <v>353233</v>
      </c>
      <c r="AA53" s="14" t="s">
        <v>301</v>
      </c>
    </row>
    <row r="54" spans="3:27" ht="31.5">
      <c r="C54" s="85">
        <v>48</v>
      </c>
      <c r="D54" s="83" t="s">
        <v>311</v>
      </c>
      <c r="E54" s="83" t="s">
        <v>7</v>
      </c>
      <c r="F54" s="84">
        <v>1</v>
      </c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>
        <v>416500</v>
      </c>
      <c r="R54" s="98">
        <v>464100</v>
      </c>
      <c r="S54" s="98">
        <v>452200</v>
      </c>
      <c r="T54" s="47">
        <f t="shared" si="11"/>
        <v>452200</v>
      </c>
      <c r="U54" s="47">
        <f t="shared" si="12"/>
        <v>444266.66666666669</v>
      </c>
      <c r="V54" s="47">
        <f t="shared" si="13"/>
        <v>24771.825393646981</v>
      </c>
      <c r="W54" s="12">
        <f t="shared" ref="W54:W61" si="15">V54/U54</f>
        <v>5.5758910699985696E-2</v>
      </c>
      <c r="X54" s="30">
        <f t="shared" si="14"/>
        <v>373333.61344537814</v>
      </c>
      <c r="Y54" s="30">
        <f t="shared" ref="Y54:Y61" si="16">+X54*19%</f>
        <v>70933.386554621844</v>
      </c>
      <c r="Z54" s="51">
        <f t="shared" ref="Z54:Z61" si="17">ROUNDUP(IF(W54&lt;15%,U54,T54),0)</f>
        <v>444267</v>
      </c>
      <c r="AA54" s="14" t="s">
        <v>300</v>
      </c>
    </row>
    <row r="55" spans="3:27" ht="31.5">
      <c r="C55" s="85">
        <f>+C54+1</f>
        <v>49</v>
      </c>
      <c r="D55" s="83" t="s">
        <v>312</v>
      </c>
      <c r="E55" s="83" t="s">
        <v>7</v>
      </c>
      <c r="F55" s="84">
        <v>1</v>
      </c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>
        <v>1428000</v>
      </c>
      <c r="R55" s="98">
        <v>1487500</v>
      </c>
      <c r="S55" s="98">
        <v>1475600</v>
      </c>
      <c r="T55" s="47">
        <f t="shared" si="11"/>
        <v>1475600</v>
      </c>
      <c r="U55" s="47">
        <f t="shared" si="12"/>
        <v>1463700</v>
      </c>
      <c r="V55" s="47">
        <f t="shared" si="13"/>
        <v>31484.44060166863</v>
      </c>
      <c r="W55" s="12">
        <f t="shared" si="15"/>
        <v>2.1510173260687729E-2</v>
      </c>
      <c r="X55" s="30">
        <f t="shared" si="14"/>
        <v>1230000</v>
      </c>
      <c r="Y55" s="30">
        <f t="shared" si="16"/>
        <v>233700</v>
      </c>
      <c r="Z55" s="51">
        <f t="shared" si="17"/>
        <v>1463700</v>
      </c>
      <c r="AA55" s="14" t="s">
        <v>300</v>
      </c>
    </row>
    <row r="56" spans="3:27" ht="31.5">
      <c r="C56" s="85">
        <f t="shared" ref="C56:C61" si="18">+C55+1</f>
        <v>50</v>
      </c>
      <c r="D56" s="83" t="s">
        <v>313</v>
      </c>
      <c r="E56" s="83" t="s">
        <v>7</v>
      </c>
      <c r="F56" s="84">
        <v>1</v>
      </c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>
        <v>535500</v>
      </c>
      <c r="R56" s="98">
        <v>583100</v>
      </c>
      <c r="S56" s="98">
        <v>566440</v>
      </c>
      <c r="T56" s="47">
        <f t="shared" si="11"/>
        <v>566440</v>
      </c>
      <c r="U56" s="47">
        <f t="shared" si="12"/>
        <v>561680</v>
      </c>
      <c r="V56" s="47">
        <f t="shared" si="13"/>
        <v>24154.361924919482</v>
      </c>
      <c r="W56" s="12">
        <f t="shared" si="15"/>
        <v>4.3003777818187372E-2</v>
      </c>
      <c r="X56" s="30">
        <f t="shared" si="14"/>
        <v>472000</v>
      </c>
      <c r="Y56" s="30">
        <f t="shared" si="16"/>
        <v>89680</v>
      </c>
      <c r="Z56" s="51">
        <f t="shared" si="17"/>
        <v>561680</v>
      </c>
      <c r="AA56" s="14" t="s">
        <v>300</v>
      </c>
    </row>
    <row r="57" spans="3:27" ht="31.5">
      <c r="C57" s="85">
        <f t="shared" si="18"/>
        <v>51</v>
      </c>
      <c r="D57" s="83" t="s">
        <v>314</v>
      </c>
      <c r="E57" s="83" t="s">
        <v>7</v>
      </c>
      <c r="F57" s="84">
        <v>1</v>
      </c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>
        <v>107100</v>
      </c>
      <c r="R57" s="98">
        <v>142800</v>
      </c>
      <c r="S57" s="98">
        <v>123760</v>
      </c>
      <c r="T57" s="47">
        <f t="shared" si="11"/>
        <v>123760</v>
      </c>
      <c r="U57" s="47">
        <f t="shared" si="12"/>
        <v>124553.33333333333</v>
      </c>
      <c r="V57" s="47">
        <f t="shared" si="13"/>
        <v>17863.217328726987</v>
      </c>
      <c r="W57" s="12">
        <f t="shared" si="15"/>
        <v>0.14341821973500232</v>
      </c>
      <c r="X57" s="30">
        <f t="shared" si="14"/>
        <v>104667.22689075631</v>
      </c>
      <c r="Y57" s="30">
        <f t="shared" si="16"/>
        <v>19886.773109243699</v>
      </c>
      <c r="Z57" s="51">
        <f t="shared" si="17"/>
        <v>124554</v>
      </c>
      <c r="AA57" s="14" t="s">
        <v>300</v>
      </c>
    </row>
    <row r="58" spans="3:27" ht="31.5">
      <c r="C58" s="85">
        <f t="shared" si="18"/>
        <v>52</v>
      </c>
      <c r="D58" s="83" t="s">
        <v>315</v>
      </c>
      <c r="E58" s="83" t="s">
        <v>7</v>
      </c>
      <c r="F58" s="84">
        <v>1</v>
      </c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>
        <v>1071000</v>
      </c>
      <c r="R58" s="98">
        <v>1106700</v>
      </c>
      <c r="S58" s="98">
        <v>1088850</v>
      </c>
      <c r="T58" s="47">
        <f t="shared" si="11"/>
        <v>1088850</v>
      </c>
      <c r="U58" s="47">
        <f t="shared" si="12"/>
        <v>1088850</v>
      </c>
      <c r="V58" s="47">
        <f t="shared" si="13"/>
        <v>17850</v>
      </c>
      <c r="W58" s="12">
        <f t="shared" si="15"/>
        <v>1.6393442622950821E-2</v>
      </c>
      <c r="X58" s="30">
        <f t="shared" si="14"/>
        <v>915000</v>
      </c>
      <c r="Y58" s="30">
        <f t="shared" si="16"/>
        <v>173850</v>
      </c>
      <c r="Z58" s="51">
        <f t="shared" si="17"/>
        <v>1088850</v>
      </c>
      <c r="AA58" s="14" t="s">
        <v>300</v>
      </c>
    </row>
    <row r="59" spans="3:27" ht="31.5">
      <c r="C59" s="85">
        <f t="shared" si="18"/>
        <v>53</v>
      </c>
      <c r="D59" s="83" t="s">
        <v>316</v>
      </c>
      <c r="E59" s="83" t="s">
        <v>7</v>
      </c>
      <c r="F59" s="84">
        <v>1</v>
      </c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>
        <v>297500</v>
      </c>
      <c r="R59" s="98">
        <v>321300</v>
      </c>
      <c r="S59" s="98">
        <v>307020</v>
      </c>
      <c r="T59" s="47">
        <f t="shared" si="11"/>
        <v>307020</v>
      </c>
      <c r="U59" s="47">
        <f t="shared" si="12"/>
        <v>308606.66666666669</v>
      </c>
      <c r="V59" s="47">
        <f t="shared" si="13"/>
        <v>11979.070637296256</v>
      </c>
      <c r="W59" s="12">
        <f t="shared" si="15"/>
        <v>3.8816629487253208E-2</v>
      </c>
      <c r="X59" s="30">
        <f t="shared" si="14"/>
        <v>259333.61344537817</v>
      </c>
      <c r="Y59" s="30">
        <f t="shared" si="16"/>
        <v>49273.386554621851</v>
      </c>
      <c r="Z59" s="51">
        <f t="shared" si="17"/>
        <v>308607</v>
      </c>
      <c r="AA59" s="14" t="s">
        <v>300</v>
      </c>
    </row>
    <row r="60" spans="3:27" ht="31.5">
      <c r="C60" s="85">
        <f t="shared" si="18"/>
        <v>54</v>
      </c>
      <c r="D60" s="83" t="s">
        <v>317</v>
      </c>
      <c r="E60" s="83" t="s">
        <v>7</v>
      </c>
      <c r="F60" s="84">
        <v>1</v>
      </c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>
        <v>1428000</v>
      </c>
      <c r="R60" s="98">
        <v>1463700</v>
      </c>
      <c r="S60" s="98">
        <v>1445850</v>
      </c>
      <c r="T60" s="47">
        <f t="shared" si="11"/>
        <v>1445850</v>
      </c>
      <c r="U60" s="47">
        <f t="shared" si="12"/>
        <v>1445850</v>
      </c>
      <c r="V60" s="47">
        <f t="shared" si="13"/>
        <v>17850</v>
      </c>
      <c r="W60" s="12">
        <f t="shared" si="15"/>
        <v>1.2345679012345678E-2</v>
      </c>
      <c r="X60" s="30">
        <f t="shared" si="14"/>
        <v>1215000</v>
      </c>
      <c r="Y60" s="30">
        <f t="shared" si="16"/>
        <v>230850</v>
      </c>
      <c r="Z60" s="51">
        <f t="shared" si="17"/>
        <v>1445850</v>
      </c>
      <c r="AA60" s="14" t="s">
        <v>300</v>
      </c>
    </row>
    <row r="61" spans="3:27" ht="31.5">
      <c r="C61" s="85">
        <f t="shared" si="18"/>
        <v>55</v>
      </c>
      <c r="D61" s="83" t="s">
        <v>36</v>
      </c>
      <c r="E61" s="83" t="s">
        <v>7</v>
      </c>
      <c r="F61" s="84">
        <v>1</v>
      </c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>
        <v>297500</v>
      </c>
      <c r="R61" s="98">
        <v>333200</v>
      </c>
      <c r="S61" s="98">
        <v>315350</v>
      </c>
      <c r="T61" s="47">
        <f t="shared" si="11"/>
        <v>315350</v>
      </c>
      <c r="U61" s="47">
        <f t="shared" si="12"/>
        <v>315350</v>
      </c>
      <c r="V61" s="47">
        <f t="shared" si="13"/>
        <v>17850</v>
      </c>
      <c r="W61" s="12">
        <f t="shared" si="15"/>
        <v>5.6603773584905662E-2</v>
      </c>
      <c r="X61" s="30">
        <f t="shared" si="14"/>
        <v>265000</v>
      </c>
      <c r="Y61" s="30">
        <f t="shared" si="16"/>
        <v>50350</v>
      </c>
      <c r="Z61" s="51">
        <f t="shared" si="17"/>
        <v>315350</v>
      </c>
      <c r="AA61" s="14" t="s">
        <v>300</v>
      </c>
    </row>
    <row r="62" spans="3:27">
      <c r="C62" s="180" t="s">
        <v>55</v>
      </c>
      <c r="D62" s="180"/>
      <c r="E62" s="86"/>
      <c r="F62" s="87"/>
      <c r="G62" s="31"/>
      <c r="H62" s="29"/>
      <c r="I62" s="30"/>
      <c r="J62" s="29"/>
      <c r="K62" s="30"/>
      <c r="L62" s="29"/>
      <c r="M62" s="30"/>
      <c r="N62" s="29"/>
      <c r="O62" s="30"/>
      <c r="P62" s="29"/>
      <c r="Q62" s="29"/>
      <c r="R62" s="98"/>
      <c r="S62" s="98"/>
      <c r="T62" s="47"/>
      <c r="U62" s="47"/>
      <c r="V62" s="47"/>
      <c r="W62" s="12"/>
      <c r="X62" s="30"/>
      <c r="Y62" s="30"/>
      <c r="Z62" s="51"/>
      <c r="AA62" s="14"/>
    </row>
    <row r="63" spans="3:27" ht="31.5">
      <c r="C63" s="82">
        <f>+C61+1</f>
        <v>56</v>
      </c>
      <c r="D63" s="83" t="s">
        <v>57</v>
      </c>
      <c r="E63" s="83" t="s">
        <v>7</v>
      </c>
      <c r="F63" s="84">
        <v>1</v>
      </c>
      <c r="G63" s="29"/>
      <c r="H63" s="29"/>
      <c r="I63" s="29"/>
      <c r="J63" s="29"/>
      <c r="K63" s="29">
        <v>2142000</v>
      </c>
      <c r="L63" s="29">
        <f t="shared" si="3"/>
        <v>2251242</v>
      </c>
      <c r="M63" s="29">
        <v>2137000</v>
      </c>
      <c r="N63" s="29">
        <f t="shared" si="4"/>
        <v>2245987</v>
      </c>
      <c r="O63" s="29">
        <f t="shared" ref="O63:O106" si="19">M63*1.19</f>
        <v>2543030</v>
      </c>
      <c r="P63" s="29">
        <f t="shared" si="6"/>
        <v>2672724.5299999998</v>
      </c>
      <c r="Q63" s="29">
        <v>2942870</v>
      </c>
      <c r="R63" s="98">
        <v>2990470</v>
      </c>
      <c r="S63" s="98">
        <v>2990470</v>
      </c>
      <c r="T63" s="47">
        <f t="shared" ref="T63:T94" si="20">MEDIAN(H63,J63,L63,N63,P63,Q63,R63,S63)</f>
        <v>2807797.2649999997</v>
      </c>
      <c r="U63" s="47">
        <f t="shared" ref="U63:U94" si="21">AVERAGE(H63,J63,L63,N63,P63,Q63,R63,S63)</f>
        <v>2682293.9216666664</v>
      </c>
      <c r="V63" s="47">
        <f t="shared" ref="V63:V94" si="22">STDEV(H63,J63,L63,N63,P63,Q63,R63,S63)</f>
        <v>356119.62749532546</v>
      </c>
      <c r="W63" s="12">
        <f t="shared" si="8"/>
        <v>0.13276681746870136</v>
      </c>
      <c r="X63" s="30">
        <f t="shared" ref="X63:X94" si="23">Z63/1.19</f>
        <v>2254028.5714285714</v>
      </c>
      <c r="Y63" s="30">
        <f t="shared" si="9"/>
        <v>428265.42857142858</v>
      </c>
      <c r="Z63" s="51">
        <f t="shared" si="10"/>
        <v>2682294</v>
      </c>
      <c r="AA63" s="14" t="s">
        <v>300</v>
      </c>
    </row>
    <row r="64" spans="3:27" ht="31.5">
      <c r="C64" s="82">
        <f>+C63+1</f>
        <v>57</v>
      </c>
      <c r="D64" s="83" t="s">
        <v>58</v>
      </c>
      <c r="E64" s="83" t="s">
        <v>7</v>
      </c>
      <c r="F64" s="84">
        <v>1</v>
      </c>
      <c r="G64" s="29"/>
      <c r="H64" s="29"/>
      <c r="I64" s="29"/>
      <c r="J64" s="29"/>
      <c r="K64" s="29">
        <v>142800</v>
      </c>
      <c r="L64" s="29">
        <f t="shared" si="3"/>
        <v>150082.79999999999</v>
      </c>
      <c r="M64" s="29">
        <v>137000</v>
      </c>
      <c r="N64" s="29">
        <f t="shared" si="4"/>
        <v>143987</v>
      </c>
      <c r="O64" s="29">
        <f t="shared" si="19"/>
        <v>163030</v>
      </c>
      <c r="P64" s="29">
        <f t="shared" si="6"/>
        <v>171344.53</v>
      </c>
      <c r="Q64" s="29">
        <v>190995</v>
      </c>
      <c r="R64" s="98">
        <v>238595</v>
      </c>
      <c r="S64" s="98">
        <v>238595</v>
      </c>
      <c r="T64" s="47">
        <f t="shared" si="20"/>
        <v>181169.76500000001</v>
      </c>
      <c r="U64" s="47">
        <f t="shared" si="21"/>
        <v>188933.22166666668</v>
      </c>
      <c r="V64" s="47">
        <f t="shared" si="22"/>
        <v>41894.428184869801</v>
      </c>
      <c r="W64" s="12">
        <f t="shared" si="8"/>
        <v>0.22174198807017537</v>
      </c>
      <c r="X64" s="30">
        <f t="shared" si="23"/>
        <v>152243.69747899161</v>
      </c>
      <c r="Y64" s="30">
        <f t="shared" si="9"/>
        <v>28926.302521008405</v>
      </c>
      <c r="Z64" s="51">
        <f t="shared" si="10"/>
        <v>181170</v>
      </c>
      <c r="AA64" s="14" t="s">
        <v>301</v>
      </c>
    </row>
    <row r="65" spans="3:27" ht="31.5">
      <c r="C65" s="82">
        <f t="shared" ref="C65:C122" si="24">+C64+1</f>
        <v>58</v>
      </c>
      <c r="D65" s="88" t="s">
        <v>59</v>
      </c>
      <c r="E65" s="88" t="s">
        <v>7</v>
      </c>
      <c r="F65" s="84">
        <v>1</v>
      </c>
      <c r="G65" s="29"/>
      <c r="H65" s="29"/>
      <c r="I65" s="29"/>
      <c r="J65" s="29"/>
      <c r="K65" s="29">
        <v>416500</v>
      </c>
      <c r="L65" s="29">
        <f t="shared" si="3"/>
        <v>437741.5</v>
      </c>
      <c r="M65" s="29">
        <v>411000</v>
      </c>
      <c r="N65" s="29">
        <f t="shared" si="4"/>
        <v>431961</v>
      </c>
      <c r="O65" s="29">
        <f t="shared" si="19"/>
        <v>489090</v>
      </c>
      <c r="P65" s="29">
        <f t="shared" si="6"/>
        <v>514033.59</v>
      </c>
      <c r="Q65" s="29">
        <v>567927.5</v>
      </c>
      <c r="R65" s="98">
        <v>603627.5</v>
      </c>
      <c r="S65" s="98">
        <v>603627.5</v>
      </c>
      <c r="T65" s="47">
        <f t="shared" si="20"/>
        <v>540980.54500000004</v>
      </c>
      <c r="U65" s="47">
        <f t="shared" si="21"/>
        <v>526486.43166666664</v>
      </c>
      <c r="V65" s="47">
        <f t="shared" si="22"/>
        <v>78210.797701711475</v>
      </c>
      <c r="W65" s="12">
        <f t="shared" si="8"/>
        <v>0.14855235196493902</v>
      </c>
      <c r="X65" s="30">
        <f t="shared" si="23"/>
        <v>442426.05042016809</v>
      </c>
      <c r="Y65" s="30">
        <f t="shared" si="9"/>
        <v>84060.94957983194</v>
      </c>
      <c r="Z65" s="51">
        <f t="shared" si="10"/>
        <v>526487</v>
      </c>
      <c r="AA65" s="14" t="s">
        <v>300</v>
      </c>
    </row>
    <row r="66" spans="3:27" ht="31.5">
      <c r="C66" s="82">
        <f t="shared" si="24"/>
        <v>59</v>
      </c>
      <c r="D66" s="88" t="s">
        <v>60</v>
      </c>
      <c r="E66" s="88" t="s">
        <v>7</v>
      </c>
      <c r="F66" s="84">
        <v>1</v>
      </c>
      <c r="G66" s="29"/>
      <c r="H66" s="29"/>
      <c r="I66" s="29"/>
      <c r="J66" s="29"/>
      <c r="K66" s="29">
        <v>2023000</v>
      </c>
      <c r="L66" s="29">
        <f t="shared" si="3"/>
        <v>2126173</v>
      </c>
      <c r="M66" s="29">
        <v>2018000</v>
      </c>
      <c r="N66" s="29">
        <f t="shared" si="4"/>
        <v>2120918</v>
      </c>
      <c r="O66" s="29">
        <f t="shared" si="19"/>
        <v>2401420</v>
      </c>
      <c r="P66" s="29">
        <f t="shared" si="6"/>
        <v>2523892.42</v>
      </c>
      <c r="Q66" s="29">
        <v>2779096.25</v>
      </c>
      <c r="R66" s="98">
        <v>2802896.25</v>
      </c>
      <c r="S66" s="98">
        <v>2802896.25</v>
      </c>
      <c r="T66" s="47">
        <f t="shared" si="20"/>
        <v>2651494.335</v>
      </c>
      <c r="U66" s="47">
        <f t="shared" si="21"/>
        <v>2525978.6949999998</v>
      </c>
      <c r="V66" s="47">
        <f t="shared" si="22"/>
        <v>329046.58457890933</v>
      </c>
      <c r="W66" s="12">
        <f t="shared" si="8"/>
        <v>0.13026498807382433</v>
      </c>
      <c r="X66" s="30">
        <f t="shared" si="23"/>
        <v>2122671.4285714286</v>
      </c>
      <c r="Y66" s="30">
        <f t="shared" si="9"/>
        <v>403307.57142857142</v>
      </c>
      <c r="Z66" s="51">
        <f t="shared" si="10"/>
        <v>2525979</v>
      </c>
      <c r="AA66" s="14" t="s">
        <v>300</v>
      </c>
    </row>
    <row r="67" spans="3:27" ht="31.5">
      <c r="C67" s="82">
        <f t="shared" si="24"/>
        <v>60</v>
      </c>
      <c r="D67" s="88" t="s">
        <v>61</v>
      </c>
      <c r="E67" s="88" t="s">
        <v>7</v>
      </c>
      <c r="F67" s="84">
        <v>1</v>
      </c>
      <c r="G67" s="29"/>
      <c r="H67" s="29"/>
      <c r="I67" s="29"/>
      <c r="J67" s="29"/>
      <c r="K67" s="29">
        <v>535500</v>
      </c>
      <c r="L67" s="29">
        <f t="shared" si="3"/>
        <v>562810.5</v>
      </c>
      <c r="M67" s="29">
        <v>530000</v>
      </c>
      <c r="N67" s="29">
        <f t="shared" si="4"/>
        <v>557030</v>
      </c>
      <c r="O67" s="29">
        <f t="shared" si="19"/>
        <v>630700</v>
      </c>
      <c r="P67" s="29">
        <f t="shared" si="6"/>
        <v>662865.69999999995</v>
      </c>
      <c r="Q67" s="29">
        <v>731701.25</v>
      </c>
      <c r="R67" s="98">
        <v>767401.25</v>
      </c>
      <c r="S67" s="98">
        <v>767401.25</v>
      </c>
      <c r="T67" s="47">
        <f t="shared" si="20"/>
        <v>697283.47499999998</v>
      </c>
      <c r="U67" s="47">
        <f t="shared" si="21"/>
        <v>674868.32500000007</v>
      </c>
      <c r="V67" s="47">
        <f t="shared" si="22"/>
        <v>96893.297778116466</v>
      </c>
      <c r="W67" s="12">
        <f t="shared" si="8"/>
        <v>0.14357363383163146</v>
      </c>
      <c r="X67" s="30">
        <f t="shared" si="23"/>
        <v>567116.80672268907</v>
      </c>
      <c r="Y67" s="30">
        <f t="shared" si="9"/>
        <v>107752.19327731093</v>
      </c>
      <c r="Z67" s="51">
        <f t="shared" si="10"/>
        <v>674869</v>
      </c>
      <c r="AA67" s="14" t="s">
        <v>300</v>
      </c>
    </row>
    <row r="68" spans="3:27" ht="31.5">
      <c r="C68" s="82">
        <f t="shared" si="24"/>
        <v>61</v>
      </c>
      <c r="D68" s="88" t="s">
        <v>62</v>
      </c>
      <c r="E68" s="88" t="s">
        <v>7</v>
      </c>
      <c r="F68" s="84">
        <v>1</v>
      </c>
      <c r="G68" s="29"/>
      <c r="H68" s="29"/>
      <c r="I68" s="29"/>
      <c r="J68" s="29"/>
      <c r="K68" s="29">
        <v>452200</v>
      </c>
      <c r="L68" s="29">
        <f t="shared" si="3"/>
        <v>475262.2</v>
      </c>
      <c r="M68" s="29">
        <v>447000</v>
      </c>
      <c r="N68" s="29">
        <f t="shared" si="4"/>
        <v>469797</v>
      </c>
      <c r="O68" s="29">
        <f t="shared" si="19"/>
        <v>531930</v>
      </c>
      <c r="P68" s="29">
        <f t="shared" si="6"/>
        <v>559058.43000000005</v>
      </c>
      <c r="Q68" s="29">
        <v>617312.5</v>
      </c>
      <c r="R68" s="98">
        <v>676812.5</v>
      </c>
      <c r="S68" s="98">
        <v>676812.5</v>
      </c>
      <c r="T68" s="47">
        <f t="shared" si="20"/>
        <v>588185.46500000008</v>
      </c>
      <c r="U68" s="47">
        <f t="shared" si="21"/>
        <v>579175.85499999998</v>
      </c>
      <c r="V68" s="47">
        <f t="shared" si="22"/>
        <v>93473.766363369345</v>
      </c>
      <c r="W68" s="12">
        <f t="shared" si="8"/>
        <v>0.16139099300568968</v>
      </c>
      <c r="X68" s="30">
        <f t="shared" si="23"/>
        <v>494273.94957983197</v>
      </c>
      <c r="Y68" s="30">
        <f t="shared" si="9"/>
        <v>93912.050420168074</v>
      </c>
      <c r="Z68" s="51">
        <f t="shared" si="10"/>
        <v>588186</v>
      </c>
      <c r="AA68" s="14" t="s">
        <v>301</v>
      </c>
    </row>
    <row r="69" spans="3:27" ht="31.5">
      <c r="C69" s="82">
        <f t="shared" si="24"/>
        <v>62</v>
      </c>
      <c r="D69" s="88" t="s">
        <v>63</v>
      </c>
      <c r="E69" s="88" t="s">
        <v>7</v>
      </c>
      <c r="F69" s="84">
        <v>1</v>
      </c>
      <c r="G69" s="29"/>
      <c r="H69" s="29"/>
      <c r="I69" s="29"/>
      <c r="J69" s="29"/>
      <c r="K69" s="29">
        <v>416500</v>
      </c>
      <c r="L69" s="29">
        <f t="shared" si="3"/>
        <v>437741.5</v>
      </c>
      <c r="M69" s="29">
        <v>411000</v>
      </c>
      <c r="N69" s="29">
        <f t="shared" si="4"/>
        <v>431961</v>
      </c>
      <c r="O69" s="29">
        <f t="shared" si="19"/>
        <v>489090</v>
      </c>
      <c r="P69" s="29">
        <f t="shared" si="6"/>
        <v>514033.59</v>
      </c>
      <c r="Q69" s="29">
        <v>567927.5</v>
      </c>
      <c r="R69" s="98">
        <v>591727.5</v>
      </c>
      <c r="S69" s="98">
        <v>591727.5</v>
      </c>
      <c r="T69" s="47">
        <f t="shared" si="20"/>
        <v>540980.54500000004</v>
      </c>
      <c r="U69" s="47">
        <f t="shared" si="21"/>
        <v>522519.76499999996</v>
      </c>
      <c r="V69" s="47">
        <f t="shared" si="22"/>
        <v>73622.744945236438</v>
      </c>
      <c r="W69" s="12">
        <f t="shared" si="8"/>
        <v>0.14089944510565347</v>
      </c>
      <c r="X69" s="30">
        <f t="shared" si="23"/>
        <v>439092.43697478995</v>
      </c>
      <c r="Y69" s="30">
        <f t="shared" si="9"/>
        <v>83427.563025210096</v>
      </c>
      <c r="Z69" s="51">
        <f t="shared" si="10"/>
        <v>522520</v>
      </c>
      <c r="AA69" s="14" t="s">
        <v>300</v>
      </c>
    </row>
    <row r="70" spans="3:27" ht="31.5">
      <c r="C70" s="82">
        <f t="shared" si="24"/>
        <v>63</v>
      </c>
      <c r="D70" s="88" t="s">
        <v>64</v>
      </c>
      <c r="E70" s="88" t="s">
        <v>7</v>
      </c>
      <c r="F70" s="84">
        <v>1</v>
      </c>
      <c r="G70" s="29"/>
      <c r="H70" s="29"/>
      <c r="I70" s="29"/>
      <c r="J70" s="29"/>
      <c r="K70" s="29">
        <v>1904000</v>
      </c>
      <c r="L70" s="29">
        <f t="shared" si="3"/>
        <v>2001104</v>
      </c>
      <c r="M70" s="29">
        <v>1899000</v>
      </c>
      <c r="N70" s="29">
        <f t="shared" si="4"/>
        <v>1995849</v>
      </c>
      <c r="O70" s="29">
        <f t="shared" si="19"/>
        <v>2259810</v>
      </c>
      <c r="P70" s="29">
        <f t="shared" si="6"/>
        <v>2375060.31</v>
      </c>
      <c r="Q70" s="29">
        <v>2615322.5</v>
      </c>
      <c r="R70" s="98">
        <v>2674822.5</v>
      </c>
      <c r="S70" s="98">
        <v>2674822.5</v>
      </c>
      <c r="T70" s="47">
        <f t="shared" si="20"/>
        <v>2495191.4050000003</v>
      </c>
      <c r="U70" s="47">
        <f t="shared" si="21"/>
        <v>2389496.8016666668</v>
      </c>
      <c r="V70" s="47">
        <f t="shared" si="22"/>
        <v>322439.05679109902</v>
      </c>
      <c r="W70" s="12">
        <f t="shared" si="8"/>
        <v>0.13494014997894066</v>
      </c>
      <c r="X70" s="30">
        <f t="shared" si="23"/>
        <v>2007980.6722689075</v>
      </c>
      <c r="Y70" s="30">
        <f t="shared" si="9"/>
        <v>381516.32773109246</v>
      </c>
      <c r="Z70" s="51">
        <f t="shared" si="10"/>
        <v>2389497</v>
      </c>
      <c r="AA70" s="14" t="s">
        <v>300</v>
      </c>
    </row>
    <row r="71" spans="3:27" ht="31.5">
      <c r="C71" s="82">
        <f t="shared" si="24"/>
        <v>64</v>
      </c>
      <c r="D71" s="88" t="s">
        <v>65</v>
      </c>
      <c r="E71" s="88" t="s">
        <v>7</v>
      </c>
      <c r="F71" s="84">
        <v>1</v>
      </c>
      <c r="G71" s="29"/>
      <c r="H71" s="29"/>
      <c r="I71" s="29"/>
      <c r="J71" s="29"/>
      <c r="K71" s="29">
        <v>2023000</v>
      </c>
      <c r="L71" s="29">
        <f t="shared" si="3"/>
        <v>2126173</v>
      </c>
      <c r="M71" s="29">
        <v>2018000</v>
      </c>
      <c r="N71" s="29">
        <f t="shared" si="4"/>
        <v>2120918</v>
      </c>
      <c r="O71" s="29">
        <f t="shared" si="19"/>
        <v>2401420</v>
      </c>
      <c r="P71" s="29">
        <f t="shared" si="6"/>
        <v>2523892.42</v>
      </c>
      <c r="Q71" s="29">
        <v>2779096.25</v>
      </c>
      <c r="R71" s="98">
        <v>2802896.25</v>
      </c>
      <c r="S71" s="98">
        <v>2802896.25</v>
      </c>
      <c r="T71" s="47">
        <f t="shared" si="20"/>
        <v>2651494.335</v>
      </c>
      <c r="U71" s="47">
        <f t="shared" si="21"/>
        <v>2525978.6949999998</v>
      </c>
      <c r="V71" s="47">
        <f t="shared" si="22"/>
        <v>329046.58457890933</v>
      </c>
      <c r="W71" s="12">
        <f t="shared" si="8"/>
        <v>0.13026498807382433</v>
      </c>
      <c r="X71" s="30">
        <f t="shared" si="23"/>
        <v>2122671.4285714286</v>
      </c>
      <c r="Y71" s="30">
        <f t="shared" si="9"/>
        <v>403307.57142857142</v>
      </c>
      <c r="Z71" s="51">
        <f t="shared" si="10"/>
        <v>2525979</v>
      </c>
      <c r="AA71" s="14" t="s">
        <v>300</v>
      </c>
    </row>
    <row r="72" spans="3:27" ht="31.5">
      <c r="C72" s="82">
        <f t="shared" si="24"/>
        <v>65</v>
      </c>
      <c r="D72" s="88" t="s">
        <v>66</v>
      </c>
      <c r="E72" s="88" t="s">
        <v>7</v>
      </c>
      <c r="F72" s="84">
        <v>1</v>
      </c>
      <c r="G72" s="29"/>
      <c r="H72" s="29"/>
      <c r="I72" s="29"/>
      <c r="J72" s="29"/>
      <c r="K72" s="29">
        <v>2261000</v>
      </c>
      <c r="L72" s="29">
        <f t="shared" ref="L72:L135" si="25">+(K72*5.1%)+K72</f>
        <v>2376311</v>
      </c>
      <c r="M72" s="29">
        <v>2256000</v>
      </c>
      <c r="N72" s="29">
        <f t="shared" ref="N72:N135" si="26">+(M72*5.1%)+M72</f>
        <v>2371056</v>
      </c>
      <c r="O72" s="29">
        <f t="shared" si="19"/>
        <v>2684640</v>
      </c>
      <c r="P72" s="29">
        <f t="shared" ref="P72:P135" si="27">+(O72*5.1%)+O72</f>
        <v>2821556.64</v>
      </c>
      <c r="Q72" s="29">
        <v>3106643.75</v>
      </c>
      <c r="R72" s="98">
        <v>3142343.75</v>
      </c>
      <c r="S72" s="98">
        <v>3142343.75</v>
      </c>
      <c r="T72" s="47">
        <f t="shared" si="20"/>
        <v>2964100.1950000003</v>
      </c>
      <c r="U72" s="47">
        <f t="shared" si="21"/>
        <v>2826709.1483333334</v>
      </c>
      <c r="V72" s="47">
        <f t="shared" si="22"/>
        <v>370976.71536071505</v>
      </c>
      <c r="W72" s="12">
        <f t="shared" ref="W72:W122" si="28">V72/U72</f>
        <v>0.13123979012111947</v>
      </c>
      <c r="X72" s="30">
        <f t="shared" si="23"/>
        <v>2375386.5546218487</v>
      </c>
      <c r="Y72" s="30">
        <f t="shared" si="9"/>
        <v>451323.44537815126</v>
      </c>
      <c r="Z72" s="51">
        <f t="shared" si="10"/>
        <v>2826710</v>
      </c>
      <c r="AA72" s="14" t="s">
        <v>300</v>
      </c>
    </row>
    <row r="73" spans="3:27" ht="31.5">
      <c r="C73" s="82">
        <f t="shared" si="24"/>
        <v>66</v>
      </c>
      <c r="D73" s="83" t="s">
        <v>67</v>
      </c>
      <c r="E73" s="83" t="s">
        <v>7</v>
      </c>
      <c r="F73" s="84">
        <v>1</v>
      </c>
      <c r="G73" s="29"/>
      <c r="H73" s="29"/>
      <c r="I73" s="29"/>
      <c r="J73" s="29"/>
      <c r="K73" s="29">
        <v>1190000</v>
      </c>
      <c r="L73" s="29">
        <f t="shared" si="25"/>
        <v>1250690</v>
      </c>
      <c r="M73" s="29">
        <v>1185000</v>
      </c>
      <c r="N73" s="29">
        <f t="shared" si="26"/>
        <v>1245435</v>
      </c>
      <c r="O73" s="29">
        <f t="shared" si="19"/>
        <v>1410150</v>
      </c>
      <c r="P73" s="29">
        <f t="shared" si="27"/>
        <v>1482067.65</v>
      </c>
      <c r="Q73" s="29">
        <v>1632828.75</v>
      </c>
      <c r="R73" s="98">
        <v>1680428.75</v>
      </c>
      <c r="S73" s="98">
        <v>1680428.75</v>
      </c>
      <c r="T73" s="47">
        <f t="shared" si="20"/>
        <v>1557448.2</v>
      </c>
      <c r="U73" s="47">
        <f t="shared" si="21"/>
        <v>1495313.1500000001</v>
      </c>
      <c r="V73" s="47">
        <f t="shared" si="22"/>
        <v>204890.76582592676</v>
      </c>
      <c r="W73" s="12">
        <f t="shared" si="28"/>
        <v>0.13702197818960313</v>
      </c>
      <c r="X73" s="30">
        <f t="shared" si="23"/>
        <v>1256566.3865546219</v>
      </c>
      <c r="Y73" s="30">
        <f t="shared" si="9"/>
        <v>238747.61344537814</v>
      </c>
      <c r="Z73" s="51">
        <f t="shared" si="10"/>
        <v>1495314</v>
      </c>
      <c r="AA73" s="14" t="s">
        <v>300</v>
      </c>
    </row>
    <row r="74" spans="3:27" ht="31.5">
      <c r="C74" s="82">
        <f t="shared" si="24"/>
        <v>67</v>
      </c>
      <c r="D74" s="83" t="s">
        <v>68</v>
      </c>
      <c r="E74" s="83" t="s">
        <v>7</v>
      </c>
      <c r="F74" s="84">
        <v>1</v>
      </c>
      <c r="G74" s="29"/>
      <c r="H74" s="29"/>
      <c r="I74" s="29"/>
      <c r="J74" s="29"/>
      <c r="K74" s="29">
        <v>904400</v>
      </c>
      <c r="L74" s="29">
        <f t="shared" si="25"/>
        <v>950524.4</v>
      </c>
      <c r="M74" s="29">
        <v>899800</v>
      </c>
      <c r="N74" s="29">
        <f t="shared" si="26"/>
        <v>945689.8</v>
      </c>
      <c r="O74" s="29">
        <f t="shared" si="19"/>
        <v>1070762</v>
      </c>
      <c r="P74" s="29">
        <f t="shared" si="27"/>
        <v>1125370.862</v>
      </c>
      <c r="Q74" s="29">
        <v>1240128.75</v>
      </c>
      <c r="R74" s="98">
        <v>1299628.75</v>
      </c>
      <c r="S74" s="98">
        <v>1299628.75</v>
      </c>
      <c r="T74" s="47">
        <f t="shared" si="20"/>
        <v>1182749.8059999999</v>
      </c>
      <c r="U74" s="47">
        <f t="shared" si="21"/>
        <v>1143495.2186666667</v>
      </c>
      <c r="V74" s="47">
        <f t="shared" si="22"/>
        <v>164186.85173091292</v>
      </c>
      <c r="W74" s="12">
        <f t="shared" si="28"/>
        <v>0.14358333034602222</v>
      </c>
      <c r="X74" s="30">
        <f t="shared" si="23"/>
        <v>960921.00840336143</v>
      </c>
      <c r="Y74" s="30">
        <f t="shared" si="9"/>
        <v>182574.99159663866</v>
      </c>
      <c r="Z74" s="51">
        <f t="shared" si="10"/>
        <v>1143496</v>
      </c>
      <c r="AA74" s="14" t="s">
        <v>300</v>
      </c>
    </row>
    <row r="75" spans="3:27" ht="31.5">
      <c r="C75" s="82">
        <f t="shared" si="24"/>
        <v>68</v>
      </c>
      <c r="D75" s="83" t="s">
        <v>69</v>
      </c>
      <c r="E75" s="83" t="s">
        <v>7</v>
      </c>
      <c r="F75" s="84">
        <v>1</v>
      </c>
      <c r="G75" s="29"/>
      <c r="H75" s="29"/>
      <c r="I75" s="29"/>
      <c r="J75" s="29"/>
      <c r="K75" s="29">
        <v>1428000</v>
      </c>
      <c r="L75" s="29">
        <f t="shared" si="25"/>
        <v>1500828</v>
      </c>
      <c r="M75" s="29">
        <v>1422000</v>
      </c>
      <c r="N75" s="29">
        <f t="shared" si="26"/>
        <v>1494522</v>
      </c>
      <c r="O75" s="29">
        <f t="shared" si="19"/>
        <v>1692180</v>
      </c>
      <c r="P75" s="29">
        <f t="shared" si="27"/>
        <v>1778481.18</v>
      </c>
      <c r="Q75" s="29">
        <v>1959335</v>
      </c>
      <c r="R75" s="98">
        <v>2006935</v>
      </c>
      <c r="S75" s="98">
        <v>2006935</v>
      </c>
      <c r="T75" s="47">
        <f t="shared" si="20"/>
        <v>1868908.0899999999</v>
      </c>
      <c r="U75" s="47">
        <f t="shared" si="21"/>
        <v>1791172.6966666665</v>
      </c>
      <c r="V75" s="47">
        <f t="shared" si="22"/>
        <v>242424.44458113518</v>
      </c>
      <c r="W75" s="12">
        <f t="shared" si="28"/>
        <v>0.13534398164525499</v>
      </c>
      <c r="X75" s="30">
        <f t="shared" si="23"/>
        <v>1505187.3949579832</v>
      </c>
      <c r="Y75" s="30">
        <f t="shared" si="9"/>
        <v>285985.60504201683</v>
      </c>
      <c r="Z75" s="51">
        <f t="shared" si="10"/>
        <v>1791173</v>
      </c>
      <c r="AA75" s="14" t="s">
        <v>300</v>
      </c>
    </row>
    <row r="76" spans="3:27" ht="31.5">
      <c r="C76" s="82">
        <f t="shared" si="24"/>
        <v>69</v>
      </c>
      <c r="D76" s="83" t="s">
        <v>70</v>
      </c>
      <c r="E76" s="83" t="s">
        <v>7</v>
      </c>
      <c r="F76" s="84">
        <v>1</v>
      </c>
      <c r="G76" s="29"/>
      <c r="H76" s="29"/>
      <c r="I76" s="29">
        <v>773500</v>
      </c>
      <c r="J76" s="29">
        <f t="shared" ref="J76" si="29">+(I76*5.1%)+I76</f>
        <v>812948.5</v>
      </c>
      <c r="K76" s="29"/>
      <c r="L76" s="29"/>
      <c r="M76" s="29">
        <v>952000</v>
      </c>
      <c r="N76" s="29">
        <f t="shared" si="26"/>
        <v>1000552</v>
      </c>
      <c r="O76" s="29">
        <f t="shared" si="19"/>
        <v>1132880</v>
      </c>
      <c r="P76" s="29">
        <f t="shared" si="27"/>
        <v>1190656.8799999999</v>
      </c>
      <c r="Q76" s="29">
        <v>1231947.5</v>
      </c>
      <c r="R76" s="98">
        <v>1255747.5</v>
      </c>
      <c r="S76" s="98">
        <v>1255747.5</v>
      </c>
      <c r="T76" s="47">
        <f t="shared" si="20"/>
        <v>1211302.19</v>
      </c>
      <c r="U76" s="47">
        <f t="shared" si="21"/>
        <v>1124599.98</v>
      </c>
      <c r="V76" s="47">
        <f t="shared" si="22"/>
        <v>180444.39277535395</v>
      </c>
      <c r="W76" s="12">
        <f t="shared" si="28"/>
        <v>0.16045206827707212</v>
      </c>
      <c r="X76" s="30">
        <f t="shared" si="23"/>
        <v>1017901.680672269</v>
      </c>
      <c r="Y76" s="30">
        <f t="shared" si="9"/>
        <v>193401.31932773109</v>
      </c>
      <c r="Z76" s="51">
        <f t="shared" si="10"/>
        <v>1211303</v>
      </c>
      <c r="AA76" s="14" t="s">
        <v>301</v>
      </c>
    </row>
    <row r="77" spans="3:27" s="48" customFormat="1" ht="31.5">
      <c r="C77" s="82">
        <f t="shared" si="24"/>
        <v>70</v>
      </c>
      <c r="D77" s="88" t="s">
        <v>71</v>
      </c>
      <c r="E77" s="88" t="s">
        <v>7</v>
      </c>
      <c r="F77" s="84">
        <v>1</v>
      </c>
      <c r="G77" s="30"/>
      <c r="H77" s="29"/>
      <c r="I77" s="30"/>
      <c r="J77" s="29"/>
      <c r="K77" s="30"/>
      <c r="L77" s="29"/>
      <c r="M77" s="30">
        <v>1190000</v>
      </c>
      <c r="N77" s="29">
        <f t="shared" si="26"/>
        <v>1250690</v>
      </c>
      <c r="O77" s="30">
        <f t="shared" si="19"/>
        <v>1416100</v>
      </c>
      <c r="P77" s="29">
        <f t="shared" si="27"/>
        <v>1488321.1</v>
      </c>
      <c r="Q77" s="29">
        <v>1686378.75</v>
      </c>
      <c r="R77" s="98">
        <v>1733978.75</v>
      </c>
      <c r="S77" s="98">
        <v>1733978.75</v>
      </c>
      <c r="T77" s="47">
        <f t="shared" si="20"/>
        <v>1686378.75</v>
      </c>
      <c r="U77" s="47">
        <f t="shared" si="21"/>
        <v>1578669.47</v>
      </c>
      <c r="V77" s="47">
        <f t="shared" si="22"/>
        <v>209509.30445298611</v>
      </c>
      <c r="W77" s="12">
        <f t="shared" si="28"/>
        <v>0.1327125838779831</v>
      </c>
      <c r="X77" s="30">
        <f t="shared" si="23"/>
        <v>1326613.4453781513</v>
      </c>
      <c r="Y77" s="30">
        <f t="shared" si="9"/>
        <v>252056.55462184874</v>
      </c>
      <c r="Z77" s="51">
        <f>ROUNDUP(IF(W77&lt;15%,U77,T77),0)</f>
        <v>1578670</v>
      </c>
      <c r="AA77" s="32" t="s">
        <v>300</v>
      </c>
    </row>
    <row r="78" spans="3:27" ht="31.5">
      <c r="C78" s="82">
        <f t="shared" si="24"/>
        <v>71</v>
      </c>
      <c r="D78" s="83" t="s">
        <v>72</v>
      </c>
      <c r="E78" s="83" t="s">
        <v>7</v>
      </c>
      <c r="F78" s="84">
        <v>1</v>
      </c>
      <c r="G78" s="29"/>
      <c r="H78" s="29"/>
      <c r="I78" s="29"/>
      <c r="J78" s="29"/>
      <c r="K78" s="29">
        <v>83300</v>
      </c>
      <c r="L78" s="29">
        <f t="shared" si="25"/>
        <v>87548.3</v>
      </c>
      <c r="M78" s="29">
        <v>78000</v>
      </c>
      <c r="N78" s="29">
        <f t="shared" si="26"/>
        <v>81978</v>
      </c>
      <c r="O78" s="29">
        <f t="shared" si="19"/>
        <v>92820</v>
      </c>
      <c r="P78" s="29">
        <f t="shared" si="27"/>
        <v>97553.82</v>
      </c>
      <c r="Q78" s="29">
        <v>109628.75</v>
      </c>
      <c r="R78" s="98">
        <v>157228.75</v>
      </c>
      <c r="S78" s="98">
        <v>157228.75</v>
      </c>
      <c r="T78" s="47">
        <f t="shared" si="20"/>
        <v>103591.285</v>
      </c>
      <c r="U78" s="47">
        <f t="shared" si="21"/>
        <v>115194.395</v>
      </c>
      <c r="V78" s="47">
        <f t="shared" si="22"/>
        <v>33892.700561252866</v>
      </c>
      <c r="W78" s="12">
        <f t="shared" si="28"/>
        <v>0.29422178536770704</v>
      </c>
      <c r="X78" s="30">
        <f t="shared" si="23"/>
        <v>87052.100840336134</v>
      </c>
      <c r="Y78" s="30">
        <f t="shared" si="9"/>
        <v>16539.899159663866</v>
      </c>
      <c r="Z78" s="51">
        <f t="shared" si="10"/>
        <v>103592</v>
      </c>
      <c r="AA78" s="14" t="s">
        <v>301</v>
      </c>
    </row>
    <row r="79" spans="3:27" ht="31.5">
      <c r="C79" s="82">
        <f t="shared" si="24"/>
        <v>72</v>
      </c>
      <c r="D79" s="83" t="s">
        <v>73</v>
      </c>
      <c r="E79" s="83" t="s">
        <v>7</v>
      </c>
      <c r="F79" s="84">
        <v>1</v>
      </c>
      <c r="G79" s="29"/>
      <c r="H79" s="29"/>
      <c r="I79" s="29"/>
      <c r="J79" s="29"/>
      <c r="K79" s="29">
        <v>59500</v>
      </c>
      <c r="L79" s="29">
        <f t="shared" si="25"/>
        <v>62534.5</v>
      </c>
      <c r="M79" s="29">
        <v>55000</v>
      </c>
      <c r="N79" s="29">
        <f t="shared" si="26"/>
        <v>57805</v>
      </c>
      <c r="O79" s="29">
        <f t="shared" si="19"/>
        <v>65450</v>
      </c>
      <c r="P79" s="29">
        <f t="shared" si="27"/>
        <v>68787.95</v>
      </c>
      <c r="Q79" s="29">
        <v>77647.5</v>
      </c>
      <c r="R79" s="98">
        <v>101447.5</v>
      </c>
      <c r="S79" s="98">
        <v>101447.5</v>
      </c>
      <c r="T79" s="47">
        <f t="shared" si="20"/>
        <v>73217.725000000006</v>
      </c>
      <c r="U79" s="47">
        <f t="shared" si="21"/>
        <v>78278.324999999997</v>
      </c>
      <c r="V79" s="47">
        <f t="shared" si="22"/>
        <v>19136.935806804348</v>
      </c>
      <c r="W79" s="12">
        <f t="shared" si="28"/>
        <v>0.24447298542482032</v>
      </c>
      <c r="X79" s="30">
        <f t="shared" si="23"/>
        <v>61527.731092436974</v>
      </c>
      <c r="Y79" s="30">
        <f t="shared" si="9"/>
        <v>11690.268907563026</v>
      </c>
      <c r="Z79" s="51">
        <f t="shared" si="10"/>
        <v>73218</v>
      </c>
      <c r="AA79" s="14" t="s">
        <v>301</v>
      </c>
    </row>
    <row r="80" spans="3:27" ht="31.5">
      <c r="C80" s="82">
        <f t="shared" si="24"/>
        <v>73</v>
      </c>
      <c r="D80" s="83" t="s">
        <v>74</v>
      </c>
      <c r="E80" s="83" t="s">
        <v>7</v>
      </c>
      <c r="F80" s="84">
        <v>1</v>
      </c>
      <c r="G80" s="29"/>
      <c r="H80" s="29"/>
      <c r="I80" s="29"/>
      <c r="J80" s="29"/>
      <c r="K80" s="29">
        <v>535500</v>
      </c>
      <c r="L80" s="29">
        <f t="shared" si="25"/>
        <v>562810.5</v>
      </c>
      <c r="M80" s="29">
        <v>530500</v>
      </c>
      <c r="N80" s="29">
        <f t="shared" si="26"/>
        <v>557555.5</v>
      </c>
      <c r="O80" s="29">
        <f t="shared" si="19"/>
        <v>631295</v>
      </c>
      <c r="P80" s="29">
        <f t="shared" si="27"/>
        <v>663491.04500000004</v>
      </c>
      <c r="Q80" s="29">
        <v>732147.5</v>
      </c>
      <c r="R80" s="98">
        <v>779747.5</v>
      </c>
      <c r="S80" s="98">
        <v>779747.5</v>
      </c>
      <c r="T80" s="47">
        <f t="shared" si="20"/>
        <v>697819.27249999996</v>
      </c>
      <c r="U80" s="47">
        <f t="shared" si="21"/>
        <v>679249.92416666669</v>
      </c>
      <c r="V80" s="47">
        <f t="shared" si="22"/>
        <v>101600.87959452685</v>
      </c>
      <c r="W80" s="12">
        <f t="shared" si="28"/>
        <v>0.14957805069934343</v>
      </c>
      <c r="X80" s="30">
        <f t="shared" si="23"/>
        <v>570798.31932773115</v>
      </c>
      <c r="Y80" s="30">
        <f t="shared" ref="Y80:Y106" si="30">+X80*19%</f>
        <v>108451.68067226892</v>
      </c>
      <c r="Z80" s="51">
        <f t="shared" ref="Z80:Z106" si="31">ROUNDUP(IF(W80&lt;15%,U80,T80),0)</f>
        <v>679250</v>
      </c>
      <c r="AA80" s="14" t="s">
        <v>300</v>
      </c>
    </row>
    <row r="81" spans="3:27" ht="31.5">
      <c r="C81" s="82">
        <f t="shared" si="24"/>
        <v>74</v>
      </c>
      <c r="D81" s="83" t="s">
        <v>75</v>
      </c>
      <c r="E81" s="83" t="s">
        <v>7</v>
      </c>
      <c r="F81" s="84">
        <v>1</v>
      </c>
      <c r="G81" s="29"/>
      <c r="H81" s="29"/>
      <c r="I81" s="29"/>
      <c r="J81" s="29"/>
      <c r="K81" s="29">
        <v>1011500</v>
      </c>
      <c r="L81" s="29">
        <f t="shared" si="25"/>
        <v>1063086.5</v>
      </c>
      <c r="M81" s="29">
        <v>1006500</v>
      </c>
      <c r="N81" s="29">
        <f t="shared" si="26"/>
        <v>1057831.5</v>
      </c>
      <c r="O81" s="29">
        <f t="shared" si="19"/>
        <v>1197735</v>
      </c>
      <c r="P81" s="29">
        <f t="shared" si="27"/>
        <v>1258819.4850000001</v>
      </c>
      <c r="Q81" s="29">
        <v>1387242.5</v>
      </c>
      <c r="R81" s="98">
        <v>1446742.5</v>
      </c>
      <c r="S81" s="98">
        <v>1446742.5</v>
      </c>
      <c r="T81" s="47">
        <f t="shared" si="20"/>
        <v>1323030.9925000002</v>
      </c>
      <c r="U81" s="47">
        <f t="shared" si="21"/>
        <v>1276744.1641666668</v>
      </c>
      <c r="V81" s="47">
        <f t="shared" si="22"/>
        <v>181053.80233901425</v>
      </c>
      <c r="W81" s="12">
        <f t="shared" si="28"/>
        <v>0.14180899151177118</v>
      </c>
      <c r="X81" s="30">
        <f t="shared" si="23"/>
        <v>1072894.9579831932</v>
      </c>
      <c r="Y81" s="30">
        <f t="shared" si="30"/>
        <v>203850.04201680672</v>
      </c>
      <c r="Z81" s="51">
        <f t="shared" si="31"/>
        <v>1276745</v>
      </c>
      <c r="AA81" s="14" t="s">
        <v>300</v>
      </c>
    </row>
    <row r="82" spans="3:27" ht="31.5">
      <c r="C82" s="82">
        <f t="shared" si="24"/>
        <v>75</v>
      </c>
      <c r="D82" s="83" t="s">
        <v>76</v>
      </c>
      <c r="E82" s="83" t="s">
        <v>7</v>
      </c>
      <c r="F82" s="84">
        <v>1</v>
      </c>
      <c r="G82" s="29"/>
      <c r="H82" s="29"/>
      <c r="I82" s="29"/>
      <c r="J82" s="29"/>
      <c r="K82" s="29">
        <v>142800</v>
      </c>
      <c r="L82" s="29">
        <f t="shared" si="25"/>
        <v>150082.79999999999</v>
      </c>
      <c r="M82" s="29">
        <v>138000</v>
      </c>
      <c r="N82" s="29">
        <f t="shared" si="26"/>
        <v>145038</v>
      </c>
      <c r="O82" s="29">
        <f t="shared" si="19"/>
        <v>164220</v>
      </c>
      <c r="P82" s="29">
        <f t="shared" si="27"/>
        <v>172595.22</v>
      </c>
      <c r="Q82" s="29">
        <v>192036.25</v>
      </c>
      <c r="R82" s="98">
        <v>239636.25</v>
      </c>
      <c r="S82" s="98">
        <v>239636.25</v>
      </c>
      <c r="T82" s="47">
        <f t="shared" si="20"/>
        <v>182315.73499999999</v>
      </c>
      <c r="U82" s="47">
        <f t="shared" si="21"/>
        <v>189837.46166666667</v>
      </c>
      <c r="V82" s="47">
        <f t="shared" si="22"/>
        <v>42069.925354383733</v>
      </c>
      <c r="W82" s="12">
        <f t="shared" si="28"/>
        <v>0.22161023954404643</v>
      </c>
      <c r="X82" s="30">
        <f t="shared" si="23"/>
        <v>153206.72268907563</v>
      </c>
      <c r="Y82" s="30">
        <f t="shared" si="30"/>
        <v>29109.277310924368</v>
      </c>
      <c r="Z82" s="51">
        <f t="shared" si="31"/>
        <v>182316</v>
      </c>
      <c r="AA82" s="14" t="s">
        <v>301</v>
      </c>
    </row>
    <row r="83" spans="3:27" ht="31.5">
      <c r="C83" s="82">
        <f t="shared" si="24"/>
        <v>76</v>
      </c>
      <c r="D83" s="83" t="s">
        <v>77</v>
      </c>
      <c r="E83" s="83" t="s">
        <v>7</v>
      </c>
      <c r="F83" s="84">
        <v>1</v>
      </c>
      <c r="G83" s="29"/>
      <c r="H83" s="29"/>
      <c r="I83" s="29"/>
      <c r="J83" s="29"/>
      <c r="K83" s="29">
        <v>83300</v>
      </c>
      <c r="L83" s="29">
        <f t="shared" si="25"/>
        <v>87548.3</v>
      </c>
      <c r="M83" s="29">
        <v>79000</v>
      </c>
      <c r="N83" s="29">
        <f t="shared" si="26"/>
        <v>83029</v>
      </c>
      <c r="O83" s="29">
        <f t="shared" si="19"/>
        <v>94010</v>
      </c>
      <c r="P83" s="29">
        <f t="shared" si="27"/>
        <v>98804.51</v>
      </c>
      <c r="Q83" s="29">
        <v>110521.25</v>
      </c>
      <c r="R83" s="98">
        <v>158121.25</v>
      </c>
      <c r="S83" s="98">
        <v>158121.25</v>
      </c>
      <c r="T83" s="47">
        <f t="shared" si="20"/>
        <v>104662.88</v>
      </c>
      <c r="U83" s="47">
        <f t="shared" si="21"/>
        <v>116024.26000000001</v>
      </c>
      <c r="V83" s="47">
        <f t="shared" si="22"/>
        <v>33972.587548292489</v>
      </c>
      <c r="W83" s="12">
        <f t="shared" si="28"/>
        <v>0.29280589721746542</v>
      </c>
      <c r="X83" s="30">
        <f t="shared" si="23"/>
        <v>87952.100840336134</v>
      </c>
      <c r="Y83" s="30">
        <f t="shared" si="30"/>
        <v>16710.899159663866</v>
      </c>
      <c r="Z83" s="51">
        <f t="shared" si="31"/>
        <v>104663</v>
      </c>
      <c r="AA83" s="14" t="s">
        <v>301</v>
      </c>
    </row>
    <row r="84" spans="3:27" ht="31.5">
      <c r="C84" s="82">
        <f t="shared" si="24"/>
        <v>77</v>
      </c>
      <c r="D84" s="83" t="s">
        <v>78</v>
      </c>
      <c r="E84" s="83" t="s">
        <v>7</v>
      </c>
      <c r="F84" s="84">
        <v>1</v>
      </c>
      <c r="G84" s="29"/>
      <c r="H84" s="29"/>
      <c r="I84" s="29"/>
      <c r="J84" s="29"/>
      <c r="K84" s="29">
        <v>1071000</v>
      </c>
      <c r="L84" s="29">
        <f t="shared" si="25"/>
        <v>1125621</v>
      </c>
      <c r="M84" s="29">
        <v>1066000</v>
      </c>
      <c r="N84" s="29">
        <f t="shared" si="26"/>
        <v>1120366</v>
      </c>
      <c r="O84" s="29">
        <f t="shared" si="19"/>
        <v>1268540</v>
      </c>
      <c r="P84" s="29">
        <f t="shared" si="27"/>
        <v>1333235.54</v>
      </c>
      <c r="Q84" s="29">
        <v>1469055</v>
      </c>
      <c r="R84" s="98">
        <v>1492855</v>
      </c>
      <c r="S84" s="98">
        <v>1492855</v>
      </c>
      <c r="T84" s="47">
        <f t="shared" si="20"/>
        <v>1401145.27</v>
      </c>
      <c r="U84" s="47">
        <f t="shared" si="21"/>
        <v>1338997.9233333333</v>
      </c>
      <c r="V84" s="47">
        <f t="shared" si="22"/>
        <v>177550.93784332246</v>
      </c>
      <c r="W84" s="12">
        <f t="shared" si="28"/>
        <v>0.13259986049965106</v>
      </c>
      <c r="X84" s="30">
        <f t="shared" si="23"/>
        <v>1125208.4033613445</v>
      </c>
      <c r="Y84" s="30">
        <f t="shared" si="30"/>
        <v>213789.59663865546</v>
      </c>
      <c r="Z84" s="51">
        <f t="shared" si="31"/>
        <v>1338998</v>
      </c>
      <c r="AA84" s="14" t="s">
        <v>300</v>
      </c>
    </row>
    <row r="85" spans="3:27" ht="31.5">
      <c r="C85" s="82">
        <f t="shared" si="24"/>
        <v>78</v>
      </c>
      <c r="D85" s="83" t="s">
        <v>79</v>
      </c>
      <c r="E85" s="83" t="s">
        <v>7</v>
      </c>
      <c r="F85" s="84">
        <v>1</v>
      </c>
      <c r="G85" s="29"/>
      <c r="H85" s="29"/>
      <c r="I85" s="29"/>
      <c r="J85" s="29"/>
      <c r="K85" s="29">
        <v>1666000</v>
      </c>
      <c r="L85" s="29">
        <f t="shared" si="25"/>
        <v>1750966</v>
      </c>
      <c r="M85" s="29">
        <v>1660000</v>
      </c>
      <c r="N85" s="29">
        <f t="shared" si="26"/>
        <v>1744660</v>
      </c>
      <c r="O85" s="29">
        <f t="shared" si="19"/>
        <v>1975400</v>
      </c>
      <c r="P85" s="29">
        <f t="shared" si="27"/>
        <v>2076145.4</v>
      </c>
      <c r="Q85" s="29">
        <v>2286882.5</v>
      </c>
      <c r="R85" s="98">
        <v>2322582.5</v>
      </c>
      <c r="S85" s="98">
        <v>2322582.5</v>
      </c>
      <c r="T85" s="47">
        <f t="shared" si="20"/>
        <v>2181513.9500000002</v>
      </c>
      <c r="U85" s="47">
        <f t="shared" si="21"/>
        <v>2083969.8166666667</v>
      </c>
      <c r="V85" s="47">
        <f t="shared" si="22"/>
        <v>276090.38282769179</v>
      </c>
      <c r="W85" s="12">
        <f t="shared" si="28"/>
        <v>0.13248290863890796</v>
      </c>
      <c r="X85" s="30">
        <f t="shared" si="23"/>
        <v>1751235.2941176472</v>
      </c>
      <c r="Y85" s="30">
        <f t="shared" si="30"/>
        <v>332734.70588235295</v>
      </c>
      <c r="Z85" s="51">
        <f t="shared" si="31"/>
        <v>2083970</v>
      </c>
      <c r="AA85" s="14" t="s">
        <v>300</v>
      </c>
    </row>
    <row r="86" spans="3:27" ht="31.5">
      <c r="C86" s="82">
        <f t="shared" si="24"/>
        <v>79</v>
      </c>
      <c r="D86" s="83" t="s">
        <v>80</v>
      </c>
      <c r="E86" s="83" t="s">
        <v>7</v>
      </c>
      <c r="F86" s="84">
        <v>1</v>
      </c>
      <c r="G86" s="29"/>
      <c r="H86" s="29"/>
      <c r="I86" s="29"/>
      <c r="J86" s="29"/>
      <c r="K86" s="29">
        <v>238000</v>
      </c>
      <c r="L86" s="29">
        <f t="shared" si="25"/>
        <v>250138</v>
      </c>
      <c r="M86" s="29">
        <v>233000</v>
      </c>
      <c r="N86" s="29">
        <f t="shared" si="26"/>
        <v>244883</v>
      </c>
      <c r="O86" s="29">
        <f t="shared" si="19"/>
        <v>277270</v>
      </c>
      <c r="P86" s="29">
        <f t="shared" si="27"/>
        <v>291410.77</v>
      </c>
      <c r="Q86" s="29">
        <v>322787.5</v>
      </c>
      <c r="R86" s="98">
        <v>346587.5</v>
      </c>
      <c r="S86" s="98">
        <v>346587.5</v>
      </c>
      <c r="T86" s="47">
        <f t="shared" si="20"/>
        <v>307099.13500000001</v>
      </c>
      <c r="U86" s="47">
        <f t="shared" si="21"/>
        <v>300399.04499999998</v>
      </c>
      <c r="V86" s="47">
        <f t="shared" si="22"/>
        <v>45731.789058095579</v>
      </c>
      <c r="W86" s="12">
        <f t="shared" si="28"/>
        <v>0.15223679908201965</v>
      </c>
      <c r="X86" s="30">
        <f t="shared" si="23"/>
        <v>258067.22689075631</v>
      </c>
      <c r="Y86" s="30">
        <f t="shared" si="30"/>
        <v>49032.773109243702</v>
      </c>
      <c r="Z86" s="51">
        <f t="shared" si="31"/>
        <v>307100</v>
      </c>
      <c r="AA86" s="14" t="s">
        <v>300</v>
      </c>
    </row>
    <row r="87" spans="3:27" ht="31.5">
      <c r="C87" s="82">
        <f t="shared" si="24"/>
        <v>80</v>
      </c>
      <c r="D87" s="83" t="s">
        <v>81</v>
      </c>
      <c r="E87" s="83" t="s">
        <v>7</v>
      </c>
      <c r="F87" s="84">
        <v>1</v>
      </c>
      <c r="G87" s="29"/>
      <c r="H87" s="29"/>
      <c r="I87" s="29"/>
      <c r="J87" s="29"/>
      <c r="K87" s="29">
        <v>6664000</v>
      </c>
      <c r="L87" s="29">
        <f t="shared" si="25"/>
        <v>7003864</v>
      </c>
      <c r="M87" s="29">
        <v>6655000</v>
      </c>
      <c r="N87" s="29">
        <f t="shared" si="26"/>
        <v>6994405</v>
      </c>
      <c r="O87" s="29">
        <f t="shared" si="19"/>
        <v>7919450</v>
      </c>
      <c r="P87" s="29">
        <f t="shared" si="27"/>
        <v>8323341.9500000002</v>
      </c>
      <c r="Q87" s="29">
        <v>9161810</v>
      </c>
      <c r="R87" s="98">
        <v>9209410</v>
      </c>
      <c r="S87" s="98">
        <v>9209410</v>
      </c>
      <c r="T87" s="47">
        <f t="shared" si="20"/>
        <v>8742575.9749999996</v>
      </c>
      <c r="U87" s="47">
        <f t="shared" si="21"/>
        <v>8317040.1583333341</v>
      </c>
      <c r="V87" s="47">
        <f t="shared" si="22"/>
        <v>1075185.477159604</v>
      </c>
      <c r="W87" s="12">
        <f t="shared" si="28"/>
        <v>0.12927501330894886</v>
      </c>
      <c r="X87" s="30">
        <f t="shared" si="23"/>
        <v>6989110.084033614</v>
      </c>
      <c r="Y87" s="30">
        <f t="shared" si="30"/>
        <v>1327930.9159663867</v>
      </c>
      <c r="Z87" s="51">
        <f t="shared" si="31"/>
        <v>8317041</v>
      </c>
      <c r="AA87" s="14" t="s">
        <v>300</v>
      </c>
    </row>
    <row r="88" spans="3:27" ht="31.5">
      <c r="C88" s="82">
        <f t="shared" si="24"/>
        <v>81</v>
      </c>
      <c r="D88" s="83" t="s">
        <v>82</v>
      </c>
      <c r="E88" s="83" t="s">
        <v>7</v>
      </c>
      <c r="F88" s="84">
        <v>1</v>
      </c>
      <c r="G88" s="29"/>
      <c r="H88" s="29"/>
      <c r="I88" s="29"/>
      <c r="J88" s="29"/>
      <c r="K88" s="29">
        <v>5355000</v>
      </c>
      <c r="L88" s="29">
        <f t="shared" si="25"/>
        <v>5628105</v>
      </c>
      <c r="M88" s="29">
        <v>5350000</v>
      </c>
      <c r="N88" s="29">
        <f t="shared" si="26"/>
        <v>5622850</v>
      </c>
      <c r="O88" s="29">
        <f t="shared" si="19"/>
        <v>6366500</v>
      </c>
      <c r="P88" s="29">
        <f t="shared" si="27"/>
        <v>6691191.5</v>
      </c>
      <c r="Q88" s="29">
        <v>7364166.25</v>
      </c>
      <c r="R88" s="98">
        <v>7399866.25</v>
      </c>
      <c r="S88" s="98">
        <v>7399866.25</v>
      </c>
      <c r="T88" s="47">
        <f t="shared" si="20"/>
        <v>7027678.875</v>
      </c>
      <c r="U88" s="47">
        <f t="shared" si="21"/>
        <v>6684340.875</v>
      </c>
      <c r="V88" s="47">
        <f t="shared" si="22"/>
        <v>863546.14207230916</v>
      </c>
      <c r="W88" s="12">
        <f t="shared" si="28"/>
        <v>0.12918942319384769</v>
      </c>
      <c r="X88" s="30">
        <f t="shared" si="23"/>
        <v>5617093.2773109246</v>
      </c>
      <c r="Y88" s="30">
        <f t="shared" si="30"/>
        <v>1067247.7226890756</v>
      </c>
      <c r="Z88" s="51">
        <f t="shared" si="31"/>
        <v>6684341</v>
      </c>
      <c r="AA88" s="14" t="s">
        <v>300</v>
      </c>
    </row>
    <row r="89" spans="3:27" ht="31.5">
      <c r="C89" s="82">
        <f t="shared" si="24"/>
        <v>82</v>
      </c>
      <c r="D89" s="83" t="s">
        <v>83</v>
      </c>
      <c r="E89" s="83" t="s">
        <v>7</v>
      </c>
      <c r="F89" s="84">
        <v>1</v>
      </c>
      <c r="G89" s="29"/>
      <c r="H89" s="29"/>
      <c r="I89" s="29"/>
      <c r="J89" s="29"/>
      <c r="K89" s="29">
        <v>416500</v>
      </c>
      <c r="L89" s="29">
        <f t="shared" si="25"/>
        <v>437741.5</v>
      </c>
      <c r="M89" s="29">
        <v>411500</v>
      </c>
      <c r="N89" s="29">
        <f t="shared" si="26"/>
        <v>432486.5</v>
      </c>
      <c r="O89" s="29">
        <f t="shared" si="19"/>
        <v>489685</v>
      </c>
      <c r="P89" s="29">
        <f t="shared" si="27"/>
        <v>514658.935</v>
      </c>
      <c r="Q89" s="29">
        <v>568373.75</v>
      </c>
      <c r="R89" s="98">
        <v>604073.75</v>
      </c>
      <c r="S89" s="98">
        <v>604073.75</v>
      </c>
      <c r="T89" s="47">
        <f t="shared" si="20"/>
        <v>541516.34250000003</v>
      </c>
      <c r="U89" s="47">
        <f t="shared" si="21"/>
        <v>526901.36416666664</v>
      </c>
      <c r="V89" s="47">
        <f t="shared" si="22"/>
        <v>78287.467812997958</v>
      </c>
      <c r="W89" s="12">
        <f t="shared" si="28"/>
        <v>0.14858087895979424</v>
      </c>
      <c r="X89" s="30">
        <f t="shared" si="23"/>
        <v>442774.78991596639</v>
      </c>
      <c r="Y89" s="30">
        <f t="shared" si="30"/>
        <v>84127.210084033621</v>
      </c>
      <c r="Z89" s="51">
        <f t="shared" si="31"/>
        <v>526902</v>
      </c>
      <c r="AA89" s="14" t="s">
        <v>300</v>
      </c>
    </row>
    <row r="90" spans="3:27" ht="31.5">
      <c r="C90" s="82">
        <f t="shared" si="24"/>
        <v>83</v>
      </c>
      <c r="D90" s="83" t="s">
        <v>84</v>
      </c>
      <c r="E90" s="83" t="s">
        <v>7</v>
      </c>
      <c r="F90" s="84">
        <v>1</v>
      </c>
      <c r="G90" s="29"/>
      <c r="H90" s="29"/>
      <c r="I90" s="29"/>
      <c r="J90" s="29"/>
      <c r="K90" s="29">
        <v>2142000</v>
      </c>
      <c r="L90" s="29">
        <f t="shared" si="25"/>
        <v>2251242</v>
      </c>
      <c r="M90" s="29">
        <v>2136000</v>
      </c>
      <c r="N90" s="29">
        <f t="shared" si="26"/>
        <v>2244936</v>
      </c>
      <c r="O90" s="29">
        <f t="shared" si="19"/>
        <v>2541840</v>
      </c>
      <c r="P90" s="29">
        <f t="shared" si="27"/>
        <v>2671473.84</v>
      </c>
      <c r="Q90" s="29">
        <v>2941977.5</v>
      </c>
      <c r="R90" s="98">
        <v>3001477.5</v>
      </c>
      <c r="S90" s="98">
        <v>3001477.5</v>
      </c>
      <c r="T90" s="47">
        <f t="shared" si="20"/>
        <v>2806725.67</v>
      </c>
      <c r="U90" s="47">
        <f t="shared" si="21"/>
        <v>2685430.7233333332</v>
      </c>
      <c r="V90" s="47">
        <f t="shared" si="22"/>
        <v>360093.77168941835</v>
      </c>
      <c r="W90" s="12">
        <f t="shared" si="28"/>
        <v>0.13409162580907927</v>
      </c>
      <c r="X90" s="30">
        <f t="shared" si="23"/>
        <v>2256664.7058823532</v>
      </c>
      <c r="Y90" s="30">
        <f t="shared" si="30"/>
        <v>428766.29411764711</v>
      </c>
      <c r="Z90" s="51">
        <f t="shared" si="31"/>
        <v>2685431</v>
      </c>
      <c r="AA90" s="14" t="s">
        <v>300</v>
      </c>
    </row>
    <row r="91" spans="3:27" ht="31.5">
      <c r="C91" s="82">
        <f t="shared" si="24"/>
        <v>84</v>
      </c>
      <c r="D91" s="83" t="s">
        <v>85</v>
      </c>
      <c r="E91" s="83" t="s">
        <v>7</v>
      </c>
      <c r="F91" s="84">
        <v>1</v>
      </c>
      <c r="G91" s="29"/>
      <c r="H91" s="29"/>
      <c r="I91" s="29"/>
      <c r="J91" s="29"/>
      <c r="K91" s="29">
        <v>773500</v>
      </c>
      <c r="L91" s="29">
        <f t="shared" si="25"/>
        <v>812948.5</v>
      </c>
      <c r="M91" s="29">
        <v>770000</v>
      </c>
      <c r="N91" s="29">
        <f t="shared" si="26"/>
        <v>809270</v>
      </c>
      <c r="O91" s="29">
        <f t="shared" si="19"/>
        <v>916300</v>
      </c>
      <c r="P91" s="29">
        <f t="shared" si="27"/>
        <v>963031.3</v>
      </c>
      <c r="Q91" s="29">
        <v>1061033.75</v>
      </c>
      <c r="R91" s="98">
        <v>1084833.75</v>
      </c>
      <c r="S91" s="98">
        <v>1084833.75</v>
      </c>
      <c r="T91" s="47">
        <f t="shared" si="20"/>
        <v>1012032.525</v>
      </c>
      <c r="U91" s="47">
        <f t="shared" si="21"/>
        <v>969325.17499999993</v>
      </c>
      <c r="V91" s="47">
        <f t="shared" si="22"/>
        <v>130541.8407380893</v>
      </c>
      <c r="W91" s="12">
        <f t="shared" si="28"/>
        <v>0.13467290864295289</v>
      </c>
      <c r="X91" s="30">
        <f t="shared" si="23"/>
        <v>814559.66386554623</v>
      </c>
      <c r="Y91" s="30">
        <f t="shared" si="30"/>
        <v>154766.3361344538</v>
      </c>
      <c r="Z91" s="51">
        <f t="shared" si="31"/>
        <v>969326</v>
      </c>
      <c r="AA91" s="14" t="s">
        <v>300</v>
      </c>
    </row>
    <row r="92" spans="3:27" ht="31.5">
      <c r="C92" s="82">
        <f t="shared" si="24"/>
        <v>85</v>
      </c>
      <c r="D92" s="83" t="s">
        <v>86</v>
      </c>
      <c r="E92" s="83" t="s">
        <v>7</v>
      </c>
      <c r="F92" s="84">
        <v>1</v>
      </c>
      <c r="G92" s="29"/>
      <c r="H92" s="29"/>
      <c r="I92" s="29"/>
      <c r="J92" s="29"/>
      <c r="K92" s="29">
        <v>595000</v>
      </c>
      <c r="L92" s="29">
        <f t="shared" si="25"/>
        <v>625345</v>
      </c>
      <c r="M92" s="29">
        <v>592000</v>
      </c>
      <c r="N92" s="29">
        <f t="shared" si="26"/>
        <v>622192</v>
      </c>
      <c r="O92" s="29">
        <f t="shared" si="19"/>
        <v>704480</v>
      </c>
      <c r="P92" s="29">
        <f t="shared" si="27"/>
        <v>740408.48</v>
      </c>
      <c r="Q92" s="29">
        <v>815893.75</v>
      </c>
      <c r="R92" s="98">
        <v>839693.75</v>
      </c>
      <c r="S92" s="98">
        <v>839693.75</v>
      </c>
      <c r="T92" s="47">
        <f t="shared" si="20"/>
        <v>778151.11499999999</v>
      </c>
      <c r="U92" s="47">
        <f t="shared" si="21"/>
        <v>747204.45500000007</v>
      </c>
      <c r="V92" s="47">
        <f t="shared" si="22"/>
        <v>102323.78470425645</v>
      </c>
      <c r="W92" s="12">
        <f t="shared" si="28"/>
        <v>0.13694215019670411</v>
      </c>
      <c r="X92" s="30">
        <f t="shared" si="23"/>
        <v>627903.36134453781</v>
      </c>
      <c r="Y92" s="30">
        <f t="shared" si="30"/>
        <v>119301.63865546219</v>
      </c>
      <c r="Z92" s="51">
        <f t="shared" si="31"/>
        <v>747205</v>
      </c>
      <c r="AA92" s="14" t="s">
        <v>300</v>
      </c>
    </row>
    <row r="93" spans="3:27" ht="31.5">
      <c r="C93" s="82">
        <f t="shared" si="24"/>
        <v>86</v>
      </c>
      <c r="D93" s="83" t="s">
        <v>87</v>
      </c>
      <c r="E93" s="83" t="s">
        <v>7</v>
      </c>
      <c r="F93" s="84">
        <v>1</v>
      </c>
      <c r="G93" s="29"/>
      <c r="H93" s="29"/>
      <c r="I93" s="29"/>
      <c r="J93" s="29"/>
      <c r="K93" s="29">
        <v>833000</v>
      </c>
      <c r="L93" s="29">
        <f t="shared" si="25"/>
        <v>875483</v>
      </c>
      <c r="M93" s="29">
        <v>828500</v>
      </c>
      <c r="N93" s="29">
        <f t="shared" si="26"/>
        <v>870753.5</v>
      </c>
      <c r="O93" s="29">
        <f t="shared" si="19"/>
        <v>985915</v>
      </c>
      <c r="P93" s="29">
        <f t="shared" si="27"/>
        <v>1036196.665</v>
      </c>
      <c r="Q93" s="29">
        <v>1142102.5</v>
      </c>
      <c r="R93" s="98">
        <v>1177802.5</v>
      </c>
      <c r="S93" s="98">
        <v>1177802.5</v>
      </c>
      <c r="T93" s="47">
        <f t="shared" si="20"/>
        <v>1089149.5825</v>
      </c>
      <c r="U93" s="47">
        <f t="shared" si="21"/>
        <v>1046690.1108333333</v>
      </c>
      <c r="V93" s="47">
        <f t="shared" si="22"/>
        <v>144125.02865869526</v>
      </c>
      <c r="W93" s="12">
        <f t="shared" si="28"/>
        <v>0.13769598773026392</v>
      </c>
      <c r="X93" s="30">
        <f t="shared" si="23"/>
        <v>879572.26890756306</v>
      </c>
      <c r="Y93" s="30">
        <f t="shared" si="30"/>
        <v>167118.731092437</v>
      </c>
      <c r="Z93" s="51">
        <f t="shared" si="31"/>
        <v>1046691</v>
      </c>
      <c r="AA93" s="14" t="s">
        <v>300</v>
      </c>
    </row>
    <row r="94" spans="3:27" ht="31.5">
      <c r="C94" s="82">
        <f t="shared" si="24"/>
        <v>87</v>
      </c>
      <c r="D94" s="83" t="s">
        <v>88</v>
      </c>
      <c r="E94" s="83" t="s">
        <v>7</v>
      </c>
      <c r="F94" s="84">
        <v>1</v>
      </c>
      <c r="G94" s="29"/>
      <c r="H94" s="29"/>
      <c r="I94" s="29"/>
      <c r="J94" s="29"/>
      <c r="K94" s="29">
        <v>2737000</v>
      </c>
      <c r="L94" s="29">
        <f t="shared" si="25"/>
        <v>2876587</v>
      </c>
      <c r="M94" s="29">
        <v>2735000</v>
      </c>
      <c r="N94" s="29">
        <f t="shared" si="26"/>
        <v>2874485</v>
      </c>
      <c r="O94" s="29">
        <f t="shared" si="19"/>
        <v>3254650</v>
      </c>
      <c r="P94" s="29">
        <f t="shared" si="27"/>
        <v>3420637.15</v>
      </c>
      <c r="Q94" s="29">
        <v>3764416.25</v>
      </c>
      <c r="R94" s="98">
        <v>3788216.25</v>
      </c>
      <c r="S94" s="98">
        <v>3788216.25</v>
      </c>
      <c r="T94" s="47">
        <f t="shared" si="20"/>
        <v>3592526.7</v>
      </c>
      <c r="U94" s="47">
        <f t="shared" si="21"/>
        <v>3418759.65</v>
      </c>
      <c r="V94" s="47">
        <f t="shared" si="22"/>
        <v>443320.30085201061</v>
      </c>
      <c r="W94" s="12">
        <f t="shared" si="28"/>
        <v>0.12967284811964205</v>
      </c>
      <c r="X94" s="30">
        <f t="shared" si="23"/>
        <v>2872907.5630252101</v>
      </c>
      <c r="Y94" s="30">
        <f t="shared" si="30"/>
        <v>545852.43697478995</v>
      </c>
      <c r="Z94" s="51">
        <f t="shared" si="31"/>
        <v>3418760</v>
      </c>
      <c r="AA94" s="14" t="s">
        <v>300</v>
      </c>
    </row>
    <row r="95" spans="3:27" ht="31.5">
      <c r="C95" s="82">
        <f t="shared" si="24"/>
        <v>88</v>
      </c>
      <c r="D95" s="83" t="s">
        <v>89</v>
      </c>
      <c r="E95" s="83" t="s">
        <v>7</v>
      </c>
      <c r="F95" s="84">
        <v>1</v>
      </c>
      <c r="G95" s="29"/>
      <c r="H95" s="29"/>
      <c r="I95" s="29"/>
      <c r="J95" s="29"/>
      <c r="K95" s="29">
        <v>535500</v>
      </c>
      <c r="L95" s="29">
        <f t="shared" si="25"/>
        <v>562810.5</v>
      </c>
      <c r="M95" s="29">
        <v>531000</v>
      </c>
      <c r="N95" s="29">
        <f t="shared" si="26"/>
        <v>558081</v>
      </c>
      <c r="O95" s="29">
        <f t="shared" si="19"/>
        <v>631890</v>
      </c>
      <c r="P95" s="29">
        <f t="shared" si="27"/>
        <v>664116.39</v>
      </c>
      <c r="Q95" s="29">
        <v>732593.75</v>
      </c>
      <c r="R95" s="98">
        <v>792093.75</v>
      </c>
      <c r="S95" s="98">
        <v>792093.75</v>
      </c>
      <c r="T95" s="47">
        <f t="shared" ref="T95:T122" si="32">MEDIAN(H95,J95,L95,N95,P95,Q95,R95,S95)</f>
        <v>698355.07000000007</v>
      </c>
      <c r="U95" s="47">
        <f t="shared" ref="U95:U122" si="33">AVERAGE(H95,J95,L95,N95,P95,Q95,R95,S95)</f>
        <v>683631.52333333332</v>
      </c>
      <c r="V95" s="47">
        <f t="shared" ref="V95:V122" si="34">STDEV(H95,J95,L95,N95,P95,Q95,R95,S95)</f>
        <v>106458.35137249272</v>
      </c>
      <c r="W95" s="12">
        <f t="shared" si="28"/>
        <v>0.15572475484075135</v>
      </c>
      <c r="X95" s="30">
        <f t="shared" ref="X95:X122" si="35">Z95/1.19</f>
        <v>586853.78151260503</v>
      </c>
      <c r="Y95" s="30">
        <f t="shared" si="30"/>
        <v>111502.21848739496</v>
      </c>
      <c r="Z95" s="51">
        <f t="shared" si="31"/>
        <v>698356</v>
      </c>
      <c r="AA95" s="14" t="s">
        <v>301</v>
      </c>
    </row>
    <row r="96" spans="3:27" ht="31.5">
      <c r="C96" s="82">
        <f t="shared" si="24"/>
        <v>89</v>
      </c>
      <c r="D96" s="83" t="s">
        <v>90</v>
      </c>
      <c r="E96" s="83" t="s">
        <v>7</v>
      </c>
      <c r="F96" s="84">
        <v>1</v>
      </c>
      <c r="G96" s="29"/>
      <c r="H96" s="29"/>
      <c r="I96" s="29"/>
      <c r="J96" s="29"/>
      <c r="K96" s="29">
        <v>357000</v>
      </c>
      <c r="L96" s="29">
        <f t="shared" si="25"/>
        <v>375207</v>
      </c>
      <c r="M96" s="29">
        <v>351000</v>
      </c>
      <c r="N96" s="29">
        <f t="shared" si="26"/>
        <v>368901</v>
      </c>
      <c r="O96" s="29">
        <f t="shared" si="19"/>
        <v>417690</v>
      </c>
      <c r="P96" s="29">
        <f t="shared" si="27"/>
        <v>438992.19</v>
      </c>
      <c r="Q96" s="29">
        <v>485668.75</v>
      </c>
      <c r="R96" s="98">
        <v>533268.75</v>
      </c>
      <c r="S96" s="98">
        <v>533268.75</v>
      </c>
      <c r="T96" s="47">
        <f t="shared" si="32"/>
        <v>462330.47</v>
      </c>
      <c r="U96" s="47">
        <f t="shared" si="33"/>
        <v>455884.40666666668</v>
      </c>
      <c r="V96" s="47">
        <f t="shared" si="34"/>
        <v>73789.002242571674</v>
      </c>
      <c r="W96" s="12">
        <f t="shared" si="28"/>
        <v>0.16185901768850075</v>
      </c>
      <c r="X96" s="30">
        <f t="shared" si="35"/>
        <v>388513.44537815126</v>
      </c>
      <c r="Y96" s="30">
        <f t="shared" si="30"/>
        <v>73817.554621848743</v>
      </c>
      <c r="Z96" s="51">
        <f t="shared" si="31"/>
        <v>462331</v>
      </c>
      <c r="AA96" s="14" t="s">
        <v>301</v>
      </c>
    </row>
    <row r="97" spans="3:27" ht="31.5">
      <c r="C97" s="82">
        <f t="shared" si="24"/>
        <v>90</v>
      </c>
      <c r="D97" s="83" t="s">
        <v>91</v>
      </c>
      <c r="E97" s="83" t="s">
        <v>7</v>
      </c>
      <c r="F97" s="84">
        <v>1</v>
      </c>
      <c r="G97" s="29"/>
      <c r="H97" s="29"/>
      <c r="I97" s="29"/>
      <c r="J97" s="29"/>
      <c r="K97" s="29">
        <v>476000</v>
      </c>
      <c r="L97" s="29">
        <f t="shared" si="25"/>
        <v>500276</v>
      </c>
      <c r="M97" s="29">
        <v>471000</v>
      </c>
      <c r="N97" s="29">
        <f t="shared" si="26"/>
        <v>495021</v>
      </c>
      <c r="O97" s="29">
        <f t="shared" si="19"/>
        <v>560490</v>
      </c>
      <c r="P97" s="29">
        <f t="shared" si="27"/>
        <v>589074.99</v>
      </c>
      <c r="Q97" s="29">
        <v>650335</v>
      </c>
      <c r="R97" s="98">
        <v>686035</v>
      </c>
      <c r="S97" s="98">
        <v>686035</v>
      </c>
      <c r="T97" s="47">
        <f t="shared" si="32"/>
        <v>619704.995</v>
      </c>
      <c r="U97" s="47">
        <f t="shared" si="33"/>
        <v>601129.49833333341</v>
      </c>
      <c r="V97" s="47">
        <f t="shared" si="34"/>
        <v>87652.521397378907</v>
      </c>
      <c r="W97" s="12">
        <f t="shared" si="28"/>
        <v>0.1458130430138608</v>
      </c>
      <c r="X97" s="30">
        <f t="shared" si="35"/>
        <v>505151.26050420169</v>
      </c>
      <c r="Y97" s="30">
        <f t="shared" si="30"/>
        <v>95978.73949579832</v>
      </c>
      <c r="Z97" s="51">
        <f t="shared" si="31"/>
        <v>601130</v>
      </c>
      <c r="AA97" s="14" t="s">
        <v>300</v>
      </c>
    </row>
    <row r="98" spans="3:27" ht="31.5">
      <c r="C98" s="82">
        <f t="shared" si="24"/>
        <v>91</v>
      </c>
      <c r="D98" s="83" t="s">
        <v>92</v>
      </c>
      <c r="E98" s="83" t="s">
        <v>7</v>
      </c>
      <c r="F98" s="84">
        <v>1</v>
      </c>
      <c r="G98" s="29"/>
      <c r="H98" s="29"/>
      <c r="I98" s="29"/>
      <c r="J98" s="29"/>
      <c r="K98" s="29">
        <v>714000</v>
      </c>
      <c r="L98" s="29">
        <f t="shared" si="25"/>
        <v>750414</v>
      </c>
      <c r="M98" s="29">
        <v>709000</v>
      </c>
      <c r="N98" s="29">
        <f t="shared" si="26"/>
        <v>745159</v>
      </c>
      <c r="O98" s="29">
        <f t="shared" si="19"/>
        <v>843710</v>
      </c>
      <c r="P98" s="29">
        <f t="shared" si="27"/>
        <v>886739.21</v>
      </c>
      <c r="Q98" s="29">
        <v>977733.75</v>
      </c>
      <c r="R98" s="98">
        <v>1037233.75</v>
      </c>
      <c r="S98" s="98">
        <v>1037233.75</v>
      </c>
      <c r="T98" s="47">
        <f t="shared" si="32"/>
        <v>932236.48</v>
      </c>
      <c r="U98" s="47">
        <f t="shared" si="33"/>
        <v>905752.24333333329</v>
      </c>
      <c r="V98" s="47">
        <f t="shared" si="34"/>
        <v>134192.22449562122</v>
      </c>
      <c r="W98" s="12">
        <f t="shared" si="28"/>
        <v>0.14815555300395325</v>
      </c>
      <c r="X98" s="30">
        <f t="shared" si="35"/>
        <v>761136.97478991596</v>
      </c>
      <c r="Y98" s="30">
        <f t="shared" si="30"/>
        <v>144616.02521008404</v>
      </c>
      <c r="Z98" s="51">
        <f t="shared" si="31"/>
        <v>905753</v>
      </c>
      <c r="AA98" s="14" t="s">
        <v>300</v>
      </c>
    </row>
    <row r="99" spans="3:27" ht="31.5">
      <c r="C99" s="82">
        <f t="shared" si="24"/>
        <v>92</v>
      </c>
      <c r="D99" s="83" t="s">
        <v>93</v>
      </c>
      <c r="E99" s="83" t="s">
        <v>7</v>
      </c>
      <c r="F99" s="84">
        <v>1</v>
      </c>
      <c r="G99" s="29"/>
      <c r="H99" s="29"/>
      <c r="I99" s="29"/>
      <c r="J99" s="29"/>
      <c r="K99" s="29">
        <v>1428000</v>
      </c>
      <c r="L99" s="29">
        <f t="shared" si="25"/>
        <v>1500828</v>
      </c>
      <c r="M99" s="29">
        <v>1426000</v>
      </c>
      <c r="N99" s="29">
        <f t="shared" si="26"/>
        <v>1498726</v>
      </c>
      <c r="O99" s="29">
        <f t="shared" si="19"/>
        <v>1696940</v>
      </c>
      <c r="P99" s="29">
        <f t="shared" si="27"/>
        <v>1783483.94</v>
      </c>
      <c r="Q99" s="29">
        <v>1963202.5</v>
      </c>
      <c r="R99" s="98">
        <v>1998902.5</v>
      </c>
      <c r="S99" s="98">
        <v>1998902.5</v>
      </c>
      <c r="T99" s="47">
        <f t="shared" si="32"/>
        <v>1873343.22</v>
      </c>
      <c r="U99" s="47">
        <f t="shared" si="33"/>
        <v>1790674.24</v>
      </c>
      <c r="V99" s="47">
        <f t="shared" si="34"/>
        <v>239073.35071864745</v>
      </c>
      <c r="W99" s="12">
        <f t="shared" si="28"/>
        <v>0.13351024177275675</v>
      </c>
      <c r="X99" s="30">
        <f t="shared" si="35"/>
        <v>1504768.9075630254</v>
      </c>
      <c r="Y99" s="30">
        <f t="shared" si="30"/>
        <v>285906.09243697481</v>
      </c>
      <c r="Z99" s="51">
        <f t="shared" si="31"/>
        <v>1790675</v>
      </c>
      <c r="AA99" s="14" t="s">
        <v>300</v>
      </c>
    </row>
    <row r="100" spans="3:27" ht="31.5">
      <c r="C100" s="82">
        <f t="shared" si="24"/>
        <v>93</v>
      </c>
      <c r="D100" s="83" t="s">
        <v>94</v>
      </c>
      <c r="E100" s="83" t="s">
        <v>7</v>
      </c>
      <c r="F100" s="84">
        <v>1</v>
      </c>
      <c r="G100" s="29"/>
      <c r="H100" s="29"/>
      <c r="I100" s="29"/>
      <c r="J100" s="29"/>
      <c r="K100" s="29">
        <v>2142000</v>
      </c>
      <c r="L100" s="29">
        <f t="shared" si="25"/>
        <v>2251242</v>
      </c>
      <c r="M100" s="29">
        <v>2139000</v>
      </c>
      <c r="N100" s="29">
        <f t="shared" si="26"/>
        <v>2248089</v>
      </c>
      <c r="O100" s="29">
        <f t="shared" si="19"/>
        <v>2545410</v>
      </c>
      <c r="P100" s="29">
        <f t="shared" si="27"/>
        <v>2675225.91</v>
      </c>
      <c r="Q100" s="29">
        <v>2944803.75</v>
      </c>
      <c r="R100" s="98">
        <v>2968603.75</v>
      </c>
      <c r="S100" s="98">
        <v>2968603.75</v>
      </c>
      <c r="T100" s="47">
        <f t="shared" si="32"/>
        <v>2810014.83</v>
      </c>
      <c r="U100" s="47">
        <f t="shared" si="33"/>
        <v>2676094.6933333334</v>
      </c>
      <c r="V100" s="47">
        <f t="shared" si="34"/>
        <v>348429.93354232778</v>
      </c>
      <c r="W100" s="12">
        <f t="shared" si="28"/>
        <v>0.13020089849971817</v>
      </c>
      <c r="X100" s="30">
        <f t="shared" si="35"/>
        <v>2248819.3277310925</v>
      </c>
      <c r="Y100" s="30">
        <f t="shared" si="30"/>
        <v>427275.6722689076</v>
      </c>
      <c r="Z100" s="51">
        <f t="shared" si="31"/>
        <v>2676095</v>
      </c>
      <c r="AA100" s="14" t="s">
        <v>300</v>
      </c>
    </row>
    <row r="101" spans="3:27" ht="31.5">
      <c r="C101" s="82">
        <f t="shared" si="24"/>
        <v>94</v>
      </c>
      <c r="D101" s="83" t="s">
        <v>95</v>
      </c>
      <c r="E101" s="83" t="s">
        <v>7</v>
      </c>
      <c r="F101" s="84">
        <v>1</v>
      </c>
      <c r="G101" s="29"/>
      <c r="H101" s="29"/>
      <c r="I101" s="29"/>
      <c r="J101" s="29"/>
      <c r="K101" s="29">
        <v>642600</v>
      </c>
      <c r="L101" s="29">
        <f t="shared" si="25"/>
        <v>675372.6</v>
      </c>
      <c r="M101" s="29">
        <v>638000</v>
      </c>
      <c r="N101" s="29">
        <f t="shared" si="26"/>
        <v>670538</v>
      </c>
      <c r="O101" s="29">
        <f t="shared" si="19"/>
        <v>759220</v>
      </c>
      <c r="P101" s="29">
        <f t="shared" si="27"/>
        <v>797940.22</v>
      </c>
      <c r="Q101" s="29">
        <v>879856.25</v>
      </c>
      <c r="R101" s="98">
        <v>939356.25</v>
      </c>
      <c r="S101" s="98">
        <v>939356.25</v>
      </c>
      <c r="T101" s="47">
        <f t="shared" si="32"/>
        <v>838898.23499999999</v>
      </c>
      <c r="U101" s="47">
        <f t="shared" si="33"/>
        <v>817069.92833333334</v>
      </c>
      <c r="V101" s="47">
        <f t="shared" si="34"/>
        <v>123098.08750810401</v>
      </c>
      <c r="W101" s="12">
        <f t="shared" si="28"/>
        <v>0.15065795868806556</v>
      </c>
      <c r="X101" s="30">
        <f t="shared" si="35"/>
        <v>704957.14285714284</v>
      </c>
      <c r="Y101" s="30">
        <f t="shared" si="30"/>
        <v>133941.85714285713</v>
      </c>
      <c r="Z101" s="51">
        <f t="shared" si="31"/>
        <v>838899</v>
      </c>
      <c r="AA101" s="14" t="s">
        <v>300</v>
      </c>
    </row>
    <row r="102" spans="3:27" ht="31.5">
      <c r="C102" s="82">
        <f t="shared" si="24"/>
        <v>95</v>
      </c>
      <c r="D102" s="83" t="s">
        <v>96</v>
      </c>
      <c r="E102" s="83" t="s">
        <v>7</v>
      </c>
      <c r="F102" s="84">
        <v>1</v>
      </c>
      <c r="G102" s="29"/>
      <c r="H102" s="29"/>
      <c r="I102" s="29"/>
      <c r="J102" s="29"/>
      <c r="K102" s="29">
        <v>5355000</v>
      </c>
      <c r="L102" s="29">
        <f t="shared" si="25"/>
        <v>5628105</v>
      </c>
      <c r="M102" s="29">
        <v>5350000</v>
      </c>
      <c r="N102" s="29">
        <f t="shared" si="26"/>
        <v>5622850</v>
      </c>
      <c r="O102" s="29">
        <f t="shared" si="19"/>
        <v>6366500</v>
      </c>
      <c r="P102" s="29">
        <f t="shared" si="27"/>
        <v>6691191.5</v>
      </c>
      <c r="Q102" s="29">
        <v>7364166.25</v>
      </c>
      <c r="R102" s="98">
        <v>7423666.25</v>
      </c>
      <c r="S102" s="98">
        <v>7423666.25</v>
      </c>
      <c r="T102" s="47">
        <f t="shared" si="32"/>
        <v>7027678.875</v>
      </c>
      <c r="U102" s="47">
        <f t="shared" si="33"/>
        <v>6692274.208333333</v>
      </c>
      <c r="V102" s="47">
        <f t="shared" si="34"/>
        <v>871485.28002177842</v>
      </c>
      <c r="W102" s="12">
        <f t="shared" si="28"/>
        <v>0.13022258994357855</v>
      </c>
      <c r="X102" s="30">
        <f t="shared" si="35"/>
        <v>5623760.5042016814</v>
      </c>
      <c r="Y102" s="30">
        <f t="shared" si="30"/>
        <v>1068514.4957983196</v>
      </c>
      <c r="Z102" s="51">
        <f t="shared" si="31"/>
        <v>6692275</v>
      </c>
      <c r="AA102" s="14" t="s">
        <v>300</v>
      </c>
    </row>
    <row r="103" spans="3:27" ht="31.5">
      <c r="C103" s="82">
        <f t="shared" si="24"/>
        <v>96</v>
      </c>
      <c r="D103" s="83" t="s">
        <v>97</v>
      </c>
      <c r="E103" s="83" t="s">
        <v>7</v>
      </c>
      <c r="F103" s="84">
        <v>1</v>
      </c>
      <c r="G103" s="29"/>
      <c r="H103" s="29"/>
      <c r="I103" s="29"/>
      <c r="J103" s="29"/>
      <c r="K103" s="29">
        <v>1785000</v>
      </c>
      <c r="L103" s="29">
        <f t="shared" si="25"/>
        <v>1876035</v>
      </c>
      <c r="M103" s="29">
        <v>1779000</v>
      </c>
      <c r="N103" s="29">
        <f t="shared" si="26"/>
        <v>1869729</v>
      </c>
      <c r="O103" s="29">
        <f t="shared" si="19"/>
        <v>2117010</v>
      </c>
      <c r="P103" s="29">
        <f t="shared" si="27"/>
        <v>2224977.5099999998</v>
      </c>
      <c r="Q103" s="29">
        <v>2450656.25</v>
      </c>
      <c r="R103" s="98">
        <v>2486356.25</v>
      </c>
      <c r="S103" s="98">
        <v>2486356.25</v>
      </c>
      <c r="T103" s="47">
        <f t="shared" si="32"/>
        <v>2337816.88</v>
      </c>
      <c r="U103" s="47">
        <f t="shared" si="33"/>
        <v>2232351.71</v>
      </c>
      <c r="V103" s="47">
        <f t="shared" si="34"/>
        <v>295027.0127715228</v>
      </c>
      <c r="W103" s="12">
        <f t="shared" si="28"/>
        <v>0.13215973605320588</v>
      </c>
      <c r="X103" s="30">
        <f t="shared" si="35"/>
        <v>1875926.0504201681</v>
      </c>
      <c r="Y103" s="30">
        <f t="shared" si="30"/>
        <v>356425.94957983197</v>
      </c>
      <c r="Z103" s="51">
        <f t="shared" si="31"/>
        <v>2232352</v>
      </c>
      <c r="AA103" s="14" t="s">
        <v>300</v>
      </c>
    </row>
    <row r="104" spans="3:27" ht="31.5">
      <c r="C104" s="82">
        <f t="shared" si="24"/>
        <v>97</v>
      </c>
      <c r="D104" s="83" t="s">
        <v>98</v>
      </c>
      <c r="E104" s="83" t="s">
        <v>7</v>
      </c>
      <c r="F104" s="84">
        <v>1</v>
      </c>
      <c r="G104" s="29"/>
      <c r="H104" s="29"/>
      <c r="I104" s="29"/>
      <c r="J104" s="29"/>
      <c r="K104" s="29">
        <v>1428000</v>
      </c>
      <c r="L104" s="29">
        <f t="shared" si="25"/>
        <v>1500828</v>
      </c>
      <c r="M104" s="29">
        <v>1422000</v>
      </c>
      <c r="N104" s="29">
        <f t="shared" si="26"/>
        <v>1494522</v>
      </c>
      <c r="O104" s="29">
        <f t="shared" si="19"/>
        <v>1692180</v>
      </c>
      <c r="P104" s="29">
        <f t="shared" si="27"/>
        <v>1778481.18</v>
      </c>
      <c r="Q104" s="29">
        <v>1959335</v>
      </c>
      <c r="R104" s="98">
        <v>1995035</v>
      </c>
      <c r="S104" s="98">
        <v>1995035</v>
      </c>
      <c r="T104" s="47">
        <f t="shared" si="32"/>
        <v>1868908.0899999999</v>
      </c>
      <c r="U104" s="47">
        <f t="shared" si="33"/>
        <v>1787206.03</v>
      </c>
      <c r="V104" s="47">
        <f t="shared" si="34"/>
        <v>238229.54659194872</v>
      </c>
      <c r="W104" s="12">
        <f t="shared" si="28"/>
        <v>0.13329719270919688</v>
      </c>
      <c r="X104" s="30">
        <f t="shared" si="35"/>
        <v>1501854.6218487395</v>
      </c>
      <c r="Y104" s="30">
        <f t="shared" si="30"/>
        <v>285352.37815126049</v>
      </c>
      <c r="Z104" s="51">
        <f t="shared" si="31"/>
        <v>1787207</v>
      </c>
      <c r="AA104" s="14" t="s">
        <v>300</v>
      </c>
    </row>
    <row r="105" spans="3:27" ht="31.5">
      <c r="C105" s="82">
        <f t="shared" si="24"/>
        <v>98</v>
      </c>
      <c r="D105" s="83" t="s">
        <v>99</v>
      </c>
      <c r="E105" s="83" t="s">
        <v>7</v>
      </c>
      <c r="F105" s="84">
        <v>1</v>
      </c>
      <c r="G105" s="29"/>
      <c r="H105" s="29"/>
      <c r="I105" s="29"/>
      <c r="J105" s="29"/>
      <c r="K105" s="29">
        <v>1428000</v>
      </c>
      <c r="L105" s="29">
        <f t="shared" si="25"/>
        <v>1500828</v>
      </c>
      <c r="M105" s="29">
        <v>1422000</v>
      </c>
      <c r="N105" s="29">
        <f t="shared" si="26"/>
        <v>1494522</v>
      </c>
      <c r="O105" s="29">
        <f t="shared" si="19"/>
        <v>1692180</v>
      </c>
      <c r="P105" s="29">
        <f t="shared" si="27"/>
        <v>1778481.18</v>
      </c>
      <c r="Q105" s="29">
        <v>1959335</v>
      </c>
      <c r="R105" s="98">
        <v>1983135</v>
      </c>
      <c r="S105" s="98">
        <v>1983135</v>
      </c>
      <c r="T105" s="47">
        <f t="shared" si="32"/>
        <v>1868908.0899999999</v>
      </c>
      <c r="U105" s="47">
        <f t="shared" si="33"/>
        <v>1783239.3633333333</v>
      </c>
      <c r="V105" s="47">
        <f t="shared" si="34"/>
        <v>234120.79732837036</v>
      </c>
      <c r="W105" s="12">
        <f t="shared" si="28"/>
        <v>0.13128960819412283</v>
      </c>
      <c r="X105" s="30">
        <f t="shared" si="35"/>
        <v>1498521.0084033613</v>
      </c>
      <c r="Y105" s="30">
        <f t="shared" si="30"/>
        <v>284718.99159663863</v>
      </c>
      <c r="Z105" s="51">
        <f t="shared" si="31"/>
        <v>1783240</v>
      </c>
      <c r="AA105" s="14" t="s">
        <v>300</v>
      </c>
    </row>
    <row r="106" spans="3:27" ht="31.5">
      <c r="C106" s="82">
        <f t="shared" si="24"/>
        <v>99</v>
      </c>
      <c r="D106" s="83" t="s">
        <v>100</v>
      </c>
      <c r="E106" s="83" t="s">
        <v>7</v>
      </c>
      <c r="F106" s="84">
        <v>1</v>
      </c>
      <c r="G106" s="29"/>
      <c r="H106" s="29"/>
      <c r="I106" s="29"/>
      <c r="J106" s="29"/>
      <c r="K106" s="29">
        <v>714000</v>
      </c>
      <c r="L106" s="29">
        <f t="shared" si="25"/>
        <v>750414</v>
      </c>
      <c r="M106" s="29">
        <v>709000</v>
      </c>
      <c r="N106" s="29">
        <f t="shared" si="26"/>
        <v>745159</v>
      </c>
      <c r="O106" s="29">
        <f t="shared" si="19"/>
        <v>843710</v>
      </c>
      <c r="P106" s="29">
        <f t="shared" si="27"/>
        <v>886739.21</v>
      </c>
      <c r="Q106" s="29">
        <v>977733.75</v>
      </c>
      <c r="R106" s="98">
        <v>1025333.75</v>
      </c>
      <c r="S106" s="98">
        <v>1025333.75</v>
      </c>
      <c r="T106" s="47">
        <f t="shared" si="32"/>
        <v>932236.48</v>
      </c>
      <c r="U106" s="47">
        <f t="shared" si="33"/>
        <v>901785.57666666666</v>
      </c>
      <c r="V106" s="47">
        <f t="shared" si="34"/>
        <v>129590.168756288</v>
      </c>
      <c r="W106" s="12">
        <f t="shared" si="28"/>
        <v>0.14370397144219277</v>
      </c>
      <c r="X106" s="30">
        <f t="shared" si="35"/>
        <v>757803.36134453781</v>
      </c>
      <c r="Y106" s="30">
        <f t="shared" si="30"/>
        <v>143982.63865546219</v>
      </c>
      <c r="Z106" s="51">
        <f t="shared" si="31"/>
        <v>901786</v>
      </c>
      <c r="AA106" s="14" t="s">
        <v>300</v>
      </c>
    </row>
    <row r="107" spans="3:27" ht="31.5">
      <c r="C107" s="82">
        <f t="shared" si="24"/>
        <v>100</v>
      </c>
      <c r="D107" s="83" t="s">
        <v>318</v>
      </c>
      <c r="E107" s="83" t="s">
        <v>7</v>
      </c>
      <c r="F107" s="84">
        <v>1</v>
      </c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>
        <v>178500</v>
      </c>
      <c r="R107" s="98">
        <v>226100</v>
      </c>
      <c r="S107" s="98">
        <v>226100</v>
      </c>
      <c r="T107" s="47">
        <f t="shared" si="32"/>
        <v>226100</v>
      </c>
      <c r="U107" s="47">
        <f t="shared" si="33"/>
        <v>210233.33333333334</v>
      </c>
      <c r="V107" s="47">
        <f t="shared" si="34"/>
        <v>27481.872813426231</v>
      </c>
      <c r="W107" s="12">
        <f t="shared" si="28"/>
        <v>0.13072081566557586</v>
      </c>
      <c r="X107" s="30">
        <f t="shared" si="35"/>
        <v>176667.22689075631</v>
      </c>
      <c r="Y107" s="30">
        <f t="shared" ref="Y107:Y122" si="36">+X107*19%</f>
        <v>33566.773109243702</v>
      </c>
      <c r="Z107" s="51">
        <f t="shared" ref="Z107:Z122" si="37">ROUNDUP(IF(W107&lt;15%,U107,T107),0)</f>
        <v>210234</v>
      </c>
      <c r="AA107" s="14" t="s">
        <v>300</v>
      </c>
    </row>
    <row r="108" spans="3:27" ht="31.5">
      <c r="C108" s="82">
        <f t="shared" si="24"/>
        <v>101</v>
      </c>
      <c r="D108" s="83" t="s">
        <v>319</v>
      </c>
      <c r="E108" s="83" t="s">
        <v>7</v>
      </c>
      <c r="F108" s="84">
        <v>1</v>
      </c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>
        <v>2142000</v>
      </c>
      <c r="R108" s="98">
        <v>2177700</v>
      </c>
      <c r="S108" s="98">
        <v>2177700</v>
      </c>
      <c r="T108" s="47">
        <f t="shared" si="32"/>
        <v>2177700</v>
      </c>
      <c r="U108" s="47">
        <f t="shared" si="33"/>
        <v>2165800</v>
      </c>
      <c r="V108" s="47">
        <f t="shared" si="34"/>
        <v>20611.40461006964</v>
      </c>
      <c r="W108" s="12">
        <f t="shared" si="28"/>
        <v>9.5167626789498753E-3</v>
      </c>
      <c r="X108" s="30">
        <f t="shared" si="35"/>
        <v>1820000</v>
      </c>
      <c r="Y108" s="30">
        <f t="shared" si="36"/>
        <v>345800</v>
      </c>
      <c r="Z108" s="51">
        <f t="shared" si="37"/>
        <v>2165800</v>
      </c>
      <c r="AA108" s="14" t="s">
        <v>300</v>
      </c>
    </row>
    <row r="109" spans="3:27" ht="31.5">
      <c r="C109" s="82">
        <f t="shared" si="24"/>
        <v>102</v>
      </c>
      <c r="D109" s="83" t="s">
        <v>320</v>
      </c>
      <c r="E109" s="83" t="s">
        <v>7</v>
      </c>
      <c r="F109" s="84">
        <v>1</v>
      </c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>
        <v>476000</v>
      </c>
      <c r="R109" s="98">
        <v>535500</v>
      </c>
      <c r="S109" s="98">
        <v>535500</v>
      </c>
      <c r="T109" s="47">
        <f t="shared" si="32"/>
        <v>535500</v>
      </c>
      <c r="U109" s="47">
        <f t="shared" si="33"/>
        <v>515666.66666666669</v>
      </c>
      <c r="V109" s="47">
        <f t="shared" si="34"/>
        <v>34352.341016782731</v>
      </c>
      <c r="W109" s="12">
        <f t="shared" si="28"/>
        <v>6.6617338752649122E-2</v>
      </c>
      <c r="X109" s="30">
        <f t="shared" si="35"/>
        <v>433333.6134453782</v>
      </c>
      <c r="Y109" s="30">
        <f t="shared" si="36"/>
        <v>82333.386554621859</v>
      </c>
      <c r="Z109" s="51">
        <f t="shared" si="37"/>
        <v>515667</v>
      </c>
      <c r="AA109" s="14" t="s">
        <v>300</v>
      </c>
    </row>
    <row r="110" spans="3:27" ht="31.5">
      <c r="C110" s="82">
        <f t="shared" si="24"/>
        <v>103</v>
      </c>
      <c r="D110" s="83" t="s">
        <v>321</v>
      </c>
      <c r="E110" s="83" t="s">
        <v>7</v>
      </c>
      <c r="F110" s="84">
        <v>1</v>
      </c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>
        <v>428400</v>
      </c>
      <c r="R110" s="98">
        <v>464100</v>
      </c>
      <c r="S110" s="98">
        <v>464100</v>
      </c>
      <c r="T110" s="47">
        <f t="shared" si="32"/>
        <v>464100</v>
      </c>
      <c r="U110" s="47">
        <f t="shared" si="33"/>
        <v>452200</v>
      </c>
      <c r="V110" s="47">
        <f t="shared" si="34"/>
        <v>20611.40461006964</v>
      </c>
      <c r="W110" s="12">
        <f t="shared" si="28"/>
        <v>4.5580284409707295E-2</v>
      </c>
      <c r="X110" s="30">
        <f t="shared" si="35"/>
        <v>380000</v>
      </c>
      <c r="Y110" s="30">
        <f t="shared" si="36"/>
        <v>72200</v>
      </c>
      <c r="Z110" s="51">
        <f t="shared" si="37"/>
        <v>452200</v>
      </c>
      <c r="AA110" s="14" t="s">
        <v>300</v>
      </c>
    </row>
    <row r="111" spans="3:27" ht="31.5">
      <c r="C111" s="82">
        <f t="shared" si="24"/>
        <v>104</v>
      </c>
      <c r="D111" s="83" t="s">
        <v>322</v>
      </c>
      <c r="E111" s="83" t="s">
        <v>7</v>
      </c>
      <c r="F111" s="84">
        <v>1</v>
      </c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>
        <v>511700</v>
      </c>
      <c r="R111" s="98">
        <v>571200</v>
      </c>
      <c r="S111" s="98">
        <v>571200</v>
      </c>
      <c r="T111" s="47">
        <f t="shared" si="32"/>
        <v>571200</v>
      </c>
      <c r="U111" s="47">
        <f t="shared" si="33"/>
        <v>551366.66666666663</v>
      </c>
      <c r="V111" s="47">
        <f t="shared" si="34"/>
        <v>34352.341016782731</v>
      </c>
      <c r="W111" s="12">
        <f t="shared" si="28"/>
        <v>6.2303985883772568E-2</v>
      </c>
      <c r="X111" s="30">
        <f t="shared" si="35"/>
        <v>463333.6134453782</v>
      </c>
      <c r="Y111" s="30">
        <f t="shared" si="36"/>
        <v>88033.386554621859</v>
      </c>
      <c r="Z111" s="51">
        <f t="shared" si="37"/>
        <v>551367</v>
      </c>
      <c r="AA111" s="14" t="s">
        <v>300</v>
      </c>
    </row>
    <row r="112" spans="3:27" ht="31.5">
      <c r="C112" s="82">
        <f t="shared" si="24"/>
        <v>105</v>
      </c>
      <c r="D112" s="83" t="s">
        <v>323</v>
      </c>
      <c r="E112" s="83" t="s">
        <v>7</v>
      </c>
      <c r="F112" s="84">
        <v>1</v>
      </c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>
        <v>214200</v>
      </c>
      <c r="R112" s="98">
        <v>249900</v>
      </c>
      <c r="S112" s="98">
        <v>249900</v>
      </c>
      <c r="T112" s="47">
        <f t="shared" si="32"/>
        <v>249900</v>
      </c>
      <c r="U112" s="47">
        <f t="shared" si="33"/>
        <v>238000</v>
      </c>
      <c r="V112" s="47">
        <f t="shared" si="34"/>
        <v>20611.40461006964</v>
      </c>
      <c r="W112" s="12">
        <f t="shared" si="28"/>
        <v>8.6602540378443865E-2</v>
      </c>
      <c r="X112" s="30">
        <f t="shared" si="35"/>
        <v>200000</v>
      </c>
      <c r="Y112" s="30">
        <f t="shared" si="36"/>
        <v>38000</v>
      </c>
      <c r="Z112" s="51">
        <f t="shared" si="37"/>
        <v>238000</v>
      </c>
      <c r="AA112" s="14" t="s">
        <v>300</v>
      </c>
    </row>
    <row r="113" spans="3:27" ht="31.5">
      <c r="C113" s="82">
        <f t="shared" si="24"/>
        <v>106</v>
      </c>
      <c r="D113" s="83" t="s">
        <v>324</v>
      </c>
      <c r="E113" s="83" t="s">
        <v>7</v>
      </c>
      <c r="F113" s="84">
        <v>1</v>
      </c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>
        <v>1904000</v>
      </c>
      <c r="R113" s="98">
        <v>1963500</v>
      </c>
      <c r="S113" s="98">
        <v>1963500</v>
      </c>
      <c r="T113" s="47">
        <f t="shared" si="32"/>
        <v>1963500</v>
      </c>
      <c r="U113" s="47">
        <f t="shared" si="33"/>
        <v>1943666.6666666667</v>
      </c>
      <c r="V113" s="47">
        <f t="shared" si="34"/>
        <v>34352.341016782731</v>
      </c>
      <c r="W113" s="12">
        <f t="shared" si="28"/>
        <v>1.767398783233548E-2</v>
      </c>
      <c r="X113" s="30">
        <f t="shared" si="35"/>
        <v>1633333.6134453781</v>
      </c>
      <c r="Y113" s="30">
        <f t="shared" si="36"/>
        <v>310333.38655462186</v>
      </c>
      <c r="Z113" s="51">
        <f t="shared" si="37"/>
        <v>1943667</v>
      </c>
      <c r="AA113" s="14" t="s">
        <v>300</v>
      </c>
    </row>
    <row r="114" spans="3:27" ht="31.5">
      <c r="C114" s="82">
        <f t="shared" si="24"/>
        <v>107</v>
      </c>
      <c r="D114" s="89" t="s">
        <v>325</v>
      </c>
      <c r="E114" s="83" t="s">
        <v>7</v>
      </c>
      <c r="F114" s="84">
        <v>1</v>
      </c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>
        <v>3094000</v>
      </c>
      <c r="R114" s="98">
        <v>3117800</v>
      </c>
      <c r="S114" s="98">
        <v>3117800</v>
      </c>
      <c r="T114" s="47">
        <f t="shared" si="32"/>
        <v>3117800</v>
      </c>
      <c r="U114" s="47">
        <f t="shared" si="33"/>
        <v>3109866.6666666665</v>
      </c>
      <c r="V114" s="47">
        <f t="shared" si="34"/>
        <v>13740.936406713094</v>
      </c>
      <c r="W114" s="12">
        <f t="shared" si="28"/>
        <v>4.418496958083871E-3</v>
      </c>
      <c r="X114" s="30">
        <f t="shared" si="35"/>
        <v>2613333.6134453784</v>
      </c>
      <c r="Y114" s="30">
        <f t="shared" si="36"/>
        <v>496533.38655462192</v>
      </c>
      <c r="Z114" s="51">
        <f t="shared" si="37"/>
        <v>3109867</v>
      </c>
      <c r="AA114" s="14" t="s">
        <v>300</v>
      </c>
    </row>
    <row r="115" spans="3:27" ht="31.5">
      <c r="C115" s="82">
        <f t="shared" si="24"/>
        <v>108</v>
      </c>
      <c r="D115" s="83" t="s">
        <v>326</v>
      </c>
      <c r="E115" s="83" t="s">
        <v>7</v>
      </c>
      <c r="F115" s="84">
        <v>1</v>
      </c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>
        <v>1047200</v>
      </c>
      <c r="R115" s="98">
        <v>1094800</v>
      </c>
      <c r="S115" s="98">
        <v>1094800</v>
      </c>
      <c r="T115" s="47">
        <f t="shared" si="32"/>
        <v>1094800</v>
      </c>
      <c r="U115" s="47">
        <f t="shared" si="33"/>
        <v>1078933.3333333333</v>
      </c>
      <c r="V115" s="47">
        <f t="shared" si="34"/>
        <v>27481.872813426187</v>
      </c>
      <c r="W115" s="12">
        <f t="shared" si="28"/>
        <v>2.5471335405424667E-2</v>
      </c>
      <c r="X115" s="30">
        <f t="shared" si="35"/>
        <v>906667.2268907564</v>
      </c>
      <c r="Y115" s="30">
        <f t="shared" si="36"/>
        <v>172266.77310924372</v>
      </c>
      <c r="Z115" s="51">
        <f t="shared" si="37"/>
        <v>1078934</v>
      </c>
      <c r="AA115" s="14" t="s">
        <v>300</v>
      </c>
    </row>
    <row r="116" spans="3:27" ht="31.5">
      <c r="C116" s="82">
        <f t="shared" si="24"/>
        <v>109</v>
      </c>
      <c r="D116" s="90" t="s">
        <v>327</v>
      </c>
      <c r="E116" s="83" t="s">
        <v>7</v>
      </c>
      <c r="F116" s="84">
        <v>1</v>
      </c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>
        <v>107100</v>
      </c>
      <c r="R116" s="98">
        <v>142800</v>
      </c>
      <c r="S116" s="98">
        <v>142800</v>
      </c>
      <c r="T116" s="47">
        <f t="shared" si="32"/>
        <v>142800</v>
      </c>
      <c r="U116" s="47">
        <f t="shared" si="33"/>
        <v>130900</v>
      </c>
      <c r="V116" s="47">
        <f t="shared" si="34"/>
        <v>20611.40461006964</v>
      </c>
      <c r="W116" s="12">
        <f t="shared" si="28"/>
        <v>0.1574591643244434</v>
      </c>
      <c r="X116" s="30">
        <f t="shared" si="35"/>
        <v>120000</v>
      </c>
      <c r="Y116" s="30">
        <f t="shared" si="36"/>
        <v>22800</v>
      </c>
      <c r="Z116" s="51">
        <f t="shared" si="37"/>
        <v>142800</v>
      </c>
      <c r="AA116" s="14" t="s">
        <v>301</v>
      </c>
    </row>
    <row r="117" spans="3:27" ht="31.5">
      <c r="C117" s="82">
        <f t="shared" si="24"/>
        <v>110</v>
      </c>
      <c r="D117" s="90" t="s">
        <v>328</v>
      </c>
      <c r="E117" s="83" t="s">
        <v>7</v>
      </c>
      <c r="F117" s="84">
        <v>1</v>
      </c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>
        <v>571200</v>
      </c>
      <c r="R117" s="98">
        <v>618800</v>
      </c>
      <c r="S117" s="98">
        <v>618800</v>
      </c>
      <c r="T117" s="47">
        <f t="shared" si="32"/>
        <v>618800</v>
      </c>
      <c r="U117" s="47">
        <f t="shared" si="33"/>
        <v>602933.33333333337</v>
      </c>
      <c r="V117" s="47">
        <f t="shared" si="34"/>
        <v>27481.872813426187</v>
      </c>
      <c r="W117" s="12">
        <f t="shared" si="28"/>
        <v>4.5580284409707295E-2</v>
      </c>
      <c r="X117" s="30">
        <f t="shared" si="35"/>
        <v>506667.22689075634</v>
      </c>
      <c r="Y117" s="30">
        <f t="shared" si="36"/>
        <v>96266.773109243702</v>
      </c>
      <c r="Z117" s="51">
        <f t="shared" si="37"/>
        <v>602934</v>
      </c>
      <c r="AA117" s="14" t="s">
        <v>300</v>
      </c>
    </row>
    <row r="118" spans="3:27" ht="31.5">
      <c r="C118" s="82">
        <f t="shared" si="24"/>
        <v>111</v>
      </c>
      <c r="D118" s="90" t="s">
        <v>329</v>
      </c>
      <c r="E118" s="83" t="s">
        <v>7</v>
      </c>
      <c r="F118" s="84">
        <v>1</v>
      </c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>
        <v>9401000</v>
      </c>
      <c r="R118" s="98">
        <v>9424800</v>
      </c>
      <c r="S118" s="98">
        <v>9424800</v>
      </c>
      <c r="T118" s="47">
        <f t="shared" si="32"/>
        <v>9424800</v>
      </c>
      <c r="U118" s="47">
        <f t="shared" si="33"/>
        <v>9416866.666666666</v>
      </c>
      <c r="V118" s="47">
        <f t="shared" si="34"/>
        <v>13740.936406713094</v>
      </c>
      <c r="W118" s="12">
        <f t="shared" si="28"/>
        <v>1.4591834941608066E-3</v>
      </c>
      <c r="X118" s="30">
        <f t="shared" si="35"/>
        <v>7913333.6134453788</v>
      </c>
      <c r="Y118" s="30">
        <f t="shared" si="36"/>
        <v>1503533.3865546221</v>
      </c>
      <c r="Z118" s="51">
        <f t="shared" si="37"/>
        <v>9416867</v>
      </c>
      <c r="AA118" s="14" t="s">
        <v>300</v>
      </c>
    </row>
    <row r="119" spans="3:27" ht="31.5">
      <c r="C119" s="82">
        <f t="shared" si="24"/>
        <v>112</v>
      </c>
      <c r="D119" s="90" t="s">
        <v>330</v>
      </c>
      <c r="E119" s="83" t="s">
        <v>7</v>
      </c>
      <c r="F119" s="84">
        <v>1</v>
      </c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>
        <v>3332000</v>
      </c>
      <c r="R119" s="98">
        <v>3367700</v>
      </c>
      <c r="S119" s="98">
        <v>3367700</v>
      </c>
      <c r="T119" s="47">
        <f t="shared" si="32"/>
        <v>3367700</v>
      </c>
      <c r="U119" s="47">
        <f t="shared" si="33"/>
        <v>3355800</v>
      </c>
      <c r="V119" s="47">
        <f t="shared" si="34"/>
        <v>20611.40461006964</v>
      </c>
      <c r="W119" s="12">
        <f t="shared" si="28"/>
        <v>6.1420241403151677E-3</v>
      </c>
      <c r="X119" s="30">
        <f t="shared" si="35"/>
        <v>2820000</v>
      </c>
      <c r="Y119" s="30">
        <f t="shared" si="36"/>
        <v>535800</v>
      </c>
      <c r="Z119" s="51">
        <f t="shared" si="37"/>
        <v>3355800</v>
      </c>
      <c r="AA119" s="14" t="s">
        <v>300</v>
      </c>
    </row>
    <row r="120" spans="3:27" ht="31.5">
      <c r="C120" s="82">
        <f t="shared" si="24"/>
        <v>113</v>
      </c>
      <c r="D120" s="90" t="s">
        <v>331</v>
      </c>
      <c r="E120" s="83" t="s">
        <v>7</v>
      </c>
      <c r="F120" s="84">
        <v>1</v>
      </c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>
        <v>142800</v>
      </c>
      <c r="R120" s="98">
        <v>178500</v>
      </c>
      <c r="S120" s="98">
        <v>178500</v>
      </c>
      <c r="T120" s="47">
        <f t="shared" si="32"/>
        <v>178500</v>
      </c>
      <c r="U120" s="47">
        <f t="shared" si="33"/>
        <v>166600</v>
      </c>
      <c r="V120" s="47">
        <f t="shared" si="34"/>
        <v>20611.40461006964</v>
      </c>
      <c r="W120" s="12">
        <f t="shared" si="28"/>
        <v>0.12371791482634838</v>
      </c>
      <c r="X120" s="30">
        <f t="shared" si="35"/>
        <v>140000</v>
      </c>
      <c r="Y120" s="30">
        <f t="shared" si="36"/>
        <v>26600</v>
      </c>
      <c r="Z120" s="51">
        <f t="shared" si="37"/>
        <v>166600</v>
      </c>
      <c r="AA120" s="14" t="s">
        <v>300</v>
      </c>
    </row>
    <row r="121" spans="3:27" ht="31.5">
      <c r="C121" s="82">
        <f t="shared" si="24"/>
        <v>114</v>
      </c>
      <c r="D121" s="90" t="s">
        <v>332</v>
      </c>
      <c r="E121" s="83" t="s">
        <v>7</v>
      </c>
      <c r="F121" s="84">
        <v>1</v>
      </c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>
        <v>1904000</v>
      </c>
      <c r="R121" s="98">
        <v>1951600</v>
      </c>
      <c r="S121" s="98">
        <v>1951600</v>
      </c>
      <c r="T121" s="47">
        <f t="shared" si="32"/>
        <v>1951600</v>
      </c>
      <c r="U121" s="47">
        <f t="shared" si="33"/>
        <v>1935733.3333333333</v>
      </c>
      <c r="V121" s="47">
        <f t="shared" si="34"/>
        <v>27481.872813426187</v>
      </c>
      <c r="W121" s="12">
        <f t="shared" si="28"/>
        <v>1.4197137766958011E-2</v>
      </c>
      <c r="X121" s="30">
        <f t="shared" si="35"/>
        <v>1626667.2268907563</v>
      </c>
      <c r="Y121" s="30">
        <f t="shared" si="36"/>
        <v>309066.77310924372</v>
      </c>
      <c r="Z121" s="51">
        <f t="shared" si="37"/>
        <v>1935734</v>
      </c>
      <c r="AA121" s="14" t="s">
        <v>300</v>
      </c>
    </row>
    <row r="122" spans="3:27" ht="31.5">
      <c r="C122" s="82">
        <f t="shared" si="24"/>
        <v>115</v>
      </c>
      <c r="D122" s="90" t="s">
        <v>333</v>
      </c>
      <c r="E122" s="83" t="s">
        <v>7</v>
      </c>
      <c r="F122" s="84">
        <v>1</v>
      </c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>
        <v>7735000</v>
      </c>
      <c r="R122" s="98">
        <v>7758800</v>
      </c>
      <c r="S122" s="98">
        <v>7758800</v>
      </c>
      <c r="T122" s="47">
        <f t="shared" si="32"/>
        <v>7758800</v>
      </c>
      <c r="U122" s="47">
        <f t="shared" si="33"/>
        <v>7750866.666666667</v>
      </c>
      <c r="V122" s="47">
        <f t="shared" si="34"/>
        <v>13740.936406713094</v>
      </c>
      <c r="W122" s="12">
        <f t="shared" si="28"/>
        <v>1.772825800991686E-3</v>
      </c>
      <c r="X122" s="30">
        <f t="shared" si="35"/>
        <v>6513333.6134453788</v>
      </c>
      <c r="Y122" s="30">
        <f t="shared" si="36"/>
        <v>1237533.3865546221</v>
      </c>
      <c r="Z122" s="51">
        <f t="shared" si="37"/>
        <v>7750867</v>
      </c>
      <c r="AA122" s="14" t="s">
        <v>300</v>
      </c>
    </row>
    <row r="123" spans="3:27">
      <c r="C123" s="180" t="s">
        <v>55</v>
      </c>
      <c r="D123" s="180"/>
      <c r="E123" s="86"/>
      <c r="F123" s="87"/>
      <c r="G123" s="31"/>
      <c r="H123" s="29"/>
      <c r="I123" s="30"/>
      <c r="J123" s="29"/>
      <c r="K123" s="30"/>
      <c r="L123" s="29"/>
      <c r="M123" s="30"/>
      <c r="N123" s="29"/>
      <c r="O123" s="30"/>
      <c r="P123" s="29"/>
      <c r="Q123" s="29"/>
      <c r="R123" s="98"/>
      <c r="S123" s="98"/>
      <c r="T123" s="47"/>
      <c r="U123" s="47"/>
      <c r="V123" s="47"/>
      <c r="W123" s="12"/>
      <c r="X123" s="30"/>
      <c r="Y123" s="30"/>
      <c r="Z123" s="51"/>
      <c r="AA123" s="32"/>
    </row>
    <row r="124" spans="3:27" ht="31.5">
      <c r="C124" s="82">
        <f>+C122+1</f>
        <v>116</v>
      </c>
      <c r="D124" s="83" t="s">
        <v>101</v>
      </c>
      <c r="E124" s="83" t="s">
        <v>7</v>
      </c>
      <c r="F124" s="84">
        <v>1</v>
      </c>
      <c r="G124" s="29"/>
      <c r="H124" s="29"/>
      <c r="I124" s="29"/>
      <c r="J124" s="29"/>
      <c r="K124" s="29">
        <v>238000</v>
      </c>
      <c r="L124" s="29">
        <f t="shared" si="25"/>
        <v>250138</v>
      </c>
      <c r="M124" s="29">
        <v>232000</v>
      </c>
      <c r="N124" s="29">
        <f t="shared" si="26"/>
        <v>243832</v>
      </c>
      <c r="O124" s="29">
        <f t="shared" ref="O124:O128" si="38">M124*1.19</f>
        <v>276080</v>
      </c>
      <c r="P124" s="29">
        <f t="shared" si="27"/>
        <v>290160.08</v>
      </c>
      <c r="Q124" s="29">
        <v>321895</v>
      </c>
      <c r="R124" s="98">
        <v>381395</v>
      </c>
      <c r="S124" s="98">
        <v>381395</v>
      </c>
      <c r="T124" s="47">
        <f>MEDIAN(H124,J124,L124,N124,P124,Q124,R124,S124)</f>
        <v>306027.54000000004</v>
      </c>
      <c r="U124" s="47">
        <f>AVERAGE(H124,J124,L124,N124,P124,Q124,R124,S124)</f>
        <v>311469.18</v>
      </c>
      <c r="V124" s="47">
        <f>STDEV(H124,J124,L124,N124,P124,Q124,R124,S124)</f>
        <v>61120.07498256518</v>
      </c>
      <c r="W124" s="12">
        <f t="shared" ref="W124" si="39">V124/U124</f>
        <v>0.19623153399179072</v>
      </c>
      <c r="X124" s="30">
        <f>Z124/1.19</f>
        <v>257166.38655462186</v>
      </c>
      <c r="Y124" s="30">
        <f t="shared" ref="Y124" si="40">+X124*19%</f>
        <v>48861.613445378156</v>
      </c>
      <c r="Z124" s="51">
        <f t="shared" ref="Z124" si="41">ROUNDUP(IF(W124&lt;15%,U124,T124),0)</f>
        <v>306028</v>
      </c>
      <c r="AA124" s="14" t="s">
        <v>301</v>
      </c>
    </row>
    <row r="125" spans="3:27" ht="31.5">
      <c r="C125" s="82">
        <f>+C124+1</f>
        <v>117</v>
      </c>
      <c r="D125" s="83" t="s">
        <v>102</v>
      </c>
      <c r="E125" s="83" t="s">
        <v>7</v>
      </c>
      <c r="F125" s="84">
        <v>1</v>
      </c>
      <c r="G125" s="29"/>
      <c r="H125" s="29"/>
      <c r="I125" s="29"/>
      <c r="J125" s="29"/>
      <c r="K125" s="29">
        <v>166600</v>
      </c>
      <c r="L125" s="29">
        <f t="shared" si="25"/>
        <v>175096.6</v>
      </c>
      <c r="M125" s="29">
        <v>161000</v>
      </c>
      <c r="N125" s="29">
        <f t="shared" si="26"/>
        <v>169211</v>
      </c>
      <c r="O125" s="29">
        <f t="shared" si="38"/>
        <v>191590</v>
      </c>
      <c r="P125" s="29">
        <f t="shared" si="27"/>
        <v>201361.09</v>
      </c>
      <c r="Q125" s="29">
        <v>211968.75</v>
      </c>
      <c r="R125" s="98">
        <v>247668.75</v>
      </c>
      <c r="S125" s="98">
        <v>247668.75</v>
      </c>
      <c r="T125" s="47">
        <f t="shared" ref="T125:T128" si="42">MEDIAN(H125,J125,L125,N125,P125,Q125,R125,S125)</f>
        <v>206664.91999999998</v>
      </c>
      <c r="U125" s="47">
        <f t="shared" ref="U125:U128" si="43">AVERAGE(H125,J125,L125,N125,P125,Q125,R125,S125)</f>
        <v>208829.15666666665</v>
      </c>
      <c r="V125" s="47">
        <f t="shared" ref="V125:V128" si="44">STDEV(H125,J125,L125,N125,P125,Q125,R125,S125)</f>
        <v>34029.812822195658</v>
      </c>
      <c r="W125" s="12">
        <f t="shared" ref="W125:W128" si="45">V125/U125</f>
        <v>0.16295527581195995</v>
      </c>
      <c r="X125" s="30">
        <f>Z125/1.19</f>
        <v>173668.06722689077</v>
      </c>
      <c r="Y125" s="30">
        <f t="shared" ref="Y125:Y128" si="46">+X125*19%</f>
        <v>32996.932773109249</v>
      </c>
      <c r="Z125" s="51">
        <f t="shared" ref="Z125:Z128" si="47">ROUNDUP(IF(W125&lt;15%,U125,T125),0)</f>
        <v>206665</v>
      </c>
      <c r="AA125" s="14" t="s">
        <v>301</v>
      </c>
    </row>
    <row r="126" spans="3:27" ht="31.5">
      <c r="C126" s="82">
        <f t="shared" ref="C126:C128" si="48">+C125+1</f>
        <v>118</v>
      </c>
      <c r="D126" s="83" t="s">
        <v>103</v>
      </c>
      <c r="E126" s="83" t="s">
        <v>7</v>
      </c>
      <c r="F126" s="84">
        <v>1</v>
      </c>
      <c r="G126" s="29"/>
      <c r="H126" s="29"/>
      <c r="I126" s="29"/>
      <c r="J126" s="29"/>
      <c r="K126" s="29">
        <v>178500</v>
      </c>
      <c r="L126" s="29">
        <f t="shared" si="25"/>
        <v>187603.5</v>
      </c>
      <c r="M126" s="29">
        <v>173000</v>
      </c>
      <c r="N126" s="29">
        <f t="shared" si="26"/>
        <v>181823</v>
      </c>
      <c r="O126" s="29">
        <f t="shared" si="38"/>
        <v>205870</v>
      </c>
      <c r="P126" s="29">
        <f t="shared" si="27"/>
        <v>216369.37</v>
      </c>
      <c r="Q126" s="29">
        <v>227438.75</v>
      </c>
      <c r="R126" s="98">
        <v>251238.75</v>
      </c>
      <c r="S126" s="98">
        <v>251238.75</v>
      </c>
      <c r="T126" s="47">
        <f t="shared" si="42"/>
        <v>221904.06</v>
      </c>
      <c r="U126" s="47">
        <f t="shared" si="43"/>
        <v>219285.35333333336</v>
      </c>
      <c r="V126" s="47">
        <f t="shared" si="44"/>
        <v>30080.51761850281</v>
      </c>
      <c r="W126" s="12">
        <f t="shared" si="45"/>
        <v>0.13717522470722307</v>
      </c>
      <c r="X126" s="30">
        <f>Z126/1.19</f>
        <v>184273.94957983194</v>
      </c>
      <c r="Y126" s="30">
        <f t="shared" si="46"/>
        <v>35012.050420168067</v>
      </c>
      <c r="Z126" s="51">
        <f t="shared" si="47"/>
        <v>219286</v>
      </c>
      <c r="AA126" s="14" t="s">
        <v>300</v>
      </c>
    </row>
    <row r="127" spans="3:27" ht="31.5">
      <c r="C127" s="82">
        <f t="shared" si="48"/>
        <v>119</v>
      </c>
      <c r="D127" s="83" t="s">
        <v>104</v>
      </c>
      <c r="E127" s="83" t="s">
        <v>7</v>
      </c>
      <c r="F127" s="84">
        <v>1</v>
      </c>
      <c r="G127" s="29"/>
      <c r="H127" s="29"/>
      <c r="I127" s="29"/>
      <c r="J127" s="29"/>
      <c r="K127" s="29">
        <v>142800</v>
      </c>
      <c r="L127" s="29">
        <f t="shared" si="25"/>
        <v>150082.79999999999</v>
      </c>
      <c r="M127" s="29">
        <v>139000</v>
      </c>
      <c r="N127" s="29">
        <f t="shared" si="26"/>
        <v>146089</v>
      </c>
      <c r="O127" s="29">
        <f t="shared" si="38"/>
        <v>165410</v>
      </c>
      <c r="P127" s="29">
        <f t="shared" si="27"/>
        <v>173845.91</v>
      </c>
      <c r="Q127" s="29">
        <v>182367.5</v>
      </c>
      <c r="R127" s="98">
        <v>229967.5</v>
      </c>
      <c r="S127" s="98">
        <v>229967.5</v>
      </c>
      <c r="T127" s="47">
        <f t="shared" si="42"/>
        <v>178106.70500000002</v>
      </c>
      <c r="U127" s="47">
        <f t="shared" si="43"/>
        <v>185386.70166666666</v>
      </c>
      <c r="V127" s="47">
        <f t="shared" si="44"/>
        <v>37169.545168710662</v>
      </c>
      <c r="W127" s="12">
        <f t="shared" si="45"/>
        <v>0.20049736488404177</v>
      </c>
      <c r="X127" s="30">
        <f>Z127/1.19</f>
        <v>149669.74789915967</v>
      </c>
      <c r="Y127" s="30">
        <f t="shared" si="46"/>
        <v>28437.252100840338</v>
      </c>
      <c r="Z127" s="51">
        <f t="shared" si="47"/>
        <v>178107</v>
      </c>
      <c r="AA127" s="14" t="s">
        <v>301</v>
      </c>
    </row>
    <row r="128" spans="3:27" ht="31.5">
      <c r="C128" s="82">
        <f t="shared" si="48"/>
        <v>120</v>
      </c>
      <c r="D128" s="83" t="s">
        <v>105</v>
      </c>
      <c r="E128" s="83" t="s">
        <v>7</v>
      </c>
      <c r="F128" s="84">
        <v>1</v>
      </c>
      <c r="G128" s="29"/>
      <c r="H128" s="29"/>
      <c r="I128" s="29"/>
      <c r="J128" s="29"/>
      <c r="K128" s="29">
        <v>214200</v>
      </c>
      <c r="L128" s="29">
        <f t="shared" si="25"/>
        <v>225124.2</v>
      </c>
      <c r="M128" s="29">
        <v>209000</v>
      </c>
      <c r="N128" s="29">
        <f t="shared" si="26"/>
        <v>219659</v>
      </c>
      <c r="O128" s="29">
        <f t="shared" si="38"/>
        <v>248710</v>
      </c>
      <c r="P128" s="29">
        <f t="shared" si="27"/>
        <v>261394.21</v>
      </c>
      <c r="Q128" s="29">
        <v>273848.75</v>
      </c>
      <c r="R128" s="98">
        <v>321448.75</v>
      </c>
      <c r="S128" s="98">
        <v>321448.75</v>
      </c>
      <c r="T128" s="47">
        <f t="shared" si="42"/>
        <v>267621.48</v>
      </c>
      <c r="U128" s="47">
        <f t="shared" si="43"/>
        <v>270487.27666666667</v>
      </c>
      <c r="V128" s="47">
        <f t="shared" si="44"/>
        <v>44563.324217460053</v>
      </c>
      <c r="W128" s="12">
        <f t="shared" si="45"/>
        <v>0.16475201631157457</v>
      </c>
      <c r="X128" s="30">
        <f>Z128/1.19</f>
        <v>224892.43697478992</v>
      </c>
      <c r="Y128" s="30">
        <f t="shared" si="46"/>
        <v>42729.563025210082</v>
      </c>
      <c r="Z128" s="51">
        <f t="shared" si="47"/>
        <v>267622</v>
      </c>
      <c r="AA128" s="14" t="s">
        <v>301</v>
      </c>
    </row>
    <row r="129" spans="3:27" ht="15.75" customHeight="1">
      <c r="C129" s="182" t="s">
        <v>106</v>
      </c>
      <c r="D129" s="182"/>
      <c r="E129" s="86"/>
      <c r="F129" s="87"/>
      <c r="G129" s="31"/>
      <c r="H129" s="29"/>
      <c r="I129" s="30"/>
      <c r="J129" s="29"/>
      <c r="K129" s="30"/>
      <c r="L129" s="29"/>
      <c r="M129" s="30"/>
      <c r="N129" s="29"/>
      <c r="O129" s="30"/>
      <c r="P129" s="29"/>
      <c r="Q129" s="29"/>
      <c r="R129" s="98"/>
      <c r="S129" s="98"/>
      <c r="T129" s="47"/>
      <c r="U129" s="47"/>
      <c r="V129" s="47"/>
      <c r="W129" s="12"/>
      <c r="X129" s="30"/>
      <c r="Y129" s="30"/>
      <c r="Z129" s="51"/>
      <c r="AA129" s="32"/>
    </row>
    <row r="130" spans="3:27" ht="31.5">
      <c r="C130" s="82">
        <f>+C128+1</f>
        <v>121</v>
      </c>
      <c r="D130" s="83" t="s">
        <v>6</v>
      </c>
      <c r="E130" s="83" t="s">
        <v>7</v>
      </c>
      <c r="F130" s="84">
        <v>1</v>
      </c>
      <c r="G130" s="29"/>
      <c r="H130" s="29"/>
      <c r="I130" s="29"/>
      <c r="J130" s="29"/>
      <c r="K130" s="29">
        <v>142800</v>
      </c>
      <c r="L130" s="29">
        <f t="shared" si="25"/>
        <v>150082.79999999999</v>
      </c>
      <c r="M130" s="29">
        <v>137000</v>
      </c>
      <c r="N130" s="29">
        <f t="shared" si="26"/>
        <v>143987</v>
      </c>
      <c r="O130" s="29">
        <f t="shared" ref="O130:O176" si="49">M130*1.19</f>
        <v>163030</v>
      </c>
      <c r="P130" s="29">
        <f t="shared" si="27"/>
        <v>171344.53</v>
      </c>
      <c r="Q130" s="29">
        <v>190995</v>
      </c>
      <c r="R130" s="98">
        <v>250495</v>
      </c>
      <c r="S130" s="98">
        <v>250495</v>
      </c>
      <c r="T130" s="47">
        <f t="shared" ref="T130" si="50">MEDIAN(H130,J130,L130,N130,P130,Q130,R130,S130)</f>
        <v>181169.76500000001</v>
      </c>
      <c r="U130" s="47">
        <f t="shared" ref="U130" si="51">AVERAGE(H130,J130,L130,N130,P130,Q130,R130,S130)</f>
        <v>192899.88833333334</v>
      </c>
      <c r="V130" s="47">
        <f t="shared" ref="V130" si="52">STDEV(H130,J130,L130,N130,P130,Q130,R130,S130)</f>
        <v>47599.221730372999</v>
      </c>
      <c r="W130" s="12">
        <f t="shared" ref="W130" si="53">V130/U130</f>
        <v>0.24675608753137779</v>
      </c>
      <c r="X130" s="30">
        <f t="shared" ref="X130:X176" si="54">Z130/1.19</f>
        <v>152243.69747899161</v>
      </c>
      <c r="Y130" s="30">
        <f t="shared" ref="Y130" si="55">+X130*19%</f>
        <v>28926.302521008405</v>
      </c>
      <c r="Z130" s="51">
        <f t="shared" ref="Z130" si="56">ROUNDUP(IF(W130&lt;15%,U130,T130),0)</f>
        <v>181170</v>
      </c>
      <c r="AA130" s="14" t="s">
        <v>301</v>
      </c>
    </row>
    <row r="131" spans="3:27" ht="31.5">
      <c r="C131" s="82">
        <f>+C130+1</f>
        <v>122</v>
      </c>
      <c r="D131" s="83" t="s">
        <v>9</v>
      </c>
      <c r="E131" s="83" t="s">
        <v>7</v>
      </c>
      <c r="F131" s="84">
        <v>1</v>
      </c>
      <c r="G131" s="29"/>
      <c r="H131" s="29"/>
      <c r="I131" s="29"/>
      <c r="J131" s="29"/>
      <c r="K131" s="29">
        <v>77350</v>
      </c>
      <c r="L131" s="29">
        <f t="shared" si="25"/>
        <v>81294.850000000006</v>
      </c>
      <c r="M131" s="29">
        <v>72000</v>
      </c>
      <c r="N131" s="29">
        <f t="shared" si="26"/>
        <v>75672</v>
      </c>
      <c r="O131" s="29">
        <f t="shared" si="49"/>
        <v>85680</v>
      </c>
      <c r="P131" s="29">
        <f t="shared" si="27"/>
        <v>90049.68</v>
      </c>
      <c r="Q131" s="29">
        <v>101447.5</v>
      </c>
      <c r="R131" s="98">
        <v>125247.5</v>
      </c>
      <c r="S131" s="98">
        <v>125247.5</v>
      </c>
      <c r="T131" s="47">
        <f t="shared" ref="T131:T176" si="57">MEDIAN(H131,J131,L131,N131,P131,Q131,R131,S131)</f>
        <v>95748.59</v>
      </c>
      <c r="U131" s="47">
        <f t="shared" ref="U131:U176" si="58">AVERAGE(H131,J131,L131,N131,P131,Q131,R131,S131)</f>
        <v>99826.505000000005</v>
      </c>
      <c r="V131" s="47">
        <f t="shared" ref="V131:V176" si="59">STDEV(H131,J131,L131,N131,P131,Q131,R131,S131)</f>
        <v>21529.190668879051</v>
      </c>
      <c r="W131" s="12">
        <f t="shared" ref="W131:W176" si="60">V131/U131</f>
        <v>0.21566607654829797</v>
      </c>
      <c r="X131" s="30">
        <f t="shared" si="54"/>
        <v>80461.344537815123</v>
      </c>
      <c r="Y131" s="30">
        <f t="shared" ref="Y131:Y176" si="61">+X131*19%</f>
        <v>15287.655462184874</v>
      </c>
      <c r="Z131" s="51">
        <f t="shared" ref="Z131:Z176" si="62">ROUNDUP(IF(W131&lt;15%,U131,T131),0)</f>
        <v>95749</v>
      </c>
      <c r="AA131" s="14" t="s">
        <v>301</v>
      </c>
    </row>
    <row r="132" spans="3:27" ht="31.5">
      <c r="C132" s="82">
        <f t="shared" ref="C132:C176" si="63">+C131+1</f>
        <v>123</v>
      </c>
      <c r="D132" s="83" t="s">
        <v>10</v>
      </c>
      <c r="E132" s="83" t="s">
        <v>7</v>
      </c>
      <c r="F132" s="84">
        <v>1</v>
      </c>
      <c r="G132" s="29"/>
      <c r="H132" s="29"/>
      <c r="I132" s="29"/>
      <c r="J132" s="29"/>
      <c r="K132" s="29">
        <v>892500</v>
      </c>
      <c r="L132" s="29">
        <f t="shared" si="25"/>
        <v>938017.5</v>
      </c>
      <c r="M132" s="29">
        <v>889000</v>
      </c>
      <c r="N132" s="29">
        <f t="shared" si="26"/>
        <v>934339</v>
      </c>
      <c r="O132" s="29">
        <f t="shared" si="49"/>
        <v>1057910</v>
      </c>
      <c r="P132" s="29">
        <f t="shared" si="27"/>
        <v>1111863.4099999999</v>
      </c>
      <c r="Q132" s="29">
        <v>1224807.5</v>
      </c>
      <c r="R132" s="98">
        <v>1260507.5</v>
      </c>
      <c r="S132" s="98">
        <v>1260507.5</v>
      </c>
      <c r="T132" s="47">
        <f t="shared" si="57"/>
        <v>1168335.4550000001</v>
      </c>
      <c r="U132" s="47">
        <f t="shared" si="58"/>
        <v>1121673.7350000001</v>
      </c>
      <c r="V132" s="47">
        <f t="shared" si="59"/>
        <v>153692.1339299618</v>
      </c>
      <c r="W132" s="12">
        <f t="shared" si="60"/>
        <v>0.13702035550467961</v>
      </c>
      <c r="X132" s="30">
        <f t="shared" si="54"/>
        <v>942583.19327731093</v>
      </c>
      <c r="Y132" s="30">
        <f t="shared" si="61"/>
        <v>179090.80672268907</v>
      </c>
      <c r="Z132" s="51">
        <f t="shared" si="62"/>
        <v>1121674</v>
      </c>
      <c r="AA132" s="14" t="s">
        <v>300</v>
      </c>
    </row>
    <row r="133" spans="3:27" ht="31.5">
      <c r="C133" s="82">
        <f t="shared" si="63"/>
        <v>124</v>
      </c>
      <c r="D133" s="83" t="s">
        <v>11</v>
      </c>
      <c r="E133" s="83" t="s">
        <v>7</v>
      </c>
      <c r="F133" s="84">
        <v>1</v>
      </c>
      <c r="G133" s="29"/>
      <c r="H133" s="29"/>
      <c r="I133" s="29"/>
      <c r="J133" s="29"/>
      <c r="K133" s="29">
        <v>380800</v>
      </c>
      <c r="L133" s="29">
        <f t="shared" si="25"/>
        <v>400220.8</v>
      </c>
      <c r="M133" s="29">
        <v>375000</v>
      </c>
      <c r="N133" s="29">
        <f t="shared" si="26"/>
        <v>394125</v>
      </c>
      <c r="O133" s="29">
        <f t="shared" si="49"/>
        <v>446250</v>
      </c>
      <c r="P133" s="29">
        <f t="shared" si="27"/>
        <v>469008.75</v>
      </c>
      <c r="Q133" s="29">
        <v>518542.5</v>
      </c>
      <c r="R133" s="98">
        <v>566142.5</v>
      </c>
      <c r="S133" s="98">
        <v>566142.5</v>
      </c>
      <c r="T133" s="47">
        <f t="shared" si="57"/>
        <v>493775.625</v>
      </c>
      <c r="U133" s="47">
        <f t="shared" si="58"/>
        <v>485697.0083333333</v>
      </c>
      <c r="V133" s="47">
        <f t="shared" si="59"/>
        <v>77449.200705045936</v>
      </c>
      <c r="W133" s="12">
        <f t="shared" si="60"/>
        <v>0.15945990890660919</v>
      </c>
      <c r="X133" s="30">
        <f t="shared" si="54"/>
        <v>414937.81512605044</v>
      </c>
      <c r="Y133" s="30">
        <f t="shared" si="61"/>
        <v>78838.184873949591</v>
      </c>
      <c r="Z133" s="51">
        <f t="shared" si="62"/>
        <v>493776</v>
      </c>
      <c r="AA133" s="14" t="s">
        <v>301</v>
      </c>
    </row>
    <row r="134" spans="3:27" ht="31.5">
      <c r="C134" s="82">
        <f t="shared" si="63"/>
        <v>125</v>
      </c>
      <c r="D134" s="83" t="s">
        <v>12</v>
      </c>
      <c r="E134" s="83" t="s">
        <v>7</v>
      </c>
      <c r="F134" s="84">
        <v>1</v>
      </c>
      <c r="G134" s="29"/>
      <c r="H134" s="29"/>
      <c r="I134" s="29"/>
      <c r="J134" s="29"/>
      <c r="K134" s="29">
        <v>190400</v>
      </c>
      <c r="L134" s="29">
        <f t="shared" si="25"/>
        <v>200110.4</v>
      </c>
      <c r="M134" s="29">
        <v>185000</v>
      </c>
      <c r="N134" s="29">
        <f t="shared" si="26"/>
        <v>194435</v>
      </c>
      <c r="O134" s="29">
        <f t="shared" si="49"/>
        <v>220150</v>
      </c>
      <c r="P134" s="29">
        <f t="shared" si="27"/>
        <v>231377.65</v>
      </c>
      <c r="Q134" s="29">
        <v>256891.25</v>
      </c>
      <c r="R134" s="98">
        <v>304491.25</v>
      </c>
      <c r="S134" s="98">
        <v>304491.25</v>
      </c>
      <c r="T134" s="47">
        <f t="shared" si="57"/>
        <v>244134.45</v>
      </c>
      <c r="U134" s="47">
        <f t="shared" si="58"/>
        <v>248632.80000000002</v>
      </c>
      <c r="V134" s="47">
        <f t="shared" si="59"/>
        <v>48781.348684369019</v>
      </c>
      <c r="W134" s="12">
        <f t="shared" si="60"/>
        <v>0.19619836435244672</v>
      </c>
      <c r="X134" s="30">
        <f t="shared" si="54"/>
        <v>205155.46218487396</v>
      </c>
      <c r="Y134" s="30">
        <f t="shared" si="61"/>
        <v>38979.537815126052</v>
      </c>
      <c r="Z134" s="51">
        <f t="shared" si="62"/>
        <v>244135</v>
      </c>
      <c r="AA134" s="14" t="s">
        <v>301</v>
      </c>
    </row>
    <row r="135" spans="3:27" ht="31.5">
      <c r="C135" s="82">
        <f t="shared" si="63"/>
        <v>126</v>
      </c>
      <c r="D135" s="83" t="s">
        <v>13</v>
      </c>
      <c r="E135" s="83" t="s">
        <v>7</v>
      </c>
      <c r="F135" s="84">
        <v>1</v>
      </c>
      <c r="G135" s="29"/>
      <c r="H135" s="29"/>
      <c r="I135" s="29"/>
      <c r="J135" s="29"/>
      <c r="K135" s="29">
        <v>773500</v>
      </c>
      <c r="L135" s="29">
        <f t="shared" si="25"/>
        <v>812948.5</v>
      </c>
      <c r="M135" s="29">
        <v>768000</v>
      </c>
      <c r="N135" s="29">
        <f t="shared" si="26"/>
        <v>807168</v>
      </c>
      <c r="O135" s="29">
        <f t="shared" si="49"/>
        <v>913920</v>
      </c>
      <c r="P135" s="29">
        <f t="shared" si="27"/>
        <v>960529.92000000004</v>
      </c>
      <c r="Q135" s="29">
        <v>1059248.75</v>
      </c>
      <c r="R135" s="98">
        <v>1083048.75</v>
      </c>
      <c r="S135" s="98">
        <v>1083048.75</v>
      </c>
      <c r="T135" s="47">
        <f t="shared" si="57"/>
        <v>1009889.335</v>
      </c>
      <c r="U135" s="47">
        <f t="shared" si="58"/>
        <v>967665.44499999995</v>
      </c>
      <c r="V135" s="47">
        <f t="shared" si="59"/>
        <v>130201.2246784618</v>
      </c>
      <c r="W135" s="12">
        <f t="shared" si="60"/>
        <v>0.1345519005057185</v>
      </c>
      <c r="X135" s="30">
        <f t="shared" si="54"/>
        <v>813164.70588235301</v>
      </c>
      <c r="Y135" s="30">
        <f t="shared" si="61"/>
        <v>154501.29411764708</v>
      </c>
      <c r="Z135" s="51">
        <f t="shared" si="62"/>
        <v>967666</v>
      </c>
      <c r="AA135" s="14" t="s">
        <v>300</v>
      </c>
    </row>
    <row r="136" spans="3:27" ht="31.5">
      <c r="C136" s="82">
        <f t="shared" si="63"/>
        <v>127</v>
      </c>
      <c r="D136" s="83" t="s">
        <v>14</v>
      </c>
      <c r="E136" s="83" t="s">
        <v>7</v>
      </c>
      <c r="F136" s="84">
        <v>1</v>
      </c>
      <c r="G136" s="29"/>
      <c r="H136" s="29"/>
      <c r="I136" s="29"/>
      <c r="J136" s="29"/>
      <c r="K136" s="29">
        <v>238000</v>
      </c>
      <c r="L136" s="29">
        <f t="shared" ref="L136:L199" si="64">+(K136*5.1%)+K136</f>
        <v>250138</v>
      </c>
      <c r="M136" s="29">
        <v>233000</v>
      </c>
      <c r="N136" s="29">
        <f t="shared" ref="N136:N199" si="65">+(M136*5.1%)+M136</f>
        <v>244883</v>
      </c>
      <c r="O136" s="29">
        <f t="shared" si="49"/>
        <v>277270</v>
      </c>
      <c r="P136" s="29">
        <f t="shared" ref="P136:P199" si="66">+(O136*5.1%)+O136</f>
        <v>291410.77</v>
      </c>
      <c r="Q136" s="29">
        <v>322787.5</v>
      </c>
      <c r="R136" s="98">
        <v>346587.5</v>
      </c>
      <c r="S136" s="98">
        <v>346587.5</v>
      </c>
      <c r="T136" s="47">
        <f t="shared" si="57"/>
        <v>307099.13500000001</v>
      </c>
      <c r="U136" s="47">
        <f t="shared" si="58"/>
        <v>300399.04499999998</v>
      </c>
      <c r="V136" s="47">
        <f t="shared" si="59"/>
        <v>45731.789058095579</v>
      </c>
      <c r="W136" s="12">
        <f t="shared" si="60"/>
        <v>0.15223679908201965</v>
      </c>
      <c r="X136" s="30">
        <f t="shared" si="54"/>
        <v>258067.22689075631</v>
      </c>
      <c r="Y136" s="30">
        <f t="shared" si="61"/>
        <v>49032.773109243702</v>
      </c>
      <c r="Z136" s="51">
        <f t="shared" si="62"/>
        <v>307100</v>
      </c>
      <c r="AA136" s="14" t="s">
        <v>300</v>
      </c>
    </row>
    <row r="137" spans="3:27" ht="31.5">
      <c r="C137" s="82">
        <f t="shared" si="63"/>
        <v>128</v>
      </c>
      <c r="D137" s="83" t="s">
        <v>15</v>
      </c>
      <c r="E137" s="83" t="s">
        <v>7</v>
      </c>
      <c r="F137" s="84">
        <v>1</v>
      </c>
      <c r="G137" s="29"/>
      <c r="H137" s="29"/>
      <c r="I137" s="29"/>
      <c r="J137" s="29"/>
      <c r="K137" s="29">
        <v>297500</v>
      </c>
      <c r="L137" s="29">
        <f t="shared" si="64"/>
        <v>312672.5</v>
      </c>
      <c r="M137" s="29">
        <v>292000</v>
      </c>
      <c r="N137" s="29">
        <f t="shared" si="65"/>
        <v>306892</v>
      </c>
      <c r="O137" s="29">
        <f t="shared" si="49"/>
        <v>347480</v>
      </c>
      <c r="P137" s="29">
        <f t="shared" si="66"/>
        <v>365201.48</v>
      </c>
      <c r="Q137" s="29">
        <v>404153.75</v>
      </c>
      <c r="R137" s="98">
        <v>463653.75</v>
      </c>
      <c r="S137" s="98">
        <v>463653.75</v>
      </c>
      <c r="T137" s="47">
        <f t="shared" si="57"/>
        <v>384677.61499999999</v>
      </c>
      <c r="U137" s="47">
        <f t="shared" si="58"/>
        <v>386037.87166666664</v>
      </c>
      <c r="V137" s="47">
        <f t="shared" si="59"/>
        <v>69939.025109089416</v>
      </c>
      <c r="W137" s="12">
        <f t="shared" si="60"/>
        <v>0.18117140892715286</v>
      </c>
      <c r="X137" s="30">
        <f t="shared" si="54"/>
        <v>323258.82352941181</v>
      </c>
      <c r="Y137" s="30">
        <f t="shared" si="61"/>
        <v>61419.176470588245</v>
      </c>
      <c r="Z137" s="51">
        <f t="shared" si="62"/>
        <v>384678</v>
      </c>
      <c r="AA137" s="14" t="s">
        <v>301</v>
      </c>
    </row>
    <row r="138" spans="3:27" ht="31.5">
      <c r="C138" s="82">
        <f t="shared" si="63"/>
        <v>129</v>
      </c>
      <c r="D138" s="83" t="s">
        <v>16</v>
      </c>
      <c r="E138" s="83" t="s">
        <v>7</v>
      </c>
      <c r="F138" s="84">
        <v>1</v>
      </c>
      <c r="G138" s="29"/>
      <c r="H138" s="29"/>
      <c r="I138" s="29"/>
      <c r="J138" s="29"/>
      <c r="K138" s="29">
        <v>214200</v>
      </c>
      <c r="L138" s="29">
        <f t="shared" si="64"/>
        <v>225124.2</v>
      </c>
      <c r="M138" s="29">
        <v>209000</v>
      </c>
      <c r="N138" s="29">
        <f t="shared" si="65"/>
        <v>219659</v>
      </c>
      <c r="O138" s="29">
        <f t="shared" si="49"/>
        <v>248710</v>
      </c>
      <c r="P138" s="29">
        <f t="shared" si="66"/>
        <v>261394.21</v>
      </c>
      <c r="Q138" s="29">
        <v>289913.75</v>
      </c>
      <c r="R138" s="98">
        <v>349413.75</v>
      </c>
      <c r="S138" s="98">
        <v>349413.75</v>
      </c>
      <c r="T138" s="47">
        <f t="shared" si="57"/>
        <v>275653.98</v>
      </c>
      <c r="U138" s="47">
        <f t="shared" si="58"/>
        <v>282486.44333333336</v>
      </c>
      <c r="V138" s="47">
        <f t="shared" si="59"/>
        <v>57786.314197484891</v>
      </c>
      <c r="W138" s="12">
        <f t="shared" si="60"/>
        <v>0.20456314120992056</v>
      </c>
      <c r="X138" s="30">
        <f t="shared" si="54"/>
        <v>231642.01680672271</v>
      </c>
      <c r="Y138" s="30">
        <f t="shared" si="61"/>
        <v>44011.983193277316</v>
      </c>
      <c r="Z138" s="51">
        <f t="shared" si="62"/>
        <v>275654</v>
      </c>
      <c r="AA138" s="14" t="s">
        <v>301</v>
      </c>
    </row>
    <row r="139" spans="3:27" ht="31.5">
      <c r="C139" s="82">
        <f t="shared" si="63"/>
        <v>130</v>
      </c>
      <c r="D139" s="83" t="s">
        <v>17</v>
      </c>
      <c r="E139" s="83" t="s">
        <v>7</v>
      </c>
      <c r="F139" s="84">
        <v>1</v>
      </c>
      <c r="G139" s="29"/>
      <c r="H139" s="29"/>
      <c r="I139" s="29"/>
      <c r="J139" s="29"/>
      <c r="K139" s="29">
        <v>238000</v>
      </c>
      <c r="L139" s="29">
        <f t="shared" si="64"/>
        <v>250138</v>
      </c>
      <c r="M139" s="29">
        <v>233000</v>
      </c>
      <c r="N139" s="29">
        <f t="shared" si="65"/>
        <v>244883</v>
      </c>
      <c r="O139" s="29">
        <f t="shared" si="49"/>
        <v>277270</v>
      </c>
      <c r="P139" s="29">
        <f t="shared" si="66"/>
        <v>291410.77</v>
      </c>
      <c r="Q139" s="29">
        <v>322787.5</v>
      </c>
      <c r="R139" s="98">
        <v>346587.5</v>
      </c>
      <c r="S139" s="98">
        <v>346587.5</v>
      </c>
      <c r="T139" s="47">
        <f t="shared" si="57"/>
        <v>307099.13500000001</v>
      </c>
      <c r="U139" s="47">
        <f t="shared" si="58"/>
        <v>300399.04499999998</v>
      </c>
      <c r="V139" s="47">
        <f t="shared" si="59"/>
        <v>45731.789058095579</v>
      </c>
      <c r="W139" s="12">
        <f t="shared" si="60"/>
        <v>0.15223679908201965</v>
      </c>
      <c r="X139" s="30">
        <f t="shared" si="54"/>
        <v>258067.22689075631</v>
      </c>
      <c r="Y139" s="30">
        <f t="shared" si="61"/>
        <v>49032.773109243702</v>
      </c>
      <c r="Z139" s="51">
        <f t="shared" si="62"/>
        <v>307100</v>
      </c>
      <c r="AA139" s="14" t="s">
        <v>300</v>
      </c>
    </row>
    <row r="140" spans="3:27" ht="31.5">
      <c r="C140" s="82">
        <f t="shared" si="63"/>
        <v>131</v>
      </c>
      <c r="D140" s="83" t="s">
        <v>107</v>
      </c>
      <c r="E140" s="83" t="s">
        <v>7</v>
      </c>
      <c r="F140" s="84">
        <v>1</v>
      </c>
      <c r="G140" s="29"/>
      <c r="H140" s="29"/>
      <c r="I140" s="29"/>
      <c r="J140" s="29"/>
      <c r="K140" s="29">
        <v>238000</v>
      </c>
      <c r="L140" s="29">
        <f t="shared" si="64"/>
        <v>250138</v>
      </c>
      <c r="M140" s="29">
        <v>233000</v>
      </c>
      <c r="N140" s="29">
        <f t="shared" si="65"/>
        <v>244883</v>
      </c>
      <c r="O140" s="29">
        <f t="shared" si="49"/>
        <v>277270</v>
      </c>
      <c r="P140" s="29">
        <f t="shared" si="66"/>
        <v>291410.77</v>
      </c>
      <c r="Q140" s="29">
        <v>322787.5</v>
      </c>
      <c r="R140" s="98">
        <v>346587.5</v>
      </c>
      <c r="S140" s="98">
        <v>346587.5</v>
      </c>
      <c r="T140" s="47">
        <f t="shared" si="57"/>
        <v>307099.13500000001</v>
      </c>
      <c r="U140" s="47">
        <f t="shared" si="58"/>
        <v>300399.04499999998</v>
      </c>
      <c r="V140" s="47">
        <f t="shared" si="59"/>
        <v>45731.789058095579</v>
      </c>
      <c r="W140" s="12">
        <f t="shared" si="60"/>
        <v>0.15223679908201965</v>
      </c>
      <c r="X140" s="30">
        <f t="shared" si="54"/>
        <v>258067.22689075631</v>
      </c>
      <c r="Y140" s="30">
        <f t="shared" si="61"/>
        <v>49032.773109243702</v>
      </c>
      <c r="Z140" s="51">
        <f t="shared" si="62"/>
        <v>307100</v>
      </c>
      <c r="AA140" s="14" t="s">
        <v>300</v>
      </c>
    </row>
    <row r="141" spans="3:27" ht="31.5">
      <c r="C141" s="82">
        <f t="shared" si="63"/>
        <v>132</v>
      </c>
      <c r="D141" s="83" t="s">
        <v>19</v>
      </c>
      <c r="E141" s="83" t="s">
        <v>7</v>
      </c>
      <c r="F141" s="84">
        <v>1</v>
      </c>
      <c r="G141" s="29"/>
      <c r="H141" s="29"/>
      <c r="I141" s="29"/>
      <c r="J141" s="29"/>
      <c r="K141" s="29">
        <v>95200</v>
      </c>
      <c r="L141" s="29">
        <f t="shared" si="64"/>
        <v>100055.2</v>
      </c>
      <c r="M141" s="29">
        <v>92300</v>
      </c>
      <c r="N141" s="29">
        <f t="shared" si="65"/>
        <v>97007.3</v>
      </c>
      <c r="O141" s="29">
        <f t="shared" si="49"/>
        <v>109837</v>
      </c>
      <c r="P141" s="29">
        <f t="shared" si="66"/>
        <v>115438.68700000001</v>
      </c>
      <c r="Q141" s="29">
        <v>128222.5</v>
      </c>
      <c r="R141" s="98"/>
      <c r="S141" s="98"/>
      <c r="T141" s="47">
        <f t="shared" si="57"/>
        <v>107746.94349999999</v>
      </c>
      <c r="U141" s="47">
        <f t="shared" si="58"/>
        <v>110180.92175000001</v>
      </c>
      <c r="V141" s="47">
        <f t="shared" si="59"/>
        <v>14482.370802064484</v>
      </c>
      <c r="W141" s="12">
        <f t="shared" si="60"/>
        <v>0.13144172849565477</v>
      </c>
      <c r="X141" s="30">
        <f t="shared" si="54"/>
        <v>92589.075630252104</v>
      </c>
      <c r="Y141" s="30">
        <f t="shared" si="61"/>
        <v>17591.9243697479</v>
      </c>
      <c r="Z141" s="51">
        <f t="shared" si="62"/>
        <v>110181</v>
      </c>
      <c r="AA141" s="14" t="s">
        <v>301</v>
      </c>
    </row>
    <row r="142" spans="3:27" ht="31.5">
      <c r="C142" s="82">
        <f t="shared" si="63"/>
        <v>133</v>
      </c>
      <c r="D142" s="83" t="s">
        <v>20</v>
      </c>
      <c r="E142" s="83" t="s">
        <v>7</v>
      </c>
      <c r="F142" s="84">
        <v>1</v>
      </c>
      <c r="G142" s="29"/>
      <c r="H142" s="29"/>
      <c r="I142" s="29"/>
      <c r="J142" s="29"/>
      <c r="K142" s="29">
        <v>59500</v>
      </c>
      <c r="L142" s="29">
        <f t="shared" si="64"/>
        <v>62534.5</v>
      </c>
      <c r="M142" s="29">
        <v>55000</v>
      </c>
      <c r="N142" s="29">
        <f t="shared" si="65"/>
        <v>57805</v>
      </c>
      <c r="O142" s="29">
        <f t="shared" si="49"/>
        <v>65450</v>
      </c>
      <c r="P142" s="29">
        <f t="shared" si="66"/>
        <v>68787.95</v>
      </c>
      <c r="Q142" s="29">
        <v>77647.5</v>
      </c>
      <c r="R142" s="98">
        <v>113347.5</v>
      </c>
      <c r="S142" s="98">
        <v>113347.5</v>
      </c>
      <c r="T142" s="47">
        <f t="shared" si="57"/>
        <v>73217.725000000006</v>
      </c>
      <c r="U142" s="47">
        <f t="shared" si="58"/>
        <v>82244.991666666669</v>
      </c>
      <c r="V142" s="47">
        <f t="shared" si="59"/>
        <v>24991.108913780034</v>
      </c>
      <c r="W142" s="12">
        <f t="shared" si="60"/>
        <v>0.30386177209509962</v>
      </c>
      <c r="X142" s="30">
        <f t="shared" si="54"/>
        <v>61527.731092436974</v>
      </c>
      <c r="Y142" s="30">
        <f t="shared" si="61"/>
        <v>11690.268907563026</v>
      </c>
      <c r="Z142" s="51">
        <f t="shared" si="62"/>
        <v>73218</v>
      </c>
      <c r="AA142" s="14" t="s">
        <v>301</v>
      </c>
    </row>
    <row r="143" spans="3:27" ht="31.5">
      <c r="C143" s="82">
        <f t="shared" si="63"/>
        <v>134</v>
      </c>
      <c r="D143" s="83" t="s">
        <v>21</v>
      </c>
      <c r="E143" s="83" t="s">
        <v>7</v>
      </c>
      <c r="F143" s="84">
        <v>1</v>
      </c>
      <c r="G143" s="29"/>
      <c r="H143" s="29"/>
      <c r="I143" s="29"/>
      <c r="J143" s="29"/>
      <c r="K143" s="29">
        <v>142800</v>
      </c>
      <c r="L143" s="29">
        <f t="shared" si="64"/>
        <v>150082.79999999999</v>
      </c>
      <c r="M143" s="29">
        <v>140000</v>
      </c>
      <c r="N143" s="29">
        <f t="shared" si="65"/>
        <v>147140</v>
      </c>
      <c r="O143" s="29">
        <f t="shared" si="49"/>
        <v>166600</v>
      </c>
      <c r="P143" s="29">
        <f t="shared" si="66"/>
        <v>175096.6</v>
      </c>
      <c r="Q143" s="29">
        <v>193821.25</v>
      </c>
      <c r="R143" s="98">
        <v>229521.25</v>
      </c>
      <c r="S143" s="98">
        <v>229521.25</v>
      </c>
      <c r="T143" s="47">
        <f t="shared" si="57"/>
        <v>184458.92499999999</v>
      </c>
      <c r="U143" s="47">
        <f t="shared" si="58"/>
        <v>187530.52499999999</v>
      </c>
      <c r="V143" s="47">
        <f t="shared" si="59"/>
        <v>36754.167930817799</v>
      </c>
      <c r="W143" s="12">
        <f t="shared" si="60"/>
        <v>0.19599032173998232</v>
      </c>
      <c r="X143" s="30">
        <f t="shared" si="54"/>
        <v>155007.56302521008</v>
      </c>
      <c r="Y143" s="30">
        <f t="shared" si="61"/>
        <v>29451.436974789915</v>
      </c>
      <c r="Z143" s="51">
        <f t="shared" si="62"/>
        <v>184459</v>
      </c>
      <c r="AA143" s="14" t="s">
        <v>301</v>
      </c>
    </row>
    <row r="144" spans="3:27" ht="31.5">
      <c r="C144" s="82">
        <f t="shared" si="63"/>
        <v>135</v>
      </c>
      <c r="D144" s="83" t="s">
        <v>22</v>
      </c>
      <c r="E144" s="83" t="s">
        <v>7</v>
      </c>
      <c r="F144" s="84">
        <v>1</v>
      </c>
      <c r="G144" s="29"/>
      <c r="H144" s="29"/>
      <c r="I144" s="29"/>
      <c r="J144" s="29"/>
      <c r="K144" s="29">
        <v>833000</v>
      </c>
      <c r="L144" s="29">
        <f t="shared" si="64"/>
        <v>875483</v>
      </c>
      <c r="M144" s="29">
        <v>830000</v>
      </c>
      <c r="N144" s="29">
        <f t="shared" si="65"/>
        <v>872330</v>
      </c>
      <c r="O144" s="29">
        <f t="shared" si="49"/>
        <v>987700</v>
      </c>
      <c r="P144" s="29">
        <f t="shared" si="66"/>
        <v>1038072.7</v>
      </c>
      <c r="Q144" s="29">
        <v>1143441.25</v>
      </c>
      <c r="R144" s="98">
        <v>1191041.25</v>
      </c>
      <c r="S144" s="98">
        <v>1191041.25</v>
      </c>
      <c r="T144" s="47">
        <f t="shared" si="57"/>
        <v>1090756.9750000001</v>
      </c>
      <c r="U144" s="47">
        <f t="shared" si="58"/>
        <v>1051901.575</v>
      </c>
      <c r="V144" s="47">
        <f t="shared" si="59"/>
        <v>148768.21727378046</v>
      </c>
      <c r="W144" s="12">
        <f t="shared" si="60"/>
        <v>0.14142788718020549</v>
      </c>
      <c r="X144" s="30">
        <f t="shared" si="54"/>
        <v>883951.26050420175</v>
      </c>
      <c r="Y144" s="30">
        <f t="shared" si="61"/>
        <v>167950.73949579833</v>
      </c>
      <c r="Z144" s="51">
        <f t="shared" si="62"/>
        <v>1051902</v>
      </c>
      <c r="AA144" s="14" t="s">
        <v>300</v>
      </c>
    </row>
    <row r="145" spans="3:27" ht="31.5">
      <c r="C145" s="82">
        <f t="shared" si="63"/>
        <v>136</v>
      </c>
      <c r="D145" s="83" t="s">
        <v>23</v>
      </c>
      <c r="E145" s="83" t="s">
        <v>7</v>
      </c>
      <c r="F145" s="84">
        <v>1</v>
      </c>
      <c r="G145" s="29"/>
      <c r="H145" s="29"/>
      <c r="I145" s="29"/>
      <c r="J145" s="29"/>
      <c r="K145" s="29">
        <v>59500</v>
      </c>
      <c r="L145" s="29">
        <f t="shared" si="64"/>
        <v>62534.5</v>
      </c>
      <c r="M145" s="29">
        <v>55000</v>
      </c>
      <c r="N145" s="29">
        <f t="shared" si="65"/>
        <v>57805</v>
      </c>
      <c r="O145" s="29">
        <f t="shared" si="49"/>
        <v>65450</v>
      </c>
      <c r="P145" s="29">
        <f t="shared" si="66"/>
        <v>68787.95</v>
      </c>
      <c r="Q145" s="29">
        <v>77647.5</v>
      </c>
      <c r="R145" s="98"/>
      <c r="S145" s="98"/>
      <c r="T145" s="47">
        <f t="shared" si="57"/>
        <v>65661.225000000006</v>
      </c>
      <c r="U145" s="47">
        <f t="shared" si="58"/>
        <v>66693.737500000003</v>
      </c>
      <c r="V145" s="47">
        <f t="shared" si="59"/>
        <v>8576.7039089787431</v>
      </c>
      <c r="W145" s="12">
        <f t="shared" si="60"/>
        <v>0.12859833967137832</v>
      </c>
      <c r="X145" s="30">
        <f t="shared" si="54"/>
        <v>56045.378151260506</v>
      </c>
      <c r="Y145" s="30">
        <f t="shared" si="61"/>
        <v>10648.621848739496</v>
      </c>
      <c r="Z145" s="51">
        <f t="shared" si="62"/>
        <v>66694</v>
      </c>
      <c r="AA145" s="14" t="s">
        <v>300</v>
      </c>
    </row>
    <row r="146" spans="3:27" ht="31.5">
      <c r="C146" s="82">
        <f t="shared" si="63"/>
        <v>137</v>
      </c>
      <c r="D146" s="83" t="s">
        <v>24</v>
      </c>
      <c r="E146" s="83" t="s">
        <v>7</v>
      </c>
      <c r="F146" s="84">
        <v>1</v>
      </c>
      <c r="G146" s="29"/>
      <c r="H146" s="29"/>
      <c r="I146" s="29"/>
      <c r="J146" s="29"/>
      <c r="K146" s="29">
        <v>833000</v>
      </c>
      <c r="L146" s="29">
        <f t="shared" si="64"/>
        <v>875483</v>
      </c>
      <c r="M146" s="29">
        <v>828000</v>
      </c>
      <c r="N146" s="29">
        <f t="shared" si="65"/>
        <v>870228</v>
      </c>
      <c r="O146" s="29">
        <f t="shared" si="49"/>
        <v>985320</v>
      </c>
      <c r="P146" s="29">
        <f t="shared" si="66"/>
        <v>1035571.32</v>
      </c>
      <c r="Q146" s="29">
        <v>1141507.5</v>
      </c>
      <c r="R146" s="98">
        <v>1165307.5</v>
      </c>
      <c r="S146" s="98">
        <v>1165307.5</v>
      </c>
      <c r="T146" s="47">
        <f t="shared" si="57"/>
        <v>1088539.4099999999</v>
      </c>
      <c r="U146" s="47">
        <f t="shared" si="58"/>
        <v>1042234.1366666667</v>
      </c>
      <c r="V146" s="47">
        <f t="shared" si="59"/>
        <v>139703.79518711718</v>
      </c>
      <c r="W146" s="12">
        <f t="shared" si="60"/>
        <v>0.1340426208202371</v>
      </c>
      <c r="X146" s="30">
        <f t="shared" si="54"/>
        <v>875827.73109243705</v>
      </c>
      <c r="Y146" s="30">
        <f t="shared" si="61"/>
        <v>166407.26890756303</v>
      </c>
      <c r="Z146" s="51">
        <f t="shared" si="62"/>
        <v>1042235</v>
      </c>
      <c r="AA146" s="14" t="s">
        <v>300</v>
      </c>
    </row>
    <row r="147" spans="3:27" ht="31.5">
      <c r="C147" s="82">
        <f t="shared" si="63"/>
        <v>138</v>
      </c>
      <c r="D147" s="83" t="s">
        <v>25</v>
      </c>
      <c r="E147" s="83" t="s">
        <v>7</v>
      </c>
      <c r="F147" s="84">
        <v>1</v>
      </c>
      <c r="G147" s="29"/>
      <c r="H147" s="29"/>
      <c r="I147" s="29"/>
      <c r="J147" s="29"/>
      <c r="K147" s="29">
        <v>2142000</v>
      </c>
      <c r="L147" s="29">
        <f t="shared" si="64"/>
        <v>2251242</v>
      </c>
      <c r="M147" s="29">
        <v>2137000</v>
      </c>
      <c r="N147" s="29">
        <f t="shared" si="65"/>
        <v>2245987</v>
      </c>
      <c r="O147" s="29">
        <f t="shared" si="49"/>
        <v>2543030</v>
      </c>
      <c r="P147" s="29">
        <f t="shared" si="66"/>
        <v>2672724.5299999998</v>
      </c>
      <c r="Q147" s="29">
        <v>2942870</v>
      </c>
      <c r="R147" s="98">
        <v>2978570</v>
      </c>
      <c r="S147" s="98">
        <v>2978570</v>
      </c>
      <c r="T147" s="47">
        <f t="shared" si="57"/>
        <v>2807797.2649999997</v>
      </c>
      <c r="U147" s="47">
        <f t="shared" si="58"/>
        <v>2678327.2549999999</v>
      </c>
      <c r="V147" s="47">
        <f t="shared" si="59"/>
        <v>352029.99231364107</v>
      </c>
      <c r="W147" s="12">
        <f t="shared" si="60"/>
        <v>0.13143651197084244</v>
      </c>
      <c r="X147" s="30">
        <f t="shared" si="54"/>
        <v>2250695.7983193276</v>
      </c>
      <c r="Y147" s="30">
        <f t="shared" si="61"/>
        <v>427632.20168067224</v>
      </c>
      <c r="Z147" s="51">
        <f t="shared" si="62"/>
        <v>2678328</v>
      </c>
      <c r="AA147" s="14" t="s">
        <v>300</v>
      </c>
    </row>
    <row r="148" spans="3:27" ht="31.5">
      <c r="C148" s="82">
        <f t="shared" si="63"/>
        <v>139</v>
      </c>
      <c r="D148" s="83" t="s">
        <v>26</v>
      </c>
      <c r="E148" s="83" t="s">
        <v>7</v>
      </c>
      <c r="F148" s="84">
        <v>1</v>
      </c>
      <c r="G148" s="29"/>
      <c r="H148" s="29"/>
      <c r="I148" s="29"/>
      <c r="J148" s="29"/>
      <c r="K148" s="29">
        <v>1428000</v>
      </c>
      <c r="L148" s="29">
        <f t="shared" si="64"/>
        <v>1500828</v>
      </c>
      <c r="M148" s="29">
        <v>1424000</v>
      </c>
      <c r="N148" s="29">
        <f t="shared" si="65"/>
        <v>1496624</v>
      </c>
      <c r="O148" s="29">
        <f t="shared" si="49"/>
        <v>1694560</v>
      </c>
      <c r="P148" s="29">
        <f t="shared" si="66"/>
        <v>1780982.56</v>
      </c>
      <c r="Q148" s="29">
        <v>1961268.75</v>
      </c>
      <c r="R148" s="98">
        <v>2008868.75</v>
      </c>
      <c r="S148" s="98">
        <v>2008868.75</v>
      </c>
      <c r="T148" s="47">
        <f t="shared" si="57"/>
        <v>1871125.655</v>
      </c>
      <c r="U148" s="47">
        <f t="shared" si="58"/>
        <v>1792906.8016666668</v>
      </c>
      <c r="V148" s="47">
        <f t="shared" si="59"/>
        <v>242841.75274786074</v>
      </c>
      <c r="W148" s="12">
        <f t="shared" si="60"/>
        <v>0.13544583160826745</v>
      </c>
      <c r="X148" s="30">
        <f t="shared" si="54"/>
        <v>1506644.5378151261</v>
      </c>
      <c r="Y148" s="30">
        <f t="shared" si="61"/>
        <v>286262.46218487399</v>
      </c>
      <c r="Z148" s="51">
        <f t="shared" si="62"/>
        <v>1792907</v>
      </c>
      <c r="AA148" s="14" t="s">
        <v>300</v>
      </c>
    </row>
    <row r="149" spans="3:27" ht="31.5">
      <c r="C149" s="82">
        <f t="shared" si="63"/>
        <v>140</v>
      </c>
      <c r="D149" s="83" t="s">
        <v>27</v>
      </c>
      <c r="E149" s="83" t="s">
        <v>7</v>
      </c>
      <c r="F149" s="84">
        <v>1</v>
      </c>
      <c r="G149" s="29"/>
      <c r="H149" s="29"/>
      <c r="I149" s="29"/>
      <c r="J149" s="29"/>
      <c r="K149" s="29">
        <v>1904000</v>
      </c>
      <c r="L149" s="29">
        <f t="shared" si="64"/>
        <v>2001104</v>
      </c>
      <c r="M149" s="29">
        <v>1898000</v>
      </c>
      <c r="N149" s="29">
        <f t="shared" si="65"/>
        <v>1994798</v>
      </c>
      <c r="O149" s="29">
        <f t="shared" si="49"/>
        <v>2258620</v>
      </c>
      <c r="P149" s="29">
        <f t="shared" si="66"/>
        <v>2373809.62</v>
      </c>
      <c r="Q149" s="29">
        <v>2614430</v>
      </c>
      <c r="R149" s="98">
        <v>2673930</v>
      </c>
      <c r="S149" s="98">
        <v>2673930</v>
      </c>
      <c r="T149" s="47">
        <f t="shared" si="57"/>
        <v>2494119.81</v>
      </c>
      <c r="U149" s="47">
        <f t="shared" si="58"/>
        <v>2388666.936666667</v>
      </c>
      <c r="V149" s="47">
        <f t="shared" si="59"/>
        <v>322266.19443479873</v>
      </c>
      <c r="W149" s="12">
        <f t="shared" si="60"/>
        <v>0.13491466285564041</v>
      </c>
      <c r="X149" s="30">
        <f t="shared" si="54"/>
        <v>2007283.193277311</v>
      </c>
      <c r="Y149" s="30">
        <f t="shared" si="61"/>
        <v>381383.80672268913</v>
      </c>
      <c r="Z149" s="51">
        <f t="shared" si="62"/>
        <v>2388667</v>
      </c>
      <c r="AA149" s="14" t="s">
        <v>300</v>
      </c>
    </row>
    <row r="150" spans="3:27" ht="31.5">
      <c r="C150" s="82">
        <f t="shared" si="63"/>
        <v>141</v>
      </c>
      <c r="D150" s="83" t="s">
        <v>28</v>
      </c>
      <c r="E150" s="83" t="s">
        <v>7</v>
      </c>
      <c r="F150" s="84">
        <v>1</v>
      </c>
      <c r="G150" s="29"/>
      <c r="H150" s="29"/>
      <c r="I150" s="29"/>
      <c r="J150" s="29"/>
      <c r="K150" s="29">
        <v>3808000</v>
      </c>
      <c r="L150" s="29">
        <f t="shared" si="64"/>
        <v>4002208</v>
      </c>
      <c r="M150" s="29">
        <v>3800000</v>
      </c>
      <c r="N150" s="29">
        <f t="shared" si="65"/>
        <v>3993800</v>
      </c>
      <c r="O150" s="29">
        <f t="shared" si="49"/>
        <v>4522000</v>
      </c>
      <c r="P150" s="29">
        <f t="shared" si="66"/>
        <v>4752622</v>
      </c>
      <c r="Q150" s="29">
        <v>5232578.75</v>
      </c>
      <c r="R150" s="98">
        <v>5280178.75</v>
      </c>
      <c r="S150" s="98">
        <v>5280178.75</v>
      </c>
      <c r="T150" s="47">
        <f t="shared" si="57"/>
        <v>4992600.375</v>
      </c>
      <c r="U150" s="47">
        <f t="shared" si="58"/>
        <v>4756927.708333333</v>
      </c>
      <c r="V150" s="47">
        <f t="shared" si="59"/>
        <v>620614.45280402352</v>
      </c>
      <c r="W150" s="12">
        <f t="shared" si="60"/>
        <v>0.13046539507354965</v>
      </c>
      <c r="X150" s="30">
        <f t="shared" si="54"/>
        <v>3997418.4873949583</v>
      </c>
      <c r="Y150" s="30">
        <f t="shared" si="61"/>
        <v>759509.51260504208</v>
      </c>
      <c r="Z150" s="51">
        <f t="shared" si="62"/>
        <v>4756928</v>
      </c>
      <c r="AA150" s="14" t="s">
        <v>300</v>
      </c>
    </row>
    <row r="151" spans="3:27" ht="31.5">
      <c r="C151" s="82">
        <f t="shared" si="63"/>
        <v>142</v>
      </c>
      <c r="D151" s="83" t="s">
        <v>29</v>
      </c>
      <c r="E151" s="83" t="s">
        <v>7</v>
      </c>
      <c r="F151" s="84">
        <v>1</v>
      </c>
      <c r="G151" s="29"/>
      <c r="H151" s="29"/>
      <c r="I151" s="29"/>
      <c r="J151" s="29"/>
      <c r="K151" s="29">
        <v>2380000</v>
      </c>
      <c r="L151" s="29">
        <f t="shared" si="64"/>
        <v>2501380</v>
      </c>
      <c r="M151" s="29">
        <v>2375000</v>
      </c>
      <c r="N151" s="29">
        <f t="shared" si="65"/>
        <v>2496125</v>
      </c>
      <c r="O151" s="29">
        <f t="shared" si="49"/>
        <v>2826250</v>
      </c>
      <c r="P151" s="29">
        <f t="shared" si="66"/>
        <v>2970388.75</v>
      </c>
      <c r="Q151" s="29">
        <v>3270417.5</v>
      </c>
      <c r="R151" s="98">
        <v>3294217.5</v>
      </c>
      <c r="S151" s="98">
        <v>3294217.5</v>
      </c>
      <c r="T151" s="47">
        <f t="shared" si="57"/>
        <v>3120403.125</v>
      </c>
      <c r="U151" s="47">
        <f t="shared" si="58"/>
        <v>2971124.375</v>
      </c>
      <c r="V151" s="47">
        <f t="shared" si="59"/>
        <v>385911.76057629258</v>
      </c>
      <c r="W151" s="12">
        <f t="shared" si="60"/>
        <v>0.12988744726524368</v>
      </c>
      <c r="X151" s="30">
        <f t="shared" si="54"/>
        <v>2496743.6974789919</v>
      </c>
      <c r="Y151" s="30">
        <f t="shared" si="61"/>
        <v>474381.30252100847</v>
      </c>
      <c r="Z151" s="51">
        <f t="shared" si="62"/>
        <v>2971125</v>
      </c>
      <c r="AA151" s="14" t="s">
        <v>300</v>
      </c>
    </row>
    <row r="152" spans="3:27" ht="31.5">
      <c r="C152" s="82">
        <f t="shared" si="63"/>
        <v>143</v>
      </c>
      <c r="D152" s="83" t="s">
        <v>30</v>
      </c>
      <c r="E152" s="83" t="s">
        <v>7</v>
      </c>
      <c r="F152" s="84">
        <v>1</v>
      </c>
      <c r="G152" s="29"/>
      <c r="H152" s="29"/>
      <c r="I152" s="29"/>
      <c r="J152" s="29"/>
      <c r="K152" s="29">
        <v>5474000</v>
      </c>
      <c r="L152" s="29">
        <f t="shared" si="64"/>
        <v>5753174</v>
      </c>
      <c r="M152" s="29">
        <v>5470000</v>
      </c>
      <c r="N152" s="29">
        <f t="shared" si="65"/>
        <v>5748970</v>
      </c>
      <c r="O152" s="29">
        <f t="shared" si="49"/>
        <v>6509300</v>
      </c>
      <c r="P152" s="29">
        <f t="shared" si="66"/>
        <v>6841274.2999999998</v>
      </c>
      <c r="Q152" s="29">
        <v>7528981.25</v>
      </c>
      <c r="R152" s="98">
        <v>7552781.25</v>
      </c>
      <c r="S152" s="98">
        <v>7552781.25</v>
      </c>
      <c r="T152" s="47">
        <f t="shared" si="57"/>
        <v>7185127.7750000004</v>
      </c>
      <c r="U152" s="47">
        <f t="shared" si="58"/>
        <v>6829660.3416666659</v>
      </c>
      <c r="V152" s="47">
        <f t="shared" si="59"/>
        <v>878829.53652736673</v>
      </c>
      <c r="W152" s="12">
        <f t="shared" si="60"/>
        <v>0.12867836650173775</v>
      </c>
      <c r="X152" s="30">
        <f t="shared" si="54"/>
        <v>5739210.9243697478</v>
      </c>
      <c r="Y152" s="30">
        <f t="shared" si="61"/>
        <v>1090450.075630252</v>
      </c>
      <c r="Z152" s="51">
        <f t="shared" si="62"/>
        <v>6829661</v>
      </c>
      <c r="AA152" s="14" t="s">
        <v>300</v>
      </c>
    </row>
    <row r="153" spans="3:27" ht="31.5">
      <c r="C153" s="82">
        <f t="shared" si="63"/>
        <v>144</v>
      </c>
      <c r="D153" s="83" t="s">
        <v>31</v>
      </c>
      <c r="E153" s="83" t="s">
        <v>7</v>
      </c>
      <c r="F153" s="84">
        <v>1</v>
      </c>
      <c r="G153" s="29"/>
      <c r="H153" s="29"/>
      <c r="I153" s="29"/>
      <c r="J153" s="29"/>
      <c r="K153" s="29">
        <v>3094000</v>
      </c>
      <c r="L153" s="29">
        <f t="shared" si="64"/>
        <v>3251794</v>
      </c>
      <c r="M153" s="29">
        <v>3090000</v>
      </c>
      <c r="N153" s="29">
        <f t="shared" si="65"/>
        <v>3247590</v>
      </c>
      <c r="O153" s="29">
        <f t="shared" si="49"/>
        <v>3677100</v>
      </c>
      <c r="P153" s="29">
        <f t="shared" si="66"/>
        <v>3864632.1</v>
      </c>
      <c r="Q153" s="29">
        <v>4253803.75</v>
      </c>
      <c r="R153" s="98">
        <v>4301403.75</v>
      </c>
      <c r="S153" s="98">
        <v>4301403.75</v>
      </c>
      <c r="T153" s="47">
        <f t="shared" si="57"/>
        <v>4059217.9249999998</v>
      </c>
      <c r="U153" s="47">
        <f t="shared" si="58"/>
        <v>3870104.5583333336</v>
      </c>
      <c r="V153" s="47">
        <f t="shared" si="59"/>
        <v>507764.77326295921</v>
      </c>
      <c r="W153" s="12">
        <f t="shared" si="60"/>
        <v>0.13120182300232966</v>
      </c>
      <c r="X153" s="30">
        <f t="shared" si="54"/>
        <v>3252189.0756302522</v>
      </c>
      <c r="Y153" s="30">
        <f t="shared" si="61"/>
        <v>617915.92436974798</v>
      </c>
      <c r="Z153" s="51">
        <f t="shared" si="62"/>
        <v>3870105</v>
      </c>
      <c r="AA153" s="14" t="s">
        <v>300</v>
      </c>
    </row>
    <row r="154" spans="3:27" ht="31.5">
      <c r="C154" s="82">
        <f t="shared" si="63"/>
        <v>145</v>
      </c>
      <c r="D154" s="83" t="s">
        <v>32</v>
      </c>
      <c r="E154" s="83" t="s">
        <v>7</v>
      </c>
      <c r="F154" s="84">
        <v>1</v>
      </c>
      <c r="G154" s="29"/>
      <c r="H154" s="29"/>
      <c r="I154" s="29"/>
      <c r="J154" s="29"/>
      <c r="K154" s="29">
        <v>476000</v>
      </c>
      <c r="L154" s="29">
        <f t="shared" si="64"/>
        <v>500276</v>
      </c>
      <c r="M154" s="29">
        <v>471000</v>
      </c>
      <c r="N154" s="29">
        <f t="shared" si="65"/>
        <v>495021</v>
      </c>
      <c r="O154" s="29">
        <f t="shared" si="49"/>
        <v>560490</v>
      </c>
      <c r="P154" s="29">
        <f t="shared" si="66"/>
        <v>589074.99</v>
      </c>
      <c r="Q154" s="29">
        <v>650335</v>
      </c>
      <c r="R154" s="98">
        <v>686035</v>
      </c>
      <c r="S154" s="98">
        <v>686035</v>
      </c>
      <c r="T154" s="47">
        <f t="shared" si="57"/>
        <v>619704.995</v>
      </c>
      <c r="U154" s="47">
        <f t="shared" si="58"/>
        <v>601129.49833333341</v>
      </c>
      <c r="V154" s="47">
        <f t="shared" si="59"/>
        <v>87652.521397378907</v>
      </c>
      <c r="W154" s="12">
        <f t="shared" si="60"/>
        <v>0.1458130430138608</v>
      </c>
      <c r="X154" s="30">
        <f t="shared" si="54"/>
        <v>505151.26050420169</v>
      </c>
      <c r="Y154" s="30">
        <f t="shared" si="61"/>
        <v>95978.73949579832</v>
      </c>
      <c r="Z154" s="51">
        <f t="shared" si="62"/>
        <v>601130</v>
      </c>
      <c r="AA154" s="14" t="s">
        <v>300</v>
      </c>
    </row>
    <row r="155" spans="3:27" ht="31.5">
      <c r="C155" s="82">
        <f t="shared" si="63"/>
        <v>146</v>
      </c>
      <c r="D155" s="83" t="s">
        <v>33</v>
      </c>
      <c r="E155" s="83" t="s">
        <v>7</v>
      </c>
      <c r="F155" s="84">
        <v>1</v>
      </c>
      <c r="G155" s="29"/>
      <c r="H155" s="29"/>
      <c r="I155" s="29"/>
      <c r="J155" s="29"/>
      <c r="K155" s="29">
        <v>357000</v>
      </c>
      <c r="L155" s="29">
        <f t="shared" si="64"/>
        <v>375207</v>
      </c>
      <c r="M155" s="29">
        <v>352000</v>
      </c>
      <c r="N155" s="29">
        <f t="shared" si="65"/>
        <v>369952</v>
      </c>
      <c r="O155" s="29">
        <f t="shared" si="49"/>
        <v>418880</v>
      </c>
      <c r="P155" s="29">
        <f t="shared" si="66"/>
        <v>440242.88</v>
      </c>
      <c r="Q155" s="29">
        <v>486561.25</v>
      </c>
      <c r="R155" s="98">
        <v>510361.25</v>
      </c>
      <c r="S155" s="98">
        <v>510361.25</v>
      </c>
      <c r="T155" s="47">
        <f t="shared" si="57"/>
        <v>463402.065</v>
      </c>
      <c r="U155" s="47">
        <f t="shared" si="58"/>
        <v>448780.9383333333</v>
      </c>
      <c r="V155" s="47">
        <f t="shared" si="59"/>
        <v>64360.928955848787</v>
      </c>
      <c r="W155" s="12">
        <f t="shared" si="60"/>
        <v>0.14341279554980682</v>
      </c>
      <c r="X155" s="30">
        <f t="shared" si="54"/>
        <v>377126.89075630251</v>
      </c>
      <c r="Y155" s="30">
        <f t="shared" si="61"/>
        <v>71654.109243697472</v>
      </c>
      <c r="Z155" s="51">
        <f t="shared" si="62"/>
        <v>448781</v>
      </c>
      <c r="AA155" s="14" t="s">
        <v>300</v>
      </c>
    </row>
    <row r="156" spans="3:27" ht="31.5">
      <c r="C156" s="82">
        <f t="shared" si="63"/>
        <v>147</v>
      </c>
      <c r="D156" s="83" t="s">
        <v>34</v>
      </c>
      <c r="E156" s="83" t="s">
        <v>7</v>
      </c>
      <c r="F156" s="84">
        <v>1</v>
      </c>
      <c r="G156" s="29"/>
      <c r="H156" s="29"/>
      <c r="I156" s="29"/>
      <c r="J156" s="29"/>
      <c r="K156" s="29">
        <v>160650</v>
      </c>
      <c r="L156" s="29">
        <f t="shared" si="64"/>
        <v>168843.15</v>
      </c>
      <c r="M156" s="29">
        <v>156000</v>
      </c>
      <c r="N156" s="29">
        <f t="shared" si="65"/>
        <v>163956</v>
      </c>
      <c r="O156" s="29">
        <f t="shared" si="49"/>
        <v>185640</v>
      </c>
      <c r="P156" s="29">
        <f t="shared" si="66"/>
        <v>195107.64</v>
      </c>
      <c r="Q156" s="29">
        <v>216728.75</v>
      </c>
      <c r="R156" s="98">
        <v>252428.75</v>
      </c>
      <c r="S156" s="98">
        <v>252428.75</v>
      </c>
      <c r="T156" s="47">
        <f t="shared" si="57"/>
        <v>205918.19500000001</v>
      </c>
      <c r="U156" s="47">
        <f t="shared" si="58"/>
        <v>208248.84</v>
      </c>
      <c r="V156" s="47">
        <f t="shared" si="59"/>
        <v>39148.417556539898</v>
      </c>
      <c r="W156" s="12">
        <f t="shared" si="60"/>
        <v>0.18798864645075525</v>
      </c>
      <c r="X156" s="30">
        <f t="shared" si="54"/>
        <v>173041.17647058825</v>
      </c>
      <c r="Y156" s="30">
        <f t="shared" si="61"/>
        <v>32877.823529411769</v>
      </c>
      <c r="Z156" s="51">
        <f t="shared" si="62"/>
        <v>205919</v>
      </c>
      <c r="AA156" s="14" t="s">
        <v>301</v>
      </c>
    </row>
    <row r="157" spans="3:27" ht="31.5">
      <c r="C157" s="82">
        <f t="shared" si="63"/>
        <v>148</v>
      </c>
      <c r="D157" s="83" t="s">
        <v>35</v>
      </c>
      <c r="E157" s="83" t="s">
        <v>7</v>
      </c>
      <c r="F157" s="84">
        <v>1</v>
      </c>
      <c r="G157" s="29"/>
      <c r="H157" s="29"/>
      <c r="I157" s="29"/>
      <c r="J157" s="29"/>
      <c r="K157" s="29">
        <v>1428000</v>
      </c>
      <c r="L157" s="29">
        <f t="shared" si="64"/>
        <v>1500828</v>
      </c>
      <c r="M157" s="29">
        <v>1422000</v>
      </c>
      <c r="N157" s="29">
        <f t="shared" si="65"/>
        <v>1494522</v>
      </c>
      <c r="O157" s="29">
        <f t="shared" si="49"/>
        <v>1692180</v>
      </c>
      <c r="P157" s="29">
        <f t="shared" si="66"/>
        <v>1778481.18</v>
      </c>
      <c r="Q157" s="29">
        <v>1959335</v>
      </c>
      <c r="R157" s="98">
        <v>1995035</v>
      </c>
      <c r="S157" s="98">
        <v>1995035</v>
      </c>
      <c r="T157" s="47">
        <f t="shared" si="57"/>
        <v>1868908.0899999999</v>
      </c>
      <c r="U157" s="47">
        <f t="shared" si="58"/>
        <v>1787206.03</v>
      </c>
      <c r="V157" s="47">
        <f t="shared" si="59"/>
        <v>238229.54659194872</v>
      </c>
      <c r="W157" s="12">
        <f t="shared" si="60"/>
        <v>0.13329719270919688</v>
      </c>
      <c r="X157" s="30">
        <f t="shared" si="54"/>
        <v>1501854.6218487395</v>
      </c>
      <c r="Y157" s="30">
        <f t="shared" si="61"/>
        <v>285352.37815126049</v>
      </c>
      <c r="Z157" s="51">
        <f t="shared" si="62"/>
        <v>1787207</v>
      </c>
      <c r="AA157" s="14" t="s">
        <v>300</v>
      </c>
    </row>
    <row r="158" spans="3:27" ht="31.5">
      <c r="C158" s="82">
        <f t="shared" si="63"/>
        <v>149</v>
      </c>
      <c r="D158" s="83" t="s">
        <v>36</v>
      </c>
      <c r="E158" s="83" t="s">
        <v>7</v>
      </c>
      <c r="F158" s="84">
        <v>1</v>
      </c>
      <c r="G158" s="29"/>
      <c r="H158" s="29"/>
      <c r="I158" s="29"/>
      <c r="J158" s="29"/>
      <c r="K158" s="29">
        <v>297500</v>
      </c>
      <c r="L158" s="29">
        <f t="shared" si="64"/>
        <v>312672.5</v>
      </c>
      <c r="M158" s="29">
        <v>292500</v>
      </c>
      <c r="N158" s="29">
        <f t="shared" si="65"/>
        <v>307417.5</v>
      </c>
      <c r="O158" s="29">
        <f t="shared" si="49"/>
        <v>348075</v>
      </c>
      <c r="P158" s="29">
        <f t="shared" si="66"/>
        <v>365826.82500000001</v>
      </c>
      <c r="Q158" s="29">
        <v>404600</v>
      </c>
      <c r="R158" s="98">
        <v>464100</v>
      </c>
      <c r="S158" s="98">
        <v>464100</v>
      </c>
      <c r="T158" s="47">
        <f t="shared" si="57"/>
        <v>385213.41249999998</v>
      </c>
      <c r="U158" s="47">
        <f t="shared" si="58"/>
        <v>386452.8041666667</v>
      </c>
      <c r="V158" s="47">
        <f t="shared" si="59"/>
        <v>70004.34038315108</v>
      </c>
      <c r="W158" s="12">
        <f t="shared" si="60"/>
        <v>0.18114589835647846</v>
      </c>
      <c r="X158" s="30">
        <f t="shared" si="54"/>
        <v>323709.24369747902</v>
      </c>
      <c r="Y158" s="30">
        <f t="shared" si="61"/>
        <v>61504.756302521011</v>
      </c>
      <c r="Z158" s="51">
        <f t="shared" si="62"/>
        <v>385214</v>
      </c>
      <c r="AA158" s="14" t="s">
        <v>301</v>
      </c>
    </row>
    <row r="159" spans="3:27" ht="31.5">
      <c r="C159" s="82">
        <f t="shared" si="63"/>
        <v>150</v>
      </c>
      <c r="D159" s="83" t="s">
        <v>37</v>
      </c>
      <c r="E159" s="83" t="s">
        <v>7</v>
      </c>
      <c r="F159" s="84">
        <v>1</v>
      </c>
      <c r="G159" s="29"/>
      <c r="H159" s="29"/>
      <c r="I159" s="29"/>
      <c r="J159" s="29"/>
      <c r="K159" s="29">
        <v>503370</v>
      </c>
      <c r="L159" s="29">
        <f t="shared" si="64"/>
        <v>529041.87</v>
      </c>
      <c r="M159" s="29">
        <v>499000</v>
      </c>
      <c r="N159" s="29">
        <f t="shared" si="65"/>
        <v>524449</v>
      </c>
      <c r="O159" s="29">
        <f t="shared" si="49"/>
        <v>593810</v>
      </c>
      <c r="P159" s="29">
        <f t="shared" si="66"/>
        <v>624094.31000000006</v>
      </c>
      <c r="Q159" s="29">
        <v>688563.75</v>
      </c>
      <c r="R159" s="98">
        <v>724263.75</v>
      </c>
      <c r="S159" s="98">
        <v>724263.75</v>
      </c>
      <c r="T159" s="47">
        <f t="shared" si="57"/>
        <v>656329.03</v>
      </c>
      <c r="U159" s="47">
        <f t="shared" si="58"/>
        <v>635779.40500000003</v>
      </c>
      <c r="V159" s="47">
        <f t="shared" si="59"/>
        <v>92053.297168256104</v>
      </c>
      <c r="W159" s="12">
        <f t="shared" si="60"/>
        <v>0.14478810802035355</v>
      </c>
      <c r="X159" s="30">
        <f t="shared" si="54"/>
        <v>534268.90756302525</v>
      </c>
      <c r="Y159" s="30">
        <f t="shared" si="61"/>
        <v>101511.0924369748</v>
      </c>
      <c r="Z159" s="51">
        <f t="shared" si="62"/>
        <v>635780</v>
      </c>
      <c r="AA159" s="14" t="s">
        <v>300</v>
      </c>
    </row>
    <row r="160" spans="3:27" ht="31.5">
      <c r="C160" s="82">
        <f t="shared" si="63"/>
        <v>151</v>
      </c>
      <c r="D160" s="83" t="s">
        <v>38</v>
      </c>
      <c r="E160" s="83" t="s">
        <v>7</v>
      </c>
      <c r="F160" s="84">
        <v>1</v>
      </c>
      <c r="G160" s="29"/>
      <c r="H160" s="29"/>
      <c r="I160" s="29"/>
      <c r="J160" s="29"/>
      <c r="K160" s="29">
        <v>1011500</v>
      </c>
      <c r="L160" s="29">
        <f t="shared" si="64"/>
        <v>1063086.5</v>
      </c>
      <c r="M160" s="29">
        <v>1006000</v>
      </c>
      <c r="N160" s="29">
        <f t="shared" si="65"/>
        <v>1057306</v>
      </c>
      <c r="O160" s="29">
        <f t="shared" si="49"/>
        <v>1197140</v>
      </c>
      <c r="P160" s="29">
        <f t="shared" si="66"/>
        <v>1258194.1399999999</v>
      </c>
      <c r="Q160" s="29">
        <v>1386647.5</v>
      </c>
      <c r="R160" s="98">
        <v>1446147.5</v>
      </c>
      <c r="S160" s="98">
        <v>1446147.5</v>
      </c>
      <c r="T160" s="47">
        <f t="shared" si="57"/>
        <v>1322420.8199999998</v>
      </c>
      <c r="U160" s="47">
        <f t="shared" si="58"/>
        <v>1276254.8566666667</v>
      </c>
      <c r="V160" s="47">
        <f t="shared" si="59"/>
        <v>180897.2613534093</v>
      </c>
      <c r="W160" s="12">
        <f t="shared" si="60"/>
        <v>0.14174070359730367</v>
      </c>
      <c r="X160" s="30">
        <f t="shared" si="54"/>
        <v>1072483.193277311</v>
      </c>
      <c r="Y160" s="30">
        <f t="shared" si="61"/>
        <v>203771.8067226891</v>
      </c>
      <c r="Z160" s="51">
        <f t="shared" si="62"/>
        <v>1276255</v>
      </c>
      <c r="AA160" s="14" t="s">
        <v>300</v>
      </c>
    </row>
    <row r="161" spans="3:27" ht="31.5">
      <c r="C161" s="82">
        <f t="shared" si="63"/>
        <v>152</v>
      </c>
      <c r="D161" s="83" t="s">
        <v>39</v>
      </c>
      <c r="E161" s="83" t="s">
        <v>7</v>
      </c>
      <c r="F161" s="84">
        <v>1</v>
      </c>
      <c r="G161" s="29"/>
      <c r="H161" s="29"/>
      <c r="I161" s="29"/>
      <c r="J161" s="29"/>
      <c r="K161" s="29">
        <v>357000</v>
      </c>
      <c r="L161" s="29">
        <f t="shared" si="64"/>
        <v>375207</v>
      </c>
      <c r="M161" s="29">
        <v>352000</v>
      </c>
      <c r="N161" s="29">
        <f t="shared" si="65"/>
        <v>369952</v>
      </c>
      <c r="O161" s="29">
        <f t="shared" si="49"/>
        <v>418880</v>
      </c>
      <c r="P161" s="29">
        <f t="shared" si="66"/>
        <v>440242.88</v>
      </c>
      <c r="Q161" s="29">
        <v>486561.25</v>
      </c>
      <c r="R161" s="98">
        <v>510361.25</v>
      </c>
      <c r="S161" s="98">
        <v>510361.25</v>
      </c>
      <c r="T161" s="47">
        <f t="shared" si="57"/>
        <v>463402.065</v>
      </c>
      <c r="U161" s="47">
        <f t="shared" si="58"/>
        <v>448780.9383333333</v>
      </c>
      <c r="V161" s="47">
        <f t="shared" si="59"/>
        <v>64360.928955848787</v>
      </c>
      <c r="W161" s="12">
        <f t="shared" si="60"/>
        <v>0.14341279554980682</v>
      </c>
      <c r="X161" s="30">
        <f t="shared" si="54"/>
        <v>377126.89075630251</v>
      </c>
      <c r="Y161" s="30">
        <f t="shared" si="61"/>
        <v>71654.109243697472</v>
      </c>
      <c r="Z161" s="51">
        <f t="shared" si="62"/>
        <v>448781</v>
      </c>
      <c r="AA161" s="14" t="s">
        <v>300</v>
      </c>
    </row>
    <row r="162" spans="3:27" ht="31.5">
      <c r="C162" s="82">
        <f t="shared" si="63"/>
        <v>153</v>
      </c>
      <c r="D162" s="83" t="s">
        <v>40</v>
      </c>
      <c r="E162" s="83" t="s">
        <v>7</v>
      </c>
      <c r="F162" s="84">
        <v>1</v>
      </c>
      <c r="G162" s="29"/>
      <c r="H162" s="29"/>
      <c r="I162" s="29"/>
      <c r="J162" s="29"/>
      <c r="K162" s="29">
        <v>714000</v>
      </c>
      <c r="L162" s="29">
        <f t="shared" si="64"/>
        <v>750414</v>
      </c>
      <c r="M162" s="29">
        <v>709000</v>
      </c>
      <c r="N162" s="29">
        <f t="shared" si="65"/>
        <v>745159</v>
      </c>
      <c r="O162" s="29">
        <f t="shared" si="49"/>
        <v>843710</v>
      </c>
      <c r="P162" s="29">
        <f t="shared" si="66"/>
        <v>886739.21</v>
      </c>
      <c r="Q162" s="29">
        <v>977733.75</v>
      </c>
      <c r="R162" s="98">
        <v>1037233.75</v>
      </c>
      <c r="S162" s="98">
        <v>1037233.75</v>
      </c>
      <c r="T162" s="47">
        <f t="shared" si="57"/>
        <v>932236.48</v>
      </c>
      <c r="U162" s="47">
        <f t="shared" si="58"/>
        <v>905752.24333333329</v>
      </c>
      <c r="V162" s="47">
        <f t="shared" si="59"/>
        <v>134192.22449562122</v>
      </c>
      <c r="W162" s="12">
        <f t="shared" si="60"/>
        <v>0.14815555300395325</v>
      </c>
      <c r="X162" s="30">
        <f t="shared" si="54"/>
        <v>761136.97478991596</v>
      </c>
      <c r="Y162" s="30">
        <f t="shared" si="61"/>
        <v>144616.02521008404</v>
      </c>
      <c r="Z162" s="51">
        <f t="shared" si="62"/>
        <v>905753</v>
      </c>
      <c r="AA162" s="14" t="s">
        <v>300</v>
      </c>
    </row>
    <row r="163" spans="3:27" ht="31.5">
      <c r="C163" s="82">
        <f t="shared" si="63"/>
        <v>154</v>
      </c>
      <c r="D163" s="83" t="s">
        <v>41</v>
      </c>
      <c r="E163" s="83" t="s">
        <v>7</v>
      </c>
      <c r="F163" s="84">
        <v>1</v>
      </c>
      <c r="G163" s="29"/>
      <c r="H163" s="29"/>
      <c r="I163" s="29"/>
      <c r="J163" s="29"/>
      <c r="K163" s="29">
        <v>535500</v>
      </c>
      <c r="L163" s="29">
        <f t="shared" si="64"/>
        <v>562810.5</v>
      </c>
      <c r="M163" s="29">
        <v>532000</v>
      </c>
      <c r="N163" s="29">
        <f t="shared" si="65"/>
        <v>559132</v>
      </c>
      <c r="O163" s="29">
        <f t="shared" si="49"/>
        <v>633080</v>
      </c>
      <c r="P163" s="29">
        <f t="shared" si="66"/>
        <v>665367.07999999996</v>
      </c>
      <c r="Q163" s="29">
        <v>733635</v>
      </c>
      <c r="R163" s="98">
        <v>781235</v>
      </c>
      <c r="S163" s="98">
        <v>781235</v>
      </c>
      <c r="T163" s="47">
        <f t="shared" si="57"/>
        <v>699501.04</v>
      </c>
      <c r="U163" s="47">
        <f t="shared" si="58"/>
        <v>680569.09666666668</v>
      </c>
      <c r="V163" s="47">
        <f t="shared" si="59"/>
        <v>101910.15173267123</v>
      </c>
      <c r="W163" s="12">
        <f t="shared" si="60"/>
        <v>0.14974254962767641</v>
      </c>
      <c r="X163" s="30">
        <f t="shared" si="54"/>
        <v>571907.56302521005</v>
      </c>
      <c r="Y163" s="30">
        <f t="shared" si="61"/>
        <v>108662.43697478992</v>
      </c>
      <c r="Z163" s="51">
        <f t="shared" si="62"/>
        <v>680570</v>
      </c>
      <c r="AA163" s="14" t="s">
        <v>300</v>
      </c>
    </row>
    <row r="164" spans="3:27" ht="31.5">
      <c r="C164" s="82">
        <f t="shared" si="63"/>
        <v>155</v>
      </c>
      <c r="D164" s="83" t="s">
        <v>42</v>
      </c>
      <c r="E164" s="83" t="s">
        <v>7</v>
      </c>
      <c r="F164" s="84">
        <v>2</v>
      </c>
      <c r="G164" s="29"/>
      <c r="H164" s="29"/>
      <c r="I164" s="29"/>
      <c r="J164" s="29"/>
      <c r="K164" s="29">
        <v>178500</v>
      </c>
      <c r="L164" s="29">
        <f t="shared" si="64"/>
        <v>187603.5</v>
      </c>
      <c r="M164" s="29">
        <v>173000</v>
      </c>
      <c r="N164" s="29">
        <f t="shared" si="65"/>
        <v>181823</v>
      </c>
      <c r="O164" s="29">
        <f t="shared" si="49"/>
        <v>205870</v>
      </c>
      <c r="P164" s="29">
        <f t="shared" si="66"/>
        <v>216369.37</v>
      </c>
      <c r="Q164" s="29">
        <v>240380</v>
      </c>
      <c r="R164" s="98">
        <v>299880</v>
      </c>
      <c r="S164" s="98">
        <v>299880</v>
      </c>
      <c r="T164" s="47">
        <f t="shared" si="57"/>
        <v>228374.685</v>
      </c>
      <c r="U164" s="47">
        <f t="shared" si="58"/>
        <v>237655.97833333336</v>
      </c>
      <c r="V164" s="47">
        <f t="shared" si="59"/>
        <v>52586.632883279432</v>
      </c>
      <c r="W164" s="12">
        <f t="shared" si="60"/>
        <v>0.22127208098052584</v>
      </c>
      <c r="X164" s="30">
        <f t="shared" si="54"/>
        <v>191911.76470588235</v>
      </c>
      <c r="Y164" s="30">
        <f t="shared" si="61"/>
        <v>36463.235294117643</v>
      </c>
      <c r="Z164" s="51">
        <f t="shared" si="62"/>
        <v>228375</v>
      </c>
      <c r="AA164" s="14" t="s">
        <v>301</v>
      </c>
    </row>
    <row r="165" spans="3:27" ht="31.5">
      <c r="C165" s="82">
        <f t="shared" si="63"/>
        <v>156</v>
      </c>
      <c r="D165" s="83" t="s">
        <v>43</v>
      </c>
      <c r="E165" s="83" t="s">
        <v>7</v>
      </c>
      <c r="F165" s="84">
        <v>1</v>
      </c>
      <c r="G165" s="29"/>
      <c r="H165" s="29"/>
      <c r="I165" s="29"/>
      <c r="J165" s="29"/>
      <c r="K165" s="29">
        <v>119000</v>
      </c>
      <c r="L165" s="29">
        <f t="shared" si="64"/>
        <v>125069</v>
      </c>
      <c r="M165" s="29">
        <v>114000</v>
      </c>
      <c r="N165" s="29">
        <f t="shared" si="65"/>
        <v>119814</v>
      </c>
      <c r="O165" s="29">
        <f t="shared" si="49"/>
        <v>135660</v>
      </c>
      <c r="P165" s="29">
        <f t="shared" si="66"/>
        <v>142578.66</v>
      </c>
      <c r="Q165" s="29">
        <v>159013.75</v>
      </c>
      <c r="R165" s="98">
        <v>194713.75</v>
      </c>
      <c r="S165" s="98">
        <v>194713.75</v>
      </c>
      <c r="T165" s="47">
        <f t="shared" si="57"/>
        <v>150796.20500000002</v>
      </c>
      <c r="U165" s="47">
        <f t="shared" si="58"/>
        <v>155983.81833333333</v>
      </c>
      <c r="V165" s="47">
        <f t="shared" si="59"/>
        <v>33023.857195988072</v>
      </c>
      <c r="W165" s="12">
        <f t="shared" si="60"/>
        <v>0.2117133530185609</v>
      </c>
      <c r="X165" s="30">
        <f t="shared" si="54"/>
        <v>126720.1680672269</v>
      </c>
      <c r="Y165" s="30">
        <f t="shared" si="61"/>
        <v>24076.831932773111</v>
      </c>
      <c r="Z165" s="51">
        <f t="shared" si="62"/>
        <v>150797</v>
      </c>
      <c r="AA165" s="14" t="s">
        <v>301</v>
      </c>
    </row>
    <row r="166" spans="3:27" ht="31.5">
      <c r="C166" s="82">
        <f t="shared" si="63"/>
        <v>157</v>
      </c>
      <c r="D166" s="83" t="s">
        <v>44</v>
      </c>
      <c r="E166" s="83" t="s">
        <v>7</v>
      </c>
      <c r="F166" s="84">
        <v>1</v>
      </c>
      <c r="G166" s="29"/>
      <c r="H166" s="29"/>
      <c r="I166" s="29"/>
      <c r="J166" s="29"/>
      <c r="K166" s="29">
        <v>357000</v>
      </c>
      <c r="L166" s="29">
        <f t="shared" si="64"/>
        <v>375207</v>
      </c>
      <c r="M166" s="29">
        <v>352000</v>
      </c>
      <c r="N166" s="29">
        <f t="shared" si="65"/>
        <v>369952</v>
      </c>
      <c r="O166" s="29">
        <f t="shared" si="49"/>
        <v>418880</v>
      </c>
      <c r="P166" s="29">
        <f t="shared" si="66"/>
        <v>440242.88</v>
      </c>
      <c r="Q166" s="29">
        <v>486561.25</v>
      </c>
      <c r="R166" s="98">
        <v>534161.25</v>
      </c>
      <c r="S166" s="98">
        <v>534161.25</v>
      </c>
      <c r="T166" s="47">
        <f t="shared" si="57"/>
        <v>463402.065</v>
      </c>
      <c r="U166" s="47">
        <f t="shared" si="58"/>
        <v>456714.27166666667</v>
      </c>
      <c r="V166" s="47">
        <f t="shared" si="59"/>
        <v>73931.515450853665</v>
      </c>
      <c r="W166" s="12">
        <f t="shared" si="60"/>
        <v>0.16187695466808763</v>
      </c>
      <c r="X166" s="30">
        <f t="shared" si="54"/>
        <v>389414.28571428574</v>
      </c>
      <c r="Y166" s="30">
        <f t="shared" si="61"/>
        <v>73988.71428571429</v>
      </c>
      <c r="Z166" s="51">
        <f t="shared" si="62"/>
        <v>463403</v>
      </c>
      <c r="AA166" s="14" t="s">
        <v>301</v>
      </c>
    </row>
    <row r="167" spans="3:27" ht="31.5">
      <c r="C167" s="82">
        <f t="shared" si="63"/>
        <v>158</v>
      </c>
      <c r="D167" s="83" t="s">
        <v>45</v>
      </c>
      <c r="E167" s="83" t="s">
        <v>7</v>
      </c>
      <c r="F167" s="84">
        <v>1</v>
      </c>
      <c r="G167" s="29"/>
      <c r="H167" s="29"/>
      <c r="I167" s="29"/>
      <c r="J167" s="29"/>
      <c r="K167" s="29">
        <v>595000</v>
      </c>
      <c r="L167" s="29">
        <f t="shared" si="64"/>
        <v>625345</v>
      </c>
      <c r="M167" s="29">
        <v>590000</v>
      </c>
      <c r="N167" s="29">
        <f t="shared" si="65"/>
        <v>620090</v>
      </c>
      <c r="O167" s="29">
        <f t="shared" si="49"/>
        <v>702100</v>
      </c>
      <c r="P167" s="29">
        <f t="shared" si="66"/>
        <v>737907.1</v>
      </c>
      <c r="Q167" s="29">
        <v>814108.75</v>
      </c>
      <c r="R167" s="98">
        <v>837908.75</v>
      </c>
      <c r="S167" s="98">
        <v>837908.75</v>
      </c>
      <c r="T167" s="47">
        <f t="shared" si="57"/>
        <v>776007.92500000005</v>
      </c>
      <c r="U167" s="47">
        <f t="shared" si="58"/>
        <v>745544.72499999998</v>
      </c>
      <c r="V167" s="47">
        <f t="shared" si="59"/>
        <v>101988.67288394779</v>
      </c>
      <c r="W167" s="12">
        <f t="shared" si="60"/>
        <v>0.13679752463401548</v>
      </c>
      <c r="X167" s="30">
        <f t="shared" si="54"/>
        <v>626508.40336134459</v>
      </c>
      <c r="Y167" s="30">
        <f t="shared" si="61"/>
        <v>119036.59663865548</v>
      </c>
      <c r="Z167" s="51">
        <f t="shared" si="62"/>
        <v>745545</v>
      </c>
      <c r="AA167" s="14" t="s">
        <v>300</v>
      </c>
    </row>
    <row r="168" spans="3:27" ht="31.5">
      <c r="C168" s="82">
        <f t="shared" si="63"/>
        <v>159</v>
      </c>
      <c r="D168" s="83" t="s">
        <v>46</v>
      </c>
      <c r="E168" s="83" t="s">
        <v>7</v>
      </c>
      <c r="F168" s="84">
        <v>1</v>
      </c>
      <c r="G168" s="29"/>
      <c r="H168" s="29"/>
      <c r="I168" s="29"/>
      <c r="J168" s="29"/>
      <c r="K168" s="29">
        <v>535500</v>
      </c>
      <c r="L168" s="29">
        <f t="shared" si="64"/>
        <v>562810.5</v>
      </c>
      <c r="M168" s="29">
        <v>530000</v>
      </c>
      <c r="N168" s="29">
        <f t="shared" si="65"/>
        <v>557030</v>
      </c>
      <c r="O168" s="29">
        <f t="shared" si="49"/>
        <v>630700</v>
      </c>
      <c r="P168" s="29">
        <f t="shared" si="66"/>
        <v>662865.69999999995</v>
      </c>
      <c r="Q168" s="29">
        <v>731701.25</v>
      </c>
      <c r="R168" s="98">
        <v>767401.25</v>
      </c>
      <c r="S168" s="98">
        <v>767401.25</v>
      </c>
      <c r="T168" s="47">
        <f t="shared" si="57"/>
        <v>697283.47499999998</v>
      </c>
      <c r="U168" s="47">
        <f t="shared" si="58"/>
        <v>674868.32500000007</v>
      </c>
      <c r="V168" s="47">
        <f t="shared" si="59"/>
        <v>96893.297778116466</v>
      </c>
      <c r="W168" s="12">
        <f t="shared" si="60"/>
        <v>0.14357363383163146</v>
      </c>
      <c r="X168" s="30">
        <f t="shared" si="54"/>
        <v>567116.80672268907</v>
      </c>
      <c r="Y168" s="30">
        <f t="shared" si="61"/>
        <v>107752.19327731093</v>
      </c>
      <c r="Z168" s="51">
        <f t="shared" si="62"/>
        <v>674869</v>
      </c>
      <c r="AA168" s="14" t="s">
        <v>300</v>
      </c>
    </row>
    <row r="169" spans="3:27" ht="31.5">
      <c r="C169" s="82">
        <f t="shared" si="63"/>
        <v>160</v>
      </c>
      <c r="D169" s="83" t="s">
        <v>47</v>
      </c>
      <c r="E169" s="83" t="s">
        <v>7</v>
      </c>
      <c r="F169" s="84">
        <v>1</v>
      </c>
      <c r="G169" s="29"/>
      <c r="H169" s="29"/>
      <c r="I169" s="29"/>
      <c r="J169" s="29"/>
      <c r="K169" s="29">
        <v>297500</v>
      </c>
      <c r="L169" s="29">
        <f t="shared" si="64"/>
        <v>312672.5</v>
      </c>
      <c r="M169" s="29">
        <v>292000</v>
      </c>
      <c r="N169" s="29">
        <f t="shared" si="65"/>
        <v>306892</v>
      </c>
      <c r="O169" s="29">
        <f t="shared" si="49"/>
        <v>347480</v>
      </c>
      <c r="P169" s="29">
        <f t="shared" si="66"/>
        <v>365201.48</v>
      </c>
      <c r="Q169" s="29">
        <v>404153.75</v>
      </c>
      <c r="R169" s="98">
        <v>451753.75</v>
      </c>
      <c r="S169" s="98">
        <v>451753.75</v>
      </c>
      <c r="T169" s="47">
        <f t="shared" si="57"/>
        <v>384677.61499999999</v>
      </c>
      <c r="U169" s="47">
        <f t="shared" si="58"/>
        <v>382071.20500000002</v>
      </c>
      <c r="V169" s="47">
        <f t="shared" si="59"/>
        <v>64732.733127399806</v>
      </c>
      <c r="W169" s="12">
        <f t="shared" si="60"/>
        <v>0.1694258354994321</v>
      </c>
      <c r="X169" s="30">
        <f t="shared" si="54"/>
        <v>323258.82352941181</v>
      </c>
      <c r="Y169" s="30">
        <f t="shared" si="61"/>
        <v>61419.176470588245</v>
      </c>
      <c r="Z169" s="51">
        <f t="shared" si="62"/>
        <v>384678</v>
      </c>
      <c r="AA169" s="14" t="s">
        <v>301</v>
      </c>
    </row>
    <row r="170" spans="3:27" ht="31.5">
      <c r="C170" s="82">
        <f t="shared" si="63"/>
        <v>161</v>
      </c>
      <c r="D170" s="83" t="s">
        <v>48</v>
      </c>
      <c r="E170" s="83" t="s">
        <v>7</v>
      </c>
      <c r="F170" s="84">
        <v>1</v>
      </c>
      <c r="G170" s="29"/>
      <c r="H170" s="29"/>
      <c r="I170" s="29"/>
      <c r="J170" s="29"/>
      <c r="K170" s="29">
        <v>416500</v>
      </c>
      <c r="L170" s="29">
        <f t="shared" si="64"/>
        <v>437741.5</v>
      </c>
      <c r="M170" s="29">
        <v>411000</v>
      </c>
      <c r="N170" s="29">
        <f t="shared" si="65"/>
        <v>431961</v>
      </c>
      <c r="O170" s="29">
        <f t="shared" si="49"/>
        <v>489090</v>
      </c>
      <c r="P170" s="29">
        <f t="shared" si="66"/>
        <v>514033.59</v>
      </c>
      <c r="Q170" s="29">
        <v>567927.5</v>
      </c>
      <c r="R170" s="98">
        <v>603627.5</v>
      </c>
      <c r="S170" s="98">
        <v>603627.5</v>
      </c>
      <c r="T170" s="47">
        <f t="shared" si="57"/>
        <v>540980.54500000004</v>
      </c>
      <c r="U170" s="47">
        <f t="shared" si="58"/>
        <v>526486.43166666664</v>
      </c>
      <c r="V170" s="47">
        <f t="shared" si="59"/>
        <v>78210.797701711475</v>
      </c>
      <c r="W170" s="12">
        <f t="shared" si="60"/>
        <v>0.14855235196493902</v>
      </c>
      <c r="X170" s="30">
        <f t="shared" si="54"/>
        <v>442426.05042016809</v>
      </c>
      <c r="Y170" s="30">
        <f t="shared" si="61"/>
        <v>84060.94957983194</v>
      </c>
      <c r="Z170" s="51">
        <f t="shared" si="62"/>
        <v>526487</v>
      </c>
      <c r="AA170" s="14" t="s">
        <v>300</v>
      </c>
    </row>
    <row r="171" spans="3:27" ht="31.5">
      <c r="C171" s="82">
        <f t="shared" si="63"/>
        <v>162</v>
      </c>
      <c r="D171" s="83" t="s">
        <v>49</v>
      </c>
      <c r="E171" s="83" t="s">
        <v>7</v>
      </c>
      <c r="F171" s="84">
        <v>1</v>
      </c>
      <c r="G171" s="29"/>
      <c r="H171" s="29"/>
      <c r="I171" s="29"/>
      <c r="J171" s="29"/>
      <c r="K171" s="29">
        <v>595000</v>
      </c>
      <c r="L171" s="29">
        <f t="shared" si="64"/>
        <v>625345</v>
      </c>
      <c r="M171" s="29">
        <v>590000</v>
      </c>
      <c r="N171" s="29">
        <f t="shared" si="65"/>
        <v>620090</v>
      </c>
      <c r="O171" s="29">
        <f t="shared" si="49"/>
        <v>702100</v>
      </c>
      <c r="P171" s="29">
        <f t="shared" si="66"/>
        <v>737907.1</v>
      </c>
      <c r="Q171" s="29">
        <v>814108.75</v>
      </c>
      <c r="R171" s="98">
        <v>873608.75</v>
      </c>
      <c r="S171" s="98">
        <v>873608.75</v>
      </c>
      <c r="T171" s="47">
        <f t="shared" si="57"/>
        <v>776007.92500000005</v>
      </c>
      <c r="U171" s="47">
        <f t="shared" si="58"/>
        <v>757444.72499999998</v>
      </c>
      <c r="V171" s="47">
        <f t="shared" si="59"/>
        <v>115669.6587296293</v>
      </c>
      <c r="W171" s="12">
        <f t="shared" si="60"/>
        <v>0.15271036276558569</v>
      </c>
      <c r="X171" s="30">
        <f t="shared" si="54"/>
        <v>652107.56302521017</v>
      </c>
      <c r="Y171" s="30">
        <f t="shared" si="61"/>
        <v>123900.43697478993</v>
      </c>
      <c r="Z171" s="51">
        <f t="shared" si="62"/>
        <v>776008</v>
      </c>
      <c r="AA171" s="14" t="s">
        <v>300</v>
      </c>
    </row>
    <row r="172" spans="3:27" ht="31.5">
      <c r="C172" s="82">
        <f t="shared" si="63"/>
        <v>163</v>
      </c>
      <c r="D172" s="83" t="s">
        <v>50</v>
      </c>
      <c r="E172" s="83" t="s">
        <v>7</v>
      </c>
      <c r="F172" s="84">
        <v>1</v>
      </c>
      <c r="G172" s="29"/>
      <c r="H172" s="29"/>
      <c r="I172" s="29"/>
      <c r="J172" s="29"/>
      <c r="K172" s="29">
        <v>142800</v>
      </c>
      <c r="L172" s="29">
        <f t="shared" si="64"/>
        <v>150082.79999999999</v>
      </c>
      <c r="M172" s="29">
        <v>140000</v>
      </c>
      <c r="N172" s="29">
        <f t="shared" si="65"/>
        <v>147140</v>
      </c>
      <c r="O172" s="29">
        <f t="shared" si="49"/>
        <v>166600</v>
      </c>
      <c r="P172" s="29">
        <f t="shared" si="66"/>
        <v>175096.6</v>
      </c>
      <c r="Q172" s="29">
        <v>193821.25</v>
      </c>
      <c r="R172" s="98">
        <v>229521.25</v>
      </c>
      <c r="S172" s="98">
        <v>229521.25</v>
      </c>
      <c r="T172" s="47">
        <f t="shared" si="57"/>
        <v>184458.92499999999</v>
      </c>
      <c r="U172" s="47">
        <f t="shared" si="58"/>
        <v>187530.52499999999</v>
      </c>
      <c r="V172" s="47">
        <f t="shared" si="59"/>
        <v>36754.167930817799</v>
      </c>
      <c r="W172" s="12">
        <f t="shared" si="60"/>
        <v>0.19599032173998232</v>
      </c>
      <c r="X172" s="30">
        <f t="shared" si="54"/>
        <v>155007.56302521008</v>
      </c>
      <c r="Y172" s="30">
        <f t="shared" si="61"/>
        <v>29451.436974789915</v>
      </c>
      <c r="Z172" s="51">
        <f t="shared" si="62"/>
        <v>184459</v>
      </c>
      <c r="AA172" s="14" t="s">
        <v>301</v>
      </c>
    </row>
    <row r="173" spans="3:27" ht="31.5">
      <c r="C173" s="82">
        <f t="shared" si="63"/>
        <v>164</v>
      </c>
      <c r="D173" s="83" t="s">
        <v>108</v>
      </c>
      <c r="E173" s="83" t="s">
        <v>7</v>
      </c>
      <c r="F173" s="84">
        <v>1</v>
      </c>
      <c r="G173" s="29"/>
      <c r="H173" s="29"/>
      <c r="I173" s="29"/>
      <c r="J173" s="29"/>
      <c r="K173" s="29">
        <v>1071000</v>
      </c>
      <c r="L173" s="29">
        <f t="shared" si="64"/>
        <v>1125621</v>
      </c>
      <c r="M173" s="29">
        <v>1066000</v>
      </c>
      <c r="N173" s="29">
        <f t="shared" si="65"/>
        <v>1120366</v>
      </c>
      <c r="O173" s="29">
        <f t="shared" si="49"/>
        <v>1268540</v>
      </c>
      <c r="P173" s="29">
        <f t="shared" si="66"/>
        <v>1333235.54</v>
      </c>
      <c r="Q173" s="29">
        <v>1469055</v>
      </c>
      <c r="R173" s="98">
        <v>1492855</v>
      </c>
      <c r="S173" s="98">
        <v>1492855</v>
      </c>
      <c r="T173" s="47">
        <f t="shared" si="57"/>
        <v>1401145.27</v>
      </c>
      <c r="U173" s="47">
        <f t="shared" si="58"/>
        <v>1338997.9233333333</v>
      </c>
      <c r="V173" s="47">
        <f t="shared" si="59"/>
        <v>177550.93784332246</v>
      </c>
      <c r="W173" s="12">
        <f t="shared" si="60"/>
        <v>0.13259986049965106</v>
      </c>
      <c r="X173" s="30">
        <f t="shared" si="54"/>
        <v>1125208.4033613445</v>
      </c>
      <c r="Y173" s="30">
        <f t="shared" si="61"/>
        <v>213789.59663865546</v>
      </c>
      <c r="Z173" s="51">
        <f t="shared" si="62"/>
        <v>1338998</v>
      </c>
      <c r="AA173" s="14" t="s">
        <v>300</v>
      </c>
    </row>
    <row r="174" spans="3:27" ht="31.5">
      <c r="C174" s="82">
        <f t="shared" si="63"/>
        <v>165</v>
      </c>
      <c r="D174" s="83" t="s">
        <v>52</v>
      </c>
      <c r="E174" s="83" t="s">
        <v>7</v>
      </c>
      <c r="F174" s="84">
        <v>1</v>
      </c>
      <c r="G174" s="29"/>
      <c r="H174" s="29"/>
      <c r="I174" s="29"/>
      <c r="J174" s="29"/>
      <c r="K174" s="29">
        <v>238000</v>
      </c>
      <c r="L174" s="29">
        <f t="shared" si="64"/>
        <v>250138</v>
      </c>
      <c r="M174" s="29">
        <v>233000</v>
      </c>
      <c r="N174" s="29">
        <f t="shared" si="65"/>
        <v>244883</v>
      </c>
      <c r="O174" s="29">
        <f t="shared" si="49"/>
        <v>277270</v>
      </c>
      <c r="P174" s="29">
        <f t="shared" si="66"/>
        <v>291410.77</v>
      </c>
      <c r="Q174" s="29">
        <v>322787.5</v>
      </c>
      <c r="R174" s="98">
        <v>370387.5</v>
      </c>
      <c r="S174" s="98">
        <v>370387.5</v>
      </c>
      <c r="T174" s="47">
        <f t="shared" si="57"/>
        <v>307099.13500000001</v>
      </c>
      <c r="U174" s="47">
        <f t="shared" si="58"/>
        <v>308332.37833333336</v>
      </c>
      <c r="V174" s="47">
        <f t="shared" si="59"/>
        <v>55873.744999962415</v>
      </c>
      <c r="W174" s="12">
        <f t="shared" si="60"/>
        <v>0.18121270721545232</v>
      </c>
      <c r="X174" s="30">
        <f t="shared" si="54"/>
        <v>258067.22689075631</v>
      </c>
      <c r="Y174" s="30">
        <f t="shared" si="61"/>
        <v>49032.773109243702</v>
      </c>
      <c r="Z174" s="51">
        <f t="shared" si="62"/>
        <v>307100</v>
      </c>
      <c r="AA174" s="14" t="s">
        <v>301</v>
      </c>
    </row>
    <row r="175" spans="3:27" ht="31.5">
      <c r="C175" s="82">
        <f t="shared" si="63"/>
        <v>166</v>
      </c>
      <c r="D175" s="83" t="s">
        <v>53</v>
      </c>
      <c r="E175" s="83" t="s">
        <v>7</v>
      </c>
      <c r="F175" s="84">
        <v>1</v>
      </c>
      <c r="G175" s="29"/>
      <c r="H175" s="29"/>
      <c r="I175" s="29"/>
      <c r="J175" s="29"/>
      <c r="K175" s="29">
        <v>476000</v>
      </c>
      <c r="L175" s="29">
        <f t="shared" si="64"/>
        <v>500276</v>
      </c>
      <c r="M175" s="29">
        <v>471000</v>
      </c>
      <c r="N175" s="29">
        <f t="shared" si="65"/>
        <v>495021</v>
      </c>
      <c r="O175" s="29">
        <f t="shared" si="49"/>
        <v>560490</v>
      </c>
      <c r="P175" s="29">
        <f t="shared" si="66"/>
        <v>589074.99</v>
      </c>
      <c r="Q175" s="29">
        <v>650335</v>
      </c>
      <c r="R175" s="98">
        <v>709835</v>
      </c>
      <c r="S175" s="98">
        <v>709835</v>
      </c>
      <c r="T175" s="47">
        <f t="shared" si="57"/>
        <v>619704.995</v>
      </c>
      <c r="U175" s="47">
        <f t="shared" si="58"/>
        <v>609062.83166666667</v>
      </c>
      <c r="V175" s="47">
        <f t="shared" si="59"/>
        <v>97214.278404553144</v>
      </c>
      <c r="W175" s="12">
        <f t="shared" si="60"/>
        <v>0.15961288942641871</v>
      </c>
      <c r="X175" s="30">
        <f t="shared" si="54"/>
        <v>520760.50420168071</v>
      </c>
      <c r="Y175" s="30">
        <f t="shared" si="61"/>
        <v>98944.495798319331</v>
      </c>
      <c r="Z175" s="51">
        <f t="shared" si="62"/>
        <v>619705</v>
      </c>
      <c r="AA175" s="14" t="s">
        <v>301</v>
      </c>
    </row>
    <row r="176" spans="3:27" ht="31.5">
      <c r="C176" s="82">
        <f t="shared" si="63"/>
        <v>167</v>
      </c>
      <c r="D176" s="83" t="s">
        <v>54</v>
      </c>
      <c r="E176" s="83" t="s">
        <v>7</v>
      </c>
      <c r="F176" s="84">
        <v>1</v>
      </c>
      <c r="G176" s="29"/>
      <c r="H176" s="29"/>
      <c r="I176" s="29"/>
      <c r="J176" s="29"/>
      <c r="K176" s="29">
        <v>273700</v>
      </c>
      <c r="L176" s="29">
        <f t="shared" si="64"/>
        <v>287658.7</v>
      </c>
      <c r="M176" s="29">
        <v>268000</v>
      </c>
      <c r="N176" s="29">
        <f t="shared" si="65"/>
        <v>281668</v>
      </c>
      <c r="O176" s="29">
        <f t="shared" si="49"/>
        <v>318920</v>
      </c>
      <c r="P176" s="29">
        <f t="shared" si="66"/>
        <v>335184.92</v>
      </c>
      <c r="Q176" s="29">
        <v>371280</v>
      </c>
      <c r="R176" s="98">
        <v>418880</v>
      </c>
      <c r="S176" s="98">
        <v>418880</v>
      </c>
      <c r="T176" s="47">
        <f t="shared" si="57"/>
        <v>353232.45999999996</v>
      </c>
      <c r="U176" s="47">
        <f t="shared" si="58"/>
        <v>352258.60333333333</v>
      </c>
      <c r="V176" s="47">
        <f t="shared" si="59"/>
        <v>61133.175888370642</v>
      </c>
      <c r="W176" s="12">
        <f t="shared" si="60"/>
        <v>0.17354629612984038</v>
      </c>
      <c r="X176" s="30">
        <f t="shared" si="54"/>
        <v>296834.45378151262</v>
      </c>
      <c r="Y176" s="30">
        <f t="shared" si="61"/>
        <v>56398.546218487398</v>
      </c>
      <c r="Z176" s="51">
        <f t="shared" si="62"/>
        <v>353233</v>
      </c>
      <c r="AA176" s="14" t="s">
        <v>301</v>
      </c>
    </row>
    <row r="177" spans="3:27">
      <c r="C177" s="180" t="s">
        <v>109</v>
      </c>
      <c r="D177" s="180"/>
      <c r="E177" s="86"/>
      <c r="F177" s="87"/>
      <c r="G177" s="31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98"/>
      <c r="S177" s="98"/>
      <c r="T177" s="47"/>
      <c r="U177" s="47"/>
      <c r="V177" s="47"/>
      <c r="W177" s="12"/>
      <c r="X177" s="30"/>
      <c r="Y177" s="30"/>
      <c r="Z177" s="51"/>
      <c r="AA177" s="14"/>
    </row>
    <row r="178" spans="3:27" ht="31.5">
      <c r="C178" s="82">
        <f>+C176+1</f>
        <v>168</v>
      </c>
      <c r="D178" s="83" t="s">
        <v>110</v>
      </c>
      <c r="E178" s="83" t="s">
        <v>7</v>
      </c>
      <c r="F178" s="84">
        <v>1</v>
      </c>
      <c r="G178" s="29"/>
      <c r="H178" s="29"/>
      <c r="I178" s="29"/>
      <c r="J178" s="29"/>
      <c r="K178" s="29">
        <v>975800</v>
      </c>
      <c r="L178" s="29">
        <f t="shared" si="64"/>
        <v>1025565.8</v>
      </c>
      <c r="M178" s="29">
        <v>970000</v>
      </c>
      <c r="N178" s="29">
        <f t="shared" si="65"/>
        <v>1019470</v>
      </c>
      <c r="O178" s="29">
        <f t="shared" ref="O178:O220" si="67">M178*1.19</f>
        <v>1154300</v>
      </c>
      <c r="P178" s="29">
        <f t="shared" si="66"/>
        <v>1213169.3</v>
      </c>
      <c r="Q178" s="29">
        <v>1337262.5</v>
      </c>
      <c r="R178" s="98">
        <v>1384862.5</v>
      </c>
      <c r="S178" s="98">
        <v>1384862.5</v>
      </c>
      <c r="T178" s="47">
        <f t="shared" ref="T178" si="68">MEDIAN(H178,J178,L178,N178,P178,Q178,R178,S178)</f>
        <v>1275215.8999999999</v>
      </c>
      <c r="U178" s="47">
        <f t="shared" ref="U178" si="69">AVERAGE(H178,J178,L178,N178,P178,Q178,R178,S178)</f>
        <v>1227532.0999999999</v>
      </c>
      <c r="V178" s="47">
        <f t="shared" ref="V178" si="70">STDEV(H178,J178,L178,N178,P178,Q178,R178,S178)</f>
        <v>170782.30823385768</v>
      </c>
      <c r="W178" s="12">
        <f t="shared" ref="W178" si="71">V178/U178</f>
        <v>0.13912655174871411</v>
      </c>
      <c r="X178" s="30">
        <f t="shared" ref="X178:X220" si="72">Z178/1.19</f>
        <v>1031540.3361344538</v>
      </c>
      <c r="Y178" s="30">
        <f t="shared" ref="Y178" si="73">+X178*19%</f>
        <v>195992.66386554623</v>
      </c>
      <c r="Z178" s="51">
        <f t="shared" ref="Z178" si="74">ROUNDUP(IF(W178&lt;15%,U178,T178),0)</f>
        <v>1227533</v>
      </c>
      <c r="AA178" s="14" t="s">
        <v>300</v>
      </c>
    </row>
    <row r="179" spans="3:27" ht="31.5">
      <c r="C179" s="82">
        <f>+C178+1</f>
        <v>169</v>
      </c>
      <c r="D179" s="83" t="s">
        <v>57</v>
      </c>
      <c r="E179" s="83" t="s">
        <v>7</v>
      </c>
      <c r="F179" s="84">
        <v>1</v>
      </c>
      <c r="G179" s="29"/>
      <c r="H179" s="29"/>
      <c r="I179" s="29"/>
      <c r="J179" s="29"/>
      <c r="K179" s="29">
        <v>1428000</v>
      </c>
      <c r="L179" s="29">
        <f t="shared" si="64"/>
        <v>1500828</v>
      </c>
      <c r="M179" s="29">
        <v>1423000</v>
      </c>
      <c r="N179" s="29">
        <f t="shared" si="65"/>
        <v>1495573</v>
      </c>
      <c r="O179" s="29">
        <f t="shared" si="67"/>
        <v>1693370</v>
      </c>
      <c r="P179" s="29">
        <f t="shared" si="66"/>
        <v>1779731.87</v>
      </c>
      <c r="Q179" s="29">
        <v>1960376.25</v>
      </c>
      <c r="R179" s="98">
        <v>2019876.25</v>
      </c>
      <c r="S179" s="98">
        <v>2019876.25</v>
      </c>
      <c r="T179" s="47">
        <f t="shared" ref="T179:T220" si="75">MEDIAN(H179,J179,L179,N179,P179,Q179,R179,S179)</f>
        <v>1870054.06</v>
      </c>
      <c r="U179" s="47">
        <f t="shared" ref="U179:U220" si="76">AVERAGE(H179,J179,L179,N179,P179,Q179,R179,S179)</f>
        <v>1796043.6033333335</v>
      </c>
      <c r="V179" s="47">
        <f t="shared" ref="V179:V220" si="77">STDEV(H179,J179,L179,N179,P179,Q179,R179,S179)</f>
        <v>246944.62324633636</v>
      </c>
      <c r="W179" s="12">
        <f t="shared" ref="W179:W220" si="78">V179/U179</f>
        <v>0.13749366818713316</v>
      </c>
      <c r="X179" s="30">
        <f t="shared" si="72"/>
        <v>1509280.6722689075</v>
      </c>
      <c r="Y179" s="30">
        <f t="shared" ref="Y179:Y220" si="79">+X179*19%</f>
        <v>286763.32773109246</v>
      </c>
      <c r="Z179" s="51">
        <f t="shared" ref="Z179:Z220" si="80">ROUNDUP(IF(W179&lt;15%,U179,T179),0)</f>
        <v>1796044</v>
      </c>
      <c r="AA179" s="14" t="s">
        <v>300</v>
      </c>
    </row>
    <row r="180" spans="3:27" ht="31.5">
      <c r="C180" s="82">
        <f t="shared" ref="C180:C220" si="81">+C179+1</f>
        <v>170</v>
      </c>
      <c r="D180" s="88" t="s">
        <v>58</v>
      </c>
      <c r="E180" s="88" t="s">
        <v>7</v>
      </c>
      <c r="F180" s="84">
        <v>1</v>
      </c>
      <c r="G180" s="29"/>
      <c r="H180" s="29"/>
      <c r="I180" s="29"/>
      <c r="J180" s="29"/>
      <c r="K180" s="29">
        <v>238000</v>
      </c>
      <c r="L180" s="29">
        <f t="shared" si="64"/>
        <v>250138</v>
      </c>
      <c r="M180" s="29">
        <v>232000</v>
      </c>
      <c r="N180" s="29">
        <f t="shared" si="65"/>
        <v>243832</v>
      </c>
      <c r="O180" s="29">
        <f t="shared" si="67"/>
        <v>276080</v>
      </c>
      <c r="P180" s="29">
        <f t="shared" si="66"/>
        <v>290160.08</v>
      </c>
      <c r="Q180" s="29">
        <v>321895</v>
      </c>
      <c r="R180" s="98">
        <v>381395</v>
      </c>
      <c r="S180" s="98">
        <v>381395</v>
      </c>
      <c r="T180" s="47">
        <f t="shared" si="75"/>
        <v>306027.54000000004</v>
      </c>
      <c r="U180" s="47">
        <f t="shared" si="76"/>
        <v>311469.18</v>
      </c>
      <c r="V180" s="47">
        <f t="shared" si="77"/>
        <v>61120.07498256518</v>
      </c>
      <c r="W180" s="12">
        <f t="shared" si="78"/>
        <v>0.19623153399179072</v>
      </c>
      <c r="X180" s="30">
        <f t="shared" si="72"/>
        <v>257166.38655462186</v>
      </c>
      <c r="Y180" s="30">
        <f t="shared" si="79"/>
        <v>48861.613445378156</v>
      </c>
      <c r="Z180" s="51">
        <f t="shared" si="80"/>
        <v>306028</v>
      </c>
      <c r="AA180" s="14" t="s">
        <v>301</v>
      </c>
    </row>
    <row r="181" spans="3:27" ht="31.5">
      <c r="C181" s="82">
        <f t="shared" si="81"/>
        <v>171</v>
      </c>
      <c r="D181" s="88" t="s">
        <v>59</v>
      </c>
      <c r="E181" s="88" t="s">
        <v>7</v>
      </c>
      <c r="F181" s="84">
        <v>1</v>
      </c>
      <c r="G181" s="29"/>
      <c r="H181" s="29"/>
      <c r="I181" s="29"/>
      <c r="J181" s="29"/>
      <c r="K181" s="29">
        <v>380800</v>
      </c>
      <c r="L181" s="29">
        <f t="shared" si="64"/>
        <v>400220.8</v>
      </c>
      <c r="M181" s="29">
        <v>375000</v>
      </c>
      <c r="N181" s="29">
        <f t="shared" si="65"/>
        <v>394125</v>
      </c>
      <c r="O181" s="29">
        <f t="shared" si="67"/>
        <v>446250</v>
      </c>
      <c r="P181" s="29">
        <f t="shared" si="66"/>
        <v>469008.75</v>
      </c>
      <c r="Q181" s="29">
        <v>518542.5</v>
      </c>
      <c r="R181" s="98">
        <v>566142.5</v>
      </c>
      <c r="S181" s="98">
        <v>566142.5</v>
      </c>
      <c r="T181" s="47">
        <f t="shared" si="75"/>
        <v>493775.625</v>
      </c>
      <c r="U181" s="47">
        <f t="shared" si="76"/>
        <v>485697.0083333333</v>
      </c>
      <c r="V181" s="47">
        <f t="shared" si="77"/>
        <v>77449.200705045936</v>
      </c>
      <c r="W181" s="12">
        <f t="shared" si="78"/>
        <v>0.15945990890660919</v>
      </c>
      <c r="X181" s="30">
        <f t="shared" si="72"/>
        <v>414937.81512605044</v>
      </c>
      <c r="Y181" s="30">
        <f t="shared" si="79"/>
        <v>78838.184873949591</v>
      </c>
      <c r="Z181" s="51">
        <f t="shared" si="80"/>
        <v>493776</v>
      </c>
      <c r="AA181" s="14" t="s">
        <v>301</v>
      </c>
    </row>
    <row r="182" spans="3:27" ht="31.5">
      <c r="C182" s="82">
        <f t="shared" si="81"/>
        <v>172</v>
      </c>
      <c r="D182" s="88" t="s">
        <v>60</v>
      </c>
      <c r="E182" s="88" t="s">
        <v>7</v>
      </c>
      <c r="F182" s="84">
        <v>1</v>
      </c>
      <c r="G182" s="29"/>
      <c r="H182" s="29"/>
      <c r="I182" s="29"/>
      <c r="J182" s="29"/>
      <c r="K182" s="29">
        <v>1963500</v>
      </c>
      <c r="L182" s="29">
        <f t="shared" si="64"/>
        <v>2063638.5</v>
      </c>
      <c r="M182" s="29">
        <v>1960000</v>
      </c>
      <c r="N182" s="29">
        <f t="shared" si="65"/>
        <v>2059960</v>
      </c>
      <c r="O182" s="29">
        <f t="shared" si="67"/>
        <v>2332400</v>
      </c>
      <c r="P182" s="29">
        <f t="shared" si="66"/>
        <v>2451352.4</v>
      </c>
      <c r="Q182" s="29">
        <v>2698622.5</v>
      </c>
      <c r="R182" s="98">
        <v>2746222.5</v>
      </c>
      <c r="S182" s="98">
        <v>2746222.5</v>
      </c>
      <c r="T182" s="47">
        <f t="shared" si="75"/>
        <v>2574987.4500000002</v>
      </c>
      <c r="U182" s="47">
        <f t="shared" si="76"/>
        <v>2461003.0666666669</v>
      </c>
      <c r="V182" s="47">
        <f t="shared" si="77"/>
        <v>328021.49957901484</v>
      </c>
      <c r="W182" s="12">
        <f t="shared" si="78"/>
        <v>0.13328772483949289</v>
      </c>
      <c r="X182" s="30">
        <f t="shared" si="72"/>
        <v>2068070.5882352942</v>
      </c>
      <c r="Y182" s="30">
        <f t="shared" si="79"/>
        <v>392933.4117647059</v>
      </c>
      <c r="Z182" s="51">
        <f t="shared" si="80"/>
        <v>2461004</v>
      </c>
      <c r="AA182" s="14" t="s">
        <v>300</v>
      </c>
    </row>
    <row r="183" spans="3:27" ht="31.5">
      <c r="C183" s="82">
        <f t="shared" si="81"/>
        <v>173</v>
      </c>
      <c r="D183" s="88" t="s">
        <v>62</v>
      </c>
      <c r="E183" s="88" t="s">
        <v>7</v>
      </c>
      <c r="F183" s="84">
        <v>1</v>
      </c>
      <c r="G183" s="29"/>
      <c r="H183" s="29"/>
      <c r="I183" s="29"/>
      <c r="J183" s="29"/>
      <c r="K183" s="29">
        <v>297500</v>
      </c>
      <c r="L183" s="29">
        <f t="shared" si="64"/>
        <v>312672.5</v>
      </c>
      <c r="M183" s="29">
        <v>292500</v>
      </c>
      <c r="N183" s="29">
        <f t="shared" si="65"/>
        <v>307417.5</v>
      </c>
      <c r="O183" s="29">
        <f t="shared" si="67"/>
        <v>348075</v>
      </c>
      <c r="P183" s="29">
        <f t="shared" si="66"/>
        <v>365826.82500000001</v>
      </c>
      <c r="Q183" s="29">
        <v>404600</v>
      </c>
      <c r="R183" s="98">
        <v>440300</v>
      </c>
      <c r="S183" s="98">
        <v>440300</v>
      </c>
      <c r="T183" s="47">
        <f t="shared" si="75"/>
        <v>385213.41249999998</v>
      </c>
      <c r="U183" s="47">
        <f t="shared" si="76"/>
        <v>378519.47083333338</v>
      </c>
      <c r="V183" s="47">
        <f t="shared" si="77"/>
        <v>59776.715621386211</v>
      </c>
      <c r="W183" s="12">
        <f t="shared" si="78"/>
        <v>0.15792243260243435</v>
      </c>
      <c r="X183" s="30">
        <f t="shared" si="72"/>
        <v>323709.24369747902</v>
      </c>
      <c r="Y183" s="30">
        <f t="shared" si="79"/>
        <v>61504.756302521011</v>
      </c>
      <c r="Z183" s="51">
        <f t="shared" si="80"/>
        <v>385214</v>
      </c>
      <c r="AA183" s="14" t="s">
        <v>301</v>
      </c>
    </row>
    <row r="184" spans="3:27" ht="31.5">
      <c r="C184" s="82">
        <f t="shared" si="81"/>
        <v>174</v>
      </c>
      <c r="D184" s="88" t="s">
        <v>61</v>
      </c>
      <c r="E184" s="88" t="s">
        <v>7</v>
      </c>
      <c r="F184" s="84">
        <v>1</v>
      </c>
      <c r="G184" s="29"/>
      <c r="H184" s="29"/>
      <c r="I184" s="29"/>
      <c r="J184" s="29"/>
      <c r="K184" s="29">
        <v>511700</v>
      </c>
      <c r="L184" s="29">
        <f t="shared" si="64"/>
        <v>537796.69999999995</v>
      </c>
      <c r="M184" s="29">
        <v>506000</v>
      </c>
      <c r="N184" s="29">
        <f t="shared" si="65"/>
        <v>531806</v>
      </c>
      <c r="O184" s="29">
        <f t="shared" si="67"/>
        <v>602140</v>
      </c>
      <c r="P184" s="29">
        <f t="shared" si="66"/>
        <v>632849.14</v>
      </c>
      <c r="Q184" s="29">
        <v>698827.5</v>
      </c>
      <c r="R184" s="98">
        <v>734527.5</v>
      </c>
      <c r="S184" s="98">
        <v>734527.5</v>
      </c>
      <c r="T184" s="47">
        <f t="shared" si="75"/>
        <v>665838.32000000007</v>
      </c>
      <c r="U184" s="47">
        <f t="shared" si="76"/>
        <v>645055.72333333327</v>
      </c>
      <c r="V184" s="47">
        <f t="shared" si="77"/>
        <v>93145.907267942093</v>
      </c>
      <c r="W184" s="12">
        <f t="shared" si="78"/>
        <v>0.14439978423353797</v>
      </c>
      <c r="X184" s="30">
        <f t="shared" si="72"/>
        <v>542063.86554621847</v>
      </c>
      <c r="Y184" s="30">
        <f t="shared" si="79"/>
        <v>102992.13445378152</v>
      </c>
      <c r="Z184" s="51">
        <f t="shared" si="80"/>
        <v>645056</v>
      </c>
      <c r="AA184" s="14" t="s">
        <v>301</v>
      </c>
    </row>
    <row r="185" spans="3:27" ht="31.5">
      <c r="C185" s="82">
        <f t="shared" si="81"/>
        <v>175</v>
      </c>
      <c r="D185" s="88" t="s">
        <v>63</v>
      </c>
      <c r="E185" s="88" t="s">
        <v>7</v>
      </c>
      <c r="F185" s="84">
        <v>1</v>
      </c>
      <c r="G185" s="29"/>
      <c r="H185" s="29"/>
      <c r="I185" s="29"/>
      <c r="J185" s="29"/>
      <c r="K185" s="29">
        <v>380800</v>
      </c>
      <c r="L185" s="29">
        <f t="shared" si="64"/>
        <v>400220.8</v>
      </c>
      <c r="M185" s="29">
        <v>375000</v>
      </c>
      <c r="N185" s="29">
        <f t="shared" si="65"/>
        <v>394125</v>
      </c>
      <c r="O185" s="29">
        <f t="shared" si="67"/>
        <v>446250</v>
      </c>
      <c r="P185" s="29">
        <f t="shared" si="66"/>
        <v>469008.75</v>
      </c>
      <c r="Q185" s="29">
        <v>518542.5</v>
      </c>
      <c r="R185" s="98">
        <v>554242.5</v>
      </c>
      <c r="S185" s="98">
        <v>554242.5</v>
      </c>
      <c r="T185" s="47">
        <f t="shared" si="75"/>
        <v>493775.625</v>
      </c>
      <c r="U185" s="47">
        <f t="shared" si="76"/>
        <v>481730.34166666662</v>
      </c>
      <c r="V185" s="47">
        <f t="shared" si="77"/>
        <v>72596.833786677555</v>
      </c>
      <c r="W185" s="12">
        <f t="shared" si="78"/>
        <v>0.1507001480029484</v>
      </c>
      <c r="X185" s="30">
        <f t="shared" si="72"/>
        <v>414937.81512605044</v>
      </c>
      <c r="Y185" s="30">
        <f t="shared" si="79"/>
        <v>78838.184873949591</v>
      </c>
      <c r="Z185" s="51">
        <f t="shared" si="80"/>
        <v>493776</v>
      </c>
      <c r="AA185" s="14" t="s">
        <v>301</v>
      </c>
    </row>
    <row r="186" spans="3:27" ht="31.5">
      <c r="C186" s="82">
        <f t="shared" si="81"/>
        <v>176</v>
      </c>
      <c r="D186" s="88" t="s">
        <v>111</v>
      </c>
      <c r="E186" s="88" t="s">
        <v>7</v>
      </c>
      <c r="F186" s="84">
        <v>1</v>
      </c>
      <c r="G186" s="29"/>
      <c r="H186" s="29"/>
      <c r="I186" s="29"/>
      <c r="J186" s="29"/>
      <c r="K186" s="29">
        <v>1963500</v>
      </c>
      <c r="L186" s="29">
        <f t="shared" si="64"/>
        <v>2063638.5</v>
      </c>
      <c r="M186" s="29">
        <v>1960000</v>
      </c>
      <c r="N186" s="29">
        <f t="shared" si="65"/>
        <v>2059960</v>
      </c>
      <c r="O186" s="29">
        <f t="shared" si="67"/>
        <v>2332400</v>
      </c>
      <c r="P186" s="29">
        <f t="shared" si="66"/>
        <v>2451352.4</v>
      </c>
      <c r="Q186" s="29">
        <v>2698622.5</v>
      </c>
      <c r="R186" s="98">
        <v>2722422.5</v>
      </c>
      <c r="S186" s="98">
        <v>2722422.5</v>
      </c>
      <c r="T186" s="47">
        <f t="shared" si="75"/>
        <v>2574987.4500000002</v>
      </c>
      <c r="U186" s="47">
        <f t="shared" si="76"/>
        <v>2453069.7333333334</v>
      </c>
      <c r="V186" s="47">
        <f t="shared" si="77"/>
        <v>319872.75101525238</v>
      </c>
      <c r="W186" s="12">
        <f t="shared" si="78"/>
        <v>0.13039692539869055</v>
      </c>
      <c r="X186" s="30">
        <f t="shared" si="72"/>
        <v>2061403.3613445379</v>
      </c>
      <c r="Y186" s="30">
        <f t="shared" si="79"/>
        <v>391666.63865546219</v>
      </c>
      <c r="Z186" s="51">
        <f t="shared" si="80"/>
        <v>2453070</v>
      </c>
      <c r="AA186" s="14" t="s">
        <v>300</v>
      </c>
    </row>
    <row r="187" spans="3:27" ht="31.5">
      <c r="C187" s="82">
        <f t="shared" si="81"/>
        <v>177</v>
      </c>
      <c r="D187" s="88" t="s">
        <v>65</v>
      </c>
      <c r="E187" s="88" t="s">
        <v>7</v>
      </c>
      <c r="F187" s="84">
        <v>1</v>
      </c>
      <c r="G187" s="29"/>
      <c r="H187" s="29"/>
      <c r="I187" s="29"/>
      <c r="J187" s="29"/>
      <c r="K187" s="29">
        <v>2261000</v>
      </c>
      <c r="L187" s="29">
        <f t="shared" si="64"/>
        <v>2376311</v>
      </c>
      <c r="M187" s="29">
        <v>2256000</v>
      </c>
      <c r="N187" s="29">
        <f t="shared" si="65"/>
        <v>2371056</v>
      </c>
      <c r="O187" s="29">
        <f t="shared" si="67"/>
        <v>2684640</v>
      </c>
      <c r="P187" s="29">
        <f t="shared" si="66"/>
        <v>2821556.64</v>
      </c>
      <c r="Q187" s="29">
        <v>3106643.75</v>
      </c>
      <c r="R187" s="98">
        <v>3154243.75</v>
      </c>
      <c r="S187" s="98">
        <v>3154243.75</v>
      </c>
      <c r="T187" s="47">
        <f t="shared" si="75"/>
        <v>2964100.1950000003</v>
      </c>
      <c r="U187" s="47">
        <f t="shared" si="76"/>
        <v>2830675.8149999999</v>
      </c>
      <c r="V187" s="47">
        <f t="shared" si="77"/>
        <v>375055.09917125222</v>
      </c>
      <c r="W187" s="12">
        <f t="shared" si="78"/>
        <v>0.13249666287598258</v>
      </c>
      <c r="X187" s="30">
        <f t="shared" si="72"/>
        <v>2378719.3277310925</v>
      </c>
      <c r="Y187" s="30">
        <f t="shared" si="79"/>
        <v>451956.6722689076</v>
      </c>
      <c r="Z187" s="51">
        <f t="shared" si="80"/>
        <v>2830676</v>
      </c>
      <c r="AA187" s="14" t="s">
        <v>300</v>
      </c>
    </row>
    <row r="188" spans="3:27" ht="31.5">
      <c r="C188" s="82">
        <f t="shared" si="81"/>
        <v>178</v>
      </c>
      <c r="D188" s="88" t="s">
        <v>66</v>
      </c>
      <c r="E188" s="88" t="s">
        <v>7</v>
      </c>
      <c r="F188" s="84">
        <v>1</v>
      </c>
      <c r="G188" s="29"/>
      <c r="H188" s="29"/>
      <c r="I188" s="29"/>
      <c r="J188" s="29"/>
      <c r="K188" s="29">
        <v>1904000</v>
      </c>
      <c r="L188" s="29">
        <f t="shared" si="64"/>
        <v>2001104</v>
      </c>
      <c r="M188" s="29">
        <v>1900000</v>
      </c>
      <c r="N188" s="29">
        <f t="shared" si="65"/>
        <v>1996900</v>
      </c>
      <c r="O188" s="29">
        <f t="shared" si="67"/>
        <v>2261000</v>
      </c>
      <c r="P188" s="29">
        <f t="shared" si="66"/>
        <v>2376311</v>
      </c>
      <c r="Q188" s="29">
        <v>2616363.75</v>
      </c>
      <c r="R188" s="98">
        <v>2663963.75</v>
      </c>
      <c r="S188" s="98">
        <v>2663963.75</v>
      </c>
      <c r="T188" s="47">
        <f t="shared" si="75"/>
        <v>2496337.375</v>
      </c>
      <c r="U188" s="47">
        <f t="shared" si="76"/>
        <v>2386434.375</v>
      </c>
      <c r="V188" s="47">
        <f t="shared" si="77"/>
        <v>318506.40037190577</v>
      </c>
      <c r="W188" s="12">
        <f t="shared" si="78"/>
        <v>0.13346539243171343</v>
      </c>
      <c r="X188" s="30">
        <f t="shared" si="72"/>
        <v>2005407.5630252103</v>
      </c>
      <c r="Y188" s="30">
        <f t="shared" si="79"/>
        <v>381027.43697478995</v>
      </c>
      <c r="Z188" s="51">
        <f t="shared" si="80"/>
        <v>2386435</v>
      </c>
      <c r="AA188" s="14" t="s">
        <v>300</v>
      </c>
    </row>
    <row r="189" spans="3:27" ht="31.5">
      <c r="C189" s="82">
        <f t="shared" si="81"/>
        <v>179</v>
      </c>
      <c r="D189" s="88" t="s">
        <v>67</v>
      </c>
      <c r="E189" s="88" t="s">
        <v>7</v>
      </c>
      <c r="F189" s="84">
        <v>1</v>
      </c>
      <c r="G189" s="29"/>
      <c r="H189" s="29"/>
      <c r="I189" s="29"/>
      <c r="J189" s="29"/>
      <c r="K189" s="29">
        <v>321300</v>
      </c>
      <c r="L189" s="29">
        <f t="shared" si="64"/>
        <v>337686.3</v>
      </c>
      <c r="M189" s="29">
        <v>316000</v>
      </c>
      <c r="N189" s="29">
        <f t="shared" si="65"/>
        <v>332116</v>
      </c>
      <c r="O189" s="29">
        <f t="shared" si="67"/>
        <v>376040</v>
      </c>
      <c r="P189" s="29">
        <f t="shared" si="66"/>
        <v>395218.04</v>
      </c>
      <c r="Q189" s="29">
        <v>437176.25</v>
      </c>
      <c r="R189" s="98">
        <v>460976.25</v>
      </c>
      <c r="S189" s="98">
        <v>460976.25</v>
      </c>
      <c r="T189" s="47">
        <f t="shared" si="75"/>
        <v>416197.14500000002</v>
      </c>
      <c r="U189" s="47">
        <f t="shared" si="76"/>
        <v>404024.84833333333</v>
      </c>
      <c r="V189" s="47">
        <f t="shared" si="77"/>
        <v>58711.472597238222</v>
      </c>
      <c r="W189" s="12">
        <f t="shared" si="78"/>
        <v>0.14531648941750086</v>
      </c>
      <c r="X189" s="30">
        <f t="shared" si="72"/>
        <v>339516.80672268907</v>
      </c>
      <c r="Y189" s="30">
        <f t="shared" si="79"/>
        <v>64508.193277310922</v>
      </c>
      <c r="Z189" s="51">
        <f t="shared" si="80"/>
        <v>404025</v>
      </c>
      <c r="AA189" s="14" t="s">
        <v>300</v>
      </c>
    </row>
    <row r="190" spans="3:27" ht="31.5">
      <c r="C190" s="82">
        <f t="shared" si="81"/>
        <v>180</v>
      </c>
      <c r="D190" s="83" t="s">
        <v>68</v>
      </c>
      <c r="E190" s="83" t="s">
        <v>7</v>
      </c>
      <c r="F190" s="84">
        <v>1</v>
      </c>
      <c r="G190" s="29"/>
      <c r="H190" s="29"/>
      <c r="I190" s="29"/>
      <c r="J190" s="29"/>
      <c r="K190" s="29">
        <v>1130500</v>
      </c>
      <c r="L190" s="29">
        <f t="shared" si="64"/>
        <v>1188155.5</v>
      </c>
      <c r="M190" s="29">
        <v>1126000</v>
      </c>
      <c r="N190" s="29">
        <f t="shared" si="65"/>
        <v>1183426</v>
      </c>
      <c r="O190" s="29">
        <f t="shared" si="67"/>
        <v>1339940</v>
      </c>
      <c r="P190" s="29">
        <f t="shared" si="66"/>
        <v>1408276.94</v>
      </c>
      <c r="Q190" s="29">
        <v>1551462.5</v>
      </c>
      <c r="R190" s="98">
        <v>1575262.5</v>
      </c>
      <c r="S190" s="98">
        <v>1575262.5</v>
      </c>
      <c r="T190" s="47">
        <f t="shared" si="75"/>
        <v>1479869.72</v>
      </c>
      <c r="U190" s="47">
        <f t="shared" si="76"/>
        <v>1413640.99</v>
      </c>
      <c r="V190" s="47">
        <f t="shared" si="77"/>
        <v>187141.23781875847</v>
      </c>
      <c r="W190" s="12">
        <f t="shared" si="78"/>
        <v>0.13238243595268023</v>
      </c>
      <c r="X190" s="30">
        <f t="shared" si="72"/>
        <v>1187933.6134453781</v>
      </c>
      <c r="Y190" s="30">
        <f t="shared" si="79"/>
        <v>225707.38655462186</v>
      </c>
      <c r="Z190" s="51">
        <f t="shared" si="80"/>
        <v>1413641</v>
      </c>
      <c r="AA190" s="14" t="s">
        <v>300</v>
      </c>
    </row>
    <row r="191" spans="3:27" s="48" customFormat="1" ht="31.5">
      <c r="C191" s="82">
        <f t="shared" si="81"/>
        <v>181</v>
      </c>
      <c r="D191" s="88" t="s">
        <v>69</v>
      </c>
      <c r="E191" s="88" t="s">
        <v>7</v>
      </c>
      <c r="F191" s="84">
        <v>1</v>
      </c>
      <c r="G191" s="30"/>
      <c r="H191" s="29"/>
      <c r="I191" s="30"/>
      <c r="J191" s="29"/>
      <c r="K191" s="30"/>
      <c r="L191" s="29"/>
      <c r="M191" s="30">
        <v>103000</v>
      </c>
      <c r="N191" s="29">
        <f t="shared" si="65"/>
        <v>108253</v>
      </c>
      <c r="O191" s="30">
        <f t="shared" si="67"/>
        <v>122570</v>
      </c>
      <c r="P191" s="29">
        <f t="shared" si="66"/>
        <v>128821.07</v>
      </c>
      <c r="Q191" s="29">
        <v>145923.75</v>
      </c>
      <c r="R191" s="98">
        <v>181623.75</v>
      </c>
      <c r="S191" s="98">
        <v>181623.75</v>
      </c>
      <c r="T191" s="47">
        <f t="shared" si="75"/>
        <v>145923.75</v>
      </c>
      <c r="U191" s="47">
        <f t="shared" si="76"/>
        <v>149249.06400000001</v>
      </c>
      <c r="V191" s="47">
        <f t="shared" si="77"/>
        <v>32424.059364736811</v>
      </c>
      <c r="W191" s="12">
        <f t="shared" si="78"/>
        <v>0.2172479913491237</v>
      </c>
      <c r="X191" s="30">
        <f t="shared" si="72"/>
        <v>122625.21008403362</v>
      </c>
      <c r="Y191" s="30">
        <f t="shared" si="79"/>
        <v>23298.789915966387</v>
      </c>
      <c r="Z191" s="51">
        <f t="shared" si="80"/>
        <v>145924</v>
      </c>
      <c r="AA191" s="14" t="s">
        <v>301</v>
      </c>
    </row>
    <row r="192" spans="3:27" s="48" customFormat="1" ht="31.5">
      <c r="C192" s="82">
        <f t="shared" si="81"/>
        <v>182</v>
      </c>
      <c r="D192" s="88" t="s">
        <v>70</v>
      </c>
      <c r="E192" s="88" t="s">
        <v>7</v>
      </c>
      <c r="F192" s="84">
        <v>1</v>
      </c>
      <c r="G192" s="30">
        <v>1785000</v>
      </c>
      <c r="H192" s="29">
        <f t="shared" ref="H192:H193" si="82">+(G192*5.1%)+G192</f>
        <v>1876035</v>
      </c>
      <c r="I192" s="30">
        <v>2975000</v>
      </c>
      <c r="J192" s="29">
        <f t="shared" ref="J192:J193" si="83">+(I192*5.1%)+I192</f>
        <v>3126725</v>
      </c>
      <c r="K192" s="30"/>
      <c r="L192" s="29"/>
      <c r="M192" s="30"/>
      <c r="N192" s="29"/>
      <c r="O192" s="30"/>
      <c r="P192" s="29"/>
      <c r="Q192" s="29">
        <v>3080017.5</v>
      </c>
      <c r="R192" s="98">
        <v>3139517.5</v>
      </c>
      <c r="S192" s="98">
        <v>3139517.5</v>
      </c>
      <c r="T192" s="47">
        <f t="shared" si="75"/>
        <v>3126725</v>
      </c>
      <c r="U192" s="47">
        <f t="shared" si="76"/>
        <v>2872362.5</v>
      </c>
      <c r="V192" s="47">
        <f t="shared" si="77"/>
        <v>557501.78379479202</v>
      </c>
      <c r="W192" s="12">
        <f t="shared" si="78"/>
        <v>0.19409172198661973</v>
      </c>
      <c r="X192" s="30">
        <f t="shared" si="72"/>
        <v>2627500</v>
      </c>
      <c r="Y192" s="30">
        <f t="shared" si="79"/>
        <v>499225</v>
      </c>
      <c r="Z192" s="51">
        <f t="shared" si="80"/>
        <v>3126725</v>
      </c>
      <c r="AA192" s="14" t="s">
        <v>301</v>
      </c>
    </row>
    <row r="193" spans="3:27" s="48" customFormat="1" ht="31.5">
      <c r="C193" s="82">
        <f t="shared" si="81"/>
        <v>183</v>
      </c>
      <c r="D193" s="88" t="s">
        <v>71</v>
      </c>
      <c r="E193" s="88" t="s">
        <v>7</v>
      </c>
      <c r="F193" s="84">
        <v>1</v>
      </c>
      <c r="G193" s="30">
        <v>119000</v>
      </c>
      <c r="H193" s="29">
        <f t="shared" si="82"/>
        <v>125069</v>
      </c>
      <c r="I193" s="30">
        <v>220150</v>
      </c>
      <c r="J193" s="29">
        <f t="shared" si="83"/>
        <v>231377.65</v>
      </c>
      <c r="K193" s="30"/>
      <c r="L193" s="29"/>
      <c r="M193" s="30"/>
      <c r="N193" s="29"/>
      <c r="O193" s="30"/>
      <c r="P193" s="29"/>
      <c r="Q193" s="29">
        <v>219406.25</v>
      </c>
      <c r="R193" s="98">
        <v>278906.25</v>
      </c>
      <c r="S193" s="98">
        <v>278906.25</v>
      </c>
      <c r="T193" s="47">
        <f t="shared" si="75"/>
        <v>231377.65</v>
      </c>
      <c r="U193" s="47">
        <f t="shared" si="76"/>
        <v>226733.08</v>
      </c>
      <c r="V193" s="47">
        <f t="shared" si="77"/>
        <v>62958.158657711007</v>
      </c>
      <c r="W193" s="12">
        <f t="shared" si="78"/>
        <v>0.27767522347295337</v>
      </c>
      <c r="X193" s="30">
        <f t="shared" si="72"/>
        <v>194435.29411764708</v>
      </c>
      <c r="Y193" s="30">
        <f t="shared" si="79"/>
        <v>36942.705882352944</v>
      </c>
      <c r="Z193" s="51">
        <f t="shared" si="80"/>
        <v>231378</v>
      </c>
      <c r="AA193" s="14" t="s">
        <v>301</v>
      </c>
    </row>
    <row r="194" spans="3:27" ht="31.5">
      <c r="C194" s="82">
        <f t="shared" si="81"/>
        <v>184</v>
      </c>
      <c r="D194" s="83" t="s">
        <v>72</v>
      </c>
      <c r="E194" s="83" t="s">
        <v>7</v>
      </c>
      <c r="F194" s="84">
        <v>1</v>
      </c>
      <c r="G194" s="29"/>
      <c r="H194" s="29"/>
      <c r="I194" s="29"/>
      <c r="J194" s="29"/>
      <c r="K194" s="29">
        <v>64260</v>
      </c>
      <c r="L194" s="29">
        <f t="shared" si="64"/>
        <v>67537.259999999995</v>
      </c>
      <c r="M194" s="29">
        <v>56000</v>
      </c>
      <c r="N194" s="29">
        <f t="shared" si="65"/>
        <v>58856</v>
      </c>
      <c r="O194" s="29">
        <f t="shared" si="67"/>
        <v>66640</v>
      </c>
      <c r="P194" s="29">
        <f t="shared" si="66"/>
        <v>70038.64</v>
      </c>
      <c r="Q194" s="29">
        <v>80622.5</v>
      </c>
      <c r="R194" s="98"/>
      <c r="S194" s="98"/>
      <c r="T194" s="47">
        <f t="shared" si="75"/>
        <v>68787.95</v>
      </c>
      <c r="U194" s="47">
        <f t="shared" si="76"/>
        <v>69263.600000000006</v>
      </c>
      <c r="V194" s="47">
        <f t="shared" si="77"/>
        <v>8961.4672118501639</v>
      </c>
      <c r="W194" s="12">
        <f t="shared" si="78"/>
        <v>0.1293820594345394</v>
      </c>
      <c r="X194" s="30">
        <f t="shared" si="72"/>
        <v>58205.042016806728</v>
      </c>
      <c r="Y194" s="30">
        <f t="shared" si="79"/>
        <v>11058.957983193279</v>
      </c>
      <c r="Z194" s="51">
        <f t="shared" si="80"/>
        <v>69264</v>
      </c>
      <c r="AA194" s="14" t="s">
        <v>300</v>
      </c>
    </row>
    <row r="195" spans="3:27" s="48" customFormat="1" ht="31.5">
      <c r="C195" s="82">
        <f t="shared" si="81"/>
        <v>185</v>
      </c>
      <c r="D195" s="88" t="s">
        <v>73</v>
      </c>
      <c r="E195" s="88" t="s">
        <v>7</v>
      </c>
      <c r="F195" s="84">
        <v>1</v>
      </c>
      <c r="G195" s="30"/>
      <c r="H195" s="29"/>
      <c r="I195" s="30"/>
      <c r="J195" s="29"/>
      <c r="K195" s="30">
        <v>71400</v>
      </c>
      <c r="L195" s="29">
        <f t="shared" si="64"/>
        <v>75041.399999999994</v>
      </c>
      <c r="M195" s="30">
        <v>66000</v>
      </c>
      <c r="N195" s="29">
        <f t="shared" si="65"/>
        <v>69366</v>
      </c>
      <c r="O195" s="30">
        <f t="shared" si="67"/>
        <v>78540</v>
      </c>
      <c r="P195" s="29">
        <f t="shared" si="66"/>
        <v>82545.539999999994</v>
      </c>
      <c r="Q195" s="29">
        <v>93117.5</v>
      </c>
      <c r="R195" s="98">
        <v>128817.5</v>
      </c>
      <c r="S195" s="98">
        <v>128817.5</v>
      </c>
      <c r="T195" s="47">
        <f t="shared" si="75"/>
        <v>87831.51999999999</v>
      </c>
      <c r="U195" s="47">
        <f t="shared" si="76"/>
        <v>96284.239999999991</v>
      </c>
      <c r="V195" s="47">
        <f t="shared" si="77"/>
        <v>26425.20020108081</v>
      </c>
      <c r="W195" s="12">
        <f t="shared" si="78"/>
        <v>0.27444990167737537</v>
      </c>
      <c r="X195" s="30">
        <f t="shared" si="72"/>
        <v>73808.403361344535</v>
      </c>
      <c r="Y195" s="30">
        <f t="shared" si="79"/>
        <v>14023.596638655461</v>
      </c>
      <c r="Z195" s="51">
        <f t="shared" si="80"/>
        <v>87832</v>
      </c>
      <c r="AA195" s="14" t="s">
        <v>301</v>
      </c>
    </row>
    <row r="196" spans="3:27" ht="31.5">
      <c r="C196" s="82">
        <f t="shared" si="81"/>
        <v>186</v>
      </c>
      <c r="D196" s="83" t="s">
        <v>75</v>
      </c>
      <c r="E196" s="83" t="s">
        <v>7</v>
      </c>
      <c r="F196" s="84">
        <v>1</v>
      </c>
      <c r="G196" s="29"/>
      <c r="H196" s="29"/>
      <c r="I196" s="29"/>
      <c r="J196" s="29"/>
      <c r="K196" s="29">
        <v>1666000</v>
      </c>
      <c r="L196" s="29">
        <f t="shared" si="64"/>
        <v>1750966</v>
      </c>
      <c r="M196" s="29">
        <v>1661000</v>
      </c>
      <c r="N196" s="29">
        <f t="shared" si="65"/>
        <v>1745711</v>
      </c>
      <c r="O196" s="29">
        <f t="shared" si="67"/>
        <v>1976590</v>
      </c>
      <c r="P196" s="29">
        <f t="shared" si="66"/>
        <v>2077396.09</v>
      </c>
      <c r="Q196" s="29">
        <v>2287775</v>
      </c>
      <c r="R196" s="98">
        <v>2311575</v>
      </c>
      <c r="S196" s="98">
        <v>2311575</v>
      </c>
      <c r="T196" s="47">
        <f t="shared" si="75"/>
        <v>2182585.5449999999</v>
      </c>
      <c r="U196" s="47">
        <f t="shared" si="76"/>
        <v>2080833.0149999999</v>
      </c>
      <c r="V196" s="47">
        <f t="shared" si="77"/>
        <v>272190.9393845973</v>
      </c>
      <c r="W196" s="12">
        <f t="shared" si="78"/>
        <v>0.1308086412616811</v>
      </c>
      <c r="X196" s="30">
        <f t="shared" si="72"/>
        <v>1748600</v>
      </c>
      <c r="Y196" s="30">
        <f t="shared" si="79"/>
        <v>332234</v>
      </c>
      <c r="Z196" s="51">
        <f t="shared" si="80"/>
        <v>2080834</v>
      </c>
      <c r="AA196" s="14" t="s">
        <v>300</v>
      </c>
    </row>
    <row r="197" spans="3:27" ht="31.5">
      <c r="C197" s="82">
        <f t="shared" si="81"/>
        <v>187</v>
      </c>
      <c r="D197" s="83" t="s">
        <v>76</v>
      </c>
      <c r="E197" s="83" t="s">
        <v>7</v>
      </c>
      <c r="F197" s="84">
        <v>1</v>
      </c>
      <c r="G197" s="29"/>
      <c r="H197" s="29"/>
      <c r="I197" s="29"/>
      <c r="J197" s="29"/>
      <c r="K197" s="29">
        <v>238000</v>
      </c>
      <c r="L197" s="29">
        <f t="shared" si="64"/>
        <v>250138</v>
      </c>
      <c r="M197" s="29">
        <v>232000</v>
      </c>
      <c r="N197" s="29">
        <f t="shared" si="65"/>
        <v>243832</v>
      </c>
      <c r="O197" s="29">
        <f t="shared" si="67"/>
        <v>276080</v>
      </c>
      <c r="P197" s="29">
        <f t="shared" si="66"/>
        <v>290160.08</v>
      </c>
      <c r="Q197" s="29">
        <v>321895</v>
      </c>
      <c r="R197" s="98">
        <v>369495</v>
      </c>
      <c r="S197" s="98">
        <v>369495</v>
      </c>
      <c r="T197" s="47">
        <f t="shared" si="75"/>
        <v>306027.54000000004</v>
      </c>
      <c r="U197" s="47">
        <f t="shared" si="76"/>
        <v>307502.51333333337</v>
      </c>
      <c r="V197" s="47">
        <f t="shared" si="77"/>
        <v>55747.039617732749</v>
      </c>
      <c r="W197" s="12">
        <f t="shared" si="78"/>
        <v>0.18128970398789176</v>
      </c>
      <c r="X197" s="30">
        <f t="shared" si="72"/>
        <v>257166.38655462186</v>
      </c>
      <c r="Y197" s="30">
        <f t="shared" si="79"/>
        <v>48861.613445378156</v>
      </c>
      <c r="Z197" s="51">
        <f t="shared" si="80"/>
        <v>306028</v>
      </c>
      <c r="AA197" s="14" t="s">
        <v>301</v>
      </c>
    </row>
    <row r="198" spans="3:27" ht="31.5">
      <c r="C198" s="82">
        <f t="shared" si="81"/>
        <v>188</v>
      </c>
      <c r="D198" s="83" t="s">
        <v>77</v>
      </c>
      <c r="E198" s="83" t="s">
        <v>7</v>
      </c>
      <c r="F198" s="84">
        <v>1</v>
      </c>
      <c r="G198" s="29"/>
      <c r="H198" s="29"/>
      <c r="I198" s="29"/>
      <c r="J198" s="29"/>
      <c r="K198" s="29">
        <v>202300</v>
      </c>
      <c r="L198" s="29">
        <f t="shared" si="64"/>
        <v>212617.3</v>
      </c>
      <c r="M198" s="29">
        <v>199000</v>
      </c>
      <c r="N198" s="29">
        <f t="shared" si="65"/>
        <v>209149</v>
      </c>
      <c r="O198" s="29">
        <f t="shared" si="67"/>
        <v>236810</v>
      </c>
      <c r="P198" s="29">
        <f t="shared" si="66"/>
        <v>248887.31</v>
      </c>
      <c r="Q198" s="29">
        <v>275336.25</v>
      </c>
      <c r="R198" s="98">
        <v>311036.25</v>
      </c>
      <c r="S198" s="98">
        <v>311036.25</v>
      </c>
      <c r="T198" s="47">
        <f t="shared" si="75"/>
        <v>262111.78</v>
      </c>
      <c r="U198" s="47">
        <f t="shared" si="76"/>
        <v>261343.72666666665</v>
      </c>
      <c r="V198" s="47">
        <f t="shared" si="77"/>
        <v>45581.138474999585</v>
      </c>
      <c r="W198" s="12">
        <f t="shared" si="78"/>
        <v>0.17441068533141599</v>
      </c>
      <c r="X198" s="30">
        <f t="shared" si="72"/>
        <v>220262.18487394959</v>
      </c>
      <c r="Y198" s="30">
        <f t="shared" si="79"/>
        <v>41849.815126050424</v>
      </c>
      <c r="Z198" s="51">
        <f t="shared" si="80"/>
        <v>262112</v>
      </c>
      <c r="AA198" s="14" t="s">
        <v>301</v>
      </c>
    </row>
    <row r="199" spans="3:27" ht="31.5">
      <c r="C199" s="82">
        <f t="shared" si="81"/>
        <v>189</v>
      </c>
      <c r="D199" s="83" t="s">
        <v>78</v>
      </c>
      <c r="E199" s="83" t="s">
        <v>7</v>
      </c>
      <c r="F199" s="84">
        <v>1</v>
      </c>
      <c r="G199" s="29"/>
      <c r="H199" s="29"/>
      <c r="I199" s="29"/>
      <c r="J199" s="29"/>
      <c r="K199" s="29">
        <v>535500</v>
      </c>
      <c r="L199" s="29">
        <f t="shared" si="64"/>
        <v>562810.5</v>
      </c>
      <c r="M199" s="29">
        <v>530000</v>
      </c>
      <c r="N199" s="29">
        <f t="shared" si="65"/>
        <v>557030</v>
      </c>
      <c r="O199" s="29">
        <f t="shared" si="67"/>
        <v>630700</v>
      </c>
      <c r="P199" s="29">
        <f t="shared" si="66"/>
        <v>662865.69999999995</v>
      </c>
      <c r="Q199" s="29">
        <v>731701.25</v>
      </c>
      <c r="R199" s="98">
        <v>791201.25</v>
      </c>
      <c r="S199" s="98">
        <v>791201.25</v>
      </c>
      <c r="T199" s="47">
        <f t="shared" si="75"/>
        <v>697283.47499999998</v>
      </c>
      <c r="U199" s="47">
        <f t="shared" si="76"/>
        <v>682801.65833333333</v>
      </c>
      <c r="V199" s="47">
        <f t="shared" si="77"/>
        <v>106307.0492158702</v>
      </c>
      <c r="W199" s="12">
        <f t="shared" si="78"/>
        <v>0.15569242973919772</v>
      </c>
      <c r="X199" s="30">
        <f t="shared" si="72"/>
        <v>585952.9411764706</v>
      </c>
      <c r="Y199" s="30">
        <f t="shared" si="79"/>
        <v>111331.05882352941</v>
      </c>
      <c r="Z199" s="51">
        <f t="shared" si="80"/>
        <v>697284</v>
      </c>
      <c r="AA199" s="14" t="s">
        <v>301</v>
      </c>
    </row>
    <row r="200" spans="3:27" ht="31.5">
      <c r="C200" s="82">
        <f t="shared" si="81"/>
        <v>190</v>
      </c>
      <c r="D200" s="83" t="s">
        <v>79</v>
      </c>
      <c r="E200" s="83" t="s">
        <v>7</v>
      </c>
      <c r="F200" s="84">
        <v>1</v>
      </c>
      <c r="G200" s="29"/>
      <c r="H200" s="29"/>
      <c r="I200" s="29"/>
      <c r="J200" s="29"/>
      <c r="K200" s="29">
        <v>1428000</v>
      </c>
      <c r="L200" s="29">
        <f t="shared" ref="L200:L263" si="84">+(K200*5.1%)+K200</f>
        <v>1500828</v>
      </c>
      <c r="M200" s="29">
        <v>1423000</v>
      </c>
      <c r="N200" s="29">
        <f t="shared" ref="N200:N263" si="85">+(M200*5.1%)+M200</f>
        <v>1495573</v>
      </c>
      <c r="O200" s="29">
        <f t="shared" si="67"/>
        <v>1693370</v>
      </c>
      <c r="P200" s="29">
        <f t="shared" ref="P200:P229" si="86">+(O200*5.1%)+O200</f>
        <v>1779731.87</v>
      </c>
      <c r="Q200" s="29">
        <v>1960376.25</v>
      </c>
      <c r="R200" s="98">
        <v>2019876.25</v>
      </c>
      <c r="S200" s="98">
        <v>2019876.25</v>
      </c>
      <c r="T200" s="47">
        <f t="shared" si="75"/>
        <v>1870054.06</v>
      </c>
      <c r="U200" s="47">
        <f t="shared" si="76"/>
        <v>1796043.6033333335</v>
      </c>
      <c r="V200" s="47">
        <f t="shared" si="77"/>
        <v>246944.62324633636</v>
      </c>
      <c r="W200" s="12">
        <f t="shared" si="78"/>
        <v>0.13749366818713316</v>
      </c>
      <c r="X200" s="30">
        <f t="shared" si="72"/>
        <v>1509280.6722689075</v>
      </c>
      <c r="Y200" s="30">
        <f t="shared" si="79"/>
        <v>286763.32773109246</v>
      </c>
      <c r="Z200" s="51">
        <f t="shared" si="80"/>
        <v>1796044</v>
      </c>
      <c r="AA200" s="14" t="s">
        <v>300</v>
      </c>
    </row>
    <row r="201" spans="3:27" ht="31.5">
      <c r="C201" s="82">
        <f t="shared" si="81"/>
        <v>191</v>
      </c>
      <c r="D201" s="83" t="s">
        <v>80</v>
      </c>
      <c r="E201" s="83" t="s">
        <v>7</v>
      </c>
      <c r="F201" s="84">
        <v>1</v>
      </c>
      <c r="G201" s="29"/>
      <c r="H201" s="29"/>
      <c r="I201" s="29"/>
      <c r="J201" s="29"/>
      <c r="K201" s="29">
        <v>321300</v>
      </c>
      <c r="L201" s="29">
        <f t="shared" si="84"/>
        <v>337686.3</v>
      </c>
      <c r="M201" s="29">
        <v>316000</v>
      </c>
      <c r="N201" s="29">
        <f t="shared" si="85"/>
        <v>332116</v>
      </c>
      <c r="O201" s="29">
        <f t="shared" si="67"/>
        <v>376040</v>
      </c>
      <c r="P201" s="29">
        <f t="shared" si="86"/>
        <v>395218.04</v>
      </c>
      <c r="Q201" s="29">
        <v>437176.25</v>
      </c>
      <c r="R201" s="98">
        <v>496676.25</v>
      </c>
      <c r="S201" s="98">
        <v>496676.25</v>
      </c>
      <c r="T201" s="47">
        <f t="shared" si="75"/>
        <v>416197.14500000002</v>
      </c>
      <c r="U201" s="47">
        <f t="shared" si="76"/>
        <v>415924.84833333333</v>
      </c>
      <c r="V201" s="47">
        <f t="shared" si="77"/>
        <v>73576.035814225921</v>
      </c>
      <c r="W201" s="12">
        <f t="shared" si="78"/>
        <v>0.1768974277662298</v>
      </c>
      <c r="X201" s="30">
        <f t="shared" si="72"/>
        <v>349746.21848739497</v>
      </c>
      <c r="Y201" s="30">
        <f t="shared" si="79"/>
        <v>66451.781512605041</v>
      </c>
      <c r="Z201" s="51">
        <f t="shared" si="80"/>
        <v>416198</v>
      </c>
      <c r="AA201" s="14" t="s">
        <v>301</v>
      </c>
    </row>
    <row r="202" spans="3:27" ht="31.5">
      <c r="C202" s="82">
        <f t="shared" si="81"/>
        <v>192</v>
      </c>
      <c r="D202" s="83" t="s">
        <v>81</v>
      </c>
      <c r="E202" s="83" t="s">
        <v>7</v>
      </c>
      <c r="F202" s="84">
        <v>1</v>
      </c>
      <c r="G202" s="29"/>
      <c r="H202" s="29"/>
      <c r="I202" s="29"/>
      <c r="J202" s="29"/>
      <c r="K202" s="29">
        <v>4165000</v>
      </c>
      <c r="L202" s="29">
        <f t="shared" si="84"/>
        <v>4377415</v>
      </c>
      <c r="M202" s="29">
        <v>4162000</v>
      </c>
      <c r="N202" s="29">
        <f t="shared" si="85"/>
        <v>4374262</v>
      </c>
      <c r="O202" s="29">
        <f t="shared" si="67"/>
        <v>4952780</v>
      </c>
      <c r="P202" s="29">
        <f t="shared" si="86"/>
        <v>5205371.78</v>
      </c>
      <c r="Q202" s="29">
        <v>5728511.25</v>
      </c>
      <c r="R202" s="98">
        <v>5752311.25</v>
      </c>
      <c r="S202" s="98">
        <v>5752311.25</v>
      </c>
      <c r="T202" s="47">
        <f t="shared" si="75"/>
        <v>5466941.5150000006</v>
      </c>
      <c r="U202" s="47">
        <f t="shared" si="76"/>
        <v>5198363.7549999999</v>
      </c>
      <c r="V202" s="47">
        <f t="shared" si="77"/>
        <v>670510.50614182674</v>
      </c>
      <c r="W202" s="12">
        <f t="shared" si="78"/>
        <v>0.128984914819957</v>
      </c>
      <c r="X202" s="30">
        <f t="shared" si="72"/>
        <v>4368373.1092436975</v>
      </c>
      <c r="Y202" s="30">
        <f t="shared" si="79"/>
        <v>829990.89075630251</v>
      </c>
      <c r="Z202" s="51">
        <f t="shared" si="80"/>
        <v>5198364</v>
      </c>
      <c r="AA202" s="14" t="s">
        <v>300</v>
      </c>
    </row>
    <row r="203" spans="3:27" ht="31.5">
      <c r="C203" s="82">
        <f t="shared" si="81"/>
        <v>193</v>
      </c>
      <c r="D203" s="83" t="s">
        <v>82</v>
      </c>
      <c r="E203" s="83" t="s">
        <v>7</v>
      </c>
      <c r="F203" s="84">
        <v>1</v>
      </c>
      <c r="G203" s="29"/>
      <c r="H203" s="29"/>
      <c r="I203" s="29"/>
      <c r="J203" s="29"/>
      <c r="K203" s="29">
        <v>7973000</v>
      </c>
      <c r="L203" s="29">
        <f t="shared" si="84"/>
        <v>8379623</v>
      </c>
      <c r="M203" s="29">
        <v>7969000</v>
      </c>
      <c r="N203" s="29">
        <f t="shared" si="85"/>
        <v>8375419</v>
      </c>
      <c r="O203" s="29">
        <f t="shared" si="67"/>
        <v>9483110</v>
      </c>
      <c r="P203" s="29">
        <f t="shared" si="86"/>
        <v>9966748.6099999994</v>
      </c>
      <c r="Q203" s="29">
        <v>10967783.75</v>
      </c>
      <c r="R203" s="98">
        <v>11015383.75</v>
      </c>
      <c r="S203" s="98">
        <v>11015383.75</v>
      </c>
      <c r="T203" s="47">
        <f t="shared" si="75"/>
        <v>10467266.18</v>
      </c>
      <c r="U203" s="47">
        <f t="shared" si="76"/>
        <v>9953390.3100000005</v>
      </c>
      <c r="V203" s="47">
        <f t="shared" si="77"/>
        <v>1284645.4475619139</v>
      </c>
      <c r="W203" s="12">
        <f t="shared" si="78"/>
        <v>0.12906611793081726</v>
      </c>
      <c r="X203" s="30">
        <f t="shared" si="72"/>
        <v>8364194.1176470593</v>
      </c>
      <c r="Y203" s="30">
        <f t="shared" si="79"/>
        <v>1589196.8823529412</v>
      </c>
      <c r="Z203" s="51">
        <f t="shared" si="80"/>
        <v>9953391</v>
      </c>
      <c r="AA203" s="14" t="s">
        <v>300</v>
      </c>
    </row>
    <row r="204" spans="3:27" ht="31.5">
      <c r="C204" s="82">
        <f t="shared" si="81"/>
        <v>194</v>
      </c>
      <c r="D204" s="91" t="s">
        <v>83</v>
      </c>
      <c r="E204" s="83" t="s">
        <v>7</v>
      </c>
      <c r="F204" s="84">
        <v>1</v>
      </c>
      <c r="G204" s="29"/>
      <c r="H204" s="29"/>
      <c r="I204" s="29"/>
      <c r="J204" s="29"/>
      <c r="K204" s="29">
        <v>4998000</v>
      </c>
      <c r="L204" s="29">
        <f t="shared" si="84"/>
        <v>5252898</v>
      </c>
      <c r="M204" s="29">
        <v>4993000</v>
      </c>
      <c r="N204" s="29">
        <f t="shared" si="85"/>
        <v>5247643</v>
      </c>
      <c r="O204" s="29">
        <f t="shared" si="67"/>
        <v>5941670</v>
      </c>
      <c r="P204" s="29">
        <f t="shared" si="86"/>
        <v>6244695.1699999999</v>
      </c>
      <c r="Q204" s="29">
        <v>6872993.75</v>
      </c>
      <c r="R204" s="98">
        <v>6920593.75</v>
      </c>
      <c r="S204" s="98">
        <v>6920593.75</v>
      </c>
      <c r="T204" s="47">
        <f t="shared" si="75"/>
        <v>6558844.46</v>
      </c>
      <c r="U204" s="47">
        <f t="shared" si="76"/>
        <v>6243236.2366666673</v>
      </c>
      <c r="V204" s="47">
        <f t="shared" si="77"/>
        <v>810703.24678329809</v>
      </c>
      <c r="W204" s="12">
        <f t="shared" si="78"/>
        <v>0.1298530467295182</v>
      </c>
      <c r="X204" s="30">
        <f t="shared" si="72"/>
        <v>5246417.6470588241</v>
      </c>
      <c r="Y204" s="30">
        <f t="shared" si="79"/>
        <v>996819.35294117662</v>
      </c>
      <c r="Z204" s="51">
        <f t="shared" si="80"/>
        <v>6243237</v>
      </c>
      <c r="AA204" s="14" t="s">
        <v>300</v>
      </c>
    </row>
    <row r="205" spans="3:27" ht="31.5">
      <c r="C205" s="82">
        <f t="shared" si="81"/>
        <v>195</v>
      </c>
      <c r="D205" s="83" t="s">
        <v>84</v>
      </c>
      <c r="E205" s="83" t="s">
        <v>7</v>
      </c>
      <c r="F205" s="84">
        <v>1</v>
      </c>
      <c r="G205" s="29"/>
      <c r="H205" s="29"/>
      <c r="I205" s="29"/>
      <c r="J205" s="29"/>
      <c r="K205" s="29">
        <v>309400</v>
      </c>
      <c r="L205" s="29">
        <f t="shared" si="84"/>
        <v>325179.40000000002</v>
      </c>
      <c r="M205" s="29">
        <v>305300</v>
      </c>
      <c r="N205" s="29">
        <f t="shared" si="85"/>
        <v>320870.3</v>
      </c>
      <c r="O205" s="29">
        <f t="shared" si="67"/>
        <v>363307</v>
      </c>
      <c r="P205" s="29">
        <f t="shared" si="86"/>
        <v>381835.65700000001</v>
      </c>
      <c r="Q205" s="29">
        <v>421855</v>
      </c>
      <c r="R205" s="98">
        <v>445655</v>
      </c>
      <c r="S205" s="98">
        <v>445655</v>
      </c>
      <c r="T205" s="47">
        <f t="shared" si="75"/>
        <v>401845.3285</v>
      </c>
      <c r="U205" s="47">
        <f t="shared" si="76"/>
        <v>390175.05949999997</v>
      </c>
      <c r="V205" s="47">
        <f t="shared" si="77"/>
        <v>57020.693266743896</v>
      </c>
      <c r="W205" s="12">
        <f t="shared" si="78"/>
        <v>0.14614130728861693</v>
      </c>
      <c r="X205" s="30">
        <f t="shared" si="72"/>
        <v>327878.99159663869</v>
      </c>
      <c r="Y205" s="30">
        <f t="shared" si="79"/>
        <v>62297.008403361353</v>
      </c>
      <c r="Z205" s="51">
        <f t="shared" si="80"/>
        <v>390176</v>
      </c>
      <c r="AA205" s="14" t="s">
        <v>300</v>
      </c>
    </row>
    <row r="206" spans="3:27" ht="31.5">
      <c r="C206" s="82">
        <f t="shared" si="81"/>
        <v>196</v>
      </c>
      <c r="D206" s="83" t="s">
        <v>85</v>
      </c>
      <c r="E206" s="83" t="s">
        <v>7</v>
      </c>
      <c r="F206" s="84">
        <v>1</v>
      </c>
      <c r="G206" s="29"/>
      <c r="H206" s="29"/>
      <c r="I206" s="29"/>
      <c r="J206" s="29"/>
      <c r="K206" s="29">
        <v>2249100</v>
      </c>
      <c r="L206" s="29">
        <f t="shared" si="84"/>
        <v>2363804.1</v>
      </c>
      <c r="M206" s="29">
        <v>2244300</v>
      </c>
      <c r="N206" s="29">
        <f t="shared" si="85"/>
        <v>2358759.2999999998</v>
      </c>
      <c r="O206" s="29">
        <f t="shared" si="67"/>
        <v>2670717</v>
      </c>
      <c r="P206" s="29">
        <f t="shared" si="86"/>
        <v>2806923.5669999998</v>
      </c>
      <c r="Q206" s="29">
        <v>3090430</v>
      </c>
      <c r="R206" s="98">
        <v>3114230</v>
      </c>
      <c r="S206" s="98">
        <v>3114230</v>
      </c>
      <c r="T206" s="47">
        <f t="shared" si="75"/>
        <v>2948676.7834999999</v>
      </c>
      <c r="U206" s="47">
        <f t="shared" si="76"/>
        <v>2808062.8278333335</v>
      </c>
      <c r="V206" s="47">
        <f t="shared" si="77"/>
        <v>365088.66589837632</v>
      </c>
      <c r="W206" s="12">
        <f t="shared" si="78"/>
        <v>0.13001442214171333</v>
      </c>
      <c r="X206" s="30">
        <f t="shared" si="72"/>
        <v>2359716.806722689</v>
      </c>
      <c r="Y206" s="30">
        <f t="shared" si="79"/>
        <v>448346.19327731093</v>
      </c>
      <c r="Z206" s="51">
        <f t="shared" si="80"/>
        <v>2808063</v>
      </c>
      <c r="AA206" s="14" t="s">
        <v>300</v>
      </c>
    </row>
    <row r="207" spans="3:27" ht="31.5">
      <c r="C207" s="82">
        <f t="shared" si="81"/>
        <v>197</v>
      </c>
      <c r="D207" s="83" t="s">
        <v>86</v>
      </c>
      <c r="E207" s="83" t="s">
        <v>7</v>
      </c>
      <c r="F207" s="84">
        <v>1</v>
      </c>
      <c r="G207" s="29"/>
      <c r="H207" s="29"/>
      <c r="I207" s="29"/>
      <c r="J207" s="29"/>
      <c r="K207" s="29">
        <v>1130500</v>
      </c>
      <c r="L207" s="29">
        <f t="shared" si="84"/>
        <v>1188155.5</v>
      </c>
      <c r="M207" s="29">
        <v>1126300</v>
      </c>
      <c r="N207" s="29">
        <f t="shared" si="85"/>
        <v>1183741.3</v>
      </c>
      <c r="O207" s="29">
        <f t="shared" si="67"/>
        <v>1340297</v>
      </c>
      <c r="P207" s="29">
        <f t="shared" si="86"/>
        <v>1408652.1469999999</v>
      </c>
      <c r="Q207" s="29">
        <v>1551760</v>
      </c>
      <c r="R207" s="98">
        <v>1575560</v>
      </c>
      <c r="S207" s="98">
        <v>1575560</v>
      </c>
      <c r="T207" s="47">
        <f t="shared" si="75"/>
        <v>1480206.0734999999</v>
      </c>
      <c r="U207" s="47">
        <f t="shared" si="76"/>
        <v>1413904.8245000001</v>
      </c>
      <c r="V207" s="47">
        <f t="shared" si="77"/>
        <v>187208.13929281526</v>
      </c>
      <c r="W207" s="12">
        <f t="shared" si="78"/>
        <v>0.13240505021900451</v>
      </c>
      <c r="X207" s="30">
        <f t="shared" si="72"/>
        <v>1188155.4621848741</v>
      </c>
      <c r="Y207" s="30">
        <f t="shared" si="79"/>
        <v>225749.5378151261</v>
      </c>
      <c r="Z207" s="51">
        <f t="shared" si="80"/>
        <v>1413905</v>
      </c>
      <c r="AA207" s="14" t="s">
        <v>300</v>
      </c>
    </row>
    <row r="208" spans="3:27" ht="31.5">
      <c r="C208" s="82">
        <f t="shared" si="81"/>
        <v>198</v>
      </c>
      <c r="D208" s="83" t="s">
        <v>87</v>
      </c>
      <c r="E208" s="83" t="s">
        <v>7</v>
      </c>
      <c r="F208" s="84">
        <v>1</v>
      </c>
      <c r="G208" s="29"/>
      <c r="H208" s="29"/>
      <c r="I208" s="29"/>
      <c r="J208" s="29"/>
      <c r="K208" s="29">
        <v>630700</v>
      </c>
      <c r="L208" s="29">
        <f t="shared" si="84"/>
        <v>662865.69999999995</v>
      </c>
      <c r="M208" s="29">
        <v>625300</v>
      </c>
      <c r="N208" s="29">
        <f t="shared" si="85"/>
        <v>657190.30000000005</v>
      </c>
      <c r="O208" s="29">
        <f t="shared" si="67"/>
        <v>744107</v>
      </c>
      <c r="P208" s="29">
        <f t="shared" si="86"/>
        <v>782056.45699999994</v>
      </c>
      <c r="Q208" s="29">
        <v>862750</v>
      </c>
      <c r="R208" s="98">
        <v>886550</v>
      </c>
      <c r="S208" s="98">
        <v>886550</v>
      </c>
      <c r="T208" s="47">
        <f t="shared" si="75"/>
        <v>822403.22849999997</v>
      </c>
      <c r="U208" s="47">
        <f t="shared" si="76"/>
        <v>789660.40950000007</v>
      </c>
      <c r="V208" s="47">
        <f t="shared" si="77"/>
        <v>107517.74002063666</v>
      </c>
      <c r="W208" s="12">
        <f t="shared" si="78"/>
        <v>0.13615693369851872</v>
      </c>
      <c r="X208" s="30">
        <f t="shared" si="72"/>
        <v>663580.67226890754</v>
      </c>
      <c r="Y208" s="30">
        <f t="shared" si="79"/>
        <v>126080.32773109243</v>
      </c>
      <c r="Z208" s="51">
        <f t="shared" si="80"/>
        <v>789661</v>
      </c>
      <c r="AA208" s="14" t="s">
        <v>300</v>
      </c>
    </row>
    <row r="209" spans="3:27" ht="31.5">
      <c r="C209" s="82">
        <f t="shared" si="81"/>
        <v>199</v>
      </c>
      <c r="D209" s="83" t="s">
        <v>88</v>
      </c>
      <c r="E209" s="83" t="s">
        <v>7</v>
      </c>
      <c r="F209" s="84">
        <v>1</v>
      </c>
      <c r="G209" s="29"/>
      <c r="H209" s="29"/>
      <c r="I209" s="29"/>
      <c r="J209" s="29"/>
      <c r="K209" s="29">
        <v>714000</v>
      </c>
      <c r="L209" s="29">
        <f t="shared" si="84"/>
        <v>750414</v>
      </c>
      <c r="M209" s="29">
        <v>709000</v>
      </c>
      <c r="N209" s="29">
        <f t="shared" si="85"/>
        <v>745159</v>
      </c>
      <c r="O209" s="29">
        <f t="shared" si="67"/>
        <v>843710</v>
      </c>
      <c r="P209" s="29">
        <f t="shared" si="86"/>
        <v>886739.21</v>
      </c>
      <c r="Q209" s="29">
        <v>977733.75</v>
      </c>
      <c r="R209" s="98">
        <v>1001533.75</v>
      </c>
      <c r="S209" s="98">
        <v>1001533.75</v>
      </c>
      <c r="T209" s="47">
        <f t="shared" si="75"/>
        <v>932236.48</v>
      </c>
      <c r="U209" s="47">
        <f t="shared" si="76"/>
        <v>893852.24333333329</v>
      </c>
      <c r="V209" s="47">
        <f t="shared" si="77"/>
        <v>120798.61458097606</v>
      </c>
      <c r="W209" s="12">
        <f t="shared" si="78"/>
        <v>0.13514382883964876</v>
      </c>
      <c r="X209" s="30">
        <f t="shared" si="72"/>
        <v>751136.97478991596</v>
      </c>
      <c r="Y209" s="30">
        <f t="shared" si="79"/>
        <v>142716.02521008404</v>
      </c>
      <c r="Z209" s="51">
        <f t="shared" si="80"/>
        <v>893853</v>
      </c>
      <c r="AA209" s="14" t="s">
        <v>300</v>
      </c>
    </row>
    <row r="210" spans="3:27" ht="31.5">
      <c r="C210" s="82">
        <f t="shared" si="81"/>
        <v>200</v>
      </c>
      <c r="D210" s="83" t="s">
        <v>89</v>
      </c>
      <c r="E210" s="83" t="s">
        <v>7</v>
      </c>
      <c r="F210" s="84">
        <v>1</v>
      </c>
      <c r="G210" s="29"/>
      <c r="H210" s="29"/>
      <c r="I210" s="29"/>
      <c r="J210" s="29"/>
      <c r="K210" s="29">
        <v>1309000</v>
      </c>
      <c r="L210" s="29">
        <f t="shared" si="84"/>
        <v>1375759</v>
      </c>
      <c r="M210" s="29">
        <v>1305000</v>
      </c>
      <c r="N210" s="29">
        <f t="shared" si="85"/>
        <v>1371555</v>
      </c>
      <c r="O210" s="29">
        <f t="shared" si="67"/>
        <v>1552950</v>
      </c>
      <c r="P210" s="29">
        <f t="shared" si="86"/>
        <v>1632150.45</v>
      </c>
      <c r="Q210" s="29">
        <v>1797495</v>
      </c>
      <c r="R210" s="98">
        <v>1821295</v>
      </c>
      <c r="S210" s="98">
        <v>1821295</v>
      </c>
      <c r="T210" s="47">
        <f t="shared" si="75"/>
        <v>1714822.7250000001</v>
      </c>
      <c r="U210" s="47">
        <f t="shared" si="76"/>
        <v>1636591.575</v>
      </c>
      <c r="V210" s="47">
        <f t="shared" si="77"/>
        <v>215600.72562508794</v>
      </c>
      <c r="W210" s="12">
        <f t="shared" si="78"/>
        <v>0.13173764848758185</v>
      </c>
      <c r="X210" s="30">
        <f t="shared" si="72"/>
        <v>1375287.3949579832</v>
      </c>
      <c r="Y210" s="30">
        <f t="shared" si="79"/>
        <v>261304.6050420168</v>
      </c>
      <c r="Z210" s="51">
        <f t="shared" si="80"/>
        <v>1636592</v>
      </c>
      <c r="AA210" s="14" t="s">
        <v>300</v>
      </c>
    </row>
    <row r="211" spans="3:27" ht="31.5">
      <c r="C211" s="82">
        <f t="shared" si="81"/>
        <v>201</v>
      </c>
      <c r="D211" s="83" t="s">
        <v>90</v>
      </c>
      <c r="E211" s="83" t="s">
        <v>7</v>
      </c>
      <c r="F211" s="84">
        <v>1</v>
      </c>
      <c r="G211" s="29"/>
      <c r="H211" s="29"/>
      <c r="I211" s="29"/>
      <c r="J211" s="29"/>
      <c r="K211" s="29">
        <v>535500</v>
      </c>
      <c r="L211" s="29">
        <f t="shared" si="84"/>
        <v>562810.5</v>
      </c>
      <c r="M211" s="29">
        <v>530300</v>
      </c>
      <c r="N211" s="29">
        <f t="shared" si="85"/>
        <v>557345.30000000005</v>
      </c>
      <c r="O211" s="29">
        <f t="shared" si="67"/>
        <v>631057</v>
      </c>
      <c r="P211" s="29">
        <f t="shared" si="86"/>
        <v>663240.90700000001</v>
      </c>
      <c r="Q211" s="29">
        <v>731998.75</v>
      </c>
      <c r="R211" s="98">
        <v>767698.75</v>
      </c>
      <c r="S211" s="98">
        <v>767698.75</v>
      </c>
      <c r="T211" s="47">
        <f t="shared" si="75"/>
        <v>697619.82850000006</v>
      </c>
      <c r="U211" s="47">
        <f t="shared" si="76"/>
        <v>675132.15949999995</v>
      </c>
      <c r="V211" s="47">
        <f t="shared" si="77"/>
        <v>96955.925882237512</v>
      </c>
      <c r="W211" s="12">
        <f t="shared" si="78"/>
        <v>0.14361029098960812</v>
      </c>
      <c r="X211" s="30">
        <f t="shared" si="72"/>
        <v>567338.65546218492</v>
      </c>
      <c r="Y211" s="30">
        <f t="shared" si="79"/>
        <v>107794.34453781514</v>
      </c>
      <c r="Z211" s="51">
        <f t="shared" si="80"/>
        <v>675133</v>
      </c>
      <c r="AA211" s="14" t="s">
        <v>300</v>
      </c>
    </row>
    <row r="212" spans="3:27" ht="31.5">
      <c r="C212" s="82">
        <f t="shared" si="81"/>
        <v>202</v>
      </c>
      <c r="D212" s="83" t="s">
        <v>91</v>
      </c>
      <c r="E212" s="83" t="s">
        <v>7</v>
      </c>
      <c r="F212" s="84">
        <v>1</v>
      </c>
      <c r="G212" s="29"/>
      <c r="H212" s="29"/>
      <c r="I212" s="29"/>
      <c r="J212" s="29"/>
      <c r="K212" s="29">
        <v>404600</v>
      </c>
      <c r="L212" s="29">
        <f t="shared" si="84"/>
        <v>425234.6</v>
      </c>
      <c r="M212" s="29">
        <v>400300</v>
      </c>
      <c r="N212" s="29">
        <f t="shared" si="85"/>
        <v>420715.3</v>
      </c>
      <c r="O212" s="29">
        <f t="shared" si="67"/>
        <v>476357</v>
      </c>
      <c r="P212" s="29">
        <f t="shared" si="86"/>
        <v>500651.20699999999</v>
      </c>
      <c r="Q212" s="29">
        <v>552755</v>
      </c>
      <c r="R212" s="98">
        <v>588455</v>
      </c>
      <c r="S212" s="98">
        <v>588455</v>
      </c>
      <c r="T212" s="47">
        <f t="shared" si="75"/>
        <v>526703.10349999997</v>
      </c>
      <c r="U212" s="47">
        <f t="shared" si="76"/>
        <v>512711.01783333329</v>
      </c>
      <c r="V212" s="47">
        <f t="shared" si="77"/>
        <v>76601.040450703236</v>
      </c>
      <c r="W212" s="12">
        <f t="shared" si="78"/>
        <v>0.14940392889236467</v>
      </c>
      <c r="X212" s="30">
        <f t="shared" si="72"/>
        <v>430850.42016806727</v>
      </c>
      <c r="Y212" s="30">
        <f t="shared" si="79"/>
        <v>81861.579831932788</v>
      </c>
      <c r="Z212" s="51">
        <f t="shared" si="80"/>
        <v>512712</v>
      </c>
      <c r="AA212" s="14" t="s">
        <v>300</v>
      </c>
    </row>
    <row r="213" spans="3:27" ht="31.5">
      <c r="C213" s="82">
        <f t="shared" si="81"/>
        <v>203</v>
      </c>
      <c r="D213" s="83" t="s">
        <v>92</v>
      </c>
      <c r="E213" s="83" t="s">
        <v>7</v>
      </c>
      <c r="F213" s="84">
        <v>1</v>
      </c>
      <c r="G213" s="29"/>
      <c r="H213" s="29"/>
      <c r="I213" s="29"/>
      <c r="J213" s="29"/>
      <c r="K213" s="29">
        <v>511700</v>
      </c>
      <c r="L213" s="29">
        <f t="shared" si="84"/>
        <v>537796.69999999995</v>
      </c>
      <c r="M213" s="29">
        <v>506800</v>
      </c>
      <c r="N213" s="29">
        <f t="shared" si="85"/>
        <v>532646.80000000005</v>
      </c>
      <c r="O213" s="29">
        <f t="shared" si="67"/>
        <v>603092</v>
      </c>
      <c r="P213" s="29">
        <f t="shared" si="86"/>
        <v>633849.69200000004</v>
      </c>
      <c r="Q213" s="29">
        <v>699571.25</v>
      </c>
      <c r="R213" s="98">
        <v>723371.25</v>
      </c>
      <c r="S213" s="98">
        <v>723371.25</v>
      </c>
      <c r="T213" s="47">
        <f t="shared" si="75"/>
        <v>666710.47100000002</v>
      </c>
      <c r="U213" s="47">
        <f t="shared" si="76"/>
        <v>641767.82366666663</v>
      </c>
      <c r="V213" s="47">
        <f t="shared" si="77"/>
        <v>88813.921933685997</v>
      </c>
      <c r="W213" s="12">
        <f t="shared" si="78"/>
        <v>0.1383894901839389</v>
      </c>
      <c r="X213" s="30">
        <f t="shared" si="72"/>
        <v>539300.84033613442</v>
      </c>
      <c r="Y213" s="30">
        <f t="shared" si="79"/>
        <v>102467.15966386555</v>
      </c>
      <c r="Z213" s="51">
        <f t="shared" si="80"/>
        <v>641768</v>
      </c>
      <c r="AA213" s="14" t="s">
        <v>300</v>
      </c>
    </row>
    <row r="214" spans="3:27" ht="31.5">
      <c r="C214" s="82">
        <f t="shared" si="81"/>
        <v>204</v>
      </c>
      <c r="D214" s="83" t="s">
        <v>93</v>
      </c>
      <c r="E214" s="83" t="s">
        <v>7</v>
      </c>
      <c r="F214" s="84">
        <v>1</v>
      </c>
      <c r="G214" s="29"/>
      <c r="H214" s="29"/>
      <c r="I214" s="29"/>
      <c r="J214" s="29"/>
      <c r="K214" s="29">
        <v>1428000</v>
      </c>
      <c r="L214" s="29">
        <f t="shared" si="84"/>
        <v>1500828</v>
      </c>
      <c r="M214" s="29">
        <v>1422900</v>
      </c>
      <c r="N214" s="29">
        <f t="shared" si="85"/>
        <v>1495467.9</v>
      </c>
      <c r="O214" s="29">
        <f t="shared" si="67"/>
        <v>1693251</v>
      </c>
      <c r="P214" s="29">
        <f t="shared" si="86"/>
        <v>1779606.801</v>
      </c>
      <c r="Q214" s="29">
        <v>1960227.5</v>
      </c>
      <c r="R214" s="98">
        <v>1984027.5</v>
      </c>
      <c r="S214" s="98">
        <v>1984027.5</v>
      </c>
      <c r="T214" s="47">
        <f t="shared" si="75"/>
        <v>1869917.1505</v>
      </c>
      <c r="U214" s="47">
        <f t="shared" si="76"/>
        <v>1784030.8668333332</v>
      </c>
      <c r="V214" s="47">
        <f t="shared" si="77"/>
        <v>234322.24907765241</v>
      </c>
      <c r="W214" s="12">
        <f t="shared" si="78"/>
        <v>0.13134427965003542</v>
      </c>
      <c r="X214" s="30">
        <f t="shared" si="72"/>
        <v>1499185.7142857143</v>
      </c>
      <c r="Y214" s="30">
        <f t="shared" si="79"/>
        <v>284845.28571428574</v>
      </c>
      <c r="Z214" s="51">
        <f t="shared" si="80"/>
        <v>1784031</v>
      </c>
      <c r="AA214" s="14" t="s">
        <v>300</v>
      </c>
    </row>
    <row r="215" spans="3:27" ht="31.5">
      <c r="C215" s="82">
        <f t="shared" si="81"/>
        <v>205</v>
      </c>
      <c r="D215" s="83" t="s">
        <v>94</v>
      </c>
      <c r="E215" s="83" t="s">
        <v>7</v>
      </c>
      <c r="F215" s="84">
        <v>1</v>
      </c>
      <c r="G215" s="29"/>
      <c r="H215" s="29"/>
      <c r="I215" s="29"/>
      <c r="J215" s="29"/>
      <c r="K215" s="29">
        <v>1666000</v>
      </c>
      <c r="L215" s="29">
        <f t="shared" si="84"/>
        <v>1750966</v>
      </c>
      <c r="M215" s="29">
        <v>1663000</v>
      </c>
      <c r="N215" s="29">
        <f t="shared" si="85"/>
        <v>1747813</v>
      </c>
      <c r="O215" s="29">
        <f t="shared" si="67"/>
        <v>1978970</v>
      </c>
      <c r="P215" s="29">
        <f t="shared" si="86"/>
        <v>2079897.47</v>
      </c>
      <c r="Q215" s="29">
        <v>2289708.75</v>
      </c>
      <c r="R215" s="98">
        <v>2337308.75</v>
      </c>
      <c r="S215" s="98">
        <v>2337308.75</v>
      </c>
      <c r="T215" s="47">
        <f t="shared" si="75"/>
        <v>2184803.11</v>
      </c>
      <c r="U215" s="47">
        <f t="shared" si="76"/>
        <v>2090500.4533333331</v>
      </c>
      <c r="V215" s="47">
        <f t="shared" si="77"/>
        <v>280835.67259016633</v>
      </c>
      <c r="W215" s="12">
        <f t="shared" si="78"/>
        <v>0.1343389675627048</v>
      </c>
      <c r="X215" s="30">
        <f t="shared" si="72"/>
        <v>1756723.5294117648</v>
      </c>
      <c r="Y215" s="30">
        <f t="shared" si="79"/>
        <v>333777.4705882353</v>
      </c>
      <c r="Z215" s="51">
        <f t="shared" si="80"/>
        <v>2090501</v>
      </c>
      <c r="AA215" s="14" t="s">
        <v>300</v>
      </c>
    </row>
    <row r="216" spans="3:27" ht="31.5">
      <c r="C216" s="82">
        <f t="shared" si="81"/>
        <v>206</v>
      </c>
      <c r="D216" s="83" t="s">
        <v>95</v>
      </c>
      <c r="E216" s="83" t="s">
        <v>7</v>
      </c>
      <c r="F216" s="84">
        <v>1</v>
      </c>
      <c r="G216" s="29"/>
      <c r="H216" s="29"/>
      <c r="I216" s="29"/>
      <c r="J216" s="29"/>
      <c r="K216" s="29">
        <v>380800</v>
      </c>
      <c r="L216" s="29">
        <f t="shared" si="84"/>
        <v>400220.8</v>
      </c>
      <c r="M216" s="29">
        <v>375600</v>
      </c>
      <c r="N216" s="29">
        <f t="shared" si="85"/>
        <v>394755.6</v>
      </c>
      <c r="O216" s="29">
        <f t="shared" si="67"/>
        <v>446964</v>
      </c>
      <c r="P216" s="29">
        <f t="shared" si="86"/>
        <v>469759.16399999999</v>
      </c>
      <c r="Q216" s="29">
        <v>519137.5</v>
      </c>
      <c r="R216" s="98">
        <v>542937.5</v>
      </c>
      <c r="S216" s="98">
        <v>542937.5</v>
      </c>
      <c r="T216" s="47">
        <f t="shared" si="75"/>
        <v>494448.33199999999</v>
      </c>
      <c r="U216" s="47">
        <f t="shared" si="76"/>
        <v>478291.34399999998</v>
      </c>
      <c r="V216" s="47">
        <f t="shared" si="77"/>
        <v>68077.438102166037</v>
      </c>
      <c r="W216" s="12">
        <f t="shared" si="78"/>
        <v>0.142334664752298</v>
      </c>
      <c r="X216" s="30">
        <f t="shared" si="72"/>
        <v>401926.05042016809</v>
      </c>
      <c r="Y216" s="30">
        <f t="shared" si="79"/>
        <v>76365.94957983194</v>
      </c>
      <c r="Z216" s="51">
        <f t="shared" si="80"/>
        <v>478292</v>
      </c>
      <c r="AA216" s="14" t="s">
        <v>300</v>
      </c>
    </row>
    <row r="217" spans="3:27" ht="31.5">
      <c r="C217" s="82">
        <f t="shared" si="81"/>
        <v>207</v>
      </c>
      <c r="D217" s="83" t="s">
        <v>97</v>
      </c>
      <c r="E217" s="83" t="s">
        <v>7</v>
      </c>
      <c r="F217" s="84">
        <v>1</v>
      </c>
      <c r="G217" s="29"/>
      <c r="H217" s="29"/>
      <c r="I217" s="29"/>
      <c r="J217" s="29"/>
      <c r="K217" s="29">
        <v>1428000</v>
      </c>
      <c r="L217" s="29">
        <f t="shared" si="84"/>
        <v>1500828</v>
      </c>
      <c r="M217" s="29">
        <v>1423000</v>
      </c>
      <c r="N217" s="29">
        <f t="shared" si="85"/>
        <v>1495573</v>
      </c>
      <c r="O217" s="29">
        <f t="shared" si="67"/>
        <v>1693370</v>
      </c>
      <c r="P217" s="29">
        <f t="shared" si="86"/>
        <v>1779731.87</v>
      </c>
      <c r="Q217" s="29">
        <v>1960376.25</v>
      </c>
      <c r="R217" s="98">
        <v>1984176.25</v>
      </c>
      <c r="S217" s="98">
        <v>1984176.25</v>
      </c>
      <c r="T217" s="47">
        <f t="shared" si="75"/>
        <v>1870054.06</v>
      </c>
      <c r="U217" s="47">
        <f t="shared" si="76"/>
        <v>1784143.6033333335</v>
      </c>
      <c r="V217" s="47">
        <f t="shared" si="77"/>
        <v>234369.04778889852</v>
      </c>
      <c r="W217" s="12">
        <f t="shared" si="78"/>
        <v>0.13136221061523548</v>
      </c>
      <c r="X217" s="30">
        <f t="shared" si="72"/>
        <v>1499280.6722689075</v>
      </c>
      <c r="Y217" s="30">
        <f t="shared" si="79"/>
        <v>284863.32773109246</v>
      </c>
      <c r="Z217" s="51">
        <f t="shared" si="80"/>
        <v>1784144</v>
      </c>
      <c r="AA217" s="14" t="s">
        <v>301</v>
      </c>
    </row>
    <row r="218" spans="3:27" ht="31.5">
      <c r="C218" s="82">
        <f t="shared" si="81"/>
        <v>208</v>
      </c>
      <c r="D218" s="83" t="s">
        <v>98</v>
      </c>
      <c r="E218" s="83" t="s">
        <v>7</v>
      </c>
      <c r="F218" s="84">
        <v>1</v>
      </c>
      <c r="G218" s="29"/>
      <c r="H218" s="29"/>
      <c r="I218" s="29"/>
      <c r="J218" s="29"/>
      <c r="K218" s="29">
        <v>1666000</v>
      </c>
      <c r="L218" s="29">
        <f t="shared" si="84"/>
        <v>1750966</v>
      </c>
      <c r="M218" s="29">
        <v>1662000</v>
      </c>
      <c r="N218" s="29">
        <f t="shared" si="85"/>
        <v>1746762</v>
      </c>
      <c r="O218" s="29">
        <f t="shared" si="67"/>
        <v>1977780</v>
      </c>
      <c r="P218" s="29">
        <f t="shared" si="86"/>
        <v>2078646.78</v>
      </c>
      <c r="Q218" s="29">
        <v>2288816.25</v>
      </c>
      <c r="R218" s="98">
        <v>2336416.25</v>
      </c>
      <c r="S218" s="98">
        <v>2336416.25</v>
      </c>
      <c r="T218" s="47">
        <f t="shared" si="75"/>
        <v>2183731.5150000001</v>
      </c>
      <c r="U218" s="47">
        <f t="shared" si="76"/>
        <v>2089670.5883333336</v>
      </c>
      <c r="V218" s="47">
        <f t="shared" si="77"/>
        <v>280661.52572957822</v>
      </c>
      <c r="W218" s="12">
        <f t="shared" si="78"/>
        <v>0.13430898022708282</v>
      </c>
      <c r="X218" s="30">
        <f t="shared" si="72"/>
        <v>1756026.0504201681</v>
      </c>
      <c r="Y218" s="30">
        <f t="shared" si="79"/>
        <v>333644.94957983197</v>
      </c>
      <c r="Z218" s="51">
        <f t="shared" si="80"/>
        <v>2089671</v>
      </c>
      <c r="AA218" s="14" t="s">
        <v>301</v>
      </c>
    </row>
    <row r="219" spans="3:27" ht="31.5">
      <c r="C219" s="82">
        <f t="shared" si="81"/>
        <v>209</v>
      </c>
      <c r="D219" s="83" t="s">
        <v>99</v>
      </c>
      <c r="E219" s="83" t="s">
        <v>7</v>
      </c>
      <c r="F219" s="84">
        <v>1</v>
      </c>
      <c r="G219" s="29"/>
      <c r="H219" s="29"/>
      <c r="I219" s="29"/>
      <c r="J219" s="29"/>
      <c r="K219" s="29">
        <v>1428000</v>
      </c>
      <c r="L219" s="29">
        <f t="shared" si="84"/>
        <v>1500828</v>
      </c>
      <c r="M219" s="29">
        <v>1423000</v>
      </c>
      <c r="N219" s="29">
        <f t="shared" si="85"/>
        <v>1495573</v>
      </c>
      <c r="O219" s="29">
        <f t="shared" si="67"/>
        <v>1693370</v>
      </c>
      <c r="P219" s="29">
        <f t="shared" si="86"/>
        <v>1779731.87</v>
      </c>
      <c r="Q219" s="29">
        <v>1960376.25</v>
      </c>
      <c r="R219" s="98">
        <v>1984176.25</v>
      </c>
      <c r="S219" s="98">
        <v>1984176.25</v>
      </c>
      <c r="T219" s="47">
        <f t="shared" si="75"/>
        <v>1870054.06</v>
      </c>
      <c r="U219" s="47">
        <f t="shared" si="76"/>
        <v>1784143.6033333335</v>
      </c>
      <c r="V219" s="47">
        <f t="shared" si="77"/>
        <v>234369.04778889852</v>
      </c>
      <c r="W219" s="12">
        <f t="shared" si="78"/>
        <v>0.13136221061523548</v>
      </c>
      <c r="X219" s="30">
        <f t="shared" si="72"/>
        <v>1499280.6722689075</v>
      </c>
      <c r="Y219" s="30">
        <f t="shared" si="79"/>
        <v>284863.32773109246</v>
      </c>
      <c r="Z219" s="51">
        <f t="shared" si="80"/>
        <v>1784144</v>
      </c>
      <c r="AA219" s="14" t="s">
        <v>300</v>
      </c>
    </row>
    <row r="220" spans="3:27" ht="31.5">
      <c r="C220" s="82">
        <f t="shared" si="81"/>
        <v>210</v>
      </c>
      <c r="D220" s="83" t="s">
        <v>100</v>
      </c>
      <c r="E220" s="83" t="s">
        <v>7</v>
      </c>
      <c r="F220" s="84">
        <v>1</v>
      </c>
      <c r="G220" s="29"/>
      <c r="H220" s="29"/>
      <c r="I220" s="29"/>
      <c r="J220" s="29"/>
      <c r="K220" s="29">
        <v>511700</v>
      </c>
      <c r="L220" s="29">
        <f t="shared" si="84"/>
        <v>537796.69999999995</v>
      </c>
      <c r="M220" s="29">
        <v>507000</v>
      </c>
      <c r="N220" s="29">
        <f t="shared" si="85"/>
        <v>532857</v>
      </c>
      <c r="O220" s="29">
        <f t="shared" si="67"/>
        <v>603330</v>
      </c>
      <c r="P220" s="29">
        <f t="shared" si="86"/>
        <v>634099.82999999996</v>
      </c>
      <c r="Q220" s="29">
        <v>699720</v>
      </c>
      <c r="R220" s="98">
        <v>759220</v>
      </c>
      <c r="S220" s="98">
        <v>759220</v>
      </c>
      <c r="T220" s="47">
        <f t="shared" si="75"/>
        <v>666909.91500000004</v>
      </c>
      <c r="U220" s="47">
        <f t="shared" si="76"/>
        <v>653818.92166666663</v>
      </c>
      <c r="V220" s="47">
        <f t="shared" si="77"/>
        <v>102769.12825332585</v>
      </c>
      <c r="W220" s="12">
        <f t="shared" si="78"/>
        <v>0.15718286034205681</v>
      </c>
      <c r="X220" s="30">
        <f t="shared" si="72"/>
        <v>560428.57142857148</v>
      </c>
      <c r="Y220" s="30">
        <f t="shared" si="79"/>
        <v>106481.42857142858</v>
      </c>
      <c r="Z220" s="51">
        <f t="shared" si="80"/>
        <v>666910</v>
      </c>
      <c r="AA220" s="14" t="s">
        <v>301</v>
      </c>
    </row>
    <row r="221" spans="3:27">
      <c r="C221" s="180" t="s">
        <v>112</v>
      </c>
      <c r="D221" s="180"/>
      <c r="E221" s="86"/>
      <c r="F221" s="87"/>
      <c r="G221" s="31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98"/>
      <c r="S221" s="98"/>
      <c r="T221" s="47"/>
      <c r="U221" s="47"/>
      <c r="V221" s="47"/>
      <c r="W221" s="12"/>
      <c r="X221" s="30"/>
      <c r="Y221" s="30"/>
      <c r="Z221" s="51"/>
      <c r="AA221" s="14"/>
    </row>
    <row r="222" spans="3:27" ht="31.5">
      <c r="C222" s="82">
        <f>+C220+1</f>
        <v>211</v>
      </c>
      <c r="D222" s="83" t="s">
        <v>101</v>
      </c>
      <c r="E222" s="83" t="s">
        <v>7</v>
      </c>
      <c r="F222" s="84">
        <v>1</v>
      </c>
      <c r="G222" s="29"/>
      <c r="H222" s="29"/>
      <c r="I222" s="29">
        <v>232050</v>
      </c>
      <c r="J222" s="29">
        <f t="shared" ref="J222:J229" si="87">+(I222*5.1%)+I222</f>
        <v>243884.55</v>
      </c>
      <c r="K222" s="29">
        <v>238000</v>
      </c>
      <c r="L222" s="29">
        <f t="shared" si="84"/>
        <v>250138</v>
      </c>
      <c r="M222" s="29">
        <v>234000</v>
      </c>
      <c r="N222" s="29">
        <f t="shared" si="85"/>
        <v>245934</v>
      </c>
      <c r="O222" s="29">
        <f t="shared" ref="O222:O226" si="88">M222*1.19</f>
        <v>278460</v>
      </c>
      <c r="P222" s="29">
        <f t="shared" si="86"/>
        <v>292661.46000000002</v>
      </c>
      <c r="Q222" s="29">
        <v>303747.5</v>
      </c>
      <c r="R222" s="98">
        <v>339447.5</v>
      </c>
      <c r="S222" s="98">
        <v>339447.5</v>
      </c>
      <c r="T222" s="47">
        <f t="shared" ref="T222" si="89">MEDIAN(H222,J222,L222,N222,P222,Q222,R222,S222)</f>
        <v>292661.46000000002</v>
      </c>
      <c r="U222" s="47">
        <f t="shared" ref="U222" si="90">AVERAGE(H222,J222,L222,N222,P222,Q222,R222,S222)</f>
        <v>287894.35857142857</v>
      </c>
      <c r="V222" s="47">
        <f t="shared" ref="V222" si="91">STDEV(H222,J222,L222,N222,P222,Q222,R222,S222)</f>
        <v>42254.344324980659</v>
      </c>
      <c r="W222" s="12">
        <f t="shared" ref="W222" si="92">V222/U222</f>
        <v>0.14677031024384268</v>
      </c>
      <c r="X222" s="30">
        <f>Z222/1.19</f>
        <v>241928.57142857145</v>
      </c>
      <c r="Y222" s="30">
        <f t="shared" ref="Y222" si="93">+X222*19%</f>
        <v>45966.428571428572</v>
      </c>
      <c r="Z222" s="51">
        <f t="shared" ref="Z222" si="94">ROUNDUP(IF(W222&lt;15%,U222,T222),0)</f>
        <v>287895</v>
      </c>
      <c r="AA222" s="14" t="s">
        <v>300</v>
      </c>
    </row>
    <row r="223" spans="3:27" ht="31.5">
      <c r="C223" s="82">
        <f>+C222+1</f>
        <v>212</v>
      </c>
      <c r="D223" s="83" t="s">
        <v>102</v>
      </c>
      <c r="E223" s="83" t="s">
        <v>7</v>
      </c>
      <c r="F223" s="84">
        <v>1</v>
      </c>
      <c r="G223" s="29"/>
      <c r="H223" s="29"/>
      <c r="I223" s="29"/>
      <c r="J223" s="29"/>
      <c r="K223" s="29">
        <v>166600</v>
      </c>
      <c r="L223" s="29">
        <f t="shared" si="84"/>
        <v>175096.6</v>
      </c>
      <c r="M223" s="29">
        <v>162000</v>
      </c>
      <c r="N223" s="29">
        <f t="shared" si="85"/>
        <v>170262</v>
      </c>
      <c r="O223" s="29">
        <f t="shared" si="88"/>
        <v>192780</v>
      </c>
      <c r="P223" s="29">
        <f t="shared" si="86"/>
        <v>202611.78</v>
      </c>
      <c r="Q223" s="29">
        <v>224910</v>
      </c>
      <c r="R223" s="98">
        <v>284410</v>
      </c>
      <c r="S223" s="98">
        <v>284410</v>
      </c>
      <c r="T223" s="47">
        <f t="shared" ref="T223:T226" si="95">MEDIAN(H223,J223,L223,N223,P223,Q223,R223,S223)</f>
        <v>213760.89</v>
      </c>
      <c r="U223" s="47">
        <f t="shared" ref="U223:U226" si="96">AVERAGE(H223,J223,L223,N223,P223,Q223,R223,S223)</f>
        <v>223616.72999999998</v>
      </c>
      <c r="V223" s="47">
        <f t="shared" ref="V223:V226" si="97">STDEV(H223,J223,L223,N223,P223,Q223,R223,S223)</f>
        <v>51059.67891589411</v>
      </c>
      <c r="W223" s="12">
        <f t="shared" ref="W223:W226" si="98">V223/U223</f>
        <v>0.22833568363106874</v>
      </c>
      <c r="X223" s="30">
        <f>Z223/1.19</f>
        <v>179631.09243697481</v>
      </c>
      <c r="Y223" s="30">
        <f t="shared" ref="Y223:Y226" si="99">+X223*19%</f>
        <v>34129.907563025212</v>
      </c>
      <c r="Z223" s="51">
        <f t="shared" ref="Z223:Z226" si="100">ROUNDUP(IF(W223&lt;15%,U223,T223),0)</f>
        <v>213761</v>
      </c>
      <c r="AA223" s="14" t="s">
        <v>301</v>
      </c>
    </row>
    <row r="224" spans="3:27" ht="31.5">
      <c r="C224" s="82">
        <f t="shared" ref="C224:C226" si="101">+C223+1</f>
        <v>213</v>
      </c>
      <c r="D224" s="83" t="s">
        <v>103</v>
      </c>
      <c r="E224" s="83" t="s">
        <v>7</v>
      </c>
      <c r="F224" s="84">
        <v>1</v>
      </c>
      <c r="G224" s="29"/>
      <c r="H224" s="29"/>
      <c r="I224" s="29"/>
      <c r="J224" s="29"/>
      <c r="K224" s="29">
        <v>178500</v>
      </c>
      <c r="L224" s="29">
        <f t="shared" si="84"/>
        <v>187603.5</v>
      </c>
      <c r="M224" s="29">
        <v>174000</v>
      </c>
      <c r="N224" s="29">
        <f t="shared" si="85"/>
        <v>182874</v>
      </c>
      <c r="O224" s="29">
        <f t="shared" si="88"/>
        <v>207060</v>
      </c>
      <c r="P224" s="29">
        <f t="shared" si="86"/>
        <v>217620.06</v>
      </c>
      <c r="Q224" s="29">
        <v>241421.25</v>
      </c>
      <c r="R224" s="98">
        <v>289021.25</v>
      </c>
      <c r="S224" s="98">
        <v>289021.25</v>
      </c>
      <c r="T224" s="47">
        <f t="shared" si="95"/>
        <v>229520.655</v>
      </c>
      <c r="U224" s="47">
        <f t="shared" si="96"/>
        <v>234593.55166666667</v>
      </c>
      <c r="V224" s="47">
        <f t="shared" si="97"/>
        <v>47206.869321858321</v>
      </c>
      <c r="W224" s="12">
        <f t="shared" si="98"/>
        <v>0.20122833294639927</v>
      </c>
      <c r="X224" s="30">
        <f>Z224/1.19</f>
        <v>192874.78991596639</v>
      </c>
      <c r="Y224" s="30">
        <f t="shared" si="99"/>
        <v>36646.210084033613</v>
      </c>
      <c r="Z224" s="51">
        <f t="shared" si="100"/>
        <v>229521</v>
      </c>
      <c r="AA224" s="14" t="s">
        <v>301</v>
      </c>
    </row>
    <row r="225" spans="3:27" ht="31.5">
      <c r="C225" s="82">
        <f t="shared" si="101"/>
        <v>214</v>
      </c>
      <c r="D225" s="83" t="s">
        <v>104</v>
      </c>
      <c r="E225" s="83" t="s">
        <v>7</v>
      </c>
      <c r="F225" s="84">
        <v>1</v>
      </c>
      <c r="G225" s="29"/>
      <c r="H225" s="29"/>
      <c r="I225" s="29"/>
      <c r="J225" s="29"/>
      <c r="K225" s="29">
        <v>142800</v>
      </c>
      <c r="L225" s="29">
        <f t="shared" si="84"/>
        <v>150082.79999999999</v>
      </c>
      <c r="M225" s="29">
        <v>138000</v>
      </c>
      <c r="N225" s="29">
        <f t="shared" si="85"/>
        <v>145038</v>
      </c>
      <c r="O225" s="29">
        <f t="shared" si="88"/>
        <v>164220</v>
      </c>
      <c r="P225" s="29">
        <f t="shared" si="86"/>
        <v>172595.22</v>
      </c>
      <c r="Q225" s="29">
        <v>192036.25</v>
      </c>
      <c r="R225" s="98">
        <v>215836.25</v>
      </c>
      <c r="S225" s="98">
        <v>215836.25</v>
      </c>
      <c r="T225" s="47">
        <f t="shared" si="95"/>
        <v>182315.73499999999</v>
      </c>
      <c r="U225" s="47">
        <f t="shared" si="96"/>
        <v>181904.12833333333</v>
      </c>
      <c r="V225" s="47">
        <f t="shared" si="97"/>
        <v>31189.106369426798</v>
      </c>
      <c r="W225" s="12">
        <f t="shared" si="98"/>
        <v>0.17145903534566179</v>
      </c>
      <c r="X225" s="30">
        <f>Z225/1.19</f>
        <v>153206.72268907563</v>
      </c>
      <c r="Y225" s="30">
        <f t="shared" si="99"/>
        <v>29109.277310924368</v>
      </c>
      <c r="Z225" s="51">
        <f t="shared" si="100"/>
        <v>182316</v>
      </c>
      <c r="AA225" s="14" t="s">
        <v>301</v>
      </c>
    </row>
    <row r="226" spans="3:27" ht="31.5">
      <c r="C226" s="82">
        <f t="shared" si="101"/>
        <v>215</v>
      </c>
      <c r="D226" s="83" t="s">
        <v>105</v>
      </c>
      <c r="E226" s="83" t="s">
        <v>7</v>
      </c>
      <c r="F226" s="84">
        <v>1</v>
      </c>
      <c r="G226" s="29"/>
      <c r="H226" s="29"/>
      <c r="I226" s="29"/>
      <c r="J226" s="29"/>
      <c r="K226" s="29">
        <v>214200</v>
      </c>
      <c r="L226" s="29">
        <f t="shared" si="84"/>
        <v>225124.2</v>
      </c>
      <c r="M226" s="29">
        <v>209000</v>
      </c>
      <c r="N226" s="29">
        <f t="shared" si="85"/>
        <v>219659</v>
      </c>
      <c r="O226" s="29">
        <f t="shared" si="88"/>
        <v>248710</v>
      </c>
      <c r="P226" s="29">
        <f t="shared" si="86"/>
        <v>261394.21</v>
      </c>
      <c r="Q226" s="29">
        <v>289913.75</v>
      </c>
      <c r="R226" s="98">
        <v>313713.75</v>
      </c>
      <c r="S226" s="98">
        <v>313713.75</v>
      </c>
      <c r="T226" s="47">
        <f t="shared" si="95"/>
        <v>275653.98</v>
      </c>
      <c r="U226" s="47">
        <f t="shared" si="96"/>
        <v>270586.44333333336</v>
      </c>
      <c r="V226" s="47">
        <f t="shared" si="97"/>
        <v>42043.765651169313</v>
      </c>
      <c r="W226" s="12">
        <f t="shared" si="98"/>
        <v>0.15538016292773368</v>
      </c>
      <c r="X226" s="30">
        <f>Z226/1.19</f>
        <v>231642.01680672271</v>
      </c>
      <c r="Y226" s="30">
        <f t="shared" si="99"/>
        <v>44011.983193277316</v>
      </c>
      <c r="Z226" s="51">
        <f t="shared" si="100"/>
        <v>275654</v>
      </c>
      <c r="AA226" s="14" t="s">
        <v>301</v>
      </c>
    </row>
    <row r="227" spans="3:27" ht="15.75" customHeight="1">
      <c r="C227" s="182" t="s">
        <v>113</v>
      </c>
      <c r="D227" s="182"/>
      <c r="E227" s="86"/>
      <c r="F227" s="87"/>
      <c r="G227" s="31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98"/>
      <c r="S227" s="98"/>
      <c r="T227" s="47"/>
      <c r="U227" s="47"/>
      <c r="V227" s="47"/>
      <c r="W227" s="12"/>
      <c r="X227" s="30"/>
      <c r="Y227" s="30"/>
      <c r="Z227" s="51"/>
      <c r="AA227" s="14"/>
    </row>
    <row r="228" spans="3:27" ht="31.5">
      <c r="C228" s="82">
        <f>+C226+1</f>
        <v>216</v>
      </c>
      <c r="D228" s="83" t="s">
        <v>6</v>
      </c>
      <c r="E228" s="83" t="s">
        <v>7</v>
      </c>
      <c r="F228" s="84">
        <v>1</v>
      </c>
      <c r="G228" s="29"/>
      <c r="H228" s="29"/>
      <c r="I228" s="29"/>
      <c r="J228" s="29"/>
      <c r="K228" s="29">
        <v>142800</v>
      </c>
      <c r="L228" s="29">
        <f t="shared" si="84"/>
        <v>150082.79999999999</v>
      </c>
      <c r="M228" s="29">
        <v>139000</v>
      </c>
      <c r="N228" s="29">
        <f t="shared" si="85"/>
        <v>146089</v>
      </c>
      <c r="O228" s="29">
        <f t="shared" ref="O228:O229" si="102">M228*1.19</f>
        <v>165410</v>
      </c>
      <c r="P228" s="29">
        <f t="shared" si="86"/>
        <v>173845.91</v>
      </c>
      <c r="Q228" s="29">
        <v>182367.5</v>
      </c>
      <c r="R228" s="98">
        <v>218067.5</v>
      </c>
      <c r="S228" s="98">
        <v>218067.5</v>
      </c>
      <c r="T228" s="47">
        <f t="shared" ref="T228" si="103">MEDIAN(H228,J228,L228,N228,P228,Q228,R228,S228)</f>
        <v>178106.70500000002</v>
      </c>
      <c r="U228" s="47">
        <f t="shared" ref="U228" si="104">AVERAGE(H228,J228,L228,N228,P228,Q228,R228,S228)</f>
        <v>181420.035</v>
      </c>
      <c r="V228" s="47">
        <f t="shared" ref="V228" si="105">STDEV(H228,J228,L228,N228,P228,Q228,R228,S228)</f>
        <v>31542.488084838096</v>
      </c>
      <c r="W228" s="12">
        <f t="shared" ref="W228" si="106">V228/U228</f>
        <v>0.17386441406451109</v>
      </c>
      <c r="X228" s="30">
        <f t="shared" ref="X228:X259" si="107">Z228/1.19</f>
        <v>149669.74789915967</v>
      </c>
      <c r="Y228" s="30">
        <f t="shared" ref="Y228" si="108">+X228*19%</f>
        <v>28437.252100840338</v>
      </c>
      <c r="Z228" s="51">
        <f t="shared" ref="Z228" si="109">ROUNDUP(IF(W228&lt;15%,U228,T228),0)</f>
        <v>178107</v>
      </c>
      <c r="AA228" s="14" t="s">
        <v>301</v>
      </c>
    </row>
    <row r="229" spans="3:27" ht="31.5">
      <c r="C229" s="82">
        <f>+C228+1</f>
        <v>217</v>
      </c>
      <c r="D229" s="83" t="s">
        <v>9</v>
      </c>
      <c r="E229" s="83" t="s">
        <v>7</v>
      </c>
      <c r="F229" s="84">
        <v>1</v>
      </c>
      <c r="G229" s="29"/>
      <c r="H229" s="29"/>
      <c r="I229" s="29">
        <v>119000</v>
      </c>
      <c r="J229" s="29">
        <f t="shared" si="87"/>
        <v>125069</v>
      </c>
      <c r="K229" s="29">
        <v>77350</v>
      </c>
      <c r="L229" s="29">
        <f t="shared" si="84"/>
        <v>81294.850000000006</v>
      </c>
      <c r="M229" s="29">
        <v>73000</v>
      </c>
      <c r="N229" s="29">
        <f t="shared" si="85"/>
        <v>76723</v>
      </c>
      <c r="O229" s="29">
        <f t="shared" si="102"/>
        <v>86870</v>
      </c>
      <c r="P229" s="29">
        <f t="shared" si="86"/>
        <v>91300.37</v>
      </c>
      <c r="Q229" s="29">
        <v>102340</v>
      </c>
      <c r="R229" s="98">
        <v>126140</v>
      </c>
      <c r="S229" s="98">
        <v>126140</v>
      </c>
      <c r="T229" s="47">
        <f t="shared" ref="T229:T277" si="110">MEDIAN(H229,J229,L229,N229,P229,Q229,R229,S229)</f>
        <v>102340</v>
      </c>
      <c r="U229" s="47">
        <f t="shared" ref="U229:U277" si="111">AVERAGE(H229,J229,L229,N229,P229,Q229,R229,S229)</f>
        <v>104143.88857142857</v>
      </c>
      <c r="V229" s="47">
        <f t="shared" ref="V229:V277" si="112">STDEV(H229,J229,L229,N229,P229,Q229,R229,S229)</f>
        <v>21785.743814141693</v>
      </c>
      <c r="W229" s="12">
        <f t="shared" ref="W229:W277" si="113">V229/U229</f>
        <v>0.20918888388923207</v>
      </c>
      <c r="X229" s="30">
        <f t="shared" si="107"/>
        <v>86000</v>
      </c>
      <c r="Y229" s="30">
        <f t="shared" ref="Y229:Y277" si="114">+X229*19%</f>
        <v>16340</v>
      </c>
      <c r="Z229" s="51">
        <f t="shared" ref="Z229:Z277" si="115">ROUNDUP(IF(W229&lt;15%,U229,T229),0)</f>
        <v>102340</v>
      </c>
      <c r="AA229" s="14" t="s">
        <v>301</v>
      </c>
    </row>
    <row r="230" spans="3:27" ht="31.5">
      <c r="C230" s="82">
        <f t="shared" ref="C230:C277" si="116">+C229+1</f>
        <v>218</v>
      </c>
      <c r="D230" s="83" t="s">
        <v>10</v>
      </c>
      <c r="E230" s="83" t="s">
        <v>7</v>
      </c>
      <c r="F230" s="84">
        <v>1</v>
      </c>
      <c r="G230" s="29"/>
      <c r="H230" s="29"/>
      <c r="I230" s="29"/>
      <c r="J230" s="29"/>
      <c r="K230" s="29">
        <v>892500</v>
      </c>
      <c r="L230" s="29">
        <f t="shared" si="84"/>
        <v>938017.5</v>
      </c>
      <c r="M230" s="29">
        <v>889000</v>
      </c>
      <c r="N230" s="29">
        <f t="shared" si="85"/>
        <v>934339</v>
      </c>
      <c r="O230" s="29"/>
      <c r="P230" s="29"/>
      <c r="Q230" s="29">
        <v>1152812.5</v>
      </c>
      <c r="R230" s="98">
        <v>1176612.5</v>
      </c>
      <c r="S230" s="98">
        <v>1176612.5</v>
      </c>
      <c r="T230" s="47">
        <f t="shared" si="110"/>
        <v>1152812.5</v>
      </c>
      <c r="U230" s="47">
        <f t="shared" si="111"/>
        <v>1075678.8</v>
      </c>
      <c r="V230" s="47">
        <f t="shared" si="112"/>
        <v>127722.75037048</v>
      </c>
      <c r="W230" s="12">
        <f t="shared" si="113"/>
        <v>0.11873688536994501</v>
      </c>
      <c r="X230" s="30">
        <f t="shared" si="107"/>
        <v>903931.93277310929</v>
      </c>
      <c r="Y230" s="30">
        <f t="shared" si="114"/>
        <v>171747.06722689077</v>
      </c>
      <c r="Z230" s="51">
        <f t="shared" si="115"/>
        <v>1075679</v>
      </c>
      <c r="AA230" s="14" t="s">
        <v>300</v>
      </c>
    </row>
    <row r="231" spans="3:27" ht="31.5">
      <c r="C231" s="82">
        <f t="shared" si="116"/>
        <v>219</v>
      </c>
      <c r="D231" s="83" t="s">
        <v>11</v>
      </c>
      <c r="E231" s="83" t="s">
        <v>7</v>
      </c>
      <c r="F231" s="84">
        <v>1</v>
      </c>
      <c r="G231" s="29"/>
      <c r="H231" s="29"/>
      <c r="I231" s="29"/>
      <c r="J231" s="29"/>
      <c r="K231" s="29">
        <v>380800</v>
      </c>
      <c r="L231" s="29">
        <f t="shared" si="84"/>
        <v>400220.8</v>
      </c>
      <c r="M231" s="29">
        <v>378000</v>
      </c>
      <c r="N231" s="29">
        <f t="shared" si="85"/>
        <v>397278</v>
      </c>
      <c r="O231" s="29"/>
      <c r="P231" s="29"/>
      <c r="Q231" s="29">
        <v>491023.75</v>
      </c>
      <c r="R231" s="98">
        <v>538623.75</v>
      </c>
      <c r="S231" s="98">
        <v>538623.75</v>
      </c>
      <c r="T231" s="47">
        <f t="shared" si="110"/>
        <v>491023.75</v>
      </c>
      <c r="U231" s="47">
        <f t="shared" si="111"/>
        <v>473154.00999999995</v>
      </c>
      <c r="V231" s="47">
        <f t="shared" si="112"/>
        <v>70654.658964266549</v>
      </c>
      <c r="W231" s="12">
        <f t="shared" si="113"/>
        <v>0.14932697910404807</v>
      </c>
      <c r="X231" s="30">
        <f t="shared" si="107"/>
        <v>397609.24369747902</v>
      </c>
      <c r="Y231" s="30">
        <f t="shared" si="114"/>
        <v>75545.756302521011</v>
      </c>
      <c r="Z231" s="51">
        <f t="shared" si="115"/>
        <v>473155</v>
      </c>
      <c r="AA231" s="14" t="s">
        <v>300</v>
      </c>
    </row>
    <row r="232" spans="3:27" ht="31.5">
      <c r="C232" s="82">
        <f t="shared" si="116"/>
        <v>220</v>
      </c>
      <c r="D232" s="83" t="s">
        <v>12</v>
      </c>
      <c r="E232" s="83" t="s">
        <v>7</v>
      </c>
      <c r="F232" s="84">
        <v>1</v>
      </c>
      <c r="G232" s="29"/>
      <c r="H232" s="29"/>
      <c r="I232" s="29"/>
      <c r="J232" s="29"/>
      <c r="K232" s="29">
        <v>190400</v>
      </c>
      <c r="L232" s="29">
        <f t="shared" si="84"/>
        <v>200110.4</v>
      </c>
      <c r="M232" s="29">
        <v>185400</v>
      </c>
      <c r="N232" s="29">
        <f t="shared" si="85"/>
        <v>194855.4</v>
      </c>
      <c r="O232" s="29"/>
      <c r="P232" s="29"/>
      <c r="Q232" s="29">
        <v>243206.25</v>
      </c>
      <c r="R232" s="98">
        <v>278906.25</v>
      </c>
      <c r="S232" s="98">
        <v>278906.25</v>
      </c>
      <c r="T232" s="47">
        <f t="shared" si="110"/>
        <v>243206.25</v>
      </c>
      <c r="U232" s="47">
        <f t="shared" si="111"/>
        <v>239196.91</v>
      </c>
      <c r="V232" s="47">
        <f t="shared" si="112"/>
        <v>40815.631033854443</v>
      </c>
      <c r="W232" s="12">
        <f t="shared" si="113"/>
        <v>0.1706361132919921</v>
      </c>
      <c r="X232" s="30">
        <f t="shared" si="107"/>
        <v>204375.63025210085</v>
      </c>
      <c r="Y232" s="30">
        <f t="shared" si="114"/>
        <v>38831.36974789916</v>
      </c>
      <c r="Z232" s="51">
        <f t="shared" si="115"/>
        <v>243207</v>
      </c>
      <c r="AA232" s="14" t="s">
        <v>301</v>
      </c>
    </row>
    <row r="233" spans="3:27" ht="31.5">
      <c r="C233" s="82">
        <f t="shared" si="116"/>
        <v>221</v>
      </c>
      <c r="D233" s="83" t="s">
        <v>13</v>
      </c>
      <c r="E233" s="83" t="s">
        <v>7</v>
      </c>
      <c r="F233" s="84">
        <v>1</v>
      </c>
      <c r="G233" s="29"/>
      <c r="H233" s="29"/>
      <c r="I233" s="29"/>
      <c r="J233" s="29"/>
      <c r="K233" s="29">
        <v>773500</v>
      </c>
      <c r="L233" s="29">
        <f t="shared" si="84"/>
        <v>812948.5</v>
      </c>
      <c r="M233" s="29">
        <v>770300</v>
      </c>
      <c r="N233" s="29">
        <f t="shared" si="85"/>
        <v>809585.3</v>
      </c>
      <c r="O233" s="29"/>
      <c r="P233" s="29"/>
      <c r="Q233" s="29">
        <v>999005</v>
      </c>
      <c r="R233" s="98">
        <v>1022805</v>
      </c>
      <c r="S233" s="98">
        <v>1022805</v>
      </c>
      <c r="T233" s="47">
        <f t="shared" si="110"/>
        <v>999005</v>
      </c>
      <c r="U233" s="47">
        <f t="shared" si="111"/>
        <v>933429.76000000001</v>
      </c>
      <c r="V233" s="47">
        <f t="shared" si="112"/>
        <v>111947.71484386388</v>
      </c>
      <c r="W233" s="12">
        <f t="shared" si="113"/>
        <v>0.11993158954334592</v>
      </c>
      <c r="X233" s="30">
        <f t="shared" si="107"/>
        <v>784394.95798319334</v>
      </c>
      <c r="Y233" s="30">
        <f t="shared" si="114"/>
        <v>149035.04201680672</v>
      </c>
      <c r="Z233" s="51">
        <f t="shared" si="115"/>
        <v>933430</v>
      </c>
      <c r="AA233" s="14" t="s">
        <v>300</v>
      </c>
    </row>
    <row r="234" spans="3:27" ht="31.5">
      <c r="C234" s="82">
        <f t="shared" si="116"/>
        <v>222</v>
      </c>
      <c r="D234" s="83" t="s">
        <v>14</v>
      </c>
      <c r="E234" s="83" t="s">
        <v>7</v>
      </c>
      <c r="F234" s="84">
        <v>1</v>
      </c>
      <c r="G234" s="29"/>
      <c r="H234" s="29"/>
      <c r="I234" s="29"/>
      <c r="J234" s="29"/>
      <c r="K234" s="29">
        <v>238000</v>
      </c>
      <c r="L234" s="29">
        <f t="shared" si="84"/>
        <v>250138</v>
      </c>
      <c r="M234" s="29">
        <v>232000</v>
      </c>
      <c r="N234" s="29">
        <f t="shared" si="85"/>
        <v>243832</v>
      </c>
      <c r="O234" s="29"/>
      <c r="P234" s="29"/>
      <c r="Q234" s="29">
        <v>304193.75</v>
      </c>
      <c r="R234" s="98">
        <v>351793.75</v>
      </c>
      <c r="S234" s="98">
        <v>351793.75</v>
      </c>
      <c r="T234" s="47">
        <f t="shared" si="110"/>
        <v>304193.75</v>
      </c>
      <c r="U234" s="47">
        <f t="shared" si="111"/>
        <v>300350.25</v>
      </c>
      <c r="V234" s="47">
        <f t="shared" si="112"/>
        <v>52495.767710061635</v>
      </c>
      <c r="W234" s="12">
        <f t="shared" si="113"/>
        <v>0.17478183457500579</v>
      </c>
      <c r="X234" s="30">
        <f t="shared" si="107"/>
        <v>255625.21008403364</v>
      </c>
      <c r="Y234" s="30">
        <f t="shared" si="114"/>
        <v>48568.789915966394</v>
      </c>
      <c r="Z234" s="51">
        <f t="shared" si="115"/>
        <v>304194</v>
      </c>
      <c r="AA234" s="14" t="s">
        <v>301</v>
      </c>
    </row>
    <row r="235" spans="3:27" ht="31.5">
      <c r="C235" s="82">
        <f t="shared" si="116"/>
        <v>223</v>
      </c>
      <c r="D235" s="83" t="s">
        <v>15</v>
      </c>
      <c r="E235" s="83" t="s">
        <v>7</v>
      </c>
      <c r="F235" s="84">
        <v>1</v>
      </c>
      <c r="G235" s="29"/>
      <c r="H235" s="29"/>
      <c r="I235" s="29"/>
      <c r="J235" s="29"/>
      <c r="K235" s="29">
        <v>297500</v>
      </c>
      <c r="L235" s="29">
        <f t="shared" si="84"/>
        <v>312672.5</v>
      </c>
      <c r="M235" s="29">
        <v>293000</v>
      </c>
      <c r="N235" s="29">
        <f t="shared" si="85"/>
        <v>307943</v>
      </c>
      <c r="O235" s="29"/>
      <c r="P235" s="29"/>
      <c r="Q235" s="29">
        <v>382138.75</v>
      </c>
      <c r="R235" s="98">
        <v>441638.75</v>
      </c>
      <c r="S235" s="98">
        <v>441638.75</v>
      </c>
      <c r="T235" s="47">
        <f t="shared" si="110"/>
        <v>382138.75</v>
      </c>
      <c r="U235" s="47">
        <f t="shared" si="111"/>
        <v>377206.35</v>
      </c>
      <c r="V235" s="47">
        <f t="shared" si="112"/>
        <v>65744.631640775333</v>
      </c>
      <c r="W235" s="12">
        <f t="shared" si="113"/>
        <v>0.17429354421200846</v>
      </c>
      <c r="X235" s="30">
        <f t="shared" si="107"/>
        <v>321125.21008403361</v>
      </c>
      <c r="Y235" s="30">
        <f t="shared" si="114"/>
        <v>61013.789915966387</v>
      </c>
      <c r="Z235" s="51">
        <f t="shared" si="115"/>
        <v>382139</v>
      </c>
      <c r="AA235" s="14" t="s">
        <v>301</v>
      </c>
    </row>
    <row r="236" spans="3:27" ht="31.5">
      <c r="C236" s="82">
        <f t="shared" si="116"/>
        <v>224</v>
      </c>
      <c r="D236" s="83" t="s">
        <v>16</v>
      </c>
      <c r="E236" s="83" t="s">
        <v>7</v>
      </c>
      <c r="F236" s="84">
        <v>1</v>
      </c>
      <c r="G236" s="29"/>
      <c r="H236" s="29"/>
      <c r="I236" s="29"/>
      <c r="J236" s="29"/>
      <c r="K236" s="29">
        <v>214200</v>
      </c>
      <c r="L236" s="29">
        <f t="shared" si="84"/>
        <v>225124.2</v>
      </c>
      <c r="M236" s="29">
        <v>208000</v>
      </c>
      <c r="N236" s="29">
        <f t="shared" si="85"/>
        <v>218608</v>
      </c>
      <c r="O236" s="29"/>
      <c r="P236" s="29"/>
      <c r="Q236" s="29">
        <v>273253.75</v>
      </c>
      <c r="R236" s="98">
        <v>297053.75</v>
      </c>
      <c r="S236" s="98">
        <v>297053.75</v>
      </c>
      <c r="T236" s="47">
        <f t="shared" si="110"/>
        <v>273253.75</v>
      </c>
      <c r="U236" s="47">
        <f t="shared" si="111"/>
        <v>262218.69</v>
      </c>
      <c r="V236" s="47">
        <f t="shared" si="112"/>
        <v>38166.178844125432</v>
      </c>
      <c r="W236" s="12">
        <f t="shared" si="113"/>
        <v>0.14555094773803284</v>
      </c>
      <c r="X236" s="30">
        <f t="shared" si="107"/>
        <v>220352.10084033615</v>
      </c>
      <c r="Y236" s="30">
        <f t="shared" si="114"/>
        <v>41866.899159663866</v>
      </c>
      <c r="Z236" s="51">
        <f t="shared" si="115"/>
        <v>262219</v>
      </c>
      <c r="AA236" s="14" t="s">
        <v>300</v>
      </c>
    </row>
    <row r="237" spans="3:27" ht="31.5">
      <c r="C237" s="82">
        <f t="shared" si="116"/>
        <v>225</v>
      </c>
      <c r="D237" s="83" t="s">
        <v>17</v>
      </c>
      <c r="E237" s="83" t="s">
        <v>7</v>
      </c>
      <c r="F237" s="84">
        <v>1</v>
      </c>
      <c r="G237" s="29"/>
      <c r="H237" s="29"/>
      <c r="I237" s="29"/>
      <c r="J237" s="29"/>
      <c r="K237" s="29">
        <v>238000</v>
      </c>
      <c r="L237" s="29">
        <f t="shared" si="84"/>
        <v>250138</v>
      </c>
      <c r="M237" s="29">
        <v>233000</v>
      </c>
      <c r="N237" s="29">
        <f t="shared" si="85"/>
        <v>244883</v>
      </c>
      <c r="O237" s="29"/>
      <c r="P237" s="29"/>
      <c r="Q237" s="29">
        <v>304788.75</v>
      </c>
      <c r="R237" s="98">
        <v>340488.75</v>
      </c>
      <c r="S237" s="98">
        <v>340488.75</v>
      </c>
      <c r="T237" s="47">
        <f t="shared" si="110"/>
        <v>304788.75</v>
      </c>
      <c r="U237" s="47">
        <f t="shared" si="111"/>
        <v>296157.45</v>
      </c>
      <c r="V237" s="47">
        <f t="shared" si="112"/>
        <v>46775.759374314242</v>
      </c>
      <c r="W237" s="12">
        <f t="shared" si="113"/>
        <v>0.15794220059064609</v>
      </c>
      <c r="X237" s="30">
        <f t="shared" si="107"/>
        <v>256125.21008403364</v>
      </c>
      <c r="Y237" s="30">
        <f t="shared" si="114"/>
        <v>48663.789915966394</v>
      </c>
      <c r="Z237" s="51">
        <f t="shared" si="115"/>
        <v>304789</v>
      </c>
      <c r="AA237" s="14" t="s">
        <v>301</v>
      </c>
    </row>
    <row r="238" spans="3:27" ht="31.5">
      <c r="C238" s="82">
        <f t="shared" si="116"/>
        <v>226</v>
      </c>
      <c r="D238" s="83" t="s">
        <v>107</v>
      </c>
      <c r="E238" s="83" t="s">
        <v>7</v>
      </c>
      <c r="F238" s="84">
        <v>1</v>
      </c>
      <c r="G238" s="29"/>
      <c r="H238" s="29"/>
      <c r="I238" s="29"/>
      <c r="J238" s="29"/>
      <c r="K238" s="29">
        <v>238000</v>
      </c>
      <c r="L238" s="29">
        <f t="shared" si="84"/>
        <v>250138</v>
      </c>
      <c r="M238" s="29">
        <v>233000</v>
      </c>
      <c r="N238" s="29">
        <f t="shared" si="85"/>
        <v>244883</v>
      </c>
      <c r="O238" s="29"/>
      <c r="P238" s="29"/>
      <c r="Q238" s="29">
        <v>304788.75</v>
      </c>
      <c r="R238" s="98">
        <v>340488.75</v>
      </c>
      <c r="S238" s="98">
        <v>340488.75</v>
      </c>
      <c r="T238" s="47">
        <f t="shared" si="110"/>
        <v>304788.75</v>
      </c>
      <c r="U238" s="47">
        <f t="shared" si="111"/>
        <v>296157.45</v>
      </c>
      <c r="V238" s="47">
        <f t="shared" si="112"/>
        <v>46775.759374314242</v>
      </c>
      <c r="W238" s="12">
        <f t="shared" si="113"/>
        <v>0.15794220059064609</v>
      </c>
      <c r="X238" s="30">
        <f t="shared" si="107"/>
        <v>256125.21008403364</v>
      </c>
      <c r="Y238" s="30">
        <f t="shared" si="114"/>
        <v>48663.789915966394</v>
      </c>
      <c r="Z238" s="51">
        <f t="shared" si="115"/>
        <v>304789</v>
      </c>
      <c r="AA238" s="14" t="s">
        <v>301</v>
      </c>
    </row>
    <row r="239" spans="3:27" ht="31.5">
      <c r="C239" s="82">
        <f t="shared" si="116"/>
        <v>227</v>
      </c>
      <c r="D239" s="83" t="s">
        <v>19</v>
      </c>
      <c r="E239" s="83" t="s">
        <v>7</v>
      </c>
      <c r="F239" s="84">
        <v>1</v>
      </c>
      <c r="G239" s="29"/>
      <c r="H239" s="29"/>
      <c r="I239" s="29"/>
      <c r="J239" s="29"/>
      <c r="K239" s="29">
        <v>95200</v>
      </c>
      <c r="L239" s="29">
        <f t="shared" si="84"/>
        <v>100055.2</v>
      </c>
      <c r="M239" s="29">
        <v>93020</v>
      </c>
      <c r="N239" s="29">
        <f t="shared" si="85"/>
        <v>97764.02</v>
      </c>
      <c r="O239" s="29"/>
      <c r="P239" s="29"/>
      <c r="Q239" s="29">
        <v>121826.25</v>
      </c>
      <c r="R239" s="98">
        <v>157526.25</v>
      </c>
      <c r="S239" s="98">
        <v>157526.25</v>
      </c>
      <c r="T239" s="47">
        <f t="shared" si="110"/>
        <v>121826.25</v>
      </c>
      <c r="U239" s="47">
        <f t="shared" si="111"/>
        <v>126939.594</v>
      </c>
      <c r="V239" s="47">
        <f t="shared" si="112"/>
        <v>29458.522096176766</v>
      </c>
      <c r="W239" s="12">
        <f t="shared" si="113"/>
        <v>0.23206724685267835</v>
      </c>
      <c r="X239" s="30">
        <f t="shared" si="107"/>
        <v>102375.63025210085</v>
      </c>
      <c r="Y239" s="30">
        <f t="shared" si="114"/>
        <v>19451.36974789916</v>
      </c>
      <c r="Z239" s="51">
        <f t="shared" si="115"/>
        <v>121827</v>
      </c>
      <c r="AA239" s="14" t="s">
        <v>301</v>
      </c>
    </row>
    <row r="240" spans="3:27" ht="31.5">
      <c r="C240" s="82">
        <f t="shared" si="116"/>
        <v>228</v>
      </c>
      <c r="D240" s="83" t="s">
        <v>20</v>
      </c>
      <c r="E240" s="83" t="s">
        <v>7</v>
      </c>
      <c r="F240" s="84">
        <v>1</v>
      </c>
      <c r="G240" s="29"/>
      <c r="H240" s="29"/>
      <c r="I240" s="29"/>
      <c r="J240" s="29"/>
      <c r="K240" s="29">
        <v>59500</v>
      </c>
      <c r="L240" s="29">
        <f t="shared" si="84"/>
        <v>62534.5</v>
      </c>
      <c r="M240" s="29">
        <v>55000</v>
      </c>
      <c r="N240" s="29">
        <f t="shared" si="85"/>
        <v>57805</v>
      </c>
      <c r="O240" s="29"/>
      <c r="P240" s="29"/>
      <c r="Q240" s="29">
        <v>74077.5</v>
      </c>
      <c r="R240" s="98"/>
      <c r="S240" s="98"/>
      <c r="T240" s="47">
        <f t="shared" si="110"/>
        <v>62534.5</v>
      </c>
      <c r="U240" s="47">
        <f t="shared" si="111"/>
        <v>64805.666666666664</v>
      </c>
      <c r="V240" s="47">
        <f t="shared" si="112"/>
        <v>8370.616021735379</v>
      </c>
      <c r="W240" s="12">
        <f t="shared" si="113"/>
        <v>0.12916487789239695</v>
      </c>
      <c r="X240" s="30">
        <f t="shared" si="107"/>
        <v>54458.823529411769</v>
      </c>
      <c r="Y240" s="30">
        <f t="shared" si="114"/>
        <v>10347.176470588236</v>
      </c>
      <c r="Z240" s="51">
        <f t="shared" si="115"/>
        <v>64806</v>
      </c>
      <c r="AA240" s="14" t="s">
        <v>300</v>
      </c>
    </row>
    <row r="241" spans="3:27" ht="31.5">
      <c r="C241" s="82">
        <f t="shared" si="116"/>
        <v>229</v>
      </c>
      <c r="D241" s="83" t="s">
        <v>21</v>
      </c>
      <c r="E241" s="83" t="s">
        <v>7</v>
      </c>
      <c r="F241" s="84">
        <v>1</v>
      </c>
      <c r="G241" s="29"/>
      <c r="H241" s="29"/>
      <c r="I241" s="29"/>
      <c r="J241" s="29"/>
      <c r="K241" s="29">
        <v>142800</v>
      </c>
      <c r="L241" s="29">
        <f t="shared" si="84"/>
        <v>150082.79999999999</v>
      </c>
      <c r="M241" s="29">
        <v>139000</v>
      </c>
      <c r="N241" s="29">
        <f t="shared" si="85"/>
        <v>146089</v>
      </c>
      <c r="O241" s="29"/>
      <c r="P241" s="29"/>
      <c r="Q241" s="29">
        <v>182367.5</v>
      </c>
      <c r="R241" s="98">
        <v>218067.5</v>
      </c>
      <c r="S241" s="98">
        <v>218067.5</v>
      </c>
      <c r="T241" s="47">
        <f t="shared" si="110"/>
        <v>182367.5</v>
      </c>
      <c r="U241" s="47">
        <f t="shared" si="111"/>
        <v>182934.86000000002</v>
      </c>
      <c r="V241" s="47">
        <f t="shared" si="112"/>
        <v>35020.71504656913</v>
      </c>
      <c r="W241" s="12">
        <f t="shared" si="113"/>
        <v>0.19143817119694478</v>
      </c>
      <c r="X241" s="30">
        <f t="shared" si="107"/>
        <v>153250.42016806724</v>
      </c>
      <c r="Y241" s="30">
        <f t="shared" si="114"/>
        <v>29117.579831932777</v>
      </c>
      <c r="Z241" s="51">
        <f t="shared" si="115"/>
        <v>182368</v>
      </c>
      <c r="AA241" s="14" t="s">
        <v>301</v>
      </c>
    </row>
    <row r="242" spans="3:27" ht="31.5">
      <c r="C242" s="82">
        <f t="shared" si="116"/>
        <v>230</v>
      </c>
      <c r="D242" s="83" t="s">
        <v>22</v>
      </c>
      <c r="E242" s="83" t="s">
        <v>7</v>
      </c>
      <c r="F242" s="84">
        <v>1</v>
      </c>
      <c r="G242" s="29"/>
      <c r="H242" s="29"/>
      <c r="I242" s="29"/>
      <c r="J242" s="29"/>
      <c r="K242" s="29">
        <v>833000</v>
      </c>
      <c r="L242" s="29">
        <f t="shared" si="84"/>
        <v>875483</v>
      </c>
      <c r="M242" s="29">
        <v>828000</v>
      </c>
      <c r="N242" s="29">
        <f t="shared" si="85"/>
        <v>870228</v>
      </c>
      <c r="O242" s="29"/>
      <c r="P242" s="29"/>
      <c r="Q242" s="29">
        <v>1074718.75</v>
      </c>
      <c r="R242" s="98">
        <v>1122318.75</v>
      </c>
      <c r="S242" s="98">
        <v>1122318.75</v>
      </c>
      <c r="T242" s="47">
        <f t="shared" si="110"/>
        <v>1074718.75</v>
      </c>
      <c r="U242" s="47">
        <f t="shared" si="111"/>
        <v>1013013.45</v>
      </c>
      <c r="V242" s="47">
        <f t="shared" si="112"/>
        <v>129426.76565646575</v>
      </c>
      <c r="W242" s="12">
        <f t="shared" si="113"/>
        <v>0.12776411375038085</v>
      </c>
      <c r="X242" s="30">
        <f t="shared" si="107"/>
        <v>851272.26890756306</v>
      </c>
      <c r="Y242" s="30">
        <f t="shared" si="114"/>
        <v>161741.731092437</v>
      </c>
      <c r="Z242" s="51">
        <f t="shared" si="115"/>
        <v>1013014</v>
      </c>
      <c r="AA242" s="14" t="s">
        <v>300</v>
      </c>
    </row>
    <row r="243" spans="3:27" ht="31.5">
      <c r="C243" s="82">
        <f t="shared" si="116"/>
        <v>231</v>
      </c>
      <c r="D243" s="83" t="s">
        <v>23</v>
      </c>
      <c r="E243" s="83" t="s">
        <v>7</v>
      </c>
      <c r="F243" s="84">
        <v>1</v>
      </c>
      <c r="G243" s="29"/>
      <c r="H243" s="29"/>
      <c r="I243" s="29"/>
      <c r="J243" s="29"/>
      <c r="K243" s="29">
        <v>59500</v>
      </c>
      <c r="L243" s="29">
        <f t="shared" si="84"/>
        <v>62534.5</v>
      </c>
      <c r="M243" s="29">
        <v>55300</v>
      </c>
      <c r="N243" s="29">
        <f t="shared" si="85"/>
        <v>58120.3</v>
      </c>
      <c r="O243" s="29"/>
      <c r="P243" s="29"/>
      <c r="Q243" s="29">
        <v>74226.25</v>
      </c>
      <c r="R243" s="98"/>
      <c r="S243" s="98"/>
      <c r="T243" s="47">
        <f t="shared" si="110"/>
        <v>62534.5</v>
      </c>
      <c r="U243" s="47">
        <f t="shared" si="111"/>
        <v>64960.35</v>
      </c>
      <c r="V243" s="47">
        <f t="shared" si="112"/>
        <v>8322.4976730246599</v>
      </c>
      <c r="W243" s="12">
        <f t="shared" si="113"/>
        <v>0.12811657685071987</v>
      </c>
      <c r="X243" s="30">
        <f t="shared" si="107"/>
        <v>54589.075630252104</v>
      </c>
      <c r="Y243" s="30">
        <f t="shared" si="114"/>
        <v>10371.9243697479</v>
      </c>
      <c r="Z243" s="51">
        <f t="shared" si="115"/>
        <v>64961</v>
      </c>
      <c r="AA243" s="14" t="s">
        <v>300</v>
      </c>
    </row>
    <row r="244" spans="3:27" ht="31.5">
      <c r="C244" s="82">
        <f t="shared" si="116"/>
        <v>232</v>
      </c>
      <c r="D244" s="91" t="s">
        <v>24</v>
      </c>
      <c r="E244" s="83" t="s">
        <v>7</v>
      </c>
      <c r="F244" s="84">
        <v>1</v>
      </c>
      <c r="G244" s="29"/>
      <c r="H244" s="29"/>
      <c r="I244" s="29"/>
      <c r="J244" s="29"/>
      <c r="K244" s="29">
        <v>833000</v>
      </c>
      <c r="L244" s="29">
        <f t="shared" si="84"/>
        <v>875483</v>
      </c>
      <c r="M244" s="29">
        <v>828000</v>
      </c>
      <c r="N244" s="29">
        <f t="shared" si="85"/>
        <v>870228</v>
      </c>
      <c r="O244" s="29"/>
      <c r="P244" s="29"/>
      <c r="Q244" s="29">
        <v>1074718.75</v>
      </c>
      <c r="R244" s="98">
        <v>1098518.75</v>
      </c>
      <c r="S244" s="98">
        <v>1098518.75</v>
      </c>
      <c r="T244" s="47">
        <f t="shared" si="110"/>
        <v>1074718.75</v>
      </c>
      <c r="U244" s="47">
        <f t="shared" si="111"/>
        <v>1003493.45</v>
      </c>
      <c r="V244" s="47">
        <f t="shared" si="112"/>
        <v>119665.17257871524</v>
      </c>
      <c r="W244" s="12">
        <f t="shared" si="113"/>
        <v>0.11924858361428792</v>
      </c>
      <c r="X244" s="30">
        <f t="shared" si="107"/>
        <v>843272.26890756306</v>
      </c>
      <c r="Y244" s="30">
        <f t="shared" si="114"/>
        <v>160221.731092437</v>
      </c>
      <c r="Z244" s="51">
        <f t="shared" si="115"/>
        <v>1003494</v>
      </c>
      <c r="AA244" s="14" t="s">
        <v>300</v>
      </c>
    </row>
    <row r="245" spans="3:27" ht="31.5">
      <c r="C245" s="82">
        <f t="shared" si="116"/>
        <v>233</v>
      </c>
      <c r="D245" s="83" t="s">
        <v>25</v>
      </c>
      <c r="E245" s="83" t="s">
        <v>7</v>
      </c>
      <c r="F245" s="84">
        <v>1</v>
      </c>
      <c r="G245" s="29"/>
      <c r="H245" s="29"/>
      <c r="I245" s="29"/>
      <c r="J245" s="29"/>
      <c r="K245" s="29">
        <v>2142000</v>
      </c>
      <c r="L245" s="29">
        <f t="shared" si="84"/>
        <v>2251242</v>
      </c>
      <c r="M245" s="29">
        <v>2137000</v>
      </c>
      <c r="N245" s="29">
        <f t="shared" si="85"/>
        <v>2245987</v>
      </c>
      <c r="O245" s="29"/>
      <c r="P245" s="29"/>
      <c r="Q245" s="29">
        <v>2768832.5</v>
      </c>
      <c r="R245" s="98">
        <v>2816432.5</v>
      </c>
      <c r="S245" s="98">
        <v>2816432.5</v>
      </c>
      <c r="T245" s="47">
        <f t="shared" si="110"/>
        <v>2768832.5</v>
      </c>
      <c r="U245" s="47">
        <f t="shared" si="111"/>
        <v>2579785.2999999998</v>
      </c>
      <c r="V245" s="47">
        <f t="shared" si="112"/>
        <v>302945.80514561542</v>
      </c>
      <c r="W245" s="12">
        <f t="shared" si="113"/>
        <v>0.11743062693845703</v>
      </c>
      <c r="X245" s="30">
        <f t="shared" si="107"/>
        <v>2167887.3949579834</v>
      </c>
      <c r="Y245" s="30">
        <f t="shared" si="114"/>
        <v>411898.60504201683</v>
      </c>
      <c r="Z245" s="51">
        <f t="shared" si="115"/>
        <v>2579786</v>
      </c>
      <c r="AA245" s="14" t="s">
        <v>300</v>
      </c>
    </row>
    <row r="246" spans="3:27" ht="31.5">
      <c r="C246" s="82">
        <f t="shared" si="116"/>
        <v>234</v>
      </c>
      <c r="D246" s="83" t="s">
        <v>26</v>
      </c>
      <c r="E246" s="83" t="s">
        <v>7</v>
      </c>
      <c r="F246" s="84">
        <v>1</v>
      </c>
      <c r="G246" s="29"/>
      <c r="H246" s="29"/>
      <c r="I246" s="29"/>
      <c r="J246" s="29"/>
      <c r="K246" s="29">
        <v>1428000</v>
      </c>
      <c r="L246" s="29">
        <f t="shared" si="84"/>
        <v>1500828</v>
      </c>
      <c r="M246" s="29">
        <v>1425000</v>
      </c>
      <c r="N246" s="29">
        <f t="shared" si="85"/>
        <v>1497675</v>
      </c>
      <c r="O246" s="29"/>
      <c r="P246" s="29"/>
      <c r="Q246" s="29">
        <v>1846136.25</v>
      </c>
      <c r="R246" s="98">
        <v>1881836.25</v>
      </c>
      <c r="S246" s="98">
        <v>1881836.25</v>
      </c>
      <c r="T246" s="47">
        <f t="shared" si="110"/>
        <v>1846136.25</v>
      </c>
      <c r="U246" s="47">
        <f t="shared" si="111"/>
        <v>1721662.35</v>
      </c>
      <c r="V246" s="47">
        <f t="shared" si="112"/>
        <v>203557.88572515082</v>
      </c>
      <c r="W246" s="12">
        <f t="shared" si="113"/>
        <v>0.11823333752123394</v>
      </c>
      <c r="X246" s="30">
        <f t="shared" si="107"/>
        <v>1446775.630252101</v>
      </c>
      <c r="Y246" s="30">
        <f t="shared" si="114"/>
        <v>274887.36974789918</v>
      </c>
      <c r="Z246" s="51">
        <f t="shared" si="115"/>
        <v>1721663</v>
      </c>
      <c r="AA246" s="14" t="s">
        <v>300</v>
      </c>
    </row>
    <row r="247" spans="3:27" ht="31.5">
      <c r="C247" s="82">
        <f t="shared" si="116"/>
        <v>235</v>
      </c>
      <c r="D247" s="83" t="s">
        <v>27</v>
      </c>
      <c r="E247" s="83" t="s">
        <v>7</v>
      </c>
      <c r="F247" s="84">
        <v>1</v>
      </c>
      <c r="G247" s="29"/>
      <c r="H247" s="29"/>
      <c r="I247" s="29"/>
      <c r="J247" s="29"/>
      <c r="K247" s="29">
        <v>1904000</v>
      </c>
      <c r="L247" s="29">
        <f t="shared" si="84"/>
        <v>2001104</v>
      </c>
      <c r="M247" s="29">
        <v>1900000</v>
      </c>
      <c r="N247" s="29">
        <f t="shared" si="85"/>
        <v>1996900</v>
      </c>
      <c r="O247" s="29"/>
      <c r="P247" s="29"/>
      <c r="Q247" s="29">
        <v>2461366.25</v>
      </c>
      <c r="R247" s="98">
        <v>2497066.25</v>
      </c>
      <c r="S247" s="98">
        <v>2497066.25</v>
      </c>
      <c r="T247" s="47">
        <f t="shared" si="110"/>
        <v>2461366.25</v>
      </c>
      <c r="U247" s="47">
        <f t="shared" si="111"/>
        <v>2290700.5499999998</v>
      </c>
      <c r="V247" s="47">
        <f t="shared" si="112"/>
        <v>266685.82188676426</v>
      </c>
      <c r="W247" s="12">
        <f t="shared" si="113"/>
        <v>0.11642107559050627</v>
      </c>
      <c r="X247" s="30">
        <f t="shared" si="107"/>
        <v>1924958.8235294118</v>
      </c>
      <c r="Y247" s="30">
        <f t="shared" si="114"/>
        <v>365742.17647058825</v>
      </c>
      <c r="Z247" s="51">
        <f t="shared" si="115"/>
        <v>2290701</v>
      </c>
      <c r="AA247" s="14" t="s">
        <v>300</v>
      </c>
    </row>
    <row r="248" spans="3:27" ht="31.5">
      <c r="C248" s="82">
        <f t="shared" si="116"/>
        <v>236</v>
      </c>
      <c r="D248" s="83" t="s">
        <v>28</v>
      </c>
      <c r="E248" s="83" t="s">
        <v>7</v>
      </c>
      <c r="F248" s="84">
        <v>1</v>
      </c>
      <c r="G248" s="29"/>
      <c r="H248" s="29"/>
      <c r="I248" s="29"/>
      <c r="J248" s="29"/>
      <c r="K248" s="29">
        <v>3570000</v>
      </c>
      <c r="L248" s="29">
        <f t="shared" si="84"/>
        <v>3752070</v>
      </c>
      <c r="M248" s="29">
        <v>3567000</v>
      </c>
      <c r="N248" s="29">
        <f t="shared" si="85"/>
        <v>3748917</v>
      </c>
      <c r="O248" s="29"/>
      <c r="P248" s="29"/>
      <c r="Q248" s="29">
        <v>4618092.5</v>
      </c>
      <c r="R248" s="98">
        <v>4653792.5</v>
      </c>
      <c r="S248" s="98">
        <v>4653792.5</v>
      </c>
      <c r="T248" s="47">
        <f t="shared" si="110"/>
        <v>4618092.5</v>
      </c>
      <c r="U248" s="47">
        <f t="shared" si="111"/>
        <v>4285332.9000000004</v>
      </c>
      <c r="V248" s="47">
        <f t="shared" si="112"/>
        <v>488458.09527166787</v>
      </c>
      <c r="W248" s="12">
        <f t="shared" si="113"/>
        <v>0.11398369897276074</v>
      </c>
      <c r="X248" s="30">
        <f t="shared" si="107"/>
        <v>3601120.1680672271</v>
      </c>
      <c r="Y248" s="30">
        <f t="shared" si="114"/>
        <v>684212.83193277312</v>
      </c>
      <c r="Z248" s="51">
        <f t="shared" si="115"/>
        <v>4285333</v>
      </c>
      <c r="AA248" s="14" t="s">
        <v>300</v>
      </c>
    </row>
    <row r="249" spans="3:27" ht="31.5">
      <c r="C249" s="82">
        <f t="shared" si="116"/>
        <v>237</v>
      </c>
      <c r="D249" s="83" t="s">
        <v>29</v>
      </c>
      <c r="E249" s="83" t="s">
        <v>7</v>
      </c>
      <c r="F249" s="84">
        <v>1</v>
      </c>
      <c r="G249" s="29"/>
      <c r="H249" s="29"/>
      <c r="I249" s="29"/>
      <c r="J249" s="29"/>
      <c r="K249" s="29">
        <v>2975000</v>
      </c>
      <c r="L249" s="29">
        <f t="shared" si="84"/>
        <v>3126725</v>
      </c>
      <c r="M249" s="29">
        <v>2974000</v>
      </c>
      <c r="N249" s="29">
        <f t="shared" si="85"/>
        <v>3125674</v>
      </c>
      <c r="O249" s="29"/>
      <c r="P249" s="29"/>
      <c r="Q249" s="29">
        <v>3849352.5</v>
      </c>
      <c r="R249" s="98">
        <v>3908852.5</v>
      </c>
      <c r="S249" s="98">
        <v>3908852.5</v>
      </c>
      <c r="T249" s="47">
        <f t="shared" si="110"/>
        <v>3849352.5</v>
      </c>
      <c r="U249" s="47">
        <f t="shared" si="111"/>
        <v>3583891.3</v>
      </c>
      <c r="V249" s="47">
        <f t="shared" si="112"/>
        <v>418519.21449059446</v>
      </c>
      <c r="W249" s="12">
        <f t="shared" si="113"/>
        <v>0.11677787618463609</v>
      </c>
      <c r="X249" s="30">
        <f t="shared" si="107"/>
        <v>3011673.9495798321</v>
      </c>
      <c r="Y249" s="30">
        <f t="shared" si="114"/>
        <v>572218.05042016809</v>
      </c>
      <c r="Z249" s="51">
        <f t="shared" si="115"/>
        <v>3583892</v>
      </c>
      <c r="AA249" s="14" t="s">
        <v>300</v>
      </c>
    </row>
    <row r="250" spans="3:27" ht="31.5">
      <c r="C250" s="82">
        <f t="shared" si="116"/>
        <v>238</v>
      </c>
      <c r="D250" s="83" t="s">
        <v>30</v>
      </c>
      <c r="E250" s="83" t="s">
        <v>7</v>
      </c>
      <c r="F250" s="84">
        <v>1</v>
      </c>
      <c r="G250" s="29"/>
      <c r="H250" s="29"/>
      <c r="I250" s="29"/>
      <c r="J250" s="29"/>
      <c r="K250" s="29">
        <v>5474000</v>
      </c>
      <c r="L250" s="29">
        <f t="shared" si="84"/>
        <v>5753174</v>
      </c>
      <c r="M250" s="29">
        <v>5469000</v>
      </c>
      <c r="N250" s="29">
        <f t="shared" si="85"/>
        <v>5747919</v>
      </c>
      <c r="O250" s="29"/>
      <c r="P250" s="29"/>
      <c r="Q250" s="29">
        <v>7080797.5</v>
      </c>
      <c r="R250" s="98">
        <v>7104597.5</v>
      </c>
      <c r="S250" s="98">
        <v>7104597.5</v>
      </c>
      <c r="T250" s="47">
        <f t="shared" si="110"/>
        <v>7080797.5</v>
      </c>
      <c r="U250" s="47">
        <f t="shared" si="111"/>
        <v>6558217.0999999996</v>
      </c>
      <c r="V250" s="47">
        <f t="shared" si="112"/>
        <v>737365.37096504739</v>
      </c>
      <c r="W250" s="12">
        <f t="shared" si="113"/>
        <v>0.1124338154290512</v>
      </c>
      <c r="X250" s="30">
        <f t="shared" si="107"/>
        <v>5511107.5630252101</v>
      </c>
      <c r="Y250" s="30">
        <f t="shared" si="114"/>
        <v>1047110.4369747899</v>
      </c>
      <c r="Z250" s="51">
        <f t="shared" si="115"/>
        <v>6558218</v>
      </c>
      <c r="AA250" s="14" t="s">
        <v>300</v>
      </c>
    </row>
    <row r="251" spans="3:27" ht="31.5">
      <c r="C251" s="82">
        <f t="shared" si="116"/>
        <v>239</v>
      </c>
      <c r="D251" s="83" t="s">
        <v>31</v>
      </c>
      <c r="E251" s="83" t="s">
        <v>7</v>
      </c>
      <c r="F251" s="84">
        <v>1</v>
      </c>
      <c r="G251" s="29"/>
      <c r="H251" s="29"/>
      <c r="I251" s="29"/>
      <c r="J251" s="29"/>
      <c r="K251" s="29">
        <v>3094000</v>
      </c>
      <c r="L251" s="29">
        <f t="shared" si="84"/>
        <v>3251794</v>
      </c>
      <c r="M251" s="29">
        <v>3089000</v>
      </c>
      <c r="N251" s="29">
        <f t="shared" si="85"/>
        <v>3246539</v>
      </c>
      <c r="O251" s="29"/>
      <c r="P251" s="29"/>
      <c r="Q251" s="29">
        <v>4000780</v>
      </c>
      <c r="R251" s="98">
        <v>4048380</v>
      </c>
      <c r="S251" s="98">
        <v>4048380</v>
      </c>
      <c r="T251" s="47">
        <f t="shared" si="110"/>
        <v>4000780</v>
      </c>
      <c r="U251" s="47">
        <f t="shared" si="111"/>
        <v>3719174.6</v>
      </c>
      <c r="V251" s="47">
        <f t="shared" si="112"/>
        <v>429500.59014255239</v>
      </c>
      <c r="W251" s="12">
        <f t="shared" si="113"/>
        <v>0.11548277140378201</v>
      </c>
      <c r="X251" s="30">
        <f t="shared" si="107"/>
        <v>3125357.1428571432</v>
      </c>
      <c r="Y251" s="30">
        <f t="shared" si="114"/>
        <v>593817.85714285716</v>
      </c>
      <c r="Z251" s="51">
        <f t="shared" si="115"/>
        <v>3719175</v>
      </c>
      <c r="AA251" s="14" t="s">
        <v>300</v>
      </c>
    </row>
    <row r="252" spans="3:27" ht="31.5">
      <c r="C252" s="82">
        <f t="shared" si="116"/>
        <v>240</v>
      </c>
      <c r="D252" s="83" t="s">
        <v>32</v>
      </c>
      <c r="E252" s="83" t="s">
        <v>7</v>
      </c>
      <c r="F252" s="84">
        <v>1</v>
      </c>
      <c r="G252" s="29"/>
      <c r="H252" s="29"/>
      <c r="I252" s="29"/>
      <c r="J252" s="29"/>
      <c r="K252" s="29">
        <v>476000</v>
      </c>
      <c r="L252" s="29">
        <f t="shared" si="84"/>
        <v>500276</v>
      </c>
      <c r="M252" s="29">
        <v>472000</v>
      </c>
      <c r="N252" s="29">
        <f t="shared" si="85"/>
        <v>496072</v>
      </c>
      <c r="O252" s="29"/>
      <c r="P252" s="29"/>
      <c r="Q252" s="29">
        <v>613445</v>
      </c>
      <c r="R252" s="98">
        <v>672945</v>
      </c>
      <c r="S252" s="98">
        <v>672945</v>
      </c>
      <c r="T252" s="47">
        <f t="shared" si="110"/>
        <v>613445</v>
      </c>
      <c r="U252" s="47">
        <f t="shared" si="111"/>
        <v>591136.6</v>
      </c>
      <c r="V252" s="47">
        <f t="shared" si="112"/>
        <v>88283.379150891065</v>
      </c>
      <c r="W252" s="12">
        <f t="shared" si="113"/>
        <v>0.14934514146288871</v>
      </c>
      <c r="X252" s="30">
        <f t="shared" si="107"/>
        <v>496753.78151260508</v>
      </c>
      <c r="Y252" s="30">
        <f t="shared" si="114"/>
        <v>94383.218487394974</v>
      </c>
      <c r="Z252" s="51">
        <f t="shared" si="115"/>
        <v>591137</v>
      </c>
      <c r="AA252" s="14" t="s">
        <v>300</v>
      </c>
    </row>
    <row r="253" spans="3:27" ht="31.5">
      <c r="C253" s="82">
        <f t="shared" si="116"/>
        <v>241</v>
      </c>
      <c r="D253" s="83" t="s">
        <v>33</v>
      </c>
      <c r="E253" s="83" t="s">
        <v>7</v>
      </c>
      <c r="F253" s="84">
        <v>1</v>
      </c>
      <c r="G253" s="29"/>
      <c r="H253" s="29"/>
      <c r="I253" s="29"/>
      <c r="J253" s="29"/>
      <c r="K253" s="29">
        <v>357000</v>
      </c>
      <c r="L253" s="29">
        <f t="shared" si="84"/>
        <v>375207</v>
      </c>
      <c r="M253" s="29">
        <v>355000</v>
      </c>
      <c r="N253" s="29">
        <f t="shared" si="85"/>
        <v>373105</v>
      </c>
      <c r="O253" s="29"/>
      <c r="P253" s="29"/>
      <c r="Q253" s="29">
        <v>460678.75</v>
      </c>
      <c r="R253" s="98">
        <v>496378.75</v>
      </c>
      <c r="S253" s="98">
        <v>496378.75</v>
      </c>
      <c r="T253" s="47">
        <f t="shared" si="110"/>
        <v>460678.75</v>
      </c>
      <c r="U253" s="47">
        <f t="shared" si="111"/>
        <v>440349.65</v>
      </c>
      <c r="V253" s="47">
        <f t="shared" si="112"/>
        <v>62163.494518638006</v>
      </c>
      <c r="W253" s="12">
        <f t="shared" si="113"/>
        <v>0.14116848853777447</v>
      </c>
      <c r="X253" s="30">
        <f t="shared" si="107"/>
        <v>370042.01680672268</v>
      </c>
      <c r="Y253" s="30">
        <f t="shared" si="114"/>
        <v>70307.983193277309</v>
      </c>
      <c r="Z253" s="51">
        <f t="shared" si="115"/>
        <v>440350</v>
      </c>
      <c r="AA253" s="14" t="s">
        <v>300</v>
      </c>
    </row>
    <row r="254" spans="3:27" ht="31.5">
      <c r="C254" s="82">
        <f t="shared" si="116"/>
        <v>242</v>
      </c>
      <c r="D254" s="83" t="s">
        <v>34</v>
      </c>
      <c r="E254" s="83" t="s">
        <v>7</v>
      </c>
      <c r="F254" s="84">
        <v>1</v>
      </c>
      <c r="G254" s="29"/>
      <c r="H254" s="29"/>
      <c r="I254" s="29"/>
      <c r="J254" s="29"/>
      <c r="K254" s="29">
        <v>160650</v>
      </c>
      <c r="L254" s="29">
        <f t="shared" si="84"/>
        <v>168843.15</v>
      </c>
      <c r="M254" s="29">
        <v>157000</v>
      </c>
      <c r="N254" s="29">
        <f t="shared" si="85"/>
        <v>165007</v>
      </c>
      <c r="O254" s="29"/>
      <c r="P254" s="29"/>
      <c r="Q254" s="29">
        <v>205572.5</v>
      </c>
      <c r="R254" s="98">
        <v>229372.5</v>
      </c>
      <c r="S254" s="98">
        <v>229372.5</v>
      </c>
      <c r="T254" s="47">
        <f t="shared" si="110"/>
        <v>205572.5</v>
      </c>
      <c r="U254" s="47">
        <f t="shared" si="111"/>
        <v>199633.53</v>
      </c>
      <c r="V254" s="47">
        <f t="shared" si="112"/>
        <v>31428.999818511489</v>
      </c>
      <c r="W254" s="12">
        <f t="shared" si="113"/>
        <v>0.15743347231555485</v>
      </c>
      <c r="X254" s="30">
        <f t="shared" si="107"/>
        <v>172750.42016806724</v>
      </c>
      <c r="Y254" s="30">
        <f t="shared" si="114"/>
        <v>32822.579831932773</v>
      </c>
      <c r="Z254" s="51">
        <f t="shared" si="115"/>
        <v>205573</v>
      </c>
      <c r="AA254" s="14" t="s">
        <v>301</v>
      </c>
    </row>
    <row r="255" spans="3:27" ht="31.5">
      <c r="C255" s="82">
        <f t="shared" si="116"/>
        <v>243</v>
      </c>
      <c r="D255" s="83" t="s">
        <v>35</v>
      </c>
      <c r="E255" s="83" t="s">
        <v>7</v>
      </c>
      <c r="F255" s="84">
        <v>1</v>
      </c>
      <c r="G255" s="29"/>
      <c r="H255" s="29"/>
      <c r="I255" s="29"/>
      <c r="J255" s="29"/>
      <c r="K255" s="29">
        <v>1428000</v>
      </c>
      <c r="L255" s="29">
        <f t="shared" si="84"/>
        <v>1500828</v>
      </c>
      <c r="M255" s="29">
        <v>1422000</v>
      </c>
      <c r="N255" s="29">
        <f t="shared" si="85"/>
        <v>1494522</v>
      </c>
      <c r="O255" s="29"/>
      <c r="P255" s="29"/>
      <c r="Q255" s="29">
        <v>1844202.5</v>
      </c>
      <c r="R255" s="98">
        <v>1891802.5</v>
      </c>
      <c r="S255" s="98">
        <v>1891802.5</v>
      </c>
      <c r="T255" s="47">
        <f t="shared" si="110"/>
        <v>1844202.5</v>
      </c>
      <c r="U255" s="47">
        <f t="shared" si="111"/>
        <v>1724631.5</v>
      </c>
      <c r="V255" s="47">
        <f t="shared" si="112"/>
        <v>208103.27912211043</v>
      </c>
      <c r="W255" s="12">
        <f t="shared" si="113"/>
        <v>0.12066535901849783</v>
      </c>
      <c r="X255" s="30">
        <f t="shared" si="107"/>
        <v>1449270.5882352942</v>
      </c>
      <c r="Y255" s="30">
        <f t="shared" si="114"/>
        <v>275361.4117647059</v>
      </c>
      <c r="Z255" s="51">
        <f t="shared" si="115"/>
        <v>1724632</v>
      </c>
      <c r="AA255" s="14" t="s">
        <v>300</v>
      </c>
    </row>
    <row r="256" spans="3:27" ht="31.5">
      <c r="C256" s="82">
        <f t="shared" si="116"/>
        <v>244</v>
      </c>
      <c r="D256" s="83" t="s">
        <v>36</v>
      </c>
      <c r="E256" s="83" t="s">
        <v>7</v>
      </c>
      <c r="F256" s="84">
        <v>1</v>
      </c>
      <c r="G256" s="29"/>
      <c r="H256" s="29"/>
      <c r="I256" s="29"/>
      <c r="J256" s="29"/>
      <c r="K256" s="29">
        <v>297500</v>
      </c>
      <c r="L256" s="29">
        <f t="shared" si="84"/>
        <v>312672.5</v>
      </c>
      <c r="M256" s="29">
        <v>292300</v>
      </c>
      <c r="N256" s="29">
        <f t="shared" si="85"/>
        <v>307207.3</v>
      </c>
      <c r="O256" s="29"/>
      <c r="P256" s="29"/>
      <c r="Q256" s="29">
        <v>381692.5</v>
      </c>
      <c r="R256" s="98">
        <v>417392.5</v>
      </c>
      <c r="S256" s="98">
        <v>417392.5</v>
      </c>
      <c r="T256" s="47">
        <f t="shared" si="110"/>
        <v>381692.5</v>
      </c>
      <c r="U256" s="47">
        <f t="shared" si="111"/>
        <v>367271.46</v>
      </c>
      <c r="V256" s="47">
        <f t="shared" si="112"/>
        <v>54362.104092906666</v>
      </c>
      <c r="W256" s="12">
        <f t="shared" si="113"/>
        <v>0.14801614068489466</v>
      </c>
      <c r="X256" s="30">
        <f t="shared" si="107"/>
        <v>308631.93277310923</v>
      </c>
      <c r="Y256" s="30">
        <f t="shared" si="114"/>
        <v>58640.067226890758</v>
      </c>
      <c r="Z256" s="51">
        <f t="shared" si="115"/>
        <v>367272</v>
      </c>
      <c r="AA256" s="14" t="s">
        <v>300</v>
      </c>
    </row>
    <row r="257" spans="3:27" ht="31.5">
      <c r="C257" s="82">
        <f t="shared" si="116"/>
        <v>245</v>
      </c>
      <c r="D257" s="83" t="s">
        <v>37</v>
      </c>
      <c r="E257" s="83" t="s">
        <v>7</v>
      </c>
      <c r="F257" s="84">
        <v>1</v>
      </c>
      <c r="G257" s="29"/>
      <c r="H257" s="29"/>
      <c r="I257" s="29"/>
      <c r="J257" s="29"/>
      <c r="K257" s="29">
        <v>503370</v>
      </c>
      <c r="L257" s="29">
        <f t="shared" si="84"/>
        <v>529041.87</v>
      </c>
      <c r="M257" s="29">
        <v>499300</v>
      </c>
      <c r="N257" s="29">
        <f t="shared" si="85"/>
        <v>524764.30000000005</v>
      </c>
      <c r="O257" s="29"/>
      <c r="P257" s="29"/>
      <c r="Q257" s="29">
        <v>648847.5</v>
      </c>
      <c r="R257" s="98">
        <v>672647.5</v>
      </c>
      <c r="S257" s="98">
        <v>672647.5</v>
      </c>
      <c r="T257" s="47">
        <f t="shared" si="110"/>
        <v>648847.5</v>
      </c>
      <c r="U257" s="47">
        <f t="shared" si="111"/>
        <v>609589.73399999994</v>
      </c>
      <c r="V257" s="47">
        <f t="shared" si="112"/>
        <v>76120.050816758026</v>
      </c>
      <c r="W257" s="12">
        <f t="shared" si="113"/>
        <v>0.12487095266069234</v>
      </c>
      <c r="X257" s="30">
        <f t="shared" si="107"/>
        <v>512260.50420168071</v>
      </c>
      <c r="Y257" s="30">
        <f t="shared" si="114"/>
        <v>97329.495798319331</v>
      </c>
      <c r="Z257" s="51">
        <f t="shared" si="115"/>
        <v>609590</v>
      </c>
      <c r="AA257" s="14" t="s">
        <v>300</v>
      </c>
    </row>
    <row r="258" spans="3:27" ht="31.5">
      <c r="C258" s="82">
        <f t="shared" si="116"/>
        <v>246</v>
      </c>
      <c r="D258" s="83" t="s">
        <v>38</v>
      </c>
      <c r="E258" s="83" t="s">
        <v>7</v>
      </c>
      <c r="F258" s="84">
        <v>1</v>
      </c>
      <c r="G258" s="29"/>
      <c r="H258" s="29"/>
      <c r="I258" s="29"/>
      <c r="J258" s="29"/>
      <c r="K258" s="29">
        <v>1011500</v>
      </c>
      <c r="L258" s="29">
        <f t="shared" si="84"/>
        <v>1063086.5</v>
      </c>
      <c r="M258" s="29">
        <v>1006300</v>
      </c>
      <c r="N258" s="29">
        <f t="shared" si="85"/>
        <v>1057621.3</v>
      </c>
      <c r="O258" s="29"/>
      <c r="P258" s="29"/>
      <c r="Q258" s="29">
        <v>1305578.75</v>
      </c>
      <c r="R258" s="98">
        <v>1365078.75</v>
      </c>
      <c r="S258" s="98">
        <v>1365078.75</v>
      </c>
      <c r="T258" s="47">
        <f t="shared" si="110"/>
        <v>1305578.75</v>
      </c>
      <c r="U258" s="47">
        <f t="shared" si="111"/>
        <v>1231288.81</v>
      </c>
      <c r="V258" s="47">
        <f t="shared" si="112"/>
        <v>157932.66951025985</v>
      </c>
      <c r="W258" s="12">
        <f t="shared" si="113"/>
        <v>0.12826614538165082</v>
      </c>
      <c r="X258" s="30">
        <f t="shared" si="107"/>
        <v>1034696.6386554622</v>
      </c>
      <c r="Y258" s="30">
        <f t="shared" si="114"/>
        <v>196592.36134453781</v>
      </c>
      <c r="Z258" s="51">
        <f t="shared" si="115"/>
        <v>1231289</v>
      </c>
      <c r="AA258" s="14" t="s">
        <v>300</v>
      </c>
    </row>
    <row r="259" spans="3:27" ht="31.5">
      <c r="C259" s="82">
        <f t="shared" si="116"/>
        <v>247</v>
      </c>
      <c r="D259" s="83" t="s">
        <v>39</v>
      </c>
      <c r="E259" s="83" t="s">
        <v>7</v>
      </c>
      <c r="F259" s="84">
        <v>1</v>
      </c>
      <c r="G259" s="29"/>
      <c r="H259" s="29"/>
      <c r="I259" s="29"/>
      <c r="J259" s="29"/>
      <c r="K259" s="29">
        <v>357000</v>
      </c>
      <c r="L259" s="29">
        <f t="shared" si="84"/>
        <v>375207</v>
      </c>
      <c r="M259" s="29">
        <v>354000</v>
      </c>
      <c r="N259" s="29">
        <f t="shared" si="85"/>
        <v>372054</v>
      </c>
      <c r="O259" s="29"/>
      <c r="P259" s="29"/>
      <c r="Q259" s="29">
        <v>460083.75</v>
      </c>
      <c r="R259" s="98">
        <v>519583.75</v>
      </c>
      <c r="S259" s="98">
        <v>519583.75</v>
      </c>
      <c r="T259" s="47">
        <f t="shared" si="110"/>
        <v>460083.75</v>
      </c>
      <c r="U259" s="47">
        <f t="shared" si="111"/>
        <v>449302.45</v>
      </c>
      <c r="V259" s="47">
        <f t="shared" si="112"/>
        <v>73233.560317615047</v>
      </c>
      <c r="W259" s="12">
        <f t="shared" si="113"/>
        <v>0.1629939038115974</v>
      </c>
      <c r="X259" s="30">
        <f t="shared" si="107"/>
        <v>386625.21008403361</v>
      </c>
      <c r="Y259" s="30">
        <f t="shared" si="114"/>
        <v>73458.789915966379</v>
      </c>
      <c r="Z259" s="51">
        <f t="shared" si="115"/>
        <v>460084</v>
      </c>
      <c r="AA259" s="14" t="s">
        <v>301</v>
      </c>
    </row>
    <row r="260" spans="3:27" ht="31.5">
      <c r="C260" s="82">
        <f t="shared" si="116"/>
        <v>248</v>
      </c>
      <c r="D260" s="83" t="s">
        <v>40</v>
      </c>
      <c r="E260" s="83" t="s">
        <v>7</v>
      </c>
      <c r="F260" s="84">
        <v>1</v>
      </c>
      <c r="G260" s="29"/>
      <c r="H260" s="29"/>
      <c r="I260" s="29"/>
      <c r="J260" s="29"/>
      <c r="K260" s="29">
        <v>714000</v>
      </c>
      <c r="L260" s="29">
        <f t="shared" si="84"/>
        <v>750414</v>
      </c>
      <c r="M260" s="29">
        <v>709500</v>
      </c>
      <c r="N260" s="29">
        <f t="shared" si="85"/>
        <v>745684.5</v>
      </c>
      <c r="O260" s="29"/>
      <c r="P260" s="29"/>
      <c r="Q260" s="29">
        <v>921060</v>
      </c>
      <c r="R260" s="98">
        <v>956760</v>
      </c>
      <c r="S260" s="98">
        <v>956760</v>
      </c>
      <c r="T260" s="47">
        <f t="shared" si="110"/>
        <v>921060</v>
      </c>
      <c r="U260" s="47">
        <f t="shared" si="111"/>
        <v>866135.7</v>
      </c>
      <c r="V260" s="47">
        <f t="shared" si="112"/>
        <v>108791.32509511018</v>
      </c>
      <c r="W260" s="12">
        <f t="shared" si="113"/>
        <v>0.12560540466708645</v>
      </c>
      <c r="X260" s="30">
        <f t="shared" ref="X260:X277" si="117">Z260/1.19</f>
        <v>727845.37815126055</v>
      </c>
      <c r="Y260" s="30">
        <f t="shared" si="114"/>
        <v>138290.62184873951</v>
      </c>
      <c r="Z260" s="51">
        <f t="shared" si="115"/>
        <v>866136</v>
      </c>
      <c r="AA260" s="14" t="s">
        <v>300</v>
      </c>
    </row>
    <row r="261" spans="3:27" ht="31.5">
      <c r="C261" s="82">
        <f t="shared" si="116"/>
        <v>249</v>
      </c>
      <c r="D261" s="83" t="s">
        <v>41</v>
      </c>
      <c r="E261" s="83" t="s">
        <v>7</v>
      </c>
      <c r="F261" s="84">
        <v>1</v>
      </c>
      <c r="G261" s="29"/>
      <c r="H261" s="29"/>
      <c r="I261" s="29"/>
      <c r="J261" s="29"/>
      <c r="K261" s="29">
        <v>535500</v>
      </c>
      <c r="L261" s="29">
        <f t="shared" si="84"/>
        <v>562810.5</v>
      </c>
      <c r="M261" s="29">
        <v>530000</v>
      </c>
      <c r="N261" s="29">
        <f t="shared" si="85"/>
        <v>557030</v>
      </c>
      <c r="O261" s="29"/>
      <c r="P261" s="29"/>
      <c r="Q261" s="29">
        <v>689456.25</v>
      </c>
      <c r="R261" s="98">
        <v>748956.25</v>
      </c>
      <c r="S261" s="98">
        <v>748956.25</v>
      </c>
      <c r="T261" s="47">
        <f t="shared" si="110"/>
        <v>689456.25</v>
      </c>
      <c r="U261" s="47">
        <f t="shared" si="111"/>
        <v>661441.85</v>
      </c>
      <c r="V261" s="47">
        <f t="shared" si="112"/>
        <v>95828.394337645237</v>
      </c>
      <c r="W261" s="12">
        <f t="shared" si="113"/>
        <v>0.14487803325061038</v>
      </c>
      <c r="X261" s="30">
        <f t="shared" si="117"/>
        <v>555833.61344537814</v>
      </c>
      <c r="Y261" s="30">
        <f t="shared" si="114"/>
        <v>105608.38655462184</v>
      </c>
      <c r="Z261" s="51">
        <f t="shared" si="115"/>
        <v>661442</v>
      </c>
      <c r="AA261" s="14" t="s">
        <v>300</v>
      </c>
    </row>
    <row r="262" spans="3:27" ht="31.5">
      <c r="C262" s="82">
        <f t="shared" si="116"/>
        <v>250</v>
      </c>
      <c r="D262" s="83" t="s">
        <v>96</v>
      </c>
      <c r="E262" s="83" t="s">
        <v>7</v>
      </c>
      <c r="F262" s="84">
        <v>1</v>
      </c>
      <c r="G262" s="29"/>
      <c r="H262" s="29"/>
      <c r="I262" s="29"/>
      <c r="J262" s="29"/>
      <c r="K262" s="29">
        <v>1904000</v>
      </c>
      <c r="L262" s="29">
        <f t="shared" si="84"/>
        <v>2001104</v>
      </c>
      <c r="M262" s="29">
        <v>1905000</v>
      </c>
      <c r="N262" s="29">
        <f t="shared" si="85"/>
        <v>2002155</v>
      </c>
      <c r="O262" s="29"/>
      <c r="P262" s="29"/>
      <c r="Q262" s="29">
        <v>2464638.75</v>
      </c>
      <c r="R262" s="98">
        <v>2488438.75</v>
      </c>
      <c r="S262" s="98">
        <v>2488438.75</v>
      </c>
      <c r="T262" s="47">
        <f t="shared" si="110"/>
        <v>2464638.75</v>
      </c>
      <c r="U262" s="47">
        <f t="shared" si="111"/>
        <v>2288955.0499999998</v>
      </c>
      <c r="V262" s="47">
        <f t="shared" si="112"/>
        <v>262471.30854779907</v>
      </c>
      <c r="W262" s="12">
        <f t="shared" si="113"/>
        <v>0.11466861638361972</v>
      </c>
      <c r="X262" s="30">
        <f t="shared" si="117"/>
        <v>1923492.4369747899</v>
      </c>
      <c r="Y262" s="30">
        <f t="shared" si="114"/>
        <v>365463.56302521011</v>
      </c>
      <c r="Z262" s="51">
        <f t="shared" si="115"/>
        <v>2288956</v>
      </c>
      <c r="AA262" s="14" t="s">
        <v>300</v>
      </c>
    </row>
    <row r="263" spans="3:27" ht="31.5">
      <c r="C263" s="82">
        <f t="shared" si="116"/>
        <v>251</v>
      </c>
      <c r="D263" s="83" t="s">
        <v>42</v>
      </c>
      <c r="E263" s="83" t="s">
        <v>7</v>
      </c>
      <c r="F263" s="84">
        <v>1</v>
      </c>
      <c r="G263" s="29"/>
      <c r="H263" s="29"/>
      <c r="I263" s="29"/>
      <c r="J263" s="29"/>
      <c r="K263" s="29">
        <v>178500</v>
      </c>
      <c r="L263" s="29">
        <f t="shared" si="84"/>
        <v>187603.5</v>
      </c>
      <c r="M263" s="29">
        <v>172000</v>
      </c>
      <c r="N263" s="29">
        <f t="shared" si="85"/>
        <v>180772</v>
      </c>
      <c r="O263" s="29"/>
      <c r="P263" s="29"/>
      <c r="Q263" s="29">
        <v>226843.75</v>
      </c>
      <c r="R263" s="98">
        <v>250643.75</v>
      </c>
      <c r="S263" s="98">
        <v>250643.75</v>
      </c>
      <c r="T263" s="47">
        <f t="shared" si="110"/>
        <v>226843.75</v>
      </c>
      <c r="U263" s="47">
        <f t="shared" si="111"/>
        <v>219301.35</v>
      </c>
      <c r="V263" s="47">
        <f t="shared" si="112"/>
        <v>33581.409958952783</v>
      </c>
      <c r="W263" s="12">
        <f t="shared" si="113"/>
        <v>0.153129061717827</v>
      </c>
      <c r="X263" s="30">
        <f t="shared" si="117"/>
        <v>190625.21008403364</v>
      </c>
      <c r="Y263" s="30">
        <f t="shared" si="114"/>
        <v>36218.789915966394</v>
      </c>
      <c r="Z263" s="51">
        <f t="shared" si="115"/>
        <v>226844</v>
      </c>
      <c r="AA263" s="14" t="s">
        <v>301</v>
      </c>
    </row>
    <row r="264" spans="3:27" ht="31.5">
      <c r="C264" s="82">
        <f t="shared" si="116"/>
        <v>252</v>
      </c>
      <c r="D264" s="83" t="s">
        <v>43</v>
      </c>
      <c r="E264" s="83" t="s">
        <v>7</v>
      </c>
      <c r="F264" s="84">
        <v>1</v>
      </c>
      <c r="G264" s="29"/>
      <c r="H264" s="29"/>
      <c r="I264" s="29"/>
      <c r="J264" s="29"/>
      <c r="K264" s="29">
        <v>119000</v>
      </c>
      <c r="L264" s="29">
        <f t="shared" ref="L264:L320" si="118">+(K264*5.1%)+K264</f>
        <v>125069</v>
      </c>
      <c r="M264" s="29">
        <v>115000</v>
      </c>
      <c r="N264" s="29">
        <f t="shared" ref="N264:N320" si="119">+(M264*5.1%)+M264</f>
        <v>120865</v>
      </c>
      <c r="O264" s="29"/>
      <c r="P264" s="29"/>
      <c r="Q264" s="29">
        <v>151427.5</v>
      </c>
      <c r="R264" s="98">
        <v>210927.5</v>
      </c>
      <c r="S264" s="98">
        <v>210927.5</v>
      </c>
      <c r="T264" s="47">
        <f t="shared" si="110"/>
        <v>151427.5</v>
      </c>
      <c r="U264" s="47">
        <f t="shared" si="111"/>
        <v>163843.29999999999</v>
      </c>
      <c r="V264" s="47">
        <f t="shared" si="112"/>
        <v>44549.344777168168</v>
      </c>
      <c r="W264" s="12">
        <f t="shared" si="113"/>
        <v>0.27190214538628171</v>
      </c>
      <c r="X264" s="30">
        <f t="shared" si="117"/>
        <v>127250.42016806723</v>
      </c>
      <c r="Y264" s="30">
        <f t="shared" si="114"/>
        <v>24177.579831932773</v>
      </c>
      <c r="Z264" s="51">
        <f t="shared" si="115"/>
        <v>151428</v>
      </c>
      <c r="AA264" s="14" t="s">
        <v>301</v>
      </c>
    </row>
    <row r="265" spans="3:27" ht="31.5">
      <c r="C265" s="82">
        <f t="shared" si="116"/>
        <v>253</v>
      </c>
      <c r="D265" s="83" t="s">
        <v>44</v>
      </c>
      <c r="E265" s="83" t="s">
        <v>7</v>
      </c>
      <c r="F265" s="84">
        <v>1</v>
      </c>
      <c r="G265" s="29"/>
      <c r="H265" s="29"/>
      <c r="I265" s="29"/>
      <c r="J265" s="29"/>
      <c r="K265" s="29">
        <v>357000</v>
      </c>
      <c r="L265" s="29">
        <f t="shared" si="118"/>
        <v>375207</v>
      </c>
      <c r="M265" s="29">
        <v>353000</v>
      </c>
      <c r="N265" s="29">
        <f t="shared" si="119"/>
        <v>371003</v>
      </c>
      <c r="O265" s="29"/>
      <c r="P265" s="29"/>
      <c r="Q265" s="29">
        <v>459488.75</v>
      </c>
      <c r="R265" s="98">
        <v>495188.75</v>
      </c>
      <c r="S265" s="98">
        <v>495188.75</v>
      </c>
      <c r="T265" s="47">
        <f t="shared" si="110"/>
        <v>459488.75</v>
      </c>
      <c r="U265" s="47">
        <f t="shared" si="111"/>
        <v>439215.25</v>
      </c>
      <c r="V265" s="47">
        <f t="shared" si="112"/>
        <v>62102.83271493137</v>
      </c>
      <c r="W265" s="12">
        <f t="shared" si="113"/>
        <v>0.14139498279017262</v>
      </c>
      <c r="X265" s="30">
        <f t="shared" si="117"/>
        <v>369089.07563025213</v>
      </c>
      <c r="Y265" s="30">
        <f t="shared" si="114"/>
        <v>70126.924369747911</v>
      </c>
      <c r="Z265" s="51">
        <f t="shared" si="115"/>
        <v>439216</v>
      </c>
      <c r="AA265" s="14" t="s">
        <v>300</v>
      </c>
    </row>
    <row r="266" spans="3:27" ht="31.5">
      <c r="C266" s="82">
        <f t="shared" si="116"/>
        <v>254</v>
      </c>
      <c r="D266" s="83" t="s">
        <v>45</v>
      </c>
      <c r="E266" s="83" t="s">
        <v>7</v>
      </c>
      <c r="F266" s="84">
        <v>1</v>
      </c>
      <c r="G266" s="29"/>
      <c r="H266" s="29"/>
      <c r="I266" s="29"/>
      <c r="J266" s="29"/>
      <c r="K266" s="29">
        <v>595000</v>
      </c>
      <c r="L266" s="29">
        <f t="shared" si="118"/>
        <v>625345</v>
      </c>
      <c r="M266" s="29">
        <v>592000</v>
      </c>
      <c r="N266" s="29">
        <f t="shared" si="119"/>
        <v>622192</v>
      </c>
      <c r="O266" s="29"/>
      <c r="P266" s="29"/>
      <c r="Q266" s="29">
        <v>767996.25</v>
      </c>
      <c r="R266" s="98">
        <v>815596.25</v>
      </c>
      <c r="S266" s="98">
        <v>815596.25</v>
      </c>
      <c r="T266" s="47">
        <f t="shared" si="110"/>
        <v>767996.25</v>
      </c>
      <c r="U266" s="47">
        <f t="shared" si="111"/>
        <v>729345.15</v>
      </c>
      <c r="V266" s="47">
        <f t="shared" si="112"/>
        <v>98323.751948060846</v>
      </c>
      <c r="W266" s="12">
        <f t="shared" si="113"/>
        <v>0.13481100401923676</v>
      </c>
      <c r="X266" s="30">
        <f t="shared" si="117"/>
        <v>612895.79831932776</v>
      </c>
      <c r="Y266" s="30">
        <f t="shared" si="114"/>
        <v>116450.20168067228</v>
      </c>
      <c r="Z266" s="51">
        <f t="shared" si="115"/>
        <v>729346</v>
      </c>
      <c r="AA266" s="14" t="s">
        <v>300</v>
      </c>
    </row>
    <row r="267" spans="3:27" ht="31.5">
      <c r="C267" s="82">
        <f t="shared" si="116"/>
        <v>255</v>
      </c>
      <c r="D267" s="83" t="s">
        <v>46</v>
      </c>
      <c r="E267" s="83" t="s">
        <v>7</v>
      </c>
      <c r="F267" s="84">
        <v>1</v>
      </c>
      <c r="G267" s="29"/>
      <c r="H267" s="29"/>
      <c r="I267" s="29"/>
      <c r="J267" s="29"/>
      <c r="K267" s="29">
        <v>535500</v>
      </c>
      <c r="L267" s="29">
        <f t="shared" si="118"/>
        <v>562810.5</v>
      </c>
      <c r="M267" s="29">
        <v>532300</v>
      </c>
      <c r="N267" s="29">
        <f t="shared" si="119"/>
        <v>559447.30000000005</v>
      </c>
      <c r="O267" s="29"/>
      <c r="P267" s="29"/>
      <c r="Q267" s="29">
        <v>690943.75</v>
      </c>
      <c r="R267" s="98">
        <v>738543.75</v>
      </c>
      <c r="S267" s="98">
        <v>738543.75</v>
      </c>
      <c r="T267" s="47">
        <f t="shared" si="110"/>
        <v>690943.75</v>
      </c>
      <c r="U267" s="47">
        <f t="shared" si="111"/>
        <v>658057.80999999994</v>
      </c>
      <c r="V267" s="47">
        <f t="shared" si="112"/>
        <v>90600.139168970869</v>
      </c>
      <c r="W267" s="12">
        <f t="shared" si="113"/>
        <v>0.13767808510466714</v>
      </c>
      <c r="X267" s="30">
        <f t="shared" si="117"/>
        <v>552989.91596638656</v>
      </c>
      <c r="Y267" s="30">
        <f t="shared" si="114"/>
        <v>105068.08403361344</v>
      </c>
      <c r="Z267" s="51">
        <f t="shared" si="115"/>
        <v>658058</v>
      </c>
      <c r="AA267" s="14" t="s">
        <v>300</v>
      </c>
    </row>
    <row r="268" spans="3:27" ht="31.5">
      <c r="C268" s="82">
        <f t="shared" si="116"/>
        <v>256</v>
      </c>
      <c r="D268" s="83" t="s">
        <v>47</v>
      </c>
      <c r="E268" s="83" t="s">
        <v>7</v>
      </c>
      <c r="F268" s="84">
        <v>1</v>
      </c>
      <c r="G268" s="29"/>
      <c r="H268" s="29"/>
      <c r="I268" s="29"/>
      <c r="J268" s="29"/>
      <c r="K268" s="29">
        <v>297500</v>
      </c>
      <c r="L268" s="29">
        <f t="shared" si="118"/>
        <v>312672.5</v>
      </c>
      <c r="M268" s="29">
        <v>292300</v>
      </c>
      <c r="N268" s="29">
        <f t="shared" si="119"/>
        <v>307207.3</v>
      </c>
      <c r="O268" s="29"/>
      <c r="P268" s="29"/>
      <c r="Q268" s="29">
        <v>381692.5</v>
      </c>
      <c r="R268" s="98">
        <v>429292.5</v>
      </c>
      <c r="S268" s="98">
        <v>429292.5</v>
      </c>
      <c r="T268" s="47">
        <f t="shared" si="110"/>
        <v>381692.5</v>
      </c>
      <c r="U268" s="47">
        <f t="shared" si="111"/>
        <v>372031.46</v>
      </c>
      <c r="V268" s="47">
        <f t="shared" si="112"/>
        <v>59951.328070427429</v>
      </c>
      <c r="W268" s="12">
        <f t="shared" si="113"/>
        <v>0.16114585597257669</v>
      </c>
      <c r="X268" s="30">
        <f t="shared" si="117"/>
        <v>320750.42016806721</v>
      </c>
      <c r="Y268" s="30">
        <f t="shared" si="114"/>
        <v>60942.579831932773</v>
      </c>
      <c r="Z268" s="51">
        <f t="shared" si="115"/>
        <v>381693</v>
      </c>
      <c r="AA268" s="14" t="s">
        <v>301</v>
      </c>
    </row>
    <row r="269" spans="3:27" ht="31.5">
      <c r="C269" s="82">
        <f t="shared" si="116"/>
        <v>257</v>
      </c>
      <c r="D269" s="83" t="s">
        <v>48</v>
      </c>
      <c r="E269" s="83" t="s">
        <v>7</v>
      </c>
      <c r="F269" s="84">
        <v>1</v>
      </c>
      <c r="G269" s="29"/>
      <c r="H269" s="29"/>
      <c r="I269" s="29"/>
      <c r="J269" s="29"/>
      <c r="K269" s="29">
        <v>416500</v>
      </c>
      <c r="L269" s="29">
        <f t="shared" si="118"/>
        <v>437741.5</v>
      </c>
      <c r="M269" s="29">
        <v>411900</v>
      </c>
      <c r="N269" s="29">
        <f t="shared" si="119"/>
        <v>432906.9</v>
      </c>
      <c r="O269" s="29"/>
      <c r="P269" s="29"/>
      <c r="Q269" s="29">
        <v>536095</v>
      </c>
      <c r="R269" s="98">
        <v>583695</v>
      </c>
      <c r="S269" s="98">
        <v>583695</v>
      </c>
      <c r="T269" s="47">
        <f t="shared" si="110"/>
        <v>536095</v>
      </c>
      <c r="U269" s="47">
        <f t="shared" si="111"/>
        <v>514826.68</v>
      </c>
      <c r="V269" s="47">
        <f t="shared" si="112"/>
        <v>75151.526540962645</v>
      </c>
      <c r="W269" s="12">
        <f t="shared" si="113"/>
        <v>0.1459744210244944</v>
      </c>
      <c r="X269" s="30">
        <f t="shared" si="117"/>
        <v>432627.731092437</v>
      </c>
      <c r="Y269" s="30">
        <f t="shared" si="114"/>
        <v>82199.268907563033</v>
      </c>
      <c r="Z269" s="51">
        <f t="shared" si="115"/>
        <v>514827</v>
      </c>
      <c r="AA269" s="14" t="s">
        <v>300</v>
      </c>
    </row>
    <row r="270" spans="3:27" ht="31.5">
      <c r="C270" s="82">
        <f t="shared" si="116"/>
        <v>258</v>
      </c>
      <c r="D270" s="83" t="s">
        <v>49</v>
      </c>
      <c r="E270" s="83" t="s">
        <v>7</v>
      </c>
      <c r="F270" s="84">
        <v>1</v>
      </c>
      <c r="G270" s="29"/>
      <c r="H270" s="29"/>
      <c r="I270" s="29"/>
      <c r="J270" s="29"/>
      <c r="K270" s="29">
        <v>1428000</v>
      </c>
      <c r="L270" s="29">
        <f t="shared" si="118"/>
        <v>1500828</v>
      </c>
      <c r="M270" s="29">
        <v>1421000</v>
      </c>
      <c r="N270" s="29">
        <f t="shared" si="119"/>
        <v>1493471</v>
      </c>
      <c r="O270" s="29"/>
      <c r="P270" s="29"/>
      <c r="Q270" s="29">
        <v>1843458.75</v>
      </c>
      <c r="R270" s="98">
        <v>1902958.75</v>
      </c>
      <c r="S270" s="98">
        <v>1902958.75</v>
      </c>
      <c r="T270" s="47">
        <f t="shared" si="110"/>
        <v>1843458.75</v>
      </c>
      <c r="U270" s="47">
        <f t="shared" si="111"/>
        <v>1728735.05</v>
      </c>
      <c r="V270" s="47">
        <f t="shared" si="112"/>
        <v>212814.54325725473</v>
      </c>
      <c r="W270" s="12">
        <f t="shared" si="113"/>
        <v>0.12310419879394169</v>
      </c>
      <c r="X270" s="30">
        <f t="shared" si="117"/>
        <v>1452719.3277310925</v>
      </c>
      <c r="Y270" s="30">
        <f t="shared" si="114"/>
        <v>276016.6722689076</v>
      </c>
      <c r="Z270" s="51">
        <f t="shared" si="115"/>
        <v>1728736</v>
      </c>
      <c r="AA270" s="14" t="s">
        <v>300</v>
      </c>
    </row>
    <row r="271" spans="3:27" ht="31.5">
      <c r="C271" s="82">
        <f t="shared" si="116"/>
        <v>259</v>
      </c>
      <c r="D271" s="83" t="s">
        <v>50</v>
      </c>
      <c r="E271" s="83" t="s">
        <v>7</v>
      </c>
      <c r="F271" s="84">
        <v>1</v>
      </c>
      <c r="G271" s="29"/>
      <c r="H271" s="29"/>
      <c r="I271" s="29"/>
      <c r="J271" s="29"/>
      <c r="K271" s="29">
        <v>142800</v>
      </c>
      <c r="L271" s="29">
        <f t="shared" si="118"/>
        <v>150082.79999999999</v>
      </c>
      <c r="M271" s="29">
        <v>138600</v>
      </c>
      <c r="N271" s="29">
        <f t="shared" si="119"/>
        <v>145668.6</v>
      </c>
      <c r="O271" s="29"/>
      <c r="P271" s="29"/>
      <c r="Q271" s="29">
        <v>182070</v>
      </c>
      <c r="R271" s="98">
        <v>229670</v>
      </c>
      <c r="S271" s="98">
        <v>229670</v>
      </c>
      <c r="T271" s="47">
        <f t="shared" si="110"/>
        <v>182070</v>
      </c>
      <c r="U271" s="47">
        <f t="shared" si="111"/>
        <v>187432.28</v>
      </c>
      <c r="V271" s="47">
        <f t="shared" si="112"/>
        <v>41036.54667429992</v>
      </c>
      <c r="W271" s="12">
        <f t="shared" si="113"/>
        <v>0.21894065779010916</v>
      </c>
      <c r="X271" s="30">
        <f t="shared" si="117"/>
        <v>153000</v>
      </c>
      <c r="Y271" s="30">
        <f t="shared" si="114"/>
        <v>29070</v>
      </c>
      <c r="Z271" s="51">
        <f t="shared" si="115"/>
        <v>182070</v>
      </c>
      <c r="AA271" s="14" t="s">
        <v>301</v>
      </c>
    </row>
    <row r="272" spans="3:27" ht="31.5">
      <c r="C272" s="82">
        <f t="shared" si="116"/>
        <v>260</v>
      </c>
      <c r="D272" s="83" t="s">
        <v>108</v>
      </c>
      <c r="E272" s="83" t="s">
        <v>7</v>
      </c>
      <c r="F272" s="84">
        <v>1</v>
      </c>
      <c r="G272" s="29"/>
      <c r="H272" s="29"/>
      <c r="I272" s="29"/>
      <c r="J272" s="29"/>
      <c r="K272" s="29">
        <v>1071000</v>
      </c>
      <c r="L272" s="29">
        <f t="shared" si="118"/>
        <v>1125621</v>
      </c>
      <c r="M272" s="29">
        <v>1066000</v>
      </c>
      <c r="N272" s="29">
        <f t="shared" si="119"/>
        <v>1120366</v>
      </c>
      <c r="O272" s="29"/>
      <c r="P272" s="29"/>
      <c r="Q272" s="29">
        <v>1382780</v>
      </c>
      <c r="R272" s="98">
        <v>1418480</v>
      </c>
      <c r="S272" s="98">
        <v>1418480</v>
      </c>
      <c r="T272" s="47">
        <f t="shared" si="110"/>
        <v>1382780</v>
      </c>
      <c r="U272" s="47">
        <f t="shared" si="111"/>
        <v>1293145.3999999999</v>
      </c>
      <c r="V272" s="47">
        <f t="shared" si="112"/>
        <v>156020.05567490371</v>
      </c>
      <c r="W272" s="12">
        <f t="shared" si="113"/>
        <v>0.12065159546243115</v>
      </c>
      <c r="X272" s="30">
        <f t="shared" si="117"/>
        <v>1086677.3109243698</v>
      </c>
      <c r="Y272" s="30">
        <f t="shared" si="114"/>
        <v>206468.68907563027</v>
      </c>
      <c r="Z272" s="51">
        <f t="shared" si="115"/>
        <v>1293146</v>
      </c>
      <c r="AA272" s="14" t="s">
        <v>300</v>
      </c>
    </row>
    <row r="273" spans="3:27" ht="31.5">
      <c r="C273" s="82">
        <f t="shared" si="116"/>
        <v>261</v>
      </c>
      <c r="D273" s="83" t="s">
        <v>52</v>
      </c>
      <c r="E273" s="83" t="s">
        <v>7</v>
      </c>
      <c r="F273" s="84">
        <v>1</v>
      </c>
      <c r="G273" s="29"/>
      <c r="H273" s="29"/>
      <c r="I273" s="29"/>
      <c r="J273" s="29"/>
      <c r="K273" s="29">
        <v>238000</v>
      </c>
      <c r="L273" s="29">
        <f t="shared" si="118"/>
        <v>250138</v>
      </c>
      <c r="M273" s="29">
        <v>233000</v>
      </c>
      <c r="N273" s="29">
        <f t="shared" si="119"/>
        <v>244883</v>
      </c>
      <c r="O273" s="29"/>
      <c r="P273" s="29"/>
      <c r="Q273" s="29">
        <v>304788.75</v>
      </c>
      <c r="R273" s="98">
        <v>364288.75</v>
      </c>
      <c r="S273" s="98">
        <v>364288.75</v>
      </c>
      <c r="T273" s="47">
        <f t="shared" si="110"/>
        <v>304788.75</v>
      </c>
      <c r="U273" s="47">
        <f t="shared" si="111"/>
        <v>305677.45</v>
      </c>
      <c r="V273" s="47">
        <f t="shared" si="112"/>
        <v>58420.789151155317</v>
      </c>
      <c r="W273" s="12">
        <f t="shared" si="113"/>
        <v>0.19111906734093509</v>
      </c>
      <c r="X273" s="30">
        <f t="shared" si="117"/>
        <v>256125.21008403364</v>
      </c>
      <c r="Y273" s="30">
        <f t="shared" si="114"/>
        <v>48663.789915966394</v>
      </c>
      <c r="Z273" s="51">
        <f t="shared" si="115"/>
        <v>304789</v>
      </c>
      <c r="AA273" s="14" t="s">
        <v>301</v>
      </c>
    </row>
    <row r="274" spans="3:27" ht="31.5">
      <c r="C274" s="82">
        <f t="shared" si="116"/>
        <v>262</v>
      </c>
      <c r="D274" s="83" t="s">
        <v>53</v>
      </c>
      <c r="E274" s="83" t="s">
        <v>7</v>
      </c>
      <c r="F274" s="84">
        <v>1</v>
      </c>
      <c r="G274" s="29"/>
      <c r="H274" s="29"/>
      <c r="I274" s="29"/>
      <c r="J274" s="29"/>
      <c r="K274" s="29">
        <v>476000</v>
      </c>
      <c r="L274" s="29">
        <f t="shared" si="118"/>
        <v>500276</v>
      </c>
      <c r="M274" s="29">
        <v>471000</v>
      </c>
      <c r="N274" s="29">
        <f t="shared" si="119"/>
        <v>495021</v>
      </c>
      <c r="O274" s="29"/>
      <c r="P274" s="29"/>
      <c r="Q274" s="29">
        <v>612701.25</v>
      </c>
      <c r="R274" s="98">
        <v>672201.25</v>
      </c>
      <c r="S274" s="98">
        <v>672201.25</v>
      </c>
      <c r="T274" s="47">
        <f t="shared" si="110"/>
        <v>612701.25</v>
      </c>
      <c r="U274" s="47">
        <f t="shared" si="111"/>
        <v>590480.15</v>
      </c>
      <c r="V274" s="47">
        <f t="shared" si="112"/>
        <v>88175.523320781809</v>
      </c>
      <c r="W274" s="12">
        <f t="shared" si="113"/>
        <v>0.14932851395729696</v>
      </c>
      <c r="X274" s="30">
        <f t="shared" si="117"/>
        <v>496202.52100840339</v>
      </c>
      <c r="Y274" s="30">
        <f t="shared" si="114"/>
        <v>94278.478991596639</v>
      </c>
      <c r="Z274" s="51">
        <f t="shared" si="115"/>
        <v>590481</v>
      </c>
      <c r="AA274" s="14" t="s">
        <v>300</v>
      </c>
    </row>
    <row r="275" spans="3:27" ht="31.5">
      <c r="C275" s="82">
        <f t="shared" si="116"/>
        <v>263</v>
      </c>
      <c r="D275" s="83" t="s">
        <v>54</v>
      </c>
      <c r="E275" s="83" t="s">
        <v>7</v>
      </c>
      <c r="F275" s="84">
        <v>1</v>
      </c>
      <c r="G275" s="29"/>
      <c r="H275" s="29"/>
      <c r="I275" s="29"/>
      <c r="J275" s="29"/>
      <c r="K275" s="29">
        <v>273700</v>
      </c>
      <c r="L275" s="29">
        <f t="shared" si="118"/>
        <v>287658.7</v>
      </c>
      <c r="M275" s="29">
        <v>270000</v>
      </c>
      <c r="N275" s="29">
        <f t="shared" si="119"/>
        <v>283770</v>
      </c>
      <c r="O275" s="29"/>
      <c r="P275" s="29"/>
      <c r="Q275" s="29">
        <v>351793.75</v>
      </c>
      <c r="R275" s="98">
        <v>411293.75</v>
      </c>
      <c r="S275" s="98">
        <v>411293.75</v>
      </c>
      <c r="T275" s="47">
        <f t="shared" si="110"/>
        <v>351793.75</v>
      </c>
      <c r="U275" s="47">
        <f t="shared" si="111"/>
        <v>349161.99</v>
      </c>
      <c r="V275" s="47">
        <f t="shared" si="112"/>
        <v>62821.979432116161</v>
      </c>
      <c r="W275" s="12">
        <f t="shared" si="113"/>
        <v>0.17992216000406047</v>
      </c>
      <c r="X275" s="30">
        <f t="shared" si="117"/>
        <v>295625.21008403361</v>
      </c>
      <c r="Y275" s="30">
        <f t="shared" si="114"/>
        <v>56168.789915966387</v>
      </c>
      <c r="Z275" s="51">
        <f t="shared" si="115"/>
        <v>351794</v>
      </c>
      <c r="AA275" s="14" t="s">
        <v>301</v>
      </c>
    </row>
    <row r="276" spans="3:27" ht="31.5">
      <c r="C276" s="82">
        <f t="shared" si="116"/>
        <v>264</v>
      </c>
      <c r="D276" s="92" t="s">
        <v>334</v>
      </c>
      <c r="E276" s="83" t="s">
        <v>7</v>
      </c>
      <c r="F276" s="84">
        <v>1</v>
      </c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>
        <v>1725500</v>
      </c>
      <c r="R276" s="98">
        <v>1773100</v>
      </c>
      <c r="S276" s="98">
        <v>1773100</v>
      </c>
      <c r="T276" s="47">
        <f t="shared" si="110"/>
        <v>1773100</v>
      </c>
      <c r="U276" s="47">
        <f t="shared" si="111"/>
        <v>1757233.3333333333</v>
      </c>
      <c r="V276" s="47">
        <f t="shared" si="112"/>
        <v>27481.872813426187</v>
      </c>
      <c r="W276" s="12">
        <f t="shared" si="113"/>
        <v>1.5639284944188508E-2</v>
      </c>
      <c r="X276" s="30">
        <f t="shared" si="117"/>
        <v>1476667.2268907563</v>
      </c>
      <c r="Y276" s="30">
        <f t="shared" si="114"/>
        <v>280566.77310924372</v>
      </c>
      <c r="Z276" s="51">
        <f t="shared" si="115"/>
        <v>1757234</v>
      </c>
      <c r="AA276" s="14" t="s">
        <v>300</v>
      </c>
    </row>
    <row r="277" spans="3:27" ht="31.5">
      <c r="C277" s="82">
        <f t="shared" si="116"/>
        <v>265</v>
      </c>
      <c r="D277" s="92" t="s">
        <v>335</v>
      </c>
      <c r="E277" s="83" t="s">
        <v>7</v>
      </c>
      <c r="F277" s="84">
        <v>1</v>
      </c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>
        <v>1071000</v>
      </c>
      <c r="R277" s="98">
        <v>1094800</v>
      </c>
      <c r="S277" s="98">
        <v>1094800</v>
      </c>
      <c r="T277" s="47">
        <f t="shared" si="110"/>
        <v>1094800</v>
      </c>
      <c r="U277" s="47">
        <f t="shared" si="111"/>
        <v>1086866.6666666667</v>
      </c>
      <c r="V277" s="47">
        <f t="shared" si="112"/>
        <v>13740.936406713094</v>
      </c>
      <c r="W277" s="12">
        <f t="shared" si="113"/>
        <v>1.2642706624590345E-2</v>
      </c>
      <c r="X277" s="30">
        <f t="shared" si="117"/>
        <v>913333.61344537814</v>
      </c>
      <c r="Y277" s="30">
        <f t="shared" si="114"/>
        <v>173533.38655462186</v>
      </c>
      <c r="Z277" s="51">
        <f t="shared" si="115"/>
        <v>1086867</v>
      </c>
      <c r="AA277" s="14" t="s">
        <v>300</v>
      </c>
    </row>
    <row r="278" spans="3:27" ht="15.75" customHeight="1">
      <c r="C278" s="182" t="s">
        <v>113</v>
      </c>
      <c r="D278" s="182"/>
      <c r="E278" s="86"/>
      <c r="F278" s="87"/>
      <c r="G278" s="31"/>
      <c r="H278" s="29"/>
      <c r="I278" s="29"/>
      <c r="J278" s="29"/>
      <c r="K278" s="29"/>
      <c r="L278" s="29">
        <f t="shared" si="118"/>
        <v>0</v>
      </c>
      <c r="M278" s="29"/>
      <c r="N278" s="29">
        <f t="shared" si="119"/>
        <v>0</v>
      </c>
      <c r="O278" s="29"/>
      <c r="P278" s="29"/>
      <c r="Q278" s="29"/>
      <c r="R278" s="98"/>
      <c r="S278" s="98"/>
      <c r="T278" s="47"/>
      <c r="U278" s="47"/>
      <c r="V278" s="47"/>
      <c r="W278" s="12"/>
      <c r="X278" s="30"/>
      <c r="Y278" s="30"/>
      <c r="Z278" s="51"/>
      <c r="AA278" s="14"/>
    </row>
    <row r="279" spans="3:27" ht="31.5">
      <c r="C279" s="82">
        <f>+C277+1</f>
        <v>266</v>
      </c>
      <c r="D279" s="83" t="s">
        <v>110</v>
      </c>
      <c r="E279" s="83" t="s">
        <v>7</v>
      </c>
      <c r="F279" s="84">
        <v>1</v>
      </c>
      <c r="G279" s="29">
        <v>464100</v>
      </c>
      <c r="H279" s="29">
        <f t="shared" ref="H279:H320" si="120">+(G279*5.1%)+G279</f>
        <v>487769.1</v>
      </c>
      <c r="I279" s="29">
        <v>1011500</v>
      </c>
      <c r="J279" s="29">
        <f t="shared" ref="J279:J318" si="121">+(I279*5.1%)+I279</f>
        <v>1063086.5</v>
      </c>
      <c r="K279" s="29">
        <v>1071000</v>
      </c>
      <c r="L279" s="29">
        <f t="shared" si="118"/>
        <v>1125621</v>
      </c>
      <c r="M279" s="29">
        <v>1066000</v>
      </c>
      <c r="N279" s="29">
        <f t="shared" si="119"/>
        <v>1120366</v>
      </c>
      <c r="O279" s="29">
        <f t="shared" ref="O279:O320" si="122">M279*1.19</f>
        <v>1268540</v>
      </c>
      <c r="P279" s="29">
        <f t="shared" ref="P279:P320" si="123">+(O279*5.1%)+O279</f>
        <v>1333235.54</v>
      </c>
      <c r="Q279" s="29">
        <v>1358236.25</v>
      </c>
      <c r="R279" s="98">
        <v>1417736.25</v>
      </c>
      <c r="S279" s="98"/>
      <c r="T279" s="47">
        <f t="shared" ref="T279" si="124">MEDIAN(H279,J279,L279,N279,P279,Q279,R279,S279)</f>
        <v>1125621</v>
      </c>
      <c r="U279" s="47">
        <f t="shared" ref="U279" si="125">AVERAGE(H279,J279,L279,N279,P279,Q279,R279,S279)</f>
        <v>1129435.8057142857</v>
      </c>
      <c r="V279" s="47">
        <f t="shared" ref="V279" si="126">STDEV(H279,J279,L279,N279,P279,Q279,R279,S279)</f>
        <v>314440.33002699987</v>
      </c>
      <c r="W279" s="12">
        <f t="shared" ref="W279" si="127">V279/U279</f>
        <v>0.27840478266769603</v>
      </c>
      <c r="X279" s="30">
        <f t="shared" ref="X279:X326" si="128">Z279/1.19</f>
        <v>945900</v>
      </c>
      <c r="Y279" s="30">
        <f t="shared" ref="Y279" si="129">+X279*19%</f>
        <v>179721</v>
      </c>
      <c r="Z279" s="51">
        <f t="shared" ref="Z279" si="130">ROUNDUP(IF(W279&lt;15%,U279,T279),0)</f>
        <v>1125621</v>
      </c>
      <c r="AA279" s="14" t="s">
        <v>301</v>
      </c>
    </row>
    <row r="280" spans="3:27" ht="31.5">
      <c r="C280" s="82">
        <f>+C279+1</f>
        <v>267</v>
      </c>
      <c r="D280" s="83" t="s">
        <v>57</v>
      </c>
      <c r="E280" s="83" t="s">
        <v>7</v>
      </c>
      <c r="F280" s="84">
        <v>1</v>
      </c>
      <c r="G280" s="29">
        <v>2261000</v>
      </c>
      <c r="H280" s="29">
        <f t="shared" si="120"/>
        <v>2376311</v>
      </c>
      <c r="I280" s="29">
        <v>773500</v>
      </c>
      <c r="J280" s="29">
        <f t="shared" si="121"/>
        <v>812948.5</v>
      </c>
      <c r="K280" s="29">
        <v>1547000</v>
      </c>
      <c r="L280" s="29">
        <f t="shared" si="118"/>
        <v>1625897</v>
      </c>
      <c r="M280" s="29">
        <v>1540000</v>
      </c>
      <c r="N280" s="29">
        <f t="shared" si="119"/>
        <v>1618540</v>
      </c>
      <c r="O280" s="29">
        <f t="shared" si="122"/>
        <v>1832600</v>
      </c>
      <c r="P280" s="29">
        <f t="shared" si="123"/>
        <v>1926062.6</v>
      </c>
      <c r="Q280" s="29">
        <v>1997415</v>
      </c>
      <c r="R280" s="98">
        <v>2045015</v>
      </c>
      <c r="S280" s="98">
        <v>2045015</v>
      </c>
      <c r="T280" s="47">
        <f t="shared" ref="T280:T326" si="131">MEDIAN(H280,J280,L280,N280,P280,Q280,R280,S280)</f>
        <v>1961738.8</v>
      </c>
      <c r="U280" s="47">
        <f t="shared" ref="U280:U326" si="132">AVERAGE(H280,J280,L280,N280,P280,Q280,R280,S280)</f>
        <v>1805900.5125</v>
      </c>
      <c r="V280" s="47">
        <f t="shared" ref="V280:V326" si="133">STDEV(H280,J280,L280,N280,P280,Q280,R280,S280)</f>
        <v>469695.22823603486</v>
      </c>
      <c r="W280" s="12">
        <f t="shared" ref="W280:W326" si="134">V280/U280</f>
        <v>0.26008920479556863</v>
      </c>
      <c r="X280" s="30">
        <f t="shared" si="128"/>
        <v>1648520.1680672269</v>
      </c>
      <c r="Y280" s="30">
        <f t="shared" ref="Y280:Y326" si="135">+X280*19%</f>
        <v>313218.83193277312</v>
      </c>
      <c r="Z280" s="51">
        <f t="shared" ref="Z280:Z326" si="136">ROUNDUP(IF(W280&lt;15%,U280,T280),0)</f>
        <v>1961739</v>
      </c>
      <c r="AA280" s="14" t="s">
        <v>301</v>
      </c>
    </row>
    <row r="281" spans="3:27" ht="31.5">
      <c r="C281" s="82">
        <f t="shared" ref="C281:C326" si="137">+C280+1</f>
        <v>268</v>
      </c>
      <c r="D281" s="83" t="s">
        <v>58</v>
      </c>
      <c r="E281" s="83" t="s">
        <v>7</v>
      </c>
      <c r="F281" s="84">
        <v>1</v>
      </c>
      <c r="G281" s="29"/>
      <c r="H281" s="29"/>
      <c r="I281" s="29">
        <v>297500</v>
      </c>
      <c r="J281" s="29">
        <f t="shared" si="121"/>
        <v>312672.5</v>
      </c>
      <c r="K281" s="29">
        <v>380800</v>
      </c>
      <c r="L281" s="29">
        <f t="shared" si="118"/>
        <v>400220.8</v>
      </c>
      <c r="M281" s="29">
        <v>376000</v>
      </c>
      <c r="N281" s="29">
        <f t="shared" si="119"/>
        <v>395176</v>
      </c>
      <c r="O281" s="29">
        <f t="shared" si="122"/>
        <v>447440</v>
      </c>
      <c r="P281" s="29">
        <f t="shared" si="123"/>
        <v>470259.44</v>
      </c>
      <c r="Q281" s="29">
        <v>489685</v>
      </c>
      <c r="R281" s="98">
        <v>513485</v>
      </c>
      <c r="S281" s="98">
        <v>513485</v>
      </c>
      <c r="T281" s="47">
        <f t="shared" si="131"/>
        <v>470259.44</v>
      </c>
      <c r="U281" s="47">
        <f t="shared" si="132"/>
        <v>442140.53428571433</v>
      </c>
      <c r="V281" s="47">
        <f t="shared" si="133"/>
        <v>75228.671572972729</v>
      </c>
      <c r="W281" s="12">
        <f t="shared" si="134"/>
        <v>0.17014651618518972</v>
      </c>
      <c r="X281" s="30">
        <f t="shared" si="128"/>
        <v>395176.4705882353</v>
      </c>
      <c r="Y281" s="30">
        <f t="shared" si="135"/>
        <v>75083.529411764714</v>
      </c>
      <c r="Z281" s="51">
        <f t="shared" si="136"/>
        <v>470260</v>
      </c>
      <c r="AA281" s="14" t="s">
        <v>301</v>
      </c>
    </row>
    <row r="282" spans="3:27" ht="31.5">
      <c r="C282" s="82">
        <f t="shared" si="137"/>
        <v>269</v>
      </c>
      <c r="D282" s="83" t="s">
        <v>59</v>
      </c>
      <c r="E282" s="83" t="s">
        <v>7</v>
      </c>
      <c r="F282" s="84">
        <v>1</v>
      </c>
      <c r="G282" s="29">
        <v>309400</v>
      </c>
      <c r="H282" s="29">
        <f t="shared" si="120"/>
        <v>325179.40000000002</v>
      </c>
      <c r="I282" s="29">
        <v>238000</v>
      </c>
      <c r="J282" s="29">
        <f t="shared" si="121"/>
        <v>250138</v>
      </c>
      <c r="K282" s="29">
        <v>440300</v>
      </c>
      <c r="L282" s="29">
        <f t="shared" si="118"/>
        <v>462755.3</v>
      </c>
      <c r="M282" s="29">
        <v>435600</v>
      </c>
      <c r="N282" s="29">
        <f t="shared" si="119"/>
        <v>457815.6</v>
      </c>
      <c r="O282" s="29">
        <f t="shared" si="122"/>
        <v>518364</v>
      </c>
      <c r="P282" s="29">
        <f t="shared" si="123"/>
        <v>544800.56400000001</v>
      </c>
      <c r="Q282" s="29">
        <v>566737.5</v>
      </c>
      <c r="R282" s="98">
        <v>590537.5</v>
      </c>
      <c r="S282" s="98">
        <v>590537.5</v>
      </c>
      <c r="T282" s="47">
        <f t="shared" si="131"/>
        <v>503777.93200000003</v>
      </c>
      <c r="U282" s="47">
        <f t="shared" si="132"/>
        <v>473562.67050000001</v>
      </c>
      <c r="V282" s="47">
        <f t="shared" si="133"/>
        <v>127292.43925170646</v>
      </c>
      <c r="W282" s="12">
        <f t="shared" si="134"/>
        <v>0.26879745212456829</v>
      </c>
      <c r="X282" s="30">
        <f t="shared" si="128"/>
        <v>423342.85714285716</v>
      </c>
      <c r="Y282" s="30">
        <f t="shared" si="135"/>
        <v>80435.142857142855</v>
      </c>
      <c r="Z282" s="51">
        <f t="shared" si="136"/>
        <v>503778</v>
      </c>
      <c r="AA282" s="14" t="s">
        <v>301</v>
      </c>
    </row>
    <row r="283" spans="3:27" ht="31.5">
      <c r="C283" s="82">
        <f t="shared" si="137"/>
        <v>270</v>
      </c>
      <c r="D283" s="83" t="s">
        <v>60</v>
      </c>
      <c r="E283" s="83" t="s">
        <v>7</v>
      </c>
      <c r="F283" s="84">
        <v>1</v>
      </c>
      <c r="G283" s="29">
        <v>535500</v>
      </c>
      <c r="H283" s="29">
        <f t="shared" si="120"/>
        <v>562810.5</v>
      </c>
      <c r="I283" s="29">
        <v>1130500</v>
      </c>
      <c r="J283" s="29">
        <f t="shared" si="121"/>
        <v>1188155.5</v>
      </c>
      <c r="K283" s="29">
        <v>1190000</v>
      </c>
      <c r="L283" s="29">
        <f t="shared" si="118"/>
        <v>1250690</v>
      </c>
      <c r="M283" s="29">
        <v>1184000</v>
      </c>
      <c r="N283" s="29">
        <f t="shared" si="119"/>
        <v>1244384</v>
      </c>
      <c r="O283" s="29">
        <f t="shared" si="122"/>
        <v>1408960</v>
      </c>
      <c r="P283" s="29">
        <f t="shared" si="123"/>
        <v>1480816.96</v>
      </c>
      <c r="Q283" s="29">
        <v>1536141.25</v>
      </c>
      <c r="R283" s="98">
        <v>1571841.25</v>
      </c>
      <c r="S283" s="98">
        <v>1571841.25</v>
      </c>
      <c r="T283" s="47">
        <f t="shared" si="131"/>
        <v>1365753.48</v>
      </c>
      <c r="U283" s="47">
        <f t="shared" si="132"/>
        <v>1300835.0887500001</v>
      </c>
      <c r="V283" s="47">
        <f t="shared" si="133"/>
        <v>337581.6051689391</v>
      </c>
      <c r="W283" s="12">
        <f t="shared" si="134"/>
        <v>0.25951145390252994</v>
      </c>
      <c r="X283" s="30">
        <f t="shared" si="128"/>
        <v>1147692.4369747899</v>
      </c>
      <c r="Y283" s="30">
        <f t="shared" si="135"/>
        <v>218061.56302521008</v>
      </c>
      <c r="Z283" s="51">
        <f t="shared" si="136"/>
        <v>1365754</v>
      </c>
      <c r="AA283" s="14" t="s">
        <v>301</v>
      </c>
    </row>
    <row r="284" spans="3:27" ht="31.5">
      <c r="C284" s="82">
        <f t="shared" si="137"/>
        <v>271</v>
      </c>
      <c r="D284" s="83" t="s">
        <v>62</v>
      </c>
      <c r="E284" s="83" t="s">
        <v>7</v>
      </c>
      <c r="F284" s="84">
        <v>1</v>
      </c>
      <c r="G284" s="29">
        <v>220150</v>
      </c>
      <c r="H284" s="29">
        <f t="shared" si="120"/>
        <v>231377.65</v>
      </c>
      <c r="I284" s="29"/>
      <c r="J284" s="29"/>
      <c r="K284" s="29">
        <v>429354.97499999998</v>
      </c>
      <c r="L284" s="29">
        <f t="shared" si="118"/>
        <v>451252.07872499997</v>
      </c>
      <c r="M284" s="29">
        <v>425600</v>
      </c>
      <c r="N284" s="29">
        <f t="shared" si="119"/>
        <v>447305.6</v>
      </c>
      <c r="O284" s="29">
        <f t="shared" si="122"/>
        <v>506464</v>
      </c>
      <c r="P284" s="29">
        <f t="shared" si="123"/>
        <v>532293.66399999999</v>
      </c>
      <c r="Q284" s="29">
        <v>553201.25</v>
      </c>
      <c r="R284" s="98">
        <v>588901.25</v>
      </c>
      <c r="S284" s="98">
        <v>588901.25</v>
      </c>
      <c r="T284" s="47">
        <f t="shared" si="131"/>
        <v>532293.66399999999</v>
      </c>
      <c r="U284" s="47">
        <f t="shared" si="132"/>
        <v>484747.53467499994</v>
      </c>
      <c r="V284" s="47">
        <f t="shared" si="133"/>
        <v>126070.53640014149</v>
      </c>
      <c r="W284" s="12">
        <f t="shared" si="134"/>
        <v>0.26007463139480586</v>
      </c>
      <c r="X284" s="30">
        <f t="shared" si="128"/>
        <v>447305.8823529412</v>
      </c>
      <c r="Y284" s="30">
        <f t="shared" si="135"/>
        <v>84988.117647058825</v>
      </c>
      <c r="Z284" s="51">
        <f t="shared" si="136"/>
        <v>532294</v>
      </c>
      <c r="AA284" s="14" t="s">
        <v>301</v>
      </c>
    </row>
    <row r="285" spans="3:27" ht="31.5">
      <c r="C285" s="82">
        <f t="shared" si="137"/>
        <v>272</v>
      </c>
      <c r="D285" s="83" t="s">
        <v>63</v>
      </c>
      <c r="E285" s="83" t="s">
        <v>7</v>
      </c>
      <c r="F285" s="84">
        <v>1</v>
      </c>
      <c r="G285" s="29">
        <v>249900</v>
      </c>
      <c r="H285" s="29">
        <f t="shared" si="120"/>
        <v>262644.90000000002</v>
      </c>
      <c r="I285" s="29"/>
      <c r="J285" s="29"/>
      <c r="K285" s="29">
        <v>476000</v>
      </c>
      <c r="L285" s="29">
        <f t="shared" si="118"/>
        <v>500276</v>
      </c>
      <c r="M285" s="29">
        <v>473000</v>
      </c>
      <c r="N285" s="29">
        <f t="shared" si="119"/>
        <v>497123</v>
      </c>
      <c r="O285" s="29">
        <f t="shared" si="122"/>
        <v>562870</v>
      </c>
      <c r="P285" s="29">
        <f t="shared" si="123"/>
        <v>591576.37</v>
      </c>
      <c r="Q285" s="29">
        <v>614040</v>
      </c>
      <c r="R285" s="98">
        <v>637840</v>
      </c>
      <c r="S285" s="98">
        <v>637840</v>
      </c>
      <c r="T285" s="47">
        <f t="shared" si="131"/>
        <v>591576.37</v>
      </c>
      <c r="U285" s="47">
        <f t="shared" si="132"/>
        <v>534477.18142857146</v>
      </c>
      <c r="V285" s="47">
        <f t="shared" si="133"/>
        <v>133800.93975042205</v>
      </c>
      <c r="W285" s="12">
        <f t="shared" si="134"/>
        <v>0.25033985434662276</v>
      </c>
      <c r="X285" s="30">
        <f t="shared" si="128"/>
        <v>497123.5294117647</v>
      </c>
      <c r="Y285" s="30">
        <f t="shared" si="135"/>
        <v>94453.470588235301</v>
      </c>
      <c r="Z285" s="51">
        <f t="shared" si="136"/>
        <v>591577</v>
      </c>
      <c r="AA285" s="14" t="s">
        <v>301</v>
      </c>
    </row>
    <row r="286" spans="3:27" ht="31.5">
      <c r="C286" s="82">
        <f t="shared" si="137"/>
        <v>273</v>
      </c>
      <c r="D286" s="83" t="s">
        <v>114</v>
      </c>
      <c r="E286" s="83" t="s">
        <v>7</v>
      </c>
      <c r="F286" s="84">
        <v>1</v>
      </c>
      <c r="G286" s="29">
        <v>1309000</v>
      </c>
      <c r="H286" s="29">
        <f t="shared" si="120"/>
        <v>1375759</v>
      </c>
      <c r="I286" s="29"/>
      <c r="J286" s="29"/>
      <c r="K286" s="29">
        <v>1630300</v>
      </c>
      <c r="L286" s="29">
        <f t="shared" si="118"/>
        <v>1713445.3</v>
      </c>
      <c r="M286" s="29">
        <v>1625799</v>
      </c>
      <c r="N286" s="29">
        <f t="shared" si="119"/>
        <v>1708714.7490000001</v>
      </c>
      <c r="O286" s="29">
        <f t="shared" si="122"/>
        <v>1934700.8099999998</v>
      </c>
      <c r="P286" s="29">
        <f t="shared" si="123"/>
        <v>2033370.5513099998</v>
      </c>
      <c r="Q286" s="29">
        <v>2106895</v>
      </c>
      <c r="R286" s="98">
        <v>2166395</v>
      </c>
      <c r="S286" s="98">
        <v>2166395</v>
      </c>
      <c r="T286" s="47">
        <f t="shared" si="131"/>
        <v>2033370.5513099998</v>
      </c>
      <c r="U286" s="47">
        <f t="shared" si="132"/>
        <v>1895853.5143299999</v>
      </c>
      <c r="V286" s="47">
        <f t="shared" si="133"/>
        <v>302386.84193459712</v>
      </c>
      <c r="W286" s="12">
        <f t="shared" si="134"/>
        <v>0.15949905393479807</v>
      </c>
      <c r="X286" s="30">
        <f t="shared" si="128"/>
        <v>1708715.1260504203</v>
      </c>
      <c r="Y286" s="30">
        <f t="shared" si="135"/>
        <v>324655.87394957989</v>
      </c>
      <c r="Z286" s="51">
        <f t="shared" si="136"/>
        <v>2033371</v>
      </c>
      <c r="AA286" s="14" t="s">
        <v>301</v>
      </c>
    </row>
    <row r="287" spans="3:27" ht="31.5">
      <c r="C287" s="82">
        <f t="shared" si="137"/>
        <v>274</v>
      </c>
      <c r="D287" s="83" t="s">
        <v>65</v>
      </c>
      <c r="E287" s="83" t="s">
        <v>7</v>
      </c>
      <c r="F287" s="84">
        <v>1</v>
      </c>
      <c r="G287" s="29">
        <v>1547000</v>
      </c>
      <c r="H287" s="29">
        <f t="shared" si="120"/>
        <v>1625897</v>
      </c>
      <c r="I287" s="29">
        <v>2201500</v>
      </c>
      <c r="J287" s="29">
        <f t="shared" si="121"/>
        <v>2313776.5</v>
      </c>
      <c r="K287" s="29">
        <v>1071000</v>
      </c>
      <c r="L287" s="29">
        <f t="shared" si="118"/>
        <v>1125621</v>
      </c>
      <c r="M287" s="29">
        <v>1065000</v>
      </c>
      <c r="N287" s="29">
        <f t="shared" si="119"/>
        <v>1119315</v>
      </c>
      <c r="O287" s="29">
        <f t="shared" si="122"/>
        <v>1267350</v>
      </c>
      <c r="P287" s="29">
        <f t="shared" si="123"/>
        <v>1331984.8500000001</v>
      </c>
      <c r="Q287" s="29">
        <v>1382185</v>
      </c>
      <c r="R287" s="98">
        <v>1405985</v>
      </c>
      <c r="S287" s="98">
        <v>1405985</v>
      </c>
      <c r="T287" s="47">
        <f t="shared" si="131"/>
        <v>1394085</v>
      </c>
      <c r="U287" s="47">
        <f t="shared" si="132"/>
        <v>1463843.66875</v>
      </c>
      <c r="V287" s="47">
        <f t="shared" si="133"/>
        <v>380317.87727337802</v>
      </c>
      <c r="W287" s="12">
        <f t="shared" si="134"/>
        <v>0.25980771402873754</v>
      </c>
      <c r="X287" s="30">
        <f t="shared" si="128"/>
        <v>1171500</v>
      </c>
      <c r="Y287" s="30">
        <f t="shared" si="135"/>
        <v>222585</v>
      </c>
      <c r="Z287" s="51">
        <f t="shared" si="136"/>
        <v>1394085</v>
      </c>
      <c r="AA287" s="14" t="s">
        <v>301</v>
      </c>
    </row>
    <row r="288" spans="3:27" ht="31.5">
      <c r="C288" s="82">
        <f t="shared" si="137"/>
        <v>275</v>
      </c>
      <c r="D288" s="83" t="s">
        <v>66</v>
      </c>
      <c r="E288" s="83" t="s">
        <v>7</v>
      </c>
      <c r="F288" s="84">
        <v>1</v>
      </c>
      <c r="G288" s="29">
        <v>1904000</v>
      </c>
      <c r="H288" s="29">
        <f t="shared" si="120"/>
        <v>2001104</v>
      </c>
      <c r="I288" s="29">
        <v>2082500</v>
      </c>
      <c r="J288" s="29">
        <f t="shared" si="121"/>
        <v>2188707.5</v>
      </c>
      <c r="K288" s="29">
        <v>1904000</v>
      </c>
      <c r="L288" s="29">
        <f t="shared" si="118"/>
        <v>2001104</v>
      </c>
      <c r="M288" s="29">
        <v>1904000</v>
      </c>
      <c r="N288" s="29">
        <f t="shared" si="119"/>
        <v>2001104</v>
      </c>
      <c r="O288" s="29">
        <f t="shared" si="122"/>
        <v>2265760</v>
      </c>
      <c r="P288" s="29">
        <f t="shared" si="123"/>
        <v>2381313.7599999998</v>
      </c>
      <c r="Q288" s="29">
        <v>2464043.75</v>
      </c>
      <c r="R288" s="98">
        <v>2511643.75</v>
      </c>
      <c r="S288" s="98">
        <v>2511643.75</v>
      </c>
      <c r="T288" s="47">
        <f t="shared" si="131"/>
        <v>2285010.63</v>
      </c>
      <c r="U288" s="47">
        <f t="shared" si="132"/>
        <v>2257583.0637499997</v>
      </c>
      <c r="V288" s="47">
        <f t="shared" si="133"/>
        <v>235771.48090746152</v>
      </c>
      <c r="W288" s="12">
        <f t="shared" si="134"/>
        <v>0.10443535154619249</v>
      </c>
      <c r="X288" s="30">
        <f t="shared" si="128"/>
        <v>1897129.411764706</v>
      </c>
      <c r="Y288" s="30">
        <f t="shared" si="135"/>
        <v>360454.58823529416</v>
      </c>
      <c r="Z288" s="51">
        <f t="shared" si="136"/>
        <v>2257584</v>
      </c>
      <c r="AA288" s="14" t="s">
        <v>300</v>
      </c>
    </row>
    <row r="289" spans="3:27" ht="31.5">
      <c r="C289" s="82">
        <f t="shared" si="137"/>
        <v>276</v>
      </c>
      <c r="D289" s="83" t="s">
        <v>67</v>
      </c>
      <c r="E289" s="83" t="s">
        <v>7</v>
      </c>
      <c r="F289" s="84">
        <v>1</v>
      </c>
      <c r="G289" s="29">
        <v>428400</v>
      </c>
      <c r="H289" s="29">
        <f t="shared" si="120"/>
        <v>450248.4</v>
      </c>
      <c r="I289" s="29">
        <v>892500</v>
      </c>
      <c r="J289" s="29">
        <f t="shared" si="121"/>
        <v>938017.5</v>
      </c>
      <c r="K289" s="29">
        <v>535500</v>
      </c>
      <c r="L289" s="29">
        <f t="shared" si="118"/>
        <v>562810.5</v>
      </c>
      <c r="M289" s="29">
        <v>533000</v>
      </c>
      <c r="N289" s="29">
        <f t="shared" si="119"/>
        <v>560183</v>
      </c>
      <c r="O289" s="29">
        <f t="shared" si="122"/>
        <v>634270</v>
      </c>
      <c r="P289" s="29">
        <f t="shared" si="123"/>
        <v>666617.77</v>
      </c>
      <c r="Q289" s="29">
        <v>691390</v>
      </c>
      <c r="R289" s="98">
        <v>727090</v>
      </c>
      <c r="S289" s="98">
        <v>727090</v>
      </c>
      <c r="T289" s="47">
        <f t="shared" si="131"/>
        <v>679003.88500000001</v>
      </c>
      <c r="U289" s="47">
        <f t="shared" si="132"/>
        <v>665430.89624999999</v>
      </c>
      <c r="V289" s="47">
        <f t="shared" si="133"/>
        <v>146625.86134941594</v>
      </c>
      <c r="W289" s="12">
        <f t="shared" si="134"/>
        <v>0.22034723992486385</v>
      </c>
      <c r="X289" s="30">
        <f t="shared" si="128"/>
        <v>570591.59663865552</v>
      </c>
      <c r="Y289" s="30">
        <f t="shared" si="135"/>
        <v>108412.40336134455</v>
      </c>
      <c r="Z289" s="51">
        <f t="shared" si="136"/>
        <v>679004</v>
      </c>
      <c r="AA289" s="14" t="s">
        <v>301</v>
      </c>
    </row>
    <row r="290" spans="3:27" ht="31.5">
      <c r="C290" s="82">
        <f t="shared" si="137"/>
        <v>277</v>
      </c>
      <c r="D290" s="83" t="s">
        <v>68</v>
      </c>
      <c r="E290" s="83" t="s">
        <v>7</v>
      </c>
      <c r="F290" s="84">
        <v>1</v>
      </c>
      <c r="G290" s="29"/>
      <c r="H290" s="29"/>
      <c r="I290" s="29"/>
      <c r="J290" s="29"/>
      <c r="K290" s="29">
        <v>773500</v>
      </c>
      <c r="L290" s="29">
        <f t="shared" si="118"/>
        <v>812948.5</v>
      </c>
      <c r="M290" s="29">
        <v>770000</v>
      </c>
      <c r="N290" s="29">
        <f t="shared" si="119"/>
        <v>809270</v>
      </c>
      <c r="O290" s="29">
        <f t="shared" si="122"/>
        <v>916300</v>
      </c>
      <c r="P290" s="29">
        <f t="shared" si="123"/>
        <v>963031.3</v>
      </c>
      <c r="Q290" s="29">
        <v>998707.5</v>
      </c>
      <c r="R290" s="98">
        <v>1022507.5</v>
      </c>
      <c r="S290" s="98">
        <v>1022507.5</v>
      </c>
      <c r="T290" s="47">
        <f t="shared" si="131"/>
        <v>980869.4</v>
      </c>
      <c r="U290" s="47">
        <f t="shared" si="132"/>
        <v>938162.04999999993</v>
      </c>
      <c r="V290" s="47">
        <f t="shared" si="133"/>
        <v>100800.92721743685</v>
      </c>
      <c r="W290" s="12">
        <f t="shared" si="134"/>
        <v>0.10744511272592711</v>
      </c>
      <c r="X290" s="30">
        <f t="shared" si="128"/>
        <v>788372.26890756306</v>
      </c>
      <c r="Y290" s="30">
        <f t="shared" si="135"/>
        <v>149790.731092437</v>
      </c>
      <c r="Z290" s="51">
        <f t="shared" si="136"/>
        <v>938163</v>
      </c>
      <c r="AA290" s="14" t="s">
        <v>300</v>
      </c>
    </row>
    <row r="291" spans="3:27" s="48" customFormat="1" ht="31.5">
      <c r="C291" s="82">
        <f t="shared" si="137"/>
        <v>278</v>
      </c>
      <c r="D291" s="88" t="s">
        <v>69</v>
      </c>
      <c r="E291" s="88" t="s">
        <v>7</v>
      </c>
      <c r="F291" s="84">
        <v>1</v>
      </c>
      <c r="G291" s="30"/>
      <c r="H291" s="29"/>
      <c r="I291" s="30"/>
      <c r="J291" s="29"/>
      <c r="K291" s="30"/>
      <c r="L291" s="29"/>
      <c r="M291" s="30">
        <v>196000</v>
      </c>
      <c r="N291" s="29">
        <f t="shared" si="119"/>
        <v>205996</v>
      </c>
      <c r="O291" s="30">
        <f t="shared" si="122"/>
        <v>233240</v>
      </c>
      <c r="P291" s="29">
        <f t="shared" si="123"/>
        <v>245135.24</v>
      </c>
      <c r="Q291" s="29">
        <v>277716.25</v>
      </c>
      <c r="R291" s="98">
        <v>337216.25</v>
      </c>
      <c r="S291" s="98">
        <v>337216.25</v>
      </c>
      <c r="T291" s="47">
        <f t="shared" si="131"/>
        <v>277716.25</v>
      </c>
      <c r="U291" s="47">
        <f t="shared" si="132"/>
        <v>280655.99800000002</v>
      </c>
      <c r="V291" s="47">
        <f t="shared" si="133"/>
        <v>57538.26092515549</v>
      </c>
      <c r="W291" s="12">
        <f t="shared" si="134"/>
        <v>0.20501347320271945</v>
      </c>
      <c r="X291" s="30">
        <f t="shared" si="128"/>
        <v>233375.63025210085</v>
      </c>
      <c r="Y291" s="30">
        <f t="shared" si="135"/>
        <v>44341.36974789916</v>
      </c>
      <c r="Z291" s="51">
        <f t="shared" si="136"/>
        <v>277717</v>
      </c>
      <c r="AA291" s="14" t="s">
        <v>301</v>
      </c>
    </row>
    <row r="292" spans="3:27" ht="31.5">
      <c r="C292" s="82">
        <f t="shared" si="137"/>
        <v>279</v>
      </c>
      <c r="D292" s="83" t="s">
        <v>70</v>
      </c>
      <c r="E292" s="83" t="s">
        <v>7</v>
      </c>
      <c r="F292" s="84">
        <v>1</v>
      </c>
      <c r="G292" s="29">
        <v>1785000</v>
      </c>
      <c r="H292" s="29">
        <f t="shared" si="120"/>
        <v>1876035</v>
      </c>
      <c r="I292" s="29">
        <v>2201500</v>
      </c>
      <c r="J292" s="29">
        <f t="shared" si="121"/>
        <v>2313776.5</v>
      </c>
      <c r="K292" s="29"/>
      <c r="L292" s="29"/>
      <c r="M292" s="29"/>
      <c r="N292" s="29"/>
      <c r="O292" s="29"/>
      <c r="P292" s="29"/>
      <c r="Q292" s="29">
        <v>2579473.75</v>
      </c>
      <c r="R292" s="98">
        <v>2638973.75</v>
      </c>
      <c r="S292" s="98">
        <v>2638973.75</v>
      </c>
      <c r="T292" s="47">
        <f t="shared" si="131"/>
        <v>2579473.75</v>
      </c>
      <c r="U292" s="47">
        <f t="shared" si="132"/>
        <v>2409446.5499999998</v>
      </c>
      <c r="V292" s="47">
        <f t="shared" si="133"/>
        <v>327091.48565803643</v>
      </c>
      <c r="W292" s="12">
        <f t="shared" si="134"/>
        <v>0.13575378364713525</v>
      </c>
      <c r="X292" s="30">
        <f t="shared" si="128"/>
        <v>2024745.3781512605</v>
      </c>
      <c r="Y292" s="30">
        <f t="shared" si="135"/>
        <v>384701.62184873951</v>
      </c>
      <c r="Z292" s="51">
        <f t="shared" si="136"/>
        <v>2409447</v>
      </c>
      <c r="AA292" s="14" t="s">
        <v>300</v>
      </c>
    </row>
    <row r="293" spans="3:27" ht="31.5">
      <c r="C293" s="82">
        <f t="shared" si="137"/>
        <v>280</v>
      </c>
      <c r="D293" s="83" t="s">
        <v>71</v>
      </c>
      <c r="E293" s="83" t="s">
        <v>7</v>
      </c>
      <c r="F293" s="84">
        <v>1</v>
      </c>
      <c r="G293" s="29">
        <v>119000</v>
      </c>
      <c r="H293" s="29">
        <f t="shared" si="120"/>
        <v>125069</v>
      </c>
      <c r="I293" s="29">
        <v>178500</v>
      </c>
      <c r="J293" s="29">
        <f t="shared" si="121"/>
        <v>187603.5</v>
      </c>
      <c r="K293" s="29"/>
      <c r="L293" s="29"/>
      <c r="M293" s="29"/>
      <c r="N293" s="29"/>
      <c r="O293" s="29"/>
      <c r="P293" s="29"/>
      <c r="Q293" s="29">
        <v>192482.5</v>
      </c>
      <c r="R293" s="98">
        <v>216282.5</v>
      </c>
      <c r="S293" s="98">
        <v>216282.5</v>
      </c>
      <c r="T293" s="47">
        <f t="shared" si="131"/>
        <v>192482.5</v>
      </c>
      <c r="U293" s="47">
        <f t="shared" si="132"/>
        <v>187544</v>
      </c>
      <c r="V293" s="47">
        <f t="shared" si="133"/>
        <v>37347.425319558512</v>
      </c>
      <c r="W293" s="12">
        <f t="shared" si="134"/>
        <v>0.19913953695963887</v>
      </c>
      <c r="X293" s="30">
        <f t="shared" si="128"/>
        <v>161750.42016806724</v>
      </c>
      <c r="Y293" s="30">
        <f t="shared" si="135"/>
        <v>30732.579831932777</v>
      </c>
      <c r="Z293" s="51">
        <f t="shared" si="136"/>
        <v>192483</v>
      </c>
      <c r="AA293" s="14" t="s">
        <v>301</v>
      </c>
    </row>
    <row r="294" spans="3:27" ht="31.5">
      <c r="C294" s="82">
        <f t="shared" si="137"/>
        <v>281</v>
      </c>
      <c r="D294" s="83" t="s">
        <v>72</v>
      </c>
      <c r="E294" s="83" t="s">
        <v>7</v>
      </c>
      <c r="F294" s="84">
        <v>1</v>
      </c>
      <c r="G294" s="29"/>
      <c r="H294" s="29"/>
      <c r="I294" s="29"/>
      <c r="J294" s="29"/>
      <c r="K294" s="29">
        <v>64260</v>
      </c>
      <c r="L294" s="29">
        <f t="shared" si="118"/>
        <v>67537.259999999995</v>
      </c>
      <c r="M294" s="29">
        <v>60300</v>
      </c>
      <c r="N294" s="29">
        <f t="shared" si="119"/>
        <v>63375.3</v>
      </c>
      <c r="O294" s="29">
        <f t="shared" si="122"/>
        <v>71757</v>
      </c>
      <c r="P294" s="29">
        <f t="shared" si="123"/>
        <v>75416.607000000004</v>
      </c>
      <c r="Q294" s="29">
        <v>80622.5</v>
      </c>
      <c r="R294" s="98">
        <v>104422.5</v>
      </c>
      <c r="S294" s="98">
        <v>104422.5</v>
      </c>
      <c r="T294" s="47">
        <f t="shared" si="131"/>
        <v>78019.553500000009</v>
      </c>
      <c r="U294" s="47">
        <f t="shared" si="132"/>
        <v>82632.777833333341</v>
      </c>
      <c r="V294" s="47">
        <f t="shared" si="133"/>
        <v>17913.254499514594</v>
      </c>
      <c r="W294" s="12">
        <f t="shared" si="134"/>
        <v>0.21678146335156295</v>
      </c>
      <c r="X294" s="30">
        <f t="shared" si="128"/>
        <v>65563.02521008403</v>
      </c>
      <c r="Y294" s="30">
        <f t="shared" si="135"/>
        <v>12456.974789915967</v>
      </c>
      <c r="Z294" s="51">
        <f t="shared" si="136"/>
        <v>78020</v>
      </c>
      <c r="AA294" s="14" t="s">
        <v>301</v>
      </c>
    </row>
    <row r="295" spans="3:27" ht="31.5">
      <c r="C295" s="82">
        <f t="shared" si="137"/>
        <v>282</v>
      </c>
      <c r="D295" s="83" t="s">
        <v>73</v>
      </c>
      <c r="E295" s="83" t="s">
        <v>7</v>
      </c>
      <c r="F295" s="84">
        <v>1</v>
      </c>
      <c r="G295" s="29"/>
      <c r="H295" s="29"/>
      <c r="I295" s="29"/>
      <c r="J295" s="29"/>
      <c r="K295" s="29">
        <v>71400</v>
      </c>
      <c r="L295" s="29">
        <f t="shared" si="118"/>
        <v>75041.399999999994</v>
      </c>
      <c r="M295" s="29">
        <v>66900</v>
      </c>
      <c r="N295" s="29">
        <f t="shared" si="119"/>
        <v>70311.899999999994</v>
      </c>
      <c r="O295" s="29">
        <f t="shared" si="122"/>
        <v>79611</v>
      </c>
      <c r="P295" s="29">
        <f t="shared" si="123"/>
        <v>83671.160999999993</v>
      </c>
      <c r="Q295" s="29">
        <v>89547.5</v>
      </c>
      <c r="R295" s="98"/>
      <c r="S295" s="98"/>
      <c r="T295" s="47">
        <f t="shared" si="131"/>
        <v>79356.280499999993</v>
      </c>
      <c r="U295" s="47">
        <f t="shared" si="132"/>
        <v>79642.990250000003</v>
      </c>
      <c r="V295" s="47">
        <f t="shared" si="133"/>
        <v>8613.349156233031</v>
      </c>
      <c r="W295" s="12">
        <f t="shared" si="134"/>
        <v>0.10814949475397216</v>
      </c>
      <c r="X295" s="30">
        <f t="shared" si="128"/>
        <v>66926.890756302528</v>
      </c>
      <c r="Y295" s="30">
        <f t="shared" si="135"/>
        <v>12716.10924369748</v>
      </c>
      <c r="Z295" s="51">
        <f t="shared" si="136"/>
        <v>79643</v>
      </c>
      <c r="AA295" s="14" t="s">
        <v>300</v>
      </c>
    </row>
    <row r="296" spans="3:27" ht="31.5">
      <c r="C296" s="82">
        <f t="shared" si="137"/>
        <v>283</v>
      </c>
      <c r="D296" s="83" t="s">
        <v>75</v>
      </c>
      <c r="E296" s="83" t="s">
        <v>7</v>
      </c>
      <c r="F296" s="84">
        <v>1</v>
      </c>
      <c r="G296" s="29"/>
      <c r="H296" s="29"/>
      <c r="I296" s="29">
        <v>2320500</v>
      </c>
      <c r="J296" s="29">
        <f t="shared" si="121"/>
        <v>2438845.5</v>
      </c>
      <c r="K296" s="29">
        <v>1666000</v>
      </c>
      <c r="L296" s="29">
        <f t="shared" si="118"/>
        <v>1750966</v>
      </c>
      <c r="M296" s="29">
        <v>1659000</v>
      </c>
      <c r="N296" s="29">
        <f t="shared" si="119"/>
        <v>1743609</v>
      </c>
      <c r="O296" s="29">
        <f t="shared" si="122"/>
        <v>1974210</v>
      </c>
      <c r="P296" s="29">
        <f t="shared" si="123"/>
        <v>2074894.71</v>
      </c>
      <c r="Q296" s="29">
        <v>2151520</v>
      </c>
      <c r="R296" s="98">
        <v>2187220</v>
      </c>
      <c r="S296" s="98">
        <v>2187220</v>
      </c>
      <c r="T296" s="47">
        <f t="shared" si="131"/>
        <v>2151520</v>
      </c>
      <c r="U296" s="47">
        <f t="shared" si="132"/>
        <v>2076325.03</v>
      </c>
      <c r="V296" s="47">
        <f t="shared" si="133"/>
        <v>251074.77779263511</v>
      </c>
      <c r="W296" s="12">
        <f t="shared" si="134"/>
        <v>0.12092267547949133</v>
      </c>
      <c r="X296" s="30">
        <f t="shared" si="128"/>
        <v>1744811.7647058824</v>
      </c>
      <c r="Y296" s="30">
        <f t="shared" si="135"/>
        <v>331514.23529411765</v>
      </c>
      <c r="Z296" s="51">
        <f t="shared" si="136"/>
        <v>2076326</v>
      </c>
      <c r="AA296" s="14" t="s">
        <v>300</v>
      </c>
    </row>
    <row r="297" spans="3:27" ht="31.5">
      <c r="C297" s="82">
        <f t="shared" si="137"/>
        <v>284</v>
      </c>
      <c r="D297" s="83" t="s">
        <v>76</v>
      </c>
      <c r="E297" s="83" t="s">
        <v>7</v>
      </c>
      <c r="F297" s="84">
        <v>1</v>
      </c>
      <c r="G297" s="29"/>
      <c r="H297" s="29"/>
      <c r="I297" s="29">
        <v>238000</v>
      </c>
      <c r="J297" s="29">
        <f t="shared" si="121"/>
        <v>250138</v>
      </c>
      <c r="K297" s="29">
        <v>238000</v>
      </c>
      <c r="L297" s="29">
        <f t="shared" si="118"/>
        <v>250138</v>
      </c>
      <c r="M297" s="29">
        <v>232000</v>
      </c>
      <c r="N297" s="29">
        <f t="shared" si="119"/>
        <v>243832</v>
      </c>
      <c r="O297" s="29">
        <f t="shared" si="122"/>
        <v>276080</v>
      </c>
      <c r="P297" s="29">
        <f t="shared" si="123"/>
        <v>290160.08</v>
      </c>
      <c r="Q297" s="29">
        <v>304193.75</v>
      </c>
      <c r="R297" s="98">
        <v>363693.75</v>
      </c>
      <c r="S297" s="98">
        <v>363693.75</v>
      </c>
      <c r="T297" s="47">
        <f t="shared" si="131"/>
        <v>290160.08</v>
      </c>
      <c r="U297" s="47">
        <f t="shared" si="132"/>
        <v>295121.33285714284</v>
      </c>
      <c r="V297" s="47">
        <f t="shared" si="133"/>
        <v>51943.674146711266</v>
      </c>
      <c r="W297" s="12">
        <f t="shared" si="134"/>
        <v>0.17600785969564339</v>
      </c>
      <c r="X297" s="30">
        <f t="shared" si="128"/>
        <v>243832.77310924372</v>
      </c>
      <c r="Y297" s="30">
        <f t="shared" si="135"/>
        <v>46328.226890756305</v>
      </c>
      <c r="Z297" s="51">
        <f t="shared" si="136"/>
        <v>290161</v>
      </c>
      <c r="AA297" s="14" t="s">
        <v>301</v>
      </c>
    </row>
    <row r="298" spans="3:27" ht="31.5">
      <c r="C298" s="82">
        <f t="shared" si="137"/>
        <v>285</v>
      </c>
      <c r="D298" s="83" t="s">
        <v>77</v>
      </c>
      <c r="E298" s="83" t="s">
        <v>7</v>
      </c>
      <c r="F298" s="84">
        <v>1</v>
      </c>
      <c r="G298" s="29">
        <v>113050</v>
      </c>
      <c r="H298" s="29">
        <f t="shared" si="120"/>
        <v>118815.55</v>
      </c>
      <c r="I298" s="29">
        <v>297500</v>
      </c>
      <c r="J298" s="29">
        <f t="shared" si="121"/>
        <v>312672.5</v>
      </c>
      <c r="K298" s="29">
        <v>202300</v>
      </c>
      <c r="L298" s="29">
        <f t="shared" si="118"/>
        <v>212617.3</v>
      </c>
      <c r="M298" s="29">
        <v>199000</v>
      </c>
      <c r="N298" s="29">
        <f t="shared" si="119"/>
        <v>209149</v>
      </c>
      <c r="O298" s="29">
        <f t="shared" si="122"/>
        <v>236810</v>
      </c>
      <c r="P298" s="29">
        <f t="shared" si="123"/>
        <v>248887.31</v>
      </c>
      <c r="Q298" s="29">
        <v>259717.5</v>
      </c>
      <c r="R298" s="98">
        <v>319217.5</v>
      </c>
      <c r="S298" s="98">
        <v>319217.5</v>
      </c>
      <c r="T298" s="47">
        <f t="shared" si="131"/>
        <v>254302.405</v>
      </c>
      <c r="U298" s="47">
        <f t="shared" si="132"/>
        <v>250036.77</v>
      </c>
      <c r="V298" s="47">
        <f t="shared" si="133"/>
        <v>69571.396338956736</v>
      </c>
      <c r="W298" s="12">
        <f t="shared" si="134"/>
        <v>0.27824466113106777</v>
      </c>
      <c r="X298" s="30">
        <f t="shared" si="128"/>
        <v>213700</v>
      </c>
      <c r="Y298" s="30">
        <f t="shared" si="135"/>
        <v>40603</v>
      </c>
      <c r="Z298" s="51">
        <f t="shared" si="136"/>
        <v>254303</v>
      </c>
      <c r="AA298" s="14" t="s">
        <v>301</v>
      </c>
    </row>
    <row r="299" spans="3:27" ht="31.5">
      <c r="C299" s="82">
        <f t="shared" si="137"/>
        <v>286</v>
      </c>
      <c r="D299" s="83" t="s">
        <v>78</v>
      </c>
      <c r="E299" s="83" t="s">
        <v>7</v>
      </c>
      <c r="F299" s="84">
        <v>1</v>
      </c>
      <c r="G299" s="29">
        <v>249900</v>
      </c>
      <c r="H299" s="29">
        <f t="shared" si="120"/>
        <v>262644.90000000002</v>
      </c>
      <c r="I299" s="29">
        <v>416500</v>
      </c>
      <c r="J299" s="29">
        <f t="shared" si="121"/>
        <v>437741.5</v>
      </c>
      <c r="K299" s="29">
        <v>535500</v>
      </c>
      <c r="L299" s="29">
        <f t="shared" si="118"/>
        <v>562810.5</v>
      </c>
      <c r="M299" s="29">
        <v>530400</v>
      </c>
      <c r="N299" s="29">
        <f t="shared" si="119"/>
        <v>557450.4</v>
      </c>
      <c r="O299" s="29">
        <f t="shared" si="122"/>
        <v>631176</v>
      </c>
      <c r="P299" s="29">
        <f t="shared" si="123"/>
        <v>663365.97600000002</v>
      </c>
      <c r="Q299" s="29">
        <v>689753.75</v>
      </c>
      <c r="R299" s="98">
        <v>737353.75</v>
      </c>
      <c r="S299" s="98">
        <v>737353.75</v>
      </c>
      <c r="T299" s="47">
        <f t="shared" si="131"/>
        <v>613088.23800000001</v>
      </c>
      <c r="U299" s="47">
        <f t="shared" si="132"/>
        <v>581059.31574999995</v>
      </c>
      <c r="V299" s="47">
        <f t="shared" si="133"/>
        <v>164864.83787004987</v>
      </c>
      <c r="W299" s="12">
        <f t="shared" si="134"/>
        <v>0.28373151139871366</v>
      </c>
      <c r="X299" s="30">
        <f t="shared" si="128"/>
        <v>515200.84033613448</v>
      </c>
      <c r="Y299" s="30">
        <f t="shared" si="135"/>
        <v>97888.159663865546</v>
      </c>
      <c r="Z299" s="51">
        <f t="shared" si="136"/>
        <v>613089</v>
      </c>
      <c r="AA299" s="14" t="s">
        <v>301</v>
      </c>
    </row>
    <row r="300" spans="3:27" ht="31.5">
      <c r="C300" s="82">
        <f t="shared" si="137"/>
        <v>287</v>
      </c>
      <c r="D300" s="83" t="s">
        <v>79</v>
      </c>
      <c r="E300" s="83" t="s">
        <v>7</v>
      </c>
      <c r="F300" s="84">
        <v>1</v>
      </c>
      <c r="G300" s="29">
        <v>892500</v>
      </c>
      <c r="H300" s="29">
        <f t="shared" si="120"/>
        <v>938017.5</v>
      </c>
      <c r="I300" s="29"/>
      <c r="J300" s="29"/>
      <c r="K300" s="29">
        <v>1428000</v>
      </c>
      <c r="L300" s="29">
        <f t="shared" si="118"/>
        <v>1500828</v>
      </c>
      <c r="M300" s="29">
        <v>1423900</v>
      </c>
      <c r="N300" s="29">
        <f t="shared" si="119"/>
        <v>1496518.9</v>
      </c>
      <c r="O300" s="29">
        <f t="shared" si="122"/>
        <v>1694441</v>
      </c>
      <c r="P300" s="29">
        <f t="shared" si="123"/>
        <v>1780857.4909999999</v>
      </c>
      <c r="Q300" s="29"/>
      <c r="R300" s="98"/>
      <c r="S300" s="98"/>
      <c r="T300" s="47">
        <f t="shared" si="131"/>
        <v>1498673.45</v>
      </c>
      <c r="U300" s="47">
        <f t="shared" si="132"/>
        <v>1429055.47275</v>
      </c>
      <c r="V300" s="47">
        <f t="shared" si="133"/>
        <v>353357.96788873652</v>
      </c>
      <c r="W300" s="12">
        <f t="shared" si="134"/>
        <v>0.24726679588494407</v>
      </c>
      <c r="X300" s="30">
        <f t="shared" si="128"/>
        <v>1259389.9159663867</v>
      </c>
      <c r="Y300" s="30">
        <f t="shared" si="135"/>
        <v>239284.08403361347</v>
      </c>
      <c r="Z300" s="51">
        <f t="shared" si="136"/>
        <v>1498674</v>
      </c>
      <c r="AA300" s="14" t="s">
        <v>301</v>
      </c>
    </row>
    <row r="301" spans="3:27" ht="31.5">
      <c r="C301" s="82">
        <f t="shared" si="137"/>
        <v>288</v>
      </c>
      <c r="D301" s="83" t="s">
        <v>80</v>
      </c>
      <c r="E301" s="83" t="s">
        <v>7</v>
      </c>
      <c r="F301" s="84">
        <v>1</v>
      </c>
      <c r="G301" s="29"/>
      <c r="H301" s="29"/>
      <c r="I301" s="29">
        <v>220150</v>
      </c>
      <c r="J301" s="29">
        <f t="shared" si="121"/>
        <v>231377.65</v>
      </c>
      <c r="K301" s="29">
        <v>321300</v>
      </c>
      <c r="L301" s="29">
        <f t="shared" si="118"/>
        <v>337686.3</v>
      </c>
      <c r="M301" s="29">
        <v>316800</v>
      </c>
      <c r="N301" s="29">
        <f t="shared" si="119"/>
        <v>332956.79999999999</v>
      </c>
      <c r="O301" s="29">
        <f t="shared" si="122"/>
        <v>376992</v>
      </c>
      <c r="P301" s="29">
        <f t="shared" si="123"/>
        <v>396218.592</v>
      </c>
      <c r="Q301" s="29">
        <v>412930</v>
      </c>
      <c r="R301" s="98"/>
      <c r="S301" s="98"/>
      <c r="T301" s="47">
        <f t="shared" si="131"/>
        <v>337686.3</v>
      </c>
      <c r="U301" s="47">
        <f t="shared" si="132"/>
        <v>342233.86839999998</v>
      </c>
      <c r="V301" s="47">
        <f t="shared" si="133"/>
        <v>71253.313852361389</v>
      </c>
      <c r="W301" s="12">
        <f t="shared" si="134"/>
        <v>0.2082006499984424</v>
      </c>
      <c r="X301" s="30">
        <f t="shared" si="128"/>
        <v>283770.58823529416</v>
      </c>
      <c r="Y301" s="30">
        <f t="shared" si="135"/>
        <v>53916.411764705888</v>
      </c>
      <c r="Z301" s="51">
        <f t="shared" si="136"/>
        <v>337687</v>
      </c>
      <c r="AA301" s="14" t="s">
        <v>301</v>
      </c>
    </row>
    <row r="302" spans="3:27" ht="31.5">
      <c r="C302" s="82">
        <f t="shared" si="137"/>
        <v>289</v>
      </c>
      <c r="D302" s="83" t="s">
        <v>81</v>
      </c>
      <c r="E302" s="83" t="s">
        <v>7</v>
      </c>
      <c r="F302" s="84">
        <v>1</v>
      </c>
      <c r="G302" s="29">
        <v>1547000</v>
      </c>
      <c r="H302" s="29">
        <f t="shared" si="120"/>
        <v>1625897</v>
      </c>
      <c r="I302" s="29">
        <v>1963500</v>
      </c>
      <c r="J302" s="29">
        <f t="shared" si="121"/>
        <v>2063638.5</v>
      </c>
      <c r="K302" s="29"/>
      <c r="L302" s="29"/>
      <c r="M302" s="29"/>
      <c r="N302" s="29"/>
      <c r="O302" s="29"/>
      <c r="P302" s="29"/>
      <c r="Q302" s="29"/>
      <c r="R302" s="98"/>
      <c r="S302" s="98"/>
      <c r="T302" s="47">
        <f t="shared" si="131"/>
        <v>1844767.75</v>
      </c>
      <c r="U302" s="47">
        <f t="shared" si="132"/>
        <v>1844767.75</v>
      </c>
      <c r="V302" s="47">
        <f t="shared" si="133"/>
        <v>309529.9830567711</v>
      </c>
      <c r="W302" s="12">
        <f t="shared" si="134"/>
        <v>0.16778804977307907</v>
      </c>
      <c r="X302" s="30">
        <f t="shared" si="128"/>
        <v>1550225.2100840337</v>
      </c>
      <c r="Y302" s="30">
        <f t="shared" si="135"/>
        <v>294542.78991596639</v>
      </c>
      <c r="Z302" s="51">
        <f t="shared" si="136"/>
        <v>1844768</v>
      </c>
      <c r="AA302" s="14" t="s">
        <v>301</v>
      </c>
    </row>
    <row r="303" spans="3:27" ht="31.5">
      <c r="C303" s="82">
        <f t="shared" si="137"/>
        <v>290</v>
      </c>
      <c r="D303" s="83" t="s">
        <v>82</v>
      </c>
      <c r="E303" s="83" t="s">
        <v>7</v>
      </c>
      <c r="F303" s="84">
        <v>1</v>
      </c>
      <c r="G303" s="29">
        <v>5355000</v>
      </c>
      <c r="H303" s="29">
        <f t="shared" si="120"/>
        <v>5628105</v>
      </c>
      <c r="I303" s="29"/>
      <c r="J303" s="29"/>
      <c r="K303" s="29">
        <v>6783000</v>
      </c>
      <c r="L303" s="29">
        <f t="shared" si="118"/>
        <v>7128933</v>
      </c>
      <c r="M303" s="29">
        <v>6780000</v>
      </c>
      <c r="N303" s="29">
        <f t="shared" si="119"/>
        <v>7125780</v>
      </c>
      <c r="O303" s="29">
        <f t="shared" si="122"/>
        <v>8068200</v>
      </c>
      <c r="P303" s="29">
        <f t="shared" si="123"/>
        <v>8479678.1999999993</v>
      </c>
      <c r="Q303" s="29">
        <v>8776101.25</v>
      </c>
      <c r="R303" s="98">
        <v>8811801.25</v>
      </c>
      <c r="S303" s="98">
        <v>8811801.25</v>
      </c>
      <c r="T303" s="47">
        <f t="shared" si="131"/>
        <v>8479678.1999999993</v>
      </c>
      <c r="U303" s="47">
        <f t="shared" si="132"/>
        <v>7823171.4214285715</v>
      </c>
      <c r="V303" s="47">
        <f t="shared" si="133"/>
        <v>1230209.5119210894</v>
      </c>
      <c r="W303" s="12">
        <f t="shared" si="134"/>
        <v>0.15725202039564201</v>
      </c>
      <c r="X303" s="30">
        <f t="shared" si="128"/>
        <v>7125780.6722689075</v>
      </c>
      <c r="Y303" s="30">
        <f t="shared" si="135"/>
        <v>1353898.3277310925</v>
      </c>
      <c r="Z303" s="51">
        <f t="shared" si="136"/>
        <v>8479679</v>
      </c>
      <c r="AA303" s="14" t="s">
        <v>301</v>
      </c>
    </row>
    <row r="304" spans="3:27" ht="31.5">
      <c r="C304" s="82">
        <f t="shared" si="137"/>
        <v>291</v>
      </c>
      <c r="D304" s="91" t="s">
        <v>83</v>
      </c>
      <c r="E304" s="83" t="s">
        <v>7</v>
      </c>
      <c r="F304" s="84">
        <v>1</v>
      </c>
      <c r="G304" s="29"/>
      <c r="H304" s="29"/>
      <c r="I304" s="29">
        <v>4165000</v>
      </c>
      <c r="J304" s="29">
        <f t="shared" si="121"/>
        <v>4377415</v>
      </c>
      <c r="K304" s="29">
        <v>4403000</v>
      </c>
      <c r="L304" s="29">
        <f t="shared" si="118"/>
        <v>4627553</v>
      </c>
      <c r="M304" s="29">
        <v>4400000</v>
      </c>
      <c r="N304" s="29">
        <f t="shared" si="119"/>
        <v>4624400</v>
      </c>
      <c r="O304" s="29">
        <f t="shared" si="122"/>
        <v>5236000</v>
      </c>
      <c r="P304" s="29">
        <f t="shared" si="123"/>
        <v>5503036</v>
      </c>
      <c r="Q304" s="29">
        <v>5696083.75</v>
      </c>
      <c r="R304" s="98">
        <v>5731783.75</v>
      </c>
      <c r="S304" s="98">
        <v>5731783.75</v>
      </c>
      <c r="T304" s="47">
        <f t="shared" si="131"/>
        <v>5503036</v>
      </c>
      <c r="U304" s="47">
        <f t="shared" si="132"/>
        <v>5184579.3214285718</v>
      </c>
      <c r="V304" s="47">
        <f t="shared" si="133"/>
        <v>610670.43028938945</v>
      </c>
      <c r="W304" s="12">
        <f t="shared" si="134"/>
        <v>0.11778591712646877</v>
      </c>
      <c r="X304" s="30">
        <f t="shared" si="128"/>
        <v>4356789.9159663869</v>
      </c>
      <c r="Y304" s="30">
        <f t="shared" si="135"/>
        <v>827790.08403361356</v>
      </c>
      <c r="Z304" s="51">
        <f t="shared" si="136"/>
        <v>5184580</v>
      </c>
      <c r="AA304" s="14" t="s">
        <v>300</v>
      </c>
    </row>
    <row r="305" spans="3:27" ht="31.5">
      <c r="C305" s="82">
        <f t="shared" si="137"/>
        <v>292</v>
      </c>
      <c r="D305" s="83" t="s">
        <v>84</v>
      </c>
      <c r="E305" s="83" t="s">
        <v>7</v>
      </c>
      <c r="F305" s="84">
        <v>1</v>
      </c>
      <c r="G305" s="29"/>
      <c r="H305" s="29"/>
      <c r="I305" s="29">
        <v>416500</v>
      </c>
      <c r="J305" s="29">
        <f t="shared" si="121"/>
        <v>437741.5</v>
      </c>
      <c r="K305" s="29">
        <v>416500</v>
      </c>
      <c r="L305" s="29">
        <f t="shared" si="118"/>
        <v>437741.5</v>
      </c>
      <c r="M305" s="29">
        <v>411300</v>
      </c>
      <c r="N305" s="29">
        <f t="shared" si="119"/>
        <v>432276.3</v>
      </c>
      <c r="O305" s="29">
        <f t="shared" si="122"/>
        <v>489447</v>
      </c>
      <c r="P305" s="29">
        <f t="shared" si="123"/>
        <v>514408.79700000002</v>
      </c>
      <c r="Q305" s="29">
        <v>535648.75</v>
      </c>
      <c r="R305" s="98">
        <v>583248.75</v>
      </c>
      <c r="S305" s="98">
        <v>583248.75</v>
      </c>
      <c r="T305" s="47">
        <f t="shared" si="131"/>
        <v>514408.79700000002</v>
      </c>
      <c r="U305" s="47">
        <f t="shared" si="132"/>
        <v>503473.47814285714</v>
      </c>
      <c r="V305" s="47">
        <f t="shared" si="133"/>
        <v>67815.240904979219</v>
      </c>
      <c r="W305" s="12">
        <f t="shared" si="134"/>
        <v>0.13469476317824453</v>
      </c>
      <c r="X305" s="30">
        <f t="shared" si="128"/>
        <v>423087.39495798323</v>
      </c>
      <c r="Y305" s="30">
        <f t="shared" si="135"/>
        <v>80386.605042016818</v>
      </c>
      <c r="Z305" s="51">
        <f t="shared" si="136"/>
        <v>503474</v>
      </c>
      <c r="AA305" s="14" t="s">
        <v>300</v>
      </c>
    </row>
    <row r="306" spans="3:27" ht="31.5">
      <c r="C306" s="82">
        <f t="shared" si="137"/>
        <v>293</v>
      </c>
      <c r="D306" s="83" t="s">
        <v>85</v>
      </c>
      <c r="E306" s="83" t="s">
        <v>7</v>
      </c>
      <c r="F306" s="84">
        <v>1</v>
      </c>
      <c r="G306" s="29"/>
      <c r="H306" s="29"/>
      <c r="I306" s="29">
        <v>1963500</v>
      </c>
      <c r="J306" s="29">
        <f t="shared" si="121"/>
        <v>2063638.5</v>
      </c>
      <c r="K306" s="29">
        <v>1904000</v>
      </c>
      <c r="L306" s="29">
        <f t="shared" si="118"/>
        <v>2001104</v>
      </c>
      <c r="M306" s="29">
        <v>1899000</v>
      </c>
      <c r="N306" s="29">
        <f t="shared" si="119"/>
        <v>1995849</v>
      </c>
      <c r="O306" s="29">
        <f t="shared" si="122"/>
        <v>2259810</v>
      </c>
      <c r="P306" s="29">
        <f t="shared" si="123"/>
        <v>2375060.31</v>
      </c>
      <c r="Q306" s="29">
        <v>2460771.25</v>
      </c>
      <c r="R306" s="98">
        <v>2484571.25</v>
      </c>
      <c r="S306" s="98">
        <v>2484571.25</v>
      </c>
      <c r="T306" s="47">
        <f t="shared" si="131"/>
        <v>2375060.31</v>
      </c>
      <c r="U306" s="47">
        <f t="shared" si="132"/>
        <v>2266509.365714286</v>
      </c>
      <c r="V306" s="47">
        <f t="shared" si="133"/>
        <v>234334.72776572453</v>
      </c>
      <c r="W306" s="12">
        <f t="shared" si="134"/>
        <v>0.10339014314722428</v>
      </c>
      <c r="X306" s="30">
        <f t="shared" si="128"/>
        <v>1904630.2521008404</v>
      </c>
      <c r="Y306" s="30">
        <f t="shared" si="135"/>
        <v>361879.74789915967</v>
      </c>
      <c r="Z306" s="51">
        <f t="shared" si="136"/>
        <v>2266510</v>
      </c>
      <c r="AA306" s="14" t="s">
        <v>300</v>
      </c>
    </row>
    <row r="307" spans="3:27" ht="31.5">
      <c r="C307" s="82">
        <f t="shared" si="137"/>
        <v>294</v>
      </c>
      <c r="D307" s="83" t="s">
        <v>86</v>
      </c>
      <c r="E307" s="83" t="s">
        <v>7</v>
      </c>
      <c r="F307" s="84">
        <v>1</v>
      </c>
      <c r="G307" s="29">
        <v>737800</v>
      </c>
      <c r="H307" s="29">
        <f t="shared" si="120"/>
        <v>775427.8</v>
      </c>
      <c r="I307" s="29"/>
      <c r="J307" s="29"/>
      <c r="K307" s="29">
        <v>642600</v>
      </c>
      <c r="L307" s="29">
        <f t="shared" si="118"/>
        <v>675372.6</v>
      </c>
      <c r="M307" s="29">
        <v>637800</v>
      </c>
      <c r="N307" s="29">
        <f t="shared" si="119"/>
        <v>670327.80000000005</v>
      </c>
      <c r="O307" s="29">
        <f t="shared" si="122"/>
        <v>758982</v>
      </c>
      <c r="P307" s="29">
        <f t="shared" si="123"/>
        <v>797690.08199999994</v>
      </c>
      <c r="Q307" s="29">
        <v>828537.5</v>
      </c>
      <c r="R307" s="98">
        <v>888037.5</v>
      </c>
      <c r="S307" s="98">
        <v>888037.5</v>
      </c>
      <c r="T307" s="47">
        <f t="shared" si="131"/>
        <v>797690.08199999994</v>
      </c>
      <c r="U307" s="47">
        <f t="shared" si="132"/>
        <v>789061.5402857142</v>
      </c>
      <c r="V307" s="47">
        <f t="shared" si="133"/>
        <v>89846.201394299962</v>
      </c>
      <c r="W307" s="12">
        <f t="shared" si="134"/>
        <v>0.11386463134645647</v>
      </c>
      <c r="X307" s="30">
        <f t="shared" si="128"/>
        <v>663077.31092436973</v>
      </c>
      <c r="Y307" s="30">
        <f t="shared" si="135"/>
        <v>125984.68907563025</v>
      </c>
      <c r="Z307" s="51">
        <f t="shared" si="136"/>
        <v>789062</v>
      </c>
      <c r="AA307" s="14" t="s">
        <v>300</v>
      </c>
    </row>
    <row r="308" spans="3:27" ht="31.5">
      <c r="C308" s="82">
        <f t="shared" si="137"/>
        <v>295</v>
      </c>
      <c r="D308" s="83" t="s">
        <v>87</v>
      </c>
      <c r="E308" s="83" t="s">
        <v>7</v>
      </c>
      <c r="F308" s="84">
        <v>1</v>
      </c>
      <c r="G308" s="29"/>
      <c r="H308" s="29"/>
      <c r="I308" s="29"/>
      <c r="J308" s="29"/>
      <c r="K308" s="29">
        <v>1035300</v>
      </c>
      <c r="L308" s="29">
        <f t="shared" si="118"/>
        <v>1088100.3</v>
      </c>
      <c r="M308" s="29">
        <v>1030600</v>
      </c>
      <c r="N308" s="29">
        <f t="shared" si="119"/>
        <v>1083160.6000000001</v>
      </c>
      <c r="O308" s="29"/>
      <c r="P308" s="29"/>
      <c r="Q308" s="29"/>
      <c r="R308" s="98"/>
      <c r="S308" s="98">
        <v>1396316.25</v>
      </c>
      <c r="T308" s="47">
        <f t="shared" si="131"/>
        <v>1088100.3</v>
      </c>
      <c r="U308" s="47">
        <f t="shared" si="132"/>
        <v>1189192.3833333335</v>
      </c>
      <c r="V308" s="47">
        <f t="shared" si="133"/>
        <v>179391.53342963429</v>
      </c>
      <c r="W308" s="12">
        <f t="shared" si="134"/>
        <v>0.15085156610808059</v>
      </c>
      <c r="X308" s="30">
        <f t="shared" si="128"/>
        <v>914370.58823529421</v>
      </c>
      <c r="Y308" s="30">
        <f t="shared" si="135"/>
        <v>173730.4117647059</v>
      </c>
      <c r="Z308" s="51">
        <f t="shared" si="136"/>
        <v>1088101</v>
      </c>
      <c r="AA308" s="14" t="s">
        <v>300</v>
      </c>
    </row>
    <row r="309" spans="3:27" ht="31.5">
      <c r="C309" s="82">
        <f t="shared" si="137"/>
        <v>296</v>
      </c>
      <c r="D309" s="83" t="s">
        <v>88</v>
      </c>
      <c r="E309" s="83" t="s">
        <v>7</v>
      </c>
      <c r="F309" s="84">
        <v>1</v>
      </c>
      <c r="G309" s="29">
        <v>1190000</v>
      </c>
      <c r="H309" s="29">
        <f t="shared" si="120"/>
        <v>1250690</v>
      </c>
      <c r="I309" s="29">
        <v>773500</v>
      </c>
      <c r="J309" s="29">
        <f t="shared" si="121"/>
        <v>812948.5</v>
      </c>
      <c r="K309" s="29">
        <v>1428000</v>
      </c>
      <c r="L309" s="29">
        <f t="shared" si="118"/>
        <v>1500828</v>
      </c>
      <c r="M309" s="29">
        <v>1422000</v>
      </c>
      <c r="N309" s="29">
        <f t="shared" si="119"/>
        <v>1494522</v>
      </c>
      <c r="O309" s="29">
        <f t="shared" si="122"/>
        <v>1692180</v>
      </c>
      <c r="P309" s="29">
        <f t="shared" si="123"/>
        <v>1778481.18</v>
      </c>
      <c r="Q309" s="29">
        <v>1844202.5</v>
      </c>
      <c r="R309" s="98">
        <v>1868002.5</v>
      </c>
      <c r="S309" s="98">
        <v>1868002.5</v>
      </c>
      <c r="T309" s="47">
        <f t="shared" si="131"/>
        <v>1639654.5899999999</v>
      </c>
      <c r="U309" s="47">
        <f t="shared" si="132"/>
        <v>1552209.6475</v>
      </c>
      <c r="V309" s="47">
        <f t="shared" si="133"/>
        <v>374031.69539427262</v>
      </c>
      <c r="W309" s="12">
        <f t="shared" si="134"/>
        <v>0.24096725335826302</v>
      </c>
      <c r="X309" s="30">
        <f t="shared" si="128"/>
        <v>1377861.3445378151</v>
      </c>
      <c r="Y309" s="30">
        <f t="shared" si="135"/>
        <v>261793.65546218486</v>
      </c>
      <c r="Z309" s="51">
        <f t="shared" si="136"/>
        <v>1639655</v>
      </c>
      <c r="AA309" s="14" t="s">
        <v>301</v>
      </c>
    </row>
    <row r="310" spans="3:27" ht="31.5">
      <c r="C310" s="82">
        <f t="shared" si="137"/>
        <v>297</v>
      </c>
      <c r="D310" s="83" t="s">
        <v>89</v>
      </c>
      <c r="E310" s="83" t="s">
        <v>7</v>
      </c>
      <c r="F310" s="84">
        <v>1</v>
      </c>
      <c r="G310" s="29">
        <v>595000</v>
      </c>
      <c r="H310" s="29">
        <f t="shared" si="120"/>
        <v>625345</v>
      </c>
      <c r="I310" s="29">
        <v>654500</v>
      </c>
      <c r="J310" s="29">
        <f t="shared" si="121"/>
        <v>687879.5</v>
      </c>
      <c r="K310" s="29"/>
      <c r="L310" s="29"/>
      <c r="M310" s="29"/>
      <c r="N310" s="29"/>
      <c r="O310" s="29"/>
      <c r="P310" s="29"/>
      <c r="Q310" s="29"/>
      <c r="R310" s="98"/>
      <c r="S310" s="98"/>
      <c r="T310" s="47">
        <f t="shared" si="131"/>
        <v>656612.25</v>
      </c>
      <c r="U310" s="47">
        <f t="shared" si="132"/>
        <v>656612.25</v>
      </c>
      <c r="V310" s="47">
        <f t="shared" si="133"/>
        <v>44218.569008110157</v>
      </c>
      <c r="W310" s="12">
        <f t="shared" si="134"/>
        <v>6.7343502970147379E-2</v>
      </c>
      <c r="X310" s="30">
        <f t="shared" si="128"/>
        <v>551775.63025210088</v>
      </c>
      <c r="Y310" s="30">
        <f t="shared" si="135"/>
        <v>104837.36974789917</v>
      </c>
      <c r="Z310" s="51">
        <f t="shared" si="136"/>
        <v>656613</v>
      </c>
      <c r="AA310" s="14" t="s">
        <v>300</v>
      </c>
    </row>
    <row r="311" spans="3:27" ht="31.5">
      <c r="C311" s="82">
        <f t="shared" si="137"/>
        <v>298</v>
      </c>
      <c r="D311" s="83" t="s">
        <v>90</v>
      </c>
      <c r="E311" s="83" t="s">
        <v>7</v>
      </c>
      <c r="F311" s="84">
        <v>1</v>
      </c>
      <c r="G311" s="29"/>
      <c r="H311" s="29"/>
      <c r="I311" s="29">
        <v>1011500</v>
      </c>
      <c r="J311" s="29">
        <f t="shared" si="121"/>
        <v>1063086.5</v>
      </c>
      <c r="K311" s="29">
        <v>1154300</v>
      </c>
      <c r="L311" s="29">
        <f t="shared" si="118"/>
        <v>1213169.3</v>
      </c>
      <c r="M311" s="29">
        <v>1150900</v>
      </c>
      <c r="N311" s="29">
        <f t="shared" si="119"/>
        <v>1209595.8999999999</v>
      </c>
      <c r="O311" s="29">
        <f t="shared" si="122"/>
        <v>1369571</v>
      </c>
      <c r="P311" s="29">
        <f t="shared" si="123"/>
        <v>1439419.121</v>
      </c>
      <c r="Q311" s="29">
        <v>1491665</v>
      </c>
      <c r="R311" s="98">
        <v>1539265</v>
      </c>
      <c r="S311" s="98">
        <v>1539265</v>
      </c>
      <c r="T311" s="47">
        <f t="shared" si="131"/>
        <v>1439419.121</v>
      </c>
      <c r="U311" s="47">
        <f t="shared" si="132"/>
        <v>1356495.117285714</v>
      </c>
      <c r="V311" s="47">
        <f t="shared" si="133"/>
        <v>191558.18710298013</v>
      </c>
      <c r="W311" s="12">
        <f t="shared" si="134"/>
        <v>0.14121553749952265</v>
      </c>
      <c r="X311" s="30">
        <f t="shared" si="128"/>
        <v>1139912.6050420168</v>
      </c>
      <c r="Y311" s="30">
        <f t="shared" si="135"/>
        <v>216583.3949579832</v>
      </c>
      <c r="Z311" s="51">
        <f t="shared" si="136"/>
        <v>1356496</v>
      </c>
      <c r="AA311" s="14" t="s">
        <v>300</v>
      </c>
    </row>
    <row r="312" spans="3:27" ht="31.5">
      <c r="C312" s="82">
        <f t="shared" si="137"/>
        <v>299</v>
      </c>
      <c r="D312" s="83" t="s">
        <v>91</v>
      </c>
      <c r="E312" s="83" t="s">
        <v>7</v>
      </c>
      <c r="F312" s="84">
        <v>1</v>
      </c>
      <c r="G312" s="29"/>
      <c r="H312" s="29"/>
      <c r="I312" s="29">
        <v>297500</v>
      </c>
      <c r="J312" s="29">
        <f t="shared" si="121"/>
        <v>312672.5</v>
      </c>
      <c r="K312" s="29">
        <v>404600</v>
      </c>
      <c r="L312" s="29">
        <f t="shared" si="118"/>
        <v>425234.6</v>
      </c>
      <c r="M312" s="29">
        <v>399000</v>
      </c>
      <c r="N312" s="29">
        <f t="shared" si="119"/>
        <v>419349</v>
      </c>
      <c r="O312" s="29"/>
      <c r="P312" s="29"/>
      <c r="Q312" s="29"/>
      <c r="R312" s="98"/>
      <c r="S312" s="98">
        <v>567630</v>
      </c>
      <c r="T312" s="47">
        <f t="shared" si="131"/>
        <v>422291.8</v>
      </c>
      <c r="U312" s="47">
        <f t="shared" si="132"/>
        <v>431221.52500000002</v>
      </c>
      <c r="V312" s="47">
        <f t="shared" si="133"/>
        <v>104623.04319334133</v>
      </c>
      <c r="W312" s="12">
        <f t="shared" si="134"/>
        <v>0.24262017809371025</v>
      </c>
      <c r="X312" s="30">
        <f t="shared" si="128"/>
        <v>354867.22689075634</v>
      </c>
      <c r="Y312" s="30">
        <f t="shared" si="135"/>
        <v>67424.773109243702</v>
      </c>
      <c r="Z312" s="51">
        <f t="shared" si="136"/>
        <v>422292</v>
      </c>
      <c r="AA312" s="14" t="s">
        <v>301</v>
      </c>
    </row>
    <row r="313" spans="3:27" ht="31.5">
      <c r="C313" s="82">
        <f t="shared" si="137"/>
        <v>300</v>
      </c>
      <c r="D313" s="83" t="s">
        <v>92</v>
      </c>
      <c r="E313" s="83" t="s">
        <v>7</v>
      </c>
      <c r="F313" s="84">
        <v>1</v>
      </c>
      <c r="G313" s="29">
        <v>190400</v>
      </c>
      <c r="H313" s="29">
        <f t="shared" si="120"/>
        <v>200110.4</v>
      </c>
      <c r="I313" s="29">
        <v>220150</v>
      </c>
      <c r="J313" s="29">
        <f t="shared" si="121"/>
        <v>231377.65</v>
      </c>
      <c r="K313" s="29">
        <v>249900</v>
      </c>
      <c r="L313" s="29">
        <f t="shared" si="118"/>
        <v>262644.90000000002</v>
      </c>
      <c r="M313" s="29">
        <v>245000</v>
      </c>
      <c r="N313" s="29">
        <f t="shared" si="119"/>
        <v>257495</v>
      </c>
      <c r="O313" s="29">
        <f t="shared" si="122"/>
        <v>291550</v>
      </c>
      <c r="P313" s="29">
        <f t="shared" si="123"/>
        <v>306419.05</v>
      </c>
      <c r="Q313" s="29">
        <v>320258.75</v>
      </c>
      <c r="R313" s="98">
        <v>355958.75</v>
      </c>
      <c r="S313" s="98">
        <v>355958.75</v>
      </c>
      <c r="T313" s="47">
        <f t="shared" si="131"/>
        <v>284531.97499999998</v>
      </c>
      <c r="U313" s="47">
        <f t="shared" si="132"/>
        <v>286277.90625</v>
      </c>
      <c r="V313" s="47">
        <f t="shared" si="133"/>
        <v>57441.964912686512</v>
      </c>
      <c r="W313" s="12">
        <f t="shared" si="134"/>
        <v>0.20065105849462148</v>
      </c>
      <c r="X313" s="30">
        <f t="shared" si="128"/>
        <v>239102.52100840336</v>
      </c>
      <c r="Y313" s="30">
        <f t="shared" si="135"/>
        <v>45429.478991596639</v>
      </c>
      <c r="Z313" s="51">
        <f t="shared" si="136"/>
        <v>284532</v>
      </c>
      <c r="AA313" s="14" t="s">
        <v>301</v>
      </c>
    </row>
    <row r="314" spans="3:27" ht="31.5">
      <c r="C314" s="82">
        <f t="shared" si="137"/>
        <v>301</v>
      </c>
      <c r="D314" s="83" t="s">
        <v>93</v>
      </c>
      <c r="E314" s="83" t="s">
        <v>7</v>
      </c>
      <c r="F314" s="84">
        <v>1</v>
      </c>
      <c r="G314" s="29">
        <v>464100</v>
      </c>
      <c r="H314" s="29">
        <f t="shared" si="120"/>
        <v>487769.1</v>
      </c>
      <c r="I314" s="29">
        <v>416500</v>
      </c>
      <c r="J314" s="29">
        <f t="shared" si="121"/>
        <v>437741.5</v>
      </c>
      <c r="K314" s="29"/>
      <c r="L314" s="29"/>
      <c r="M314" s="29"/>
      <c r="N314" s="29"/>
      <c r="O314" s="29"/>
      <c r="P314" s="29"/>
      <c r="Q314" s="29"/>
      <c r="R314" s="98"/>
      <c r="S314" s="98"/>
      <c r="T314" s="47">
        <f t="shared" si="131"/>
        <v>462755.3</v>
      </c>
      <c r="U314" s="47">
        <f t="shared" si="132"/>
        <v>462755.3</v>
      </c>
      <c r="V314" s="47">
        <f t="shared" si="133"/>
        <v>35374.855206488108</v>
      </c>
      <c r="W314" s="12">
        <f t="shared" si="134"/>
        <v>7.6443976344491585E-2</v>
      </c>
      <c r="X314" s="30">
        <f t="shared" si="128"/>
        <v>388870.58823529416</v>
      </c>
      <c r="Y314" s="30">
        <f t="shared" si="135"/>
        <v>73885.411764705888</v>
      </c>
      <c r="Z314" s="51">
        <f t="shared" si="136"/>
        <v>462756</v>
      </c>
      <c r="AA314" s="14" t="s">
        <v>300</v>
      </c>
    </row>
    <row r="315" spans="3:27" ht="31.5">
      <c r="C315" s="82">
        <f t="shared" si="137"/>
        <v>302</v>
      </c>
      <c r="D315" s="83" t="s">
        <v>94</v>
      </c>
      <c r="E315" s="83" t="s">
        <v>7</v>
      </c>
      <c r="F315" s="84">
        <v>1</v>
      </c>
      <c r="G315" s="29">
        <v>952000</v>
      </c>
      <c r="H315" s="29">
        <f t="shared" si="120"/>
        <v>1000552</v>
      </c>
      <c r="I315" s="29"/>
      <c r="J315" s="29"/>
      <c r="K315" s="29">
        <v>2082500</v>
      </c>
      <c r="L315" s="29">
        <f t="shared" si="118"/>
        <v>2188707.5</v>
      </c>
      <c r="M315" s="29">
        <v>2078000</v>
      </c>
      <c r="N315" s="29">
        <f t="shared" si="119"/>
        <v>2183978</v>
      </c>
      <c r="O315" s="29">
        <f t="shared" si="122"/>
        <v>2472820</v>
      </c>
      <c r="P315" s="29">
        <f t="shared" si="123"/>
        <v>2598933.8199999998</v>
      </c>
      <c r="Q315" s="29">
        <v>2692077.5</v>
      </c>
      <c r="R315" s="98">
        <v>2739677.5</v>
      </c>
      <c r="S315" s="98">
        <v>2739677.5</v>
      </c>
      <c r="T315" s="47">
        <f t="shared" si="131"/>
        <v>2598933.8199999998</v>
      </c>
      <c r="U315" s="47">
        <f t="shared" si="132"/>
        <v>2306229.1171428571</v>
      </c>
      <c r="V315" s="47">
        <f t="shared" si="133"/>
        <v>625014.58905641292</v>
      </c>
      <c r="W315" s="12">
        <f t="shared" si="134"/>
        <v>0.27101148988645651</v>
      </c>
      <c r="X315" s="30">
        <f t="shared" si="128"/>
        <v>2183978.1512605045</v>
      </c>
      <c r="Y315" s="30">
        <f t="shared" si="135"/>
        <v>414955.84873949585</v>
      </c>
      <c r="Z315" s="51">
        <f t="shared" si="136"/>
        <v>2598934</v>
      </c>
      <c r="AA315" s="14" t="s">
        <v>301</v>
      </c>
    </row>
    <row r="316" spans="3:27" ht="31.5">
      <c r="C316" s="82">
        <f t="shared" si="137"/>
        <v>303</v>
      </c>
      <c r="D316" s="83" t="s">
        <v>95</v>
      </c>
      <c r="E316" s="83" t="s">
        <v>7</v>
      </c>
      <c r="F316" s="84">
        <v>1</v>
      </c>
      <c r="G316" s="29"/>
      <c r="H316" s="29"/>
      <c r="I316" s="29">
        <v>535500</v>
      </c>
      <c r="J316" s="29">
        <f t="shared" si="121"/>
        <v>562810.5</v>
      </c>
      <c r="K316" s="29">
        <v>1071000</v>
      </c>
      <c r="L316" s="29">
        <f t="shared" si="118"/>
        <v>1125621</v>
      </c>
      <c r="M316" s="29">
        <v>1066500</v>
      </c>
      <c r="N316" s="29">
        <f t="shared" si="119"/>
        <v>1120891.5</v>
      </c>
      <c r="O316" s="29">
        <f t="shared" si="122"/>
        <v>1269135</v>
      </c>
      <c r="P316" s="29">
        <f t="shared" si="123"/>
        <v>1333860.885</v>
      </c>
      <c r="Q316" s="29">
        <v>1383077.5</v>
      </c>
      <c r="R316" s="98"/>
      <c r="S316" s="98"/>
      <c r="T316" s="47">
        <f t="shared" si="131"/>
        <v>1125621</v>
      </c>
      <c r="U316" s="47">
        <f t="shared" si="132"/>
        <v>1105252.277</v>
      </c>
      <c r="V316" s="47">
        <f t="shared" si="133"/>
        <v>325711.26085626421</v>
      </c>
      <c r="W316" s="12">
        <f t="shared" si="134"/>
        <v>0.29469404192529358</v>
      </c>
      <c r="X316" s="30">
        <f t="shared" si="128"/>
        <v>945900</v>
      </c>
      <c r="Y316" s="30">
        <f t="shared" si="135"/>
        <v>179721</v>
      </c>
      <c r="Z316" s="51">
        <f t="shared" si="136"/>
        <v>1125621</v>
      </c>
      <c r="AA316" s="14" t="s">
        <v>301</v>
      </c>
    </row>
    <row r="317" spans="3:27" ht="31.5">
      <c r="C317" s="82">
        <f t="shared" si="137"/>
        <v>304</v>
      </c>
      <c r="D317" s="83" t="s">
        <v>97</v>
      </c>
      <c r="E317" s="83" t="s">
        <v>7</v>
      </c>
      <c r="F317" s="84">
        <v>1</v>
      </c>
      <c r="G317" s="29">
        <v>499800</v>
      </c>
      <c r="H317" s="29">
        <f t="shared" si="120"/>
        <v>525289.80000000005</v>
      </c>
      <c r="I317" s="29">
        <v>535500</v>
      </c>
      <c r="J317" s="29">
        <f t="shared" si="121"/>
        <v>562810.5</v>
      </c>
      <c r="K317" s="29"/>
      <c r="L317" s="29"/>
      <c r="M317" s="29"/>
      <c r="N317" s="29"/>
      <c r="O317" s="29"/>
      <c r="P317" s="29"/>
      <c r="Q317" s="29"/>
      <c r="R317" s="98"/>
      <c r="S317" s="98"/>
      <c r="T317" s="47">
        <f t="shared" si="131"/>
        <v>544050.15</v>
      </c>
      <c r="U317" s="47">
        <f t="shared" si="132"/>
        <v>544050.15</v>
      </c>
      <c r="V317" s="47">
        <f t="shared" si="133"/>
        <v>26531.141404866059</v>
      </c>
      <c r="W317" s="12">
        <f t="shared" si="134"/>
        <v>4.8765984909417005E-2</v>
      </c>
      <c r="X317" s="30">
        <f t="shared" si="128"/>
        <v>457185.71428571432</v>
      </c>
      <c r="Y317" s="30">
        <f t="shared" si="135"/>
        <v>86865.285714285725</v>
      </c>
      <c r="Z317" s="51">
        <f t="shared" si="136"/>
        <v>544051</v>
      </c>
      <c r="AA317" s="14" t="s">
        <v>300</v>
      </c>
    </row>
    <row r="318" spans="3:27" ht="31.5">
      <c r="C318" s="82">
        <f t="shared" si="137"/>
        <v>305</v>
      </c>
      <c r="D318" s="83" t="s">
        <v>98</v>
      </c>
      <c r="E318" s="83" t="s">
        <v>7</v>
      </c>
      <c r="F318" s="84">
        <v>1</v>
      </c>
      <c r="G318" s="29">
        <v>2261000</v>
      </c>
      <c r="H318" s="29">
        <f t="shared" si="120"/>
        <v>2376311</v>
      </c>
      <c r="I318" s="29">
        <v>3510500</v>
      </c>
      <c r="J318" s="29">
        <f t="shared" si="121"/>
        <v>3689535.5</v>
      </c>
      <c r="K318" s="29">
        <v>2618000</v>
      </c>
      <c r="L318" s="29">
        <f t="shared" si="118"/>
        <v>2751518</v>
      </c>
      <c r="M318" s="29">
        <v>2613000</v>
      </c>
      <c r="N318" s="29">
        <f t="shared" si="119"/>
        <v>2746263</v>
      </c>
      <c r="O318" s="29">
        <f t="shared" si="122"/>
        <v>3109470</v>
      </c>
      <c r="P318" s="29">
        <f t="shared" si="123"/>
        <v>3268052.97</v>
      </c>
      <c r="Q318" s="29">
        <v>3231891.25</v>
      </c>
      <c r="R318" s="98">
        <v>3279491.25</v>
      </c>
      <c r="S318" s="98">
        <v>3279491.25</v>
      </c>
      <c r="T318" s="47">
        <f t="shared" si="131"/>
        <v>3249972.1100000003</v>
      </c>
      <c r="U318" s="47">
        <f t="shared" si="132"/>
        <v>3077819.2774999999</v>
      </c>
      <c r="V318" s="47">
        <f t="shared" si="133"/>
        <v>418156.30853524845</v>
      </c>
      <c r="W318" s="12">
        <f t="shared" si="134"/>
        <v>0.13586122862772551</v>
      </c>
      <c r="X318" s="30">
        <f t="shared" si="128"/>
        <v>2586403.3613445382</v>
      </c>
      <c r="Y318" s="30">
        <f t="shared" si="135"/>
        <v>491416.63865546224</v>
      </c>
      <c r="Z318" s="51">
        <f t="shared" si="136"/>
        <v>3077820</v>
      </c>
      <c r="AA318" s="14" t="s">
        <v>300</v>
      </c>
    </row>
    <row r="319" spans="3:27" ht="31.5">
      <c r="C319" s="82">
        <f t="shared" si="137"/>
        <v>306</v>
      </c>
      <c r="D319" s="83" t="s">
        <v>99</v>
      </c>
      <c r="E319" s="83" t="s">
        <v>7</v>
      </c>
      <c r="F319" s="84">
        <v>1</v>
      </c>
      <c r="G319" s="29"/>
      <c r="H319" s="29"/>
      <c r="I319" s="29"/>
      <c r="J319" s="29"/>
      <c r="K319" s="29">
        <v>1201900</v>
      </c>
      <c r="L319" s="29">
        <f t="shared" si="118"/>
        <v>1263196.8999999999</v>
      </c>
      <c r="M319" s="29">
        <v>1198000</v>
      </c>
      <c r="N319" s="29">
        <f t="shared" si="119"/>
        <v>1259098</v>
      </c>
      <c r="O319" s="29">
        <f t="shared" si="122"/>
        <v>1425620</v>
      </c>
      <c r="P319" s="29">
        <f t="shared" si="123"/>
        <v>1498326.62</v>
      </c>
      <c r="Q319" s="29">
        <v>1552950</v>
      </c>
      <c r="R319" s="98">
        <v>1588650</v>
      </c>
      <c r="S319" s="98">
        <v>1588650</v>
      </c>
      <c r="T319" s="47">
        <f t="shared" si="131"/>
        <v>1525638.31</v>
      </c>
      <c r="U319" s="47">
        <f t="shared" si="132"/>
        <v>1458478.5866666667</v>
      </c>
      <c r="V319" s="47">
        <f t="shared" si="133"/>
        <v>156390.19335178877</v>
      </c>
      <c r="W319" s="12">
        <f t="shared" si="134"/>
        <v>0.10722830954221718</v>
      </c>
      <c r="X319" s="30">
        <f t="shared" si="128"/>
        <v>1225612.6050420168</v>
      </c>
      <c r="Y319" s="30">
        <f t="shared" si="135"/>
        <v>232866.3949579832</v>
      </c>
      <c r="Z319" s="51">
        <f t="shared" si="136"/>
        <v>1458479</v>
      </c>
      <c r="AA319" s="14" t="s">
        <v>300</v>
      </c>
    </row>
    <row r="320" spans="3:27" ht="31.5">
      <c r="C320" s="82">
        <f t="shared" si="137"/>
        <v>307</v>
      </c>
      <c r="D320" s="83" t="s">
        <v>100</v>
      </c>
      <c r="E320" s="83" t="s">
        <v>7</v>
      </c>
      <c r="F320" s="84">
        <v>1</v>
      </c>
      <c r="G320" s="29">
        <v>464100</v>
      </c>
      <c r="H320" s="29">
        <f t="shared" si="120"/>
        <v>487769.1</v>
      </c>
      <c r="I320" s="29"/>
      <c r="J320" s="29"/>
      <c r="K320" s="29">
        <v>357000</v>
      </c>
      <c r="L320" s="29">
        <f t="shared" si="118"/>
        <v>375207</v>
      </c>
      <c r="M320" s="29">
        <v>352000</v>
      </c>
      <c r="N320" s="29">
        <f t="shared" si="119"/>
        <v>369952</v>
      </c>
      <c r="O320" s="29">
        <f t="shared" si="122"/>
        <v>418880</v>
      </c>
      <c r="P320" s="29">
        <f t="shared" si="123"/>
        <v>440242.88</v>
      </c>
      <c r="Q320" s="29">
        <v>458745</v>
      </c>
      <c r="R320" s="98">
        <v>482545</v>
      </c>
      <c r="S320" s="98">
        <v>482545</v>
      </c>
      <c r="T320" s="47">
        <f t="shared" si="131"/>
        <v>458745</v>
      </c>
      <c r="U320" s="47">
        <f t="shared" si="132"/>
        <v>442429.42571428569</v>
      </c>
      <c r="V320" s="47">
        <f t="shared" si="133"/>
        <v>50525.59643124092</v>
      </c>
      <c r="W320" s="12">
        <f t="shared" si="134"/>
        <v>0.11420035263176549</v>
      </c>
      <c r="X320" s="30">
        <f t="shared" si="128"/>
        <v>371789.91596638656</v>
      </c>
      <c r="Y320" s="30">
        <f t="shared" si="135"/>
        <v>70640.084033613442</v>
      </c>
      <c r="Z320" s="51">
        <f t="shared" si="136"/>
        <v>442430</v>
      </c>
      <c r="AA320" s="14" t="s">
        <v>300</v>
      </c>
    </row>
    <row r="321" spans="3:27" ht="31.5">
      <c r="C321" s="82">
        <f t="shared" si="137"/>
        <v>308</v>
      </c>
      <c r="D321" s="83" t="s">
        <v>312</v>
      </c>
      <c r="E321" s="83" t="s">
        <v>7</v>
      </c>
      <c r="F321" s="84">
        <v>1</v>
      </c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>
        <v>1428000</v>
      </c>
      <c r="R321" s="98">
        <v>1463700</v>
      </c>
      <c r="S321" s="98">
        <v>1463700</v>
      </c>
      <c r="T321" s="47">
        <f t="shared" si="131"/>
        <v>1463700</v>
      </c>
      <c r="U321" s="47">
        <f t="shared" si="132"/>
        <v>1451800</v>
      </c>
      <c r="V321" s="47">
        <f t="shared" si="133"/>
        <v>20611.40461006964</v>
      </c>
      <c r="W321" s="12">
        <f t="shared" si="134"/>
        <v>1.4197137766958011E-2</v>
      </c>
      <c r="X321" s="30">
        <f t="shared" si="128"/>
        <v>1220000</v>
      </c>
      <c r="Y321" s="30">
        <f t="shared" si="135"/>
        <v>231800</v>
      </c>
      <c r="Z321" s="51">
        <f t="shared" si="136"/>
        <v>1451800</v>
      </c>
      <c r="AA321" s="14" t="s">
        <v>300</v>
      </c>
    </row>
    <row r="322" spans="3:27" ht="31.5">
      <c r="C322" s="82">
        <f t="shared" si="137"/>
        <v>309</v>
      </c>
      <c r="D322" s="83" t="s">
        <v>316</v>
      </c>
      <c r="E322" s="83" t="s">
        <v>7</v>
      </c>
      <c r="F322" s="84">
        <v>1</v>
      </c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>
        <v>178500</v>
      </c>
      <c r="R322" s="98">
        <v>202300</v>
      </c>
      <c r="S322" s="98">
        <v>202300</v>
      </c>
      <c r="T322" s="47">
        <f t="shared" si="131"/>
        <v>202300</v>
      </c>
      <c r="U322" s="47">
        <f t="shared" si="132"/>
        <v>194366.66666666666</v>
      </c>
      <c r="V322" s="47">
        <f t="shared" si="133"/>
        <v>13740.936406713092</v>
      </c>
      <c r="W322" s="12">
        <f t="shared" si="134"/>
        <v>7.0695951329341922E-2</v>
      </c>
      <c r="X322" s="30">
        <f t="shared" si="128"/>
        <v>163333.61344537817</v>
      </c>
      <c r="Y322" s="30">
        <f t="shared" si="135"/>
        <v>31033.386554621851</v>
      </c>
      <c r="Z322" s="51">
        <f t="shared" si="136"/>
        <v>194367</v>
      </c>
      <c r="AA322" s="14" t="s">
        <v>300</v>
      </c>
    </row>
    <row r="323" spans="3:27" ht="31.5">
      <c r="C323" s="82">
        <f t="shared" si="137"/>
        <v>310</v>
      </c>
      <c r="D323" s="83" t="s">
        <v>317</v>
      </c>
      <c r="E323" s="83" t="s">
        <v>7</v>
      </c>
      <c r="F323" s="84">
        <v>1</v>
      </c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>
        <v>1904000</v>
      </c>
      <c r="R323" s="98">
        <v>1951600</v>
      </c>
      <c r="S323" s="98">
        <v>1951600</v>
      </c>
      <c r="T323" s="47">
        <f t="shared" si="131"/>
        <v>1951600</v>
      </c>
      <c r="U323" s="47">
        <f t="shared" si="132"/>
        <v>1935733.3333333333</v>
      </c>
      <c r="V323" s="47">
        <f t="shared" si="133"/>
        <v>27481.872813426187</v>
      </c>
      <c r="W323" s="12">
        <f t="shared" si="134"/>
        <v>1.4197137766958011E-2</v>
      </c>
      <c r="X323" s="30">
        <f t="shared" si="128"/>
        <v>1626667.2268907563</v>
      </c>
      <c r="Y323" s="30">
        <f t="shared" si="135"/>
        <v>309066.77310924372</v>
      </c>
      <c r="Z323" s="51">
        <f t="shared" si="136"/>
        <v>1935734</v>
      </c>
      <c r="AA323" s="14" t="s">
        <v>300</v>
      </c>
    </row>
    <row r="324" spans="3:27" ht="31.5">
      <c r="C324" s="82">
        <f t="shared" si="137"/>
        <v>311</v>
      </c>
      <c r="D324" s="83" t="s">
        <v>336</v>
      </c>
      <c r="E324" s="83" t="s">
        <v>7</v>
      </c>
      <c r="F324" s="84">
        <v>1</v>
      </c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>
        <v>1666000</v>
      </c>
      <c r="R324" s="98">
        <v>1725500</v>
      </c>
      <c r="S324" s="98">
        <v>1725500</v>
      </c>
      <c r="T324" s="47">
        <f t="shared" si="131"/>
        <v>1725500</v>
      </c>
      <c r="U324" s="47">
        <f t="shared" si="132"/>
        <v>1705666.6666666667</v>
      </c>
      <c r="V324" s="47">
        <f t="shared" si="133"/>
        <v>34352.341016782731</v>
      </c>
      <c r="W324" s="12">
        <f t="shared" si="134"/>
        <v>2.0140125669405547E-2</v>
      </c>
      <c r="X324" s="30">
        <f t="shared" si="128"/>
        <v>1433333.6134453781</v>
      </c>
      <c r="Y324" s="30">
        <f t="shared" si="135"/>
        <v>272333.38655462186</v>
      </c>
      <c r="Z324" s="51">
        <f t="shared" si="136"/>
        <v>1705667</v>
      </c>
      <c r="AA324" s="14" t="s">
        <v>300</v>
      </c>
    </row>
    <row r="325" spans="3:27" ht="31.5">
      <c r="C325" s="82">
        <f t="shared" si="137"/>
        <v>312</v>
      </c>
      <c r="D325" s="83" t="s">
        <v>337</v>
      </c>
      <c r="E325" s="83" t="s">
        <v>7</v>
      </c>
      <c r="F325" s="84">
        <v>1</v>
      </c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>
        <v>476000</v>
      </c>
      <c r="R325" s="98">
        <v>511700</v>
      </c>
      <c r="S325" s="98">
        <v>511700</v>
      </c>
      <c r="T325" s="47">
        <f t="shared" si="131"/>
        <v>511700</v>
      </c>
      <c r="U325" s="47">
        <f t="shared" si="132"/>
        <v>499800</v>
      </c>
      <c r="V325" s="47">
        <f t="shared" si="133"/>
        <v>20611.40461006964</v>
      </c>
      <c r="W325" s="12">
        <f t="shared" si="134"/>
        <v>4.1239304942116126E-2</v>
      </c>
      <c r="X325" s="30">
        <f t="shared" si="128"/>
        <v>420000</v>
      </c>
      <c r="Y325" s="30">
        <f t="shared" si="135"/>
        <v>79800</v>
      </c>
      <c r="Z325" s="51">
        <f t="shared" si="136"/>
        <v>499800</v>
      </c>
      <c r="AA325" s="14" t="s">
        <v>300</v>
      </c>
    </row>
    <row r="326" spans="3:27" ht="31.5">
      <c r="C326" s="82">
        <f t="shared" si="137"/>
        <v>313</v>
      </c>
      <c r="D326" s="83" t="s">
        <v>36</v>
      </c>
      <c r="E326" s="83" t="s">
        <v>7</v>
      </c>
      <c r="F326" s="84">
        <v>1</v>
      </c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>
        <v>297500</v>
      </c>
      <c r="R326" s="98">
        <v>333200</v>
      </c>
      <c r="S326" s="98">
        <v>333200</v>
      </c>
      <c r="T326" s="47">
        <f t="shared" si="131"/>
        <v>333200</v>
      </c>
      <c r="U326" s="47">
        <f t="shared" si="132"/>
        <v>321300</v>
      </c>
      <c r="V326" s="47">
        <f t="shared" si="133"/>
        <v>20611.40461006964</v>
      </c>
      <c r="W326" s="12">
        <f t="shared" si="134"/>
        <v>6.4150029909958411E-2</v>
      </c>
      <c r="X326" s="30">
        <f t="shared" si="128"/>
        <v>270000</v>
      </c>
      <c r="Y326" s="30">
        <f t="shared" si="135"/>
        <v>51300</v>
      </c>
      <c r="Z326" s="51">
        <f t="shared" si="136"/>
        <v>321300</v>
      </c>
      <c r="AA326" s="14" t="s">
        <v>300</v>
      </c>
    </row>
    <row r="327" spans="3:27">
      <c r="C327" s="180" t="s">
        <v>115</v>
      </c>
      <c r="D327" s="180"/>
      <c r="E327" s="86"/>
      <c r="F327" s="87"/>
      <c r="G327" s="31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98"/>
      <c r="S327" s="98"/>
      <c r="T327" s="47"/>
      <c r="U327" s="47"/>
      <c r="V327" s="47"/>
      <c r="W327" s="12"/>
      <c r="X327" s="30"/>
      <c r="Y327" s="30"/>
      <c r="Z327" s="51"/>
      <c r="AA327" s="14"/>
    </row>
    <row r="328" spans="3:27" ht="31.5">
      <c r="C328" s="82">
        <f>+C326+1</f>
        <v>314</v>
      </c>
      <c r="D328" s="83" t="s">
        <v>101</v>
      </c>
      <c r="E328" s="83" t="s">
        <v>7</v>
      </c>
      <c r="F328" s="84">
        <v>1</v>
      </c>
      <c r="G328" s="29"/>
      <c r="H328" s="29"/>
      <c r="I328" s="29"/>
      <c r="J328" s="29"/>
      <c r="K328" s="29">
        <v>238000</v>
      </c>
      <c r="L328" s="29">
        <f t="shared" ref="L328:L391" si="138">+(K328*5.1%)+K328</f>
        <v>250138</v>
      </c>
      <c r="M328" s="29">
        <v>233000</v>
      </c>
      <c r="N328" s="29">
        <f t="shared" ref="N328:N391" si="139">+(M328*5.1%)+M328</f>
        <v>244883</v>
      </c>
      <c r="O328" s="29"/>
      <c r="P328" s="29"/>
      <c r="Q328" s="29">
        <v>304788.75</v>
      </c>
      <c r="R328" s="98">
        <v>340488.75</v>
      </c>
      <c r="S328" s="98">
        <v>340488.75</v>
      </c>
      <c r="T328" s="47">
        <f t="shared" ref="T328" si="140">MEDIAN(H328,J328,L328,N328,P328,Q328,R328,S328)</f>
        <v>304788.75</v>
      </c>
      <c r="U328" s="47">
        <f t="shared" ref="U328" si="141">AVERAGE(H328,J328,L328,N328,P328,Q328,R328,S328)</f>
        <v>296157.45</v>
      </c>
      <c r="V328" s="47">
        <f t="shared" ref="V328" si="142">STDEV(H328,J328,L328,N328,P328,Q328,R328,S328)</f>
        <v>46775.759374314242</v>
      </c>
      <c r="W328" s="12">
        <f t="shared" ref="W328" si="143">V328/U328</f>
        <v>0.15794220059064609</v>
      </c>
      <c r="X328" s="30">
        <f>Z328/1.19</f>
        <v>256125.21008403364</v>
      </c>
      <c r="Y328" s="30">
        <f t="shared" ref="Y328" si="144">+X328*19%</f>
        <v>48663.789915966394</v>
      </c>
      <c r="Z328" s="51">
        <f t="shared" ref="Z328" si="145">ROUNDUP(IF(W328&lt;15%,U328,T328),0)</f>
        <v>304789</v>
      </c>
      <c r="AA328" s="14" t="s">
        <v>301</v>
      </c>
    </row>
    <row r="329" spans="3:27" ht="31.5">
      <c r="C329" s="82">
        <f>+C328+1</f>
        <v>315</v>
      </c>
      <c r="D329" s="83" t="s">
        <v>102</v>
      </c>
      <c r="E329" s="83" t="s">
        <v>7</v>
      </c>
      <c r="F329" s="84">
        <v>1</v>
      </c>
      <c r="G329" s="29"/>
      <c r="H329" s="29"/>
      <c r="I329" s="29"/>
      <c r="J329" s="29"/>
      <c r="K329" s="29">
        <v>166600</v>
      </c>
      <c r="L329" s="29">
        <f t="shared" si="138"/>
        <v>175096.6</v>
      </c>
      <c r="M329" s="29">
        <v>161000</v>
      </c>
      <c r="N329" s="29">
        <f t="shared" si="139"/>
        <v>169211</v>
      </c>
      <c r="O329" s="29"/>
      <c r="P329" s="29"/>
      <c r="Q329" s="29">
        <v>211968.75</v>
      </c>
      <c r="R329" s="98">
        <v>247668.75</v>
      </c>
      <c r="S329" s="98">
        <v>247668.75</v>
      </c>
      <c r="T329" s="47">
        <f t="shared" ref="T329:T332" si="146">MEDIAN(H329,J329,L329,N329,P329,Q329,R329,S329)</f>
        <v>211968.75</v>
      </c>
      <c r="U329" s="47">
        <f t="shared" ref="U329:U332" si="147">AVERAGE(H329,J329,L329,N329,P329,Q329,R329,S329)</f>
        <v>210322.77000000002</v>
      </c>
      <c r="V329" s="47">
        <f t="shared" ref="V329:V332" si="148">STDEV(H329,J329,L329,N329,P329,Q329,R329,S329)</f>
        <v>37825.964561009328</v>
      </c>
      <c r="W329" s="12">
        <f t="shared" ref="W329:W332" si="149">V329/U329</f>
        <v>0.17984721559633951</v>
      </c>
      <c r="X329" s="30">
        <f>Z329/1.19</f>
        <v>178125.21008403364</v>
      </c>
      <c r="Y329" s="30">
        <f t="shared" ref="Y329:Y332" si="150">+X329*19%</f>
        <v>33843.789915966394</v>
      </c>
      <c r="Z329" s="51">
        <f t="shared" ref="Z329:Z332" si="151">ROUNDUP(IF(W329&lt;15%,U329,T329),0)</f>
        <v>211969</v>
      </c>
      <c r="AA329" s="14" t="s">
        <v>301</v>
      </c>
    </row>
    <row r="330" spans="3:27" ht="31.5">
      <c r="C330" s="82">
        <f t="shared" ref="C330:C332" si="152">+C329+1</f>
        <v>316</v>
      </c>
      <c r="D330" s="83" t="s">
        <v>103</v>
      </c>
      <c r="E330" s="83" t="s">
        <v>7</v>
      </c>
      <c r="F330" s="84">
        <v>1</v>
      </c>
      <c r="G330" s="29"/>
      <c r="H330" s="29"/>
      <c r="I330" s="29"/>
      <c r="J330" s="29"/>
      <c r="K330" s="29">
        <v>178500</v>
      </c>
      <c r="L330" s="29">
        <f t="shared" si="138"/>
        <v>187603.5</v>
      </c>
      <c r="M330" s="29">
        <v>173800</v>
      </c>
      <c r="N330" s="29">
        <f t="shared" si="139"/>
        <v>182663.8</v>
      </c>
      <c r="O330" s="29"/>
      <c r="P330" s="29"/>
      <c r="Q330" s="29">
        <v>228033.75</v>
      </c>
      <c r="R330" s="98">
        <v>251833.75</v>
      </c>
      <c r="S330" s="98">
        <v>251833.75</v>
      </c>
      <c r="T330" s="47">
        <f t="shared" si="146"/>
        <v>228033.75</v>
      </c>
      <c r="U330" s="47">
        <f t="shared" si="147"/>
        <v>220393.71000000002</v>
      </c>
      <c r="V330" s="47">
        <f t="shared" si="148"/>
        <v>33667.738348666244</v>
      </c>
      <c r="W330" s="12">
        <f t="shared" si="149"/>
        <v>0.15276179319575972</v>
      </c>
      <c r="X330" s="30">
        <f>Z330/1.19</f>
        <v>191625.21008403364</v>
      </c>
      <c r="Y330" s="30">
        <f t="shared" si="150"/>
        <v>36408.789915966394</v>
      </c>
      <c r="Z330" s="51">
        <f t="shared" si="151"/>
        <v>228034</v>
      </c>
      <c r="AA330" s="14" t="s">
        <v>301</v>
      </c>
    </row>
    <row r="331" spans="3:27" ht="31.5">
      <c r="C331" s="82">
        <f t="shared" si="152"/>
        <v>317</v>
      </c>
      <c r="D331" s="83" t="s">
        <v>104</v>
      </c>
      <c r="E331" s="83" t="s">
        <v>7</v>
      </c>
      <c r="F331" s="84">
        <v>1</v>
      </c>
      <c r="G331" s="29"/>
      <c r="H331" s="29"/>
      <c r="I331" s="29"/>
      <c r="J331" s="29"/>
      <c r="K331" s="29">
        <v>142800</v>
      </c>
      <c r="L331" s="29">
        <f t="shared" si="138"/>
        <v>150082.79999999999</v>
      </c>
      <c r="M331" s="29">
        <v>138000</v>
      </c>
      <c r="N331" s="29">
        <f t="shared" si="139"/>
        <v>145038</v>
      </c>
      <c r="O331" s="29"/>
      <c r="P331" s="29"/>
      <c r="Q331" s="29">
        <v>181623.75</v>
      </c>
      <c r="R331" s="98">
        <v>229223.75</v>
      </c>
      <c r="S331" s="98">
        <v>229223.75</v>
      </c>
      <c r="T331" s="47">
        <f t="shared" si="146"/>
        <v>181623.75</v>
      </c>
      <c r="U331" s="47">
        <f t="shared" si="147"/>
        <v>187038.41</v>
      </c>
      <c r="V331" s="47">
        <f t="shared" si="148"/>
        <v>40982.544806865531</v>
      </c>
      <c r="W331" s="12">
        <f t="shared" si="149"/>
        <v>0.21911298757760789</v>
      </c>
      <c r="X331" s="30">
        <f>Z331/1.19</f>
        <v>152625.21008403361</v>
      </c>
      <c r="Y331" s="30">
        <f t="shared" si="150"/>
        <v>28998.789915966387</v>
      </c>
      <c r="Z331" s="51">
        <f t="shared" si="151"/>
        <v>181624</v>
      </c>
      <c r="AA331" s="14" t="s">
        <v>301</v>
      </c>
    </row>
    <row r="332" spans="3:27" ht="31.5">
      <c r="C332" s="82">
        <f t="shared" si="152"/>
        <v>318</v>
      </c>
      <c r="D332" s="83" t="s">
        <v>105</v>
      </c>
      <c r="E332" s="83" t="s">
        <v>7</v>
      </c>
      <c r="F332" s="84">
        <v>1</v>
      </c>
      <c r="G332" s="29"/>
      <c r="H332" s="29"/>
      <c r="I332" s="29"/>
      <c r="J332" s="29"/>
      <c r="K332" s="29">
        <v>214200</v>
      </c>
      <c r="L332" s="29">
        <f t="shared" si="138"/>
        <v>225124.2</v>
      </c>
      <c r="M332" s="29">
        <v>209000</v>
      </c>
      <c r="N332" s="29">
        <f t="shared" si="139"/>
        <v>219659</v>
      </c>
      <c r="O332" s="29"/>
      <c r="P332" s="29"/>
      <c r="Q332" s="29">
        <v>273848.75</v>
      </c>
      <c r="R332" s="98">
        <v>321448.75</v>
      </c>
      <c r="S332" s="98">
        <v>321448.75</v>
      </c>
      <c r="T332" s="47">
        <f t="shared" si="146"/>
        <v>273848.75</v>
      </c>
      <c r="U332" s="47">
        <f t="shared" si="147"/>
        <v>272305.89</v>
      </c>
      <c r="V332" s="47">
        <f t="shared" si="148"/>
        <v>49573.754883171307</v>
      </c>
      <c r="W332" s="12">
        <f t="shared" si="149"/>
        <v>0.18205171721835067</v>
      </c>
      <c r="X332" s="30">
        <f>Z332/1.19</f>
        <v>230125.21008403364</v>
      </c>
      <c r="Y332" s="30">
        <f t="shared" si="150"/>
        <v>43723.789915966394</v>
      </c>
      <c r="Z332" s="51">
        <f t="shared" si="151"/>
        <v>273849</v>
      </c>
      <c r="AA332" s="14" t="s">
        <v>301</v>
      </c>
    </row>
    <row r="333" spans="3:27" ht="15.75" customHeight="1">
      <c r="C333" s="182" t="s">
        <v>116</v>
      </c>
      <c r="D333" s="182"/>
      <c r="E333" s="182"/>
      <c r="F333" s="182"/>
      <c r="G333" s="31"/>
      <c r="H333" s="29"/>
      <c r="I333" s="29"/>
      <c r="J333" s="29"/>
      <c r="K333" s="29"/>
      <c r="L333" s="29">
        <f t="shared" si="138"/>
        <v>0</v>
      </c>
      <c r="M333" s="29"/>
      <c r="N333" s="29">
        <f t="shared" si="139"/>
        <v>0</v>
      </c>
      <c r="O333" s="29"/>
      <c r="P333" s="29"/>
      <c r="Q333" s="29"/>
      <c r="R333" s="98"/>
      <c r="S333" s="98"/>
      <c r="T333" s="47"/>
      <c r="U333" s="47"/>
      <c r="V333" s="47"/>
      <c r="W333" s="12"/>
      <c r="X333" s="30"/>
      <c r="Y333" s="30"/>
      <c r="Z333" s="51"/>
      <c r="AA333" s="14"/>
    </row>
    <row r="334" spans="3:27" ht="31.5">
      <c r="C334" s="82">
        <f>+C332+1</f>
        <v>319</v>
      </c>
      <c r="D334" s="83" t="s">
        <v>6</v>
      </c>
      <c r="E334" s="83" t="s">
        <v>7</v>
      </c>
      <c r="F334" s="84">
        <v>1</v>
      </c>
      <c r="G334" s="29"/>
      <c r="H334" s="29"/>
      <c r="I334" s="29"/>
      <c r="J334" s="29"/>
      <c r="K334" s="29">
        <v>142800</v>
      </c>
      <c r="L334" s="29">
        <f t="shared" si="138"/>
        <v>150082.79999999999</v>
      </c>
      <c r="M334" s="29">
        <v>136000</v>
      </c>
      <c r="N334" s="29">
        <f t="shared" si="139"/>
        <v>142936</v>
      </c>
      <c r="O334" s="29"/>
      <c r="P334" s="29"/>
      <c r="Q334" s="29">
        <v>180433.75</v>
      </c>
      <c r="R334" s="98">
        <v>228033.75</v>
      </c>
      <c r="S334" s="98">
        <v>228033.75</v>
      </c>
      <c r="T334" s="47">
        <f t="shared" ref="T334" si="153">MEDIAN(H334,J334,L334,N334,P334,Q334,R334,S334)</f>
        <v>180433.75</v>
      </c>
      <c r="U334" s="47">
        <f t="shared" ref="U334" si="154">AVERAGE(H334,J334,L334,N334,P334,Q334,R334,S334)</f>
        <v>185904.01</v>
      </c>
      <c r="V334" s="47">
        <f t="shared" ref="V334" si="155">STDEV(H334,J334,L334,N334,P334,Q334,R334,S334)</f>
        <v>40954.73934304485</v>
      </c>
      <c r="W334" s="12">
        <f t="shared" ref="W334" si="156">V334/U334</f>
        <v>0.22030046228182409</v>
      </c>
      <c r="X334" s="30">
        <f t="shared" ref="X334:X365" si="157">Z334/1.19</f>
        <v>151625.21008403361</v>
      </c>
      <c r="Y334" s="30">
        <f t="shared" ref="Y334" si="158">+X334*19%</f>
        <v>28808.789915966387</v>
      </c>
      <c r="Z334" s="51">
        <f t="shared" ref="Z334" si="159">ROUNDUP(IF(W334&lt;15%,U334,T334),0)</f>
        <v>180434</v>
      </c>
      <c r="AA334" s="14" t="s">
        <v>301</v>
      </c>
    </row>
    <row r="335" spans="3:27" ht="31.5">
      <c r="C335" s="82">
        <f>+C334+1</f>
        <v>320</v>
      </c>
      <c r="D335" s="83" t="s">
        <v>9</v>
      </c>
      <c r="E335" s="83" t="s">
        <v>7</v>
      </c>
      <c r="F335" s="84">
        <v>1</v>
      </c>
      <c r="G335" s="29"/>
      <c r="H335" s="29"/>
      <c r="I335" s="29"/>
      <c r="J335" s="29"/>
      <c r="K335" s="29">
        <v>77350</v>
      </c>
      <c r="L335" s="29">
        <f t="shared" si="138"/>
        <v>81294.850000000006</v>
      </c>
      <c r="M335" s="29">
        <v>73000</v>
      </c>
      <c r="N335" s="29">
        <f t="shared" si="139"/>
        <v>76723</v>
      </c>
      <c r="O335" s="29"/>
      <c r="P335" s="29"/>
      <c r="Q335" s="29">
        <v>97282.5</v>
      </c>
      <c r="R335" s="98">
        <v>132982.5</v>
      </c>
      <c r="S335" s="98">
        <v>132982.5</v>
      </c>
      <c r="T335" s="47">
        <f t="shared" ref="T335:T380" si="160">MEDIAN(H335,J335,L335,N335,P335,Q335,R335,S335)</f>
        <v>97282.5</v>
      </c>
      <c r="U335" s="47">
        <f t="shared" ref="U335:U380" si="161">AVERAGE(H335,J335,L335,N335,P335,Q335,R335,S335)</f>
        <v>104253.06999999999</v>
      </c>
      <c r="V335" s="47">
        <f t="shared" ref="V335:V380" si="162">STDEV(H335,J335,L335,N335,P335,Q335,R335,S335)</f>
        <v>27314.528012341721</v>
      </c>
      <c r="W335" s="12">
        <f t="shared" ref="W335:W380" si="163">V335/U335</f>
        <v>0.26200214547486922</v>
      </c>
      <c r="X335" s="30">
        <f t="shared" si="157"/>
        <v>81750.420168067227</v>
      </c>
      <c r="Y335" s="30">
        <f t="shared" ref="Y335:Y380" si="164">+X335*19%</f>
        <v>15532.579831932773</v>
      </c>
      <c r="Z335" s="51">
        <f t="shared" ref="Z335:Z380" si="165">ROUNDUP(IF(W335&lt;15%,U335,T335),0)</f>
        <v>97283</v>
      </c>
      <c r="AA335" s="14" t="s">
        <v>301</v>
      </c>
    </row>
    <row r="336" spans="3:27" ht="31.5">
      <c r="C336" s="82">
        <f>+C335+1</f>
        <v>321</v>
      </c>
      <c r="D336" s="83" t="s">
        <v>10</v>
      </c>
      <c r="E336" s="83" t="s">
        <v>7</v>
      </c>
      <c r="F336" s="84">
        <v>1</v>
      </c>
      <c r="G336" s="29"/>
      <c r="H336" s="29"/>
      <c r="I336" s="29"/>
      <c r="J336" s="29"/>
      <c r="K336" s="29">
        <v>892500</v>
      </c>
      <c r="L336" s="29">
        <f t="shared" si="138"/>
        <v>938017.5</v>
      </c>
      <c r="M336" s="29">
        <v>885900</v>
      </c>
      <c r="N336" s="29">
        <f t="shared" si="139"/>
        <v>931080.9</v>
      </c>
      <c r="O336" s="29"/>
      <c r="P336" s="29"/>
      <c r="Q336" s="29">
        <v>1150730</v>
      </c>
      <c r="R336" s="98">
        <v>1210230</v>
      </c>
      <c r="S336" s="98">
        <v>1210230</v>
      </c>
      <c r="T336" s="47">
        <f t="shared" si="160"/>
        <v>1150730</v>
      </c>
      <c r="U336" s="47">
        <f t="shared" si="161"/>
        <v>1088057.6800000002</v>
      </c>
      <c r="V336" s="47">
        <f t="shared" si="162"/>
        <v>142244.2760853213</v>
      </c>
      <c r="W336" s="12">
        <f t="shared" si="163"/>
        <v>0.13073229360903116</v>
      </c>
      <c r="X336" s="30">
        <f t="shared" si="157"/>
        <v>914334.45378151268</v>
      </c>
      <c r="Y336" s="30">
        <f t="shared" si="164"/>
        <v>173723.5462184874</v>
      </c>
      <c r="Z336" s="51">
        <f t="shared" si="165"/>
        <v>1088058</v>
      </c>
      <c r="AA336" s="14" t="s">
        <v>300</v>
      </c>
    </row>
    <row r="337" spans="3:27" ht="31.5">
      <c r="C337" s="82">
        <f t="shared" ref="C337:C383" si="166">+C336+1</f>
        <v>322</v>
      </c>
      <c r="D337" s="83" t="s">
        <v>11</v>
      </c>
      <c r="E337" s="83" t="s">
        <v>7</v>
      </c>
      <c r="F337" s="84">
        <v>1</v>
      </c>
      <c r="G337" s="29"/>
      <c r="H337" s="29"/>
      <c r="I337" s="29"/>
      <c r="J337" s="29"/>
      <c r="K337" s="29">
        <v>380800</v>
      </c>
      <c r="L337" s="29">
        <f t="shared" si="138"/>
        <v>400220.8</v>
      </c>
      <c r="M337" s="29">
        <v>378000</v>
      </c>
      <c r="N337" s="29">
        <f t="shared" si="139"/>
        <v>397278</v>
      </c>
      <c r="O337" s="29"/>
      <c r="P337" s="29"/>
      <c r="Q337" s="29">
        <v>491023.75</v>
      </c>
      <c r="R337" s="98">
        <v>550523.75</v>
      </c>
      <c r="S337" s="98">
        <v>550523.75</v>
      </c>
      <c r="T337" s="47">
        <f t="shared" si="160"/>
        <v>491023.75</v>
      </c>
      <c r="U337" s="47">
        <f t="shared" si="161"/>
        <v>477914.00999999995</v>
      </c>
      <c r="V337" s="47">
        <f t="shared" si="162"/>
        <v>76247.319555226408</v>
      </c>
      <c r="W337" s="12">
        <f t="shared" si="163"/>
        <v>0.15954192168425113</v>
      </c>
      <c r="X337" s="30">
        <f t="shared" si="157"/>
        <v>412625.21008403361</v>
      </c>
      <c r="Y337" s="30">
        <f t="shared" si="164"/>
        <v>78398.789915966379</v>
      </c>
      <c r="Z337" s="51">
        <f t="shared" si="165"/>
        <v>491024</v>
      </c>
      <c r="AA337" s="14" t="s">
        <v>301</v>
      </c>
    </row>
    <row r="338" spans="3:27" ht="31.5">
      <c r="C338" s="82">
        <f t="shared" si="166"/>
        <v>323</v>
      </c>
      <c r="D338" s="83" t="s">
        <v>12</v>
      </c>
      <c r="E338" s="83" t="s">
        <v>7</v>
      </c>
      <c r="F338" s="84">
        <v>1</v>
      </c>
      <c r="G338" s="29"/>
      <c r="H338" s="29"/>
      <c r="I338" s="29"/>
      <c r="J338" s="29"/>
      <c r="K338" s="29">
        <v>190400</v>
      </c>
      <c r="L338" s="29">
        <f t="shared" si="138"/>
        <v>200110.4</v>
      </c>
      <c r="M338" s="29">
        <v>189000</v>
      </c>
      <c r="N338" s="29">
        <f t="shared" si="139"/>
        <v>198639</v>
      </c>
      <c r="O338" s="29"/>
      <c r="P338" s="29"/>
      <c r="Q338" s="29">
        <v>245437.5</v>
      </c>
      <c r="R338" s="98">
        <v>281137.5</v>
      </c>
      <c r="S338" s="98">
        <v>281137.5</v>
      </c>
      <c r="T338" s="47">
        <f t="shared" si="160"/>
        <v>245437.5</v>
      </c>
      <c r="U338" s="47">
        <f t="shared" si="161"/>
        <v>241292.37999999998</v>
      </c>
      <c r="V338" s="47">
        <f t="shared" si="162"/>
        <v>40950.322030443407</v>
      </c>
      <c r="W338" s="12">
        <f t="shared" si="163"/>
        <v>0.16971245436943933</v>
      </c>
      <c r="X338" s="30">
        <f t="shared" si="157"/>
        <v>206250.42016806724</v>
      </c>
      <c r="Y338" s="30">
        <f t="shared" si="164"/>
        <v>39187.579831932773</v>
      </c>
      <c r="Z338" s="51">
        <f t="shared" si="165"/>
        <v>245438</v>
      </c>
      <c r="AA338" s="14" t="s">
        <v>301</v>
      </c>
    </row>
    <row r="339" spans="3:27" ht="31.5">
      <c r="C339" s="82">
        <f t="shared" si="166"/>
        <v>324</v>
      </c>
      <c r="D339" s="83" t="s">
        <v>13</v>
      </c>
      <c r="E339" s="83" t="s">
        <v>7</v>
      </c>
      <c r="F339" s="84">
        <v>1</v>
      </c>
      <c r="G339" s="29"/>
      <c r="H339" s="29"/>
      <c r="I339" s="29"/>
      <c r="J339" s="29"/>
      <c r="K339" s="29">
        <v>773500</v>
      </c>
      <c r="L339" s="29">
        <f t="shared" si="138"/>
        <v>812948.5</v>
      </c>
      <c r="M339" s="29">
        <v>770500</v>
      </c>
      <c r="N339" s="29">
        <f t="shared" si="139"/>
        <v>809795.5</v>
      </c>
      <c r="O339" s="29"/>
      <c r="P339" s="29"/>
      <c r="Q339" s="29">
        <v>999005</v>
      </c>
      <c r="R339" s="98">
        <v>1034705</v>
      </c>
      <c r="S339" s="98">
        <v>1034705</v>
      </c>
      <c r="T339" s="47">
        <f t="shared" si="160"/>
        <v>999005</v>
      </c>
      <c r="U339" s="47">
        <f t="shared" si="161"/>
        <v>938231.8</v>
      </c>
      <c r="V339" s="47">
        <f t="shared" si="162"/>
        <v>116725.45447684044</v>
      </c>
      <c r="W339" s="12">
        <f t="shared" si="163"/>
        <v>0.12441003862461328</v>
      </c>
      <c r="X339" s="30">
        <f t="shared" si="157"/>
        <v>788430.25210084033</v>
      </c>
      <c r="Y339" s="30">
        <f t="shared" si="164"/>
        <v>149801.74789915967</v>
      </c>
      <c r="Z339" s="51">
        <f t="shared" si="165"/>
        <v>938232</v>
      </c>
      <c r="AA339" s="14" t="s">
        <v>300</v>
      </c>
    </row>
    <row r="340" spans="3:27" ht="31.5">
      <c r="C340" s="82">
        <f t="shared" si="166"/>
        <v>325</v>
      </c>
      <c r="D340" s="83" t="s">
        <v>14</v>
      </c>
      <c r="E340" s="83" t="s">
        <v>7</v>
      </c>
      <c r="F340" s="84">
        <v>1</v>
      </c>
      <c r="G340" s="29"/>
      <c r="H340" s="29"/>
      <c r="I340" s="29"/>
      <c r="J340" s="29"/>
      <c r="K340" s="29">
        <v>238000</v>
      </c>
      <c r="L340" s="29">
        <f t="shared" si="138"/>
        <v>250138</v>
      </c>
      <c r="M340" s="29">
        <v>232000</v>
      </c>
      <c r="N340" s="29">
        <f t="shared" si="139"/>
        <v>243832</v>
      </c>
      <c r="O340" s="29"/>
      <c r="P340" s="29"/>
      <c r="Q340" s="29">
        <v>304193.75</v>
      </c>
      <c r="R340" s="98">
        <v>363693.75</v>
      </c>
      <c r="S340" s="98">
        <v>363693.75</v>
      </c>
      <c r="T340" s="47">
        <f t="shared" si="160"/>
        <v>304193.75</v>
      </c>
      <c r="U340" s="47">
        <f t="shared" si="161"/>
        <v>305110.25</v>
      </c>
      <c r="V340" s="47">
        <f t="shared" si="162"/>
        <v>58399.19757555535</v>
      </c>
      <c r="W340" s="12">
        <f t="shared" si="163"/>
        <v>0.19140359124465781</v>
      </c>
      <c r="X340" s="30">
        <f t="shared" si="157"/>
        <v>255625.21008403364</v>
      </c>
      <c r="Y340" s="30">
        <f t="shared" si="164"/>
        <v>48568.789915966394</v>
      </c>
      <c r="Z340" s="51">
        <f t="shared" si="165"/>
        <v>304194</v>
      </c>
      <c r="AA340" s="14" t="s">
        <v>301</v>
      </c>
    </row>
    <row r="341" spans="3:27" ht="31.5">
      <c r="C341" s="82">
        <f t="shared" si="166"/>
        <v>326</v>
      </c>
      <c r="D341" s="83" t="s">
        <v>15</v>
      </c>
      <c r="E341" s="83" t="s">
        <v>7</v>
      </c>
      <c r="F341" s="84">
        <v>1</v>
      </c>
      <c r="G341" s="29"/>
      <c r="H341" s="29"/>
      <c r="I341" s="29"/>
      <c r="J341" s="29"/>
      <c r="K341" s="29">
        <v>297500</v>
      </c>
      <c r="L341" s="29">
        <f t="shared" si="138"/>
        <v>312672.5</v>
      </c>
      <c r="M341" s="29">
        <v>295000</v>
      </c>
      <c r="N341" s="29">
        <f t="shared" si="139"/>
        <v>310045</v>
      </c>
      <c r="O341" s="29"/>
      <c r="P341" s="29"/>
      <c r="Q341" s="29">
        <v>383328.75</v>
      </c>
      <c r="R341" s="98">
        <v>419028.75</v>
      </c>
      <c r="S341" s="98">
        <v>419028.75</v>
      </c>
      <c r="T341" s="47">
        <f t="shared" si="160"/>
        <v>383328.75</v>
      </c>
      <c r="U341" s="47">
        <f t="shared" si="161"/>
        <v>368820.75</v>
      </c>
      <c r="V341" s="47">
        <f t="shared" si="162"/>
        <v>54450.397974039181</v>
      </c>
      <c r="W341" s="12">
        <f t="shared" si="163"/>
        <v>0.14763377053497989</v>
      </c>
      <c r="X341" s="30">
        <f t="shared" si="157"/>
        <v>309933.61344537814</v>
      </c>
      <c r="Y341" s="30">
        <f t="shared" si="164"/>
        <v>58887.386554621844</v>
      </c>
      <c r="Z341" s="51">
        <f t="shared" si="165"/>
        <v>368821</v>
      </c>
      <c r="AA341" s="14" t="s">
        <v>300</v>
      </c>
    </row>
    <row r="342" spans="3:27" ht="31.5">
      <c r="C342" s="82">
        <f t="shared" si="166"/>
        <v>327</v>
      </c>
      <c r="D342" s="83" t="s">
        <v>16</v>
      </c>
      <c r="E342" s="83" t="s">
        <v>7</v>
      </c>
      <c r="F342" s="84">
        <v>1</v>
      </c>
      <c r="G342" s="29"/>
      <c r="H342" s="29"/>
      <c r="I342" s="29"/>
      <c r="J342" s="29"/>
      <c r="K342" s="29">
        <v>214200</v>
      </c>
      <c r="L342" s="29">
        <f t="shared" si="138"/>
        <v>225124.2</v>
      </c>
      <c r="M342" s="29">
        <v>209000</v>
      </c>
      <c r="N342" s="29">
        <f t="shared" si="139"/>
        <v>219659</v>
      </c>
      <c r="O342" s="29"/>
      <c r="P342" s="29"/>
      <c r="Q342" s="29">
        <v>273848.75</v>
      </c>
      <c r="R342" s="98">
        <v>309548.75</v>
      </c>
      <c r="S342" s="98">
        <v>309548.75</v>
      </c>
      <c r="T342" s="47">
        <f t="shared" si="160"/>
        <v>273848.75</v>
      </c>
      <c r="U342" s="47">
        <f t="shared" si="161"/>
        <v>267545.89</v>
      </c>
      <c r="V342" s="47">
        <f t="shared" si="162"/>
        <v>43763.456664399251</v>
      </c>
      <c r="W342" s="12">
        <f t="shared" si="163"/>
        <v>0.16357364586837514</v>
      </c>
      <c r="X342" s="30">
        <f t="shared" si="157"/>
        <v>230125.21008403364</v>
      </c>
      <c r="Y342" s="30">
        <f t="shared" si="164"/>
        <v>43723.789915966394</v>
      </c>
      <c r="Z342" s="51">
        <f t="shared" si="165"/>
        <v>273849</v>
      </c>
      <c r="AA342" s="14" t="s">
        <v>301</v>
      </c>
    </row>
    <row r="343" spans="3:27" ht="31.5">
      <c r="C343" s="82">
        <f t="shared" si="166"/>
        <v>328</v>
      </c>
      <c r="D343" s="83" t="s">
        <v>17</v>
      </c>
      <c r="E343" s="83" t="s">
        <v>7</v>
      </c>
      <c r="F343" s="84">
        <v>1</v>
      </c>
      <c r="G343" s="29"/>
      <c r="H343" s="29"/>
      <c r="I343" s="29"/>
      <c r="J343" s="29"/>
      <c r="K343" s="29">
        <v>238000</v>
      </c>
      <c r="L343" s="29">
        <f t="shared" si="138"/>
        <v>250138</v>
      </c>
      <c r="M343" s="29">
        <v>232900</v>
      </c>
      <c r="N343" s="29">
        <f t="shared" si="139"/>
        <v>244777.9</v>
      </c>
      <c r="O343" s="29"/>
      <c r="P343" s="29"/>
      <c r="Q343" s="29">
        <v>304640</v>
      </c>
      <c r="R343" s="98">
        <v>364140</v>
      </c>
      <c r="S343" s="98">
        <v>364140</v>
      </c>
      <c r="T343" s="47">
        <f t="shared" si="160"/>
        <v>304640</v>
      </c>
      <c r="U343" s="47">
        <f t="shared" si="161"/>
        <v>305567.18</v>
      </c>
      <c r="V343" s="47">
        <f t="shared" si="162"/>
        <v>58374.096795256999</v>
      </c>
      <c r="W343" s="12">
        <f t="shared" si="163"/>
        <v>0.19103523092780123</v>
      </c>
      <c r="X343" s="30">
        <f t="shared" si="157"/>
        <v>256000</v>
      </c>
      <c r="Y343" s="30">
        <f t="shared" si="164"/>
        <v>48640</v>
      </c>
      <c r="Z343" s="51">
        <f t="shared" si="165"/>
        <v>304640</v>
      </c>
      <c r="AA343" s="14" t="s">
        <v>301</v>
      </c>
    </row>
    <row r="344" spans="3:27" ht="31.5">
      <c r="C344" s="82">
        <f t="shared" si="166"/>
        <v>329</v>
      </c>
      <c r="D344" s="83" t="s">
        <v>107</v>
      </c>
      <c r="E344" s="83" t="s">
        <v>7</v>
      </c>
      <c r="F344" s="84">
        <v>1</v>
      </c>
      <c r="G344" s="29"/>
      <c r="H344" s="29"/>
      <c r="I344" s="29"/>
      <c r="J344" s="29"/>
      <c r="K344" s="29">
        <v>238000</v>
      </c>
      <c r="L344" s="29">
        <f t="shared" si="138"/>
        <v>250138</v>
      </c>
      <c r="M344" s="29">
        <v>232900</v>
      </c>
      <c r="N344" s="29">
        <f t="shared" si="139"/>
        <v>244777.9</v>
      </c>
      <c r="O344" s="29"/>
      <c r="P344" s="29"/>
      <c r="Q344" s="29">
        <v>304640</v>
      </c>
      <c r="R344" s="98">
        <v>328440</v>
      </c>
      <c r="S344" s="98">
        <v>328440</v>
      </c>
      <c r="T344" s="47">
        <f t="shared" si="160"/>
        <v>304640</v>
      </c>
      <c r="U344" s="47">
        <f t="shared" si="161"/>
        <v>291287.18</v>
      </c>
      <c r="V344" s="47">
        <f t="shared" si="162"/>
        <v>41216.895839716242</v>
      </c>
      <c r="W344" s="12">
        <f t="shared" si="163"/>
        <v>0.14149917562357617</v>
      </c>
      <c r="X344" s="30">
        <f t="shared" si="157"/>
        <v>244779.83193277312</v>
      </c>
      <c r="Y344" s="30">
        <f t="shared" si="164"/>
        <v>46508.168067226892</v>
      </c>
      <c r="Z344" s="51">
        <f t="shared" si="165"/>
        <v>291288</v>
      </c>
      <c r="AA344" s="14" t="s">
        <v>300</v>
      </c>
    </row>
    <row r="345" spans="3:27" ht="31.5">
      <c r="C345" s="82">
        <f t="shared" si="166"/>
        <v>330</v>
      </c>
      <c r="D345" s="83" t="s">
        <v>19</v>
      </c>
      <c r="E345" s="83" t="s">
        <v>7</v>
      </c>
      <c r="F345" s="84">
        <v>1</v>
      </c>
      <c r="G345" s="29"/>
      <c r="H345" s="29"/>
      <c r="I345" s="29"/>
      <c r="J345" s="29"/>
      <c r="K345" s="29">
        <v>95200</v>
      </c>
      <c r="L345" s="29">
        <f t="shared" si="138"/>
        <v>100055.2</v>
      </c>
      <c r="M345" s="29">
        <v>90300</v>
      </c>
      <c r="N345" s="29">
        <f t="shared" si="139"/>
        <v>94905.3</v>
      </c>
      <c r="O345" s="29"/>
      <c r="P345" s="29"/>
      <c r="Q345" s="29">
        <v>120041.25</v>
      </c>
      <c r="R345" s="98"/>
      <c r="S345" s="98"/>
      <c r="T345" s="47">
        <f t="shared" si="160"/>
        <v>100055.2</v>
      </c>
      <c r="U345" s="47">
        <f t="shared" si="161"/>
        <v>105000.58333333333</v>
      </c>
      <c r="V345" s="47">
        <f t="shared" si="162"/>
        <v>13277.67328396932</v>
      </c>
      <c r="W345" s="12">
        <f t="shared" si="163"/>
        <v>0.1264533287574052</v>
      </c>
      <c r="X345" s="30">
        <f t="shared" si="157"/>
        <v>88236.134453781517</v>
      </c>
      <c r="Y345" s="30">
        <f t="shared" si="164"/>
        <v>16764.865546218487</v>
      </c>
      <c r="Z345" s="51">
        <f t="shared" si="165"/>
        <v>105001</v>
      </c>
      <c r="AA345" s="14" t="s">
        <v>300</v>
      </c>
    </row>
    <row r="346" spans="3:27" ht="31.5">
      <c r="C346" s="82">
        <f t="shared" si="166"/>
        <v>331</v>
      </c>
      <c r="D346" s="83" t="s">
        <v>20</v>
      </c>
      <c r="E346" s="83" t="s">
        <v>7</v>
      </c>
      <c r="F346" s="84">
        <v>1</v>
      </c>
      <c r="G346" s="29"/>
      <c r="H346" s="29"/>
      <c r="I346" s="29"/>
      <c r="J346" s="29"/>
      <c r="K346" s="29">
        <v>59500</v>
      </c>
      <c r="L346" s="29">
        <f t="shared" si="138"/>
        <v>62534.5</v>
      </c>
      <c r="M346" s="29">
        <v>55600</v>
      </c>
      <c r="N346" s="29">
        <f t="shared" si="139"/>
        <v>58435.6</v>
      </c>
      <c r="O346" s="29"/>
      <c r="P346" s="29"/>
      <c r="Q346" s="29">
        <v>74523.75</v>
      </c>
      <c r="R346" s="98"/>
      <c r="S346" s="98"/>
      <c r="T346" s="47">
        <f t="shared" si="160"/>
        <v>62534.5</v>
      </c>
      <c r="U346" s="47">
        <f t="shared" si="161"/>
        <v>65164.616666666669</v>
      </c>
      <c r="V346" s="47">
        <f t="shared" si="162"/>
        <v>8360.3395783803717</v>
      </c>
      <c r="W346" s="12">
        <f t="shared" si="163"/>
        <v>0.12829569183450587</v>
      </c>
      <c r="X346" s="30">
        <f t="shared" si="157"/>
        <v>54760.504201680676</v>
      </c>
      <c r="Y346" s="30">
        <f t="shared" si="164"/>
        <v>10404.495798319329</v>
      </c>
      <c r="Z346" s="51">
        <f t="shared" si="165"/>
        <v>65165</v>
      </c>
      <c r="AA346" s="14" t="s">
        <v>300</v>
      </c>
    </row>
    <row r="347" spans="3:27" ht="31.5">
      <c r="C347" s="82">
        <f t="shared" si="166"/>
        <v>332</v>
      </c>
      <c r="D347" s="83" t="s">
        <v>21</v>
      </c>
      <c r="E347" s="83" t="s">
        <v>7</v>
      </c>
      <c r="F347" s="84">
        <v>1</v>
      </c>
      <c r="G347" s="29"/>
      <c r="H347" s="29"/>
      <c r="I347" s="29"/>
      <c r="J347" s="29"/>
      <c r="K347" s="29">
        <v>142800</v>
      </c>
      <c r="L347" s="29">
        <f t="shared" si="138"/>
        <v>150082.79999999999</v>
      </c>
      <c r="M347" s="29">
        <v>139000</v>
      </c>
      <c r="N347" s="29">
        <f t="shared" si="139"/>
        <v>146089</v>
      </c>
      <c r="O347" s="29"/>
      <c r="P347" s="29"/>
      <c r="Q347" s="29">
        <v>182367.5</v>
      </c>
      <c r="R347" s="98">
        <v>241867.5</v>
      </c>
      <c r="S347" s="98">
        <v>241867.5</v>
      </c>
      <c r="T347" s="47">
        <f t="shared" si="160"/>
        <v>182367.5</v>
      </c>
      <c r="U347" s="47">
        <f t="shared" si="161"/>
        <v>192454.86000000002</v>
      </c>
      <c r="V347" s="47">
        <f t="shared" si="162"/>
        <v>47249.754648812661</v>
      </c>
      <c r="W347" s="12">
        <f t="shared" si="163"/>
        <v>0.2455108416010521</v>
      </c>
      <c r="X347" s="30">
        <f t="shared" si="157"/>
        <v>153250.42016806724</v>
      </c>
      <c r="Y347" s="30">
        <f t="shared" si="164"/>
        <v>29117.579831932777</v>
      </c>
      <c r="Z347" s="51">
        <f t="shared" si="165"/>
        <v>182368</v>
      </c>
      <c r="AA347" s="14" t="s">
        <v>301</v>
      </c>
    </row>
    <row r="348" spans="3:27" ht="31.5">
      <c r="C348" s="82">
        <f t="shared" si="166"/>
        <v>333</v>
      </c>
      <c r="D348" s="83" t="s">
        <v>22</v>
      </c>
      <c r="E348" s="83" t="s">
        <v>7</v>
      </c>
      <c r="F348" s="84">
        <v>1</v>
      </c>
      <c r="G348" s="29"/>
      <c r="H348" s="29"/>
      <c r="I348" s="29"/>
      <c r="J348" s="29"/>
      <c r="K348" s="29">
        <v>833000</v>
      </c>
      <c r="L348" s="29">
        <f t="shared" si="138"/>
        <v>875483</v>
      </c>
      <c r="M348" s="29">
        <v>829000</v>
      </c>
      <c r="N348" s="29">
        <f t="shared" si="139"/>
        <v>871279</v>
      </c>
      <c r="O348" s="29"/>
      <c r="P348" s="29"/>
      <c r="Q348" s="29">
        <v>1075462.5</v>
      </c>
      <c r="R348" s="98">
        <v>1123062.5</v>
      </c>
      <c r="S348" s="98">
        <v>1123062.5</v>
      </c>
      <c r="T348" s="47">
        <f t="shared" si="160"/>
        <v>1075462.5</v>
      </c>
      <c r="U348" s="47">
        <f t="shared" si="161"/>
        <v>1013669.9</v>
      </c>
      <c r="V348" s="47">
        <f t="shared" si="162"/>
        <v>129540.1434099679</v>
      </c>
      <c r="W348" s="12">
        <f t="shared" si="163"/>
        <v>0.12779322283316089</v>
      </c>
      <c r="X348" s="30">
        <f t="shared" si="157"/>
        <v>851823.5294117647</v>
      </c>
      <c r="Y348" s="30">
        <f t="shared" si="164"/>
        <v>161846.4705882353</v>
      </c>
      <c r="Z348" s="51">
        <f t="shared" si="165"/>
        <v>1013670</v>
      </c>
      <c r="AA348" s="14" t="s">
        <v>300</v>
      </c>
    </row>
    <row r="349" spans="3:27" ht="31.5">
      <c r="C349" s="82">
        <f t="shared" si="166"/>
        <v>334</v>
      </c>
      <c r="D349" s="83" t="s">
        <v>117</v>
      </c>
      <c r="E349" s="83" t="s">
        <v>7</v>
      </c>
      <c r="F349" s="84">
        <v>1</v>
      </c>
      <c r="G349" s="29"/>
      <c r="H349" s="29"/>
      <c r="I349" s="29"/>
      <c r="J349" s="29"/>
      <c r="K349" s="29">
        <v>499800</v>
      </c>
      <c r="L349" s="29">
        <f t="shared" si="138"/>
        <v>525289.80000000005</v>
      </c>
      <c r="M349" s="29">
        <v>495000</v>
      </c>
      <c r="N349" s="29">
        <f t="shared" si="139"/>
        <v>520245</v>
      </c>
      <c r="O349" s="29"/>
      <c r="P349" s="29"/>
      <c r="Q349" s="29">
        <v>643641.25</v>
      </c>
      <c r="R349" s="98">
        <v>691241.25</v>
      </c>
      <c r="S349" s="98">
        <v>691241.25</v>
      </c>
      <c r="T349" s="47">
        <f t="shared" si="160"/>
        <v>643641.25</v>
      </c>
      <c r="U349" s="47">
        <f t="shared" si="161"/>
        <v>614331.71</v>
      </c>
      <c r="V349" s="47">
        <f t="shared" si="162"/>
        <v>85834.105337137371</v>
      </c>
      <c r="W349" s="12">
        <f t="shared" si="163"/>
        <v>0.13971947718137059</v>
      </c>
      <c r="X349" s="30">
        <f t="shared" si="157"/>
        <v>516245.37815126055</v>
      </c>
      <c r="Y349" s="30">
        <f t="shared" si="164"/>
        <v>98086.621848739509</v>
      </c>
      <c r="Z349" s="51">
        <f t="shared" si="165"/>
        <v>614332</v>
      </c>
      <c r="AA349" s="14" t="s">
        <v>300</v>
      </c>
    </row>
    <row r="350" spans="3:27" ht="31.5">
      <c r="C350" s="82">
        <f t="shared" si="166"/>
        <v>335</v>
      </c>
      <c r="D350" s="83" t="s">
        <v>23</v>
      </c>
      <c r="E350" s="83" t="s">
        <v>7</v>
      </c>
      <c r="F350" s="84">
        <v>1</v>
      </c>
      <c r="G350" s="29"/>
      <c r="H350" s="29"/>
      <c r="I350" s="29"/>
      <c r="J350" s="29"/>
      <c r="K350" s="29">
        <v>59500</v>
      </c>
      <c r="L350" s="29">
        <f t="shared" si="138"/>
        <v>62534.5</v>
      </c>
      <c r="M350" s="29">
        <v>54600</v>
      </c>
      <c r="N350" s="29">
        <f t="shared" si="139"/>
        <v>57384.6</v>
      </c>
      <c r="O350" s="29"/>
      <c r="P350" s="29"/>
      <c r="Q350" s="29">
        <v>73780</v>
      </c>
      <c r="R350" s="98"/>
      <c r="S350" s="98"/>
      <c r="T350" s="47">
        <f t="shared" si="160"/>
        <v>62534.5</v>
      </c>
      <c r="U350" s="47">
        <f t="shared" si="161"/>
        <v>64566.366666666669</v>
      </c>
      <c r="V350" s="47">
        <f t="shared" si="162"/>
        <v>8384.4288358440208</v>
      </c>
      <c r="W350" s="12">
        <f t="shared" si="163"/>
        <v>0.12985752906199388</v>
      </c>
      <c r="X350" s="30">
        <f t="shared" si="157"/>
        <v>54257.983193277316</v>
      </c>
      <c r="Y350" s="30">
        <f t="shared" si="164"/>
        <v>10309.01680672269</v>
      </c>
      <c r="Z350" s="51">
        <f t="shared" si="165"/>
        <v>64567</v>
      </c>
      <c r="AA350" s="14" t="s">
        <v>301</v>
      </c>
    </row>
    <row r="351" spans="3:27" ht="31.5">
      <c r="C351" s="82">
        <f t="shared" si="166"/>
        <v>336</v>
      </c>
      <c r="D351" s="91" t="s">
        <v>24</v>
      </c>
      <c r="E351" s="83" t="s">
        <v>7</v>
      </c>
      <c r="F351" s="84">
        <v>1</v>
      </c>
      <c r="G351" s="29"/>
      <c r="H351" s="29"/>
      <c r="I351" s="29"/>
      <c r="J351" s="29"/>
      <c r="K351" s="29">
        <v>833000</v>
      </c>
      <c r="L351" s="29">
        <f t="shared" si="138"/>
        <v>875483</v>
      </c>
      <c r="M351" s="29">
        <v>829000</v>
      </c>
      <c r="N351" s="29">
        <f t="shared" si="139"/>
        <v>871279</v>
      </c>
      <c r="O351" s="29"/>
      <c r="P351" s="29"/>
      <c r="Q351" s="29">
        <v>1075462.5</v>
      </c>
      <c r="R351" s="98">
        <v>1123062.5</v>
      </c>
      <c r="S351" s="98">
        <v>1123062.5</v>
      </c>
      <c r="T351" s="47">
        <f t="shared" si="160"/>
        <v>1075462.5</v>
      </c>
      <c r="U351" s="47">
        <f t="shared" si="161"/>
        <v>1013669.9</v>
      </c>
      <c r="V351" s="47">
        <f t="shared" si="162"/>
        <v>129540.1434099679</v>
      </c>
      <c r="W351" s="12">
        <f t="shared" si="163"/>
        <v>0.12779322283316089</v>
      </c>
      <c r="X351" s="30">
        <f t="shared" si="157"/>
        <v>851823.5294117647</v>
      </c>
      <c r="Y351" s="30">
        <f t="shared" si="164"/>
        <v>161846.4705882353</v>
      </c>
      <c r="Z351" s="51">
        <f t="shared" si="165"/>
        <v>1013670</v>
      </c>
      <c r="AA351" s="14" t="s">
        <v>300</v>
      </c>
    </row>
    <row r="352" spans="3:27" ht="31.5">
      <c r="C352" s="82">
        <f t="shared" si="166"/>
        <v>337</v>
      </c>
      <c r="D352" s="83" t="s">
        <v>25</v>
      </c>
      <c r="E352" s="83" t="s">
        <v>7</v>
      </c>
      <c r="F352" s="84">
        <v>1</v>
      </c>
      <c r="G352" s="29"/>
      <c r="H352" s="29"/>
      <c r="I352" s="29"/>
      <c r="J352" s="29"/>
      <c r="K352" s="29">
        <v>2142000</v>
      </c>
      <c r="L352" s="29">
        <f t="shared" si="138"/>
        <v>2251242</v>
      </c>
      <c r="M352" s="29">
        <v>2138000</v>
      </c>
      <c r="N352" s="29">
        <f t="shared" si="139"/>
        <v>2247038</v>
      </c>
      <c r="O352" s="29"/>
      <c r="P352" s="29"/>
      <c r="Q352" s="29">
        <v>2769427.5</v>
      </c>
      <c r="R352" s="98">
        <v>2817027.5</v>
      </c>
      <c r="S352" s="98">
        <v>2817027.5</v>
      </c>
      <c r="T352" s="47">
        <f t="shared" si="160"/>
        <v>2769427.5</v>
      </c>
      <c r="U352" s="47">
        <f t="shared" si="161"/>
        <v>2580352.5</v>
      </c>
      <c r="V352" s="47">
        <f t="shared" si="162"/>
        <v>302981.7420223123</v>
      </c>
      <c r="W352" s="12">
        <f t="shared" si="163"/>
        <v>0.11741874105274853</v>
      </c>
      <c r="X352" s="30">
        <f t="shared" si="157"/>
        <v>2168363.8655462186</v>
      </c>
      <c r="Y352" s="30">
        <f t="shared" si="164"/>
        <v>411989.13445378153</v>
      </c>
      <c r="Z352" s="51">
        <f t="shared" si="165"/>
        <v>2580353</v>
      </c>
      <c r="AA352" s="14" t="s">
        <v>300</v>
      </c>
    </row>
    <row r="353" spans="3:27" ht="31.5">
      <c r="C353" s="82">
        <f t="shared" si="166"/>
        <v>338</v>
      </c>
      <c r="D353" s="83" t="s">
        <v>26</v>
      </c>
      <c r="E353" s="83" t="s">
        <v>7</v>
      </c>
      <c r="F353" s="84">
        <v>1</v>
      </c>
      <c r="G353" s="29"/>
      <c r="H353" s="29"/>
      <c r="I353" s="29"/>
      <c r="J353" s="29"/>
      <c r="K353" s="29">
        <v>1428000</v>
      </c>
      <c r="L353" s="29">
        <f t="shared" si="138"/>
        <v>1500828</v>
      </c>
      <c r="M353" s="29">
        <v>1422000</v>
      </c>
      <c r="N353" s="29">
        <f t="shared" si="139"/>
        <v>1494522</v>
      </c>
      <c r="O353" s="29"/>
      <c r="P353" s="29"/>
      <c r="Q353" s="29">
        <v>1844202.5</v>
      </c>
      <c r="R353" s="98">
        <v>1879902.5</v>
      </c>
      <c r="S353" s="98">
        <v>1879902.5</v>
      </c>
      <c r="T353" s="47">
        <f t="shared" si="160"/>
        <v>1844202.5</v>
      </c>
      <c r="U353" s="47">
        <f t="shared" si="161"/>
        <v>1719871.5</v>
      </c>
      <c r="V353" s="47">
        <f t="shared" si="162"/>
        <v>203371.88321244164</v>
      </c>
      <c r="W353" s="12">
        <f t="shared" si="163"/>
        <v>0.11824830123206392</v>
      </c>
      <c r="X353" s="30">
        <f t="shared" si="157"/>
        <v>1445270.5882352942</v>
      </c>
      <c r="Y353" s="30">
        <f t="shared" si="164"/>
        <v>274601.4117647059</v>
      </c>
      <c r="Z353" s="51">
        <f t="shared" si="165"/>
        <v>1719872</v>
      </c>
      <c r="AA353" s="14" t="s">
        <v>300</v>
      </c>
    </row>
    <row r="354" spans="3:27" ht="31.5">
      <c r="C354" s="82">
        <f t="shared" si="166"/>
        <v>339</v>
      </c>
      <c r="D354" s="83" t="s">
        <v>27</v>
      </c>
      <c r="E354" s="83" t="s">
        <v>7</v>
      </c>
      <c r="F354" s="84">
        <v>1</v>
      </c>
      <c r="G354" s="29"/>
      <c r="H354" s="29"/>
      <c r="I354" s="29"/>
      <c r="J354" s="29"/>
      <c r="K354" s="29">
        <v>1904000</v>
      </c>
      <c r="L354" s="29">
        <f t="shared" si="138"/>
        <v>2001104</v>
      </c>
      <c r="M354" s="29">
        <v>1899000</v>
      </c>
      <c r="N354" s="29">
        <f t="shared" si="139"/>
        <v>1995849</v>
      </c>
      <c r="O354" s="29"/>
      <c r="P354" s="29"/>
      <c r="Q354" s="29">
        <v>2460771.25</v>
      </c>
      <c r="R354" s="98">
        <v>2520271.25</v>
      </c>
      <c r="S354" s="98">
        <v>2520271.25</v>
      </c>
      <c r="T354" s="47">
        <f t="shared" si="160"/>
        <v>2460771.25</v>
      </c>
      <c r="U354" s="47">
        <f t="shared" si="161"/>
        <v>2299653.35</v>
      </c>
      <c r="V354" s="47">
        <f t="shared" si="162"/>
        <v>276012.81254933355</v>
      </c>
      <c r="W354" s="12">
        <f t="shared" si="163"/>
        <v>0.1200236603266025</v>
      </c>
      <c r="X354" s="30">
        <f t="shared" si="157"/>
        <v>1932482.3529411766</v>
      </c>
      <c r="Y354" s="30">
        <f t="shared" si="164"/>
        <v>367171.64705882355</v>
      </c>
      <c r="Z354" s="51">
        <f t="shared" si="165"/>
        <v>2299654</v>
      </c>
      <c r="AA354" s="14" t="s">
        <v>300</v>
      </c>
    </row>
    <row r="355" spans="3:27" ht="31.5">
      <c r="C355" s="82">
        <f t="shared" si="166"/>
        <v>340</v>
      </c>
      <c r="D355" s="83" t="s">
        <v>28</v>
      </c>
      <c r="E355" s="83" t="s">
        <v>7</v>
      </c>
      <c r="F355" s="84">
        <v>1</v>
      </c>
      <c r="G355" s="29"/>
      <c r="H355" s="29"/>
      <c r="I355" s="29"/>
      <c r="J355" s="29"/>
      <c r="K355" s="29">
        <v>4165000</v>
      </c>
      <c r="L355" s="29">
        <f t="shared" si="138"/>
        <v>4377415</v>
      </c>
      <c r="M355" s="29">
        <v>4160900</v>
      </c>
      <c r="N355" s="29">
        <f t="shared" si="139"/>
        <v>4373105.9000000004</v>
      </c>
      <c r="O355" s="29"/>
      <c r="P355" s="29"/>
      <c r="Q355" s="29">
        <v>5387427.5</v>
      </c>
      <c r="R355" s="98">
        <v>5435027.5</v>
      </c>
      <c r="S355" s="98">
        <v>5435027.5</v>
      </c>
      <c r="T355" s="47">
        <f t="shared" si="160"/>
        <v>5387427.5</v>
      </c>
      <c r="U355" s="47">
        <f t="shared" si="161"/>
        <v>5001600.68</v>
      </c>
      <c r="V355" s="47">
        <f t="shared" si="162"/>
        <v>572099.94826653006</v>
      </c>
      <c r="W355" s="12">
        <f t="shared" si="163"/>
        <v>0.11438337141831365</v>
      </c>
      <c r="X355" s="30">
        <f t="shared" si="157"/>
        <v>4203026.0504201679</v>
      </c>
      <c r="Y355" s="30">
        <f t="shared" si="164"/>
        <v>798574.94957983191</v>
      </c>
      <c r="Z355" s="51">
        <f t="shared" si="165"/>
        <v>5001601</v>
      </c>
      <c r="AA355" s="14" t="s">
        <v>300</v>
      </c>
    </row>
    <row r="356" spans="3:27" ht="31.5">
      <c r="C356" s="82">
        <f t="shared" si="166"/>
        <v>341</v>
      </c>
      <c r="D356" s="83" t="s">
        <v>29</v>
      </c>
      <c r="E356" s="83" t="s">
        <v>7</v>
      </c>
      <c r="F356" s="84">
        <v>1</v>
      </c>
      <c r="G356" s="29"/>
      <c r="H356" s="29"/>
      <c r="I356" s="29"/>
      <c r="J356" s="29"/>
      <c r="K356" s="29">
        <v>2975000</v>
      </c>
      <c r="L356" s="29">
        <f t="shared" si="138"/>
        <v>3126725</v>
      </c>
      <c r="M356" s="29">
        <v>2971900</v>
      </c>
      <c r="N356" s="29">
        <f t="shared" si="139"/>
        <v>3123466.9</v>
      </c>
      <c r="O356" s="29"/>
      <c r="P356" s="29"/>
      <c r="Q356" s="29">
        <v>3848013.75</v>
      </c>
      <c r="R356" s="98">
        <v>3883713.75</v>
      </c>
      <c r="S356" s="98">
        <v>3883713.75</v>
      </c>
      <c r="T356" s="47">
        <f t="shared" si="160"/>
        <v>3848013.75</v>
      </c>
      <c r="U356" s="47">
        <f t="shared" si="161"/>
        <v>3573126.63</v>
      </c>
      <c r="V356" s="47">
        <f t="shared" si="162"/>
        <v>409255.40161738347</v>
      </c>
      <c r="W356" s="12">
        <f t="shared" si="163"/>
        <v>0.11453705507699387</v>
      </c>
      <c r="X356" s="30">
        <f t="shared" si="157"/>
        <v>3002627.7310924372</v>
      </c>
      <c r="Y356" s="30">
        <f t="shared" si="164"/>
        <v>570499.26890756306</v>
      </c>
      <c r="Z356" s="51">
        <f t="shared" si="165"/>
        <v>3573127</v>
      </c>
      <c r="AA356" s="14" t="s">
        <v>300</v>
      </c>
    </row>
    <row r="357" spans="3:27" ht="31.5">
      <c r="C357" s="82">
        <f t="shared" si="166"/>
        <v>342</v>
      </c>
      <c r="D357" s="83" t="s">
        <v>30</v>
      </c>
      <c r="E357" s="83" t="s">
        <v>7</v>
      </c>
      <c r="F357" s="84">
        <v>1</v>
      </c>
      <c r="G357" s="29"/>
      <c r="H357" s="29"/>
      <c r="I357" s="29"/>
      <c r="J357" s="29"/>
      <c r="K357" s="29">
        <v>5474000</v>
      </c>
      <c r="L357" s="29">
        <f t="shared" si="138"/>
        <v>5753174</v>
      </c>
      <c r="M357" s="29">
        <v>5470000</v>
      </c>
      <c r="N357" s="29">
        <f t="shared" si="139"/>
        <v>5748970</v>
      </c>
      <c r="O357" s="29"/>
      <c r="P357" s="29"/>
      <c r="Q357" s="29">
        <v>7081392.5</v>
      </c>
      <c r="R357" s="98">
        <v>7105192.5</v>
      </c>
      <c r="S357" s="98">
        <v>7105192.5</v>
      </c>
      <c r="T357" s="47">
        <f t="shared" si="160"/>
        <v>7081392.5</v>
      </c>
      <c r="U357" s="47">
        <f t="shared" si="161"/>
        <v>6558784.2999999998</v>
      </c>
      <c r="V357" s="47">
        <f t="shared" si="162"/>
        <v>737402.59165402863</v>
      </c>
      <c r="W357" s="12">
        <f t="shared" si="163"/>
        <v>0.11242976715273723</v>
      </c>
      <c r="X357" s="30">
        <f t="shared" si="157"/>
        <v>5511584.0336134452</v>
      </c>
      <c r="Y357" s="30">
        <f t="shared" si="164"/>
        <v>1047200.9663865546</v>
      </c>
      <c r="Z357" s="51">
        <f t="shared" si="165"/>
        <v>6558785</v>
      </c>
      <c r="AA357" s="14" t="s">
        <v>300</v>
      </c>
    </row>
    <row r="358" spans="3:27" ht="31.5">
      <c r="C358" s="82">
        <f t="shared" si="166"/>
        <v>343</v>
      </c>
      <c r="D358" s="83" t="s">
        <v>31</v>
      </c>
      <c r="E358" s="83" t="s">
        <v>7</v>
      </c>
      <c r="F358" s="84">
        <v>1</v>
      </c>
      <c r="G358" s="29"/>
      <c r="H358" s="29"/>
      <c r="I358" s="29"/>
      <c r="J358" s="29"/>
      <c r="K358" s="29">
        <v>3094000</v>
      </c>
      <c r="L358" s="29">
        <f t="shared" si="138"/>
        <v>3251794</v>
      </c>
      <c r="M358" s="29">
        <v>3090900</v>
      </c>
      <c r="N358" s="29">
        <f t="shared" si="139"/>
        <v>3248535.9</v>
      </c>
      <c r="O358" s="29"/>
      <c r="P358" s="29"/>
      <c r="Q358" s="29">
        <v>4001970</v>
      </c>
      <c r="R358" s="98">
        <v>4037670</v>
      </c>
      <c r="S358" s="98">
        <v>4037670</v>
      </c>
      <c r="T358" s="47">
        <f t="shared" si="160"/>
        <v>4001970</v>
      </c>
      <c r="U358" s="47">
        <f t="shared" si="161"/>
        <v>3715527.9799999995</v>
      </c>
      <c r="V358" s="47">
        <f t="shared" si="162"/>
        <v>425067.87690627185</v>
      </c>
      <c r="W358" s="12">
        <f t="shared" si="163"/>
        <v>0.11440308865774493</v>
      </c>
      <c r="X358" s="30">
        <f t="shared" si="157"/>
        <v>3122292.4369747899</v>
      </c>
      <c r="Y358" s="30">
        <f t="shared" si="164"/>
        <v>593235.56302521005</v>
      </c>
      <c r="Z358" s="51">
        <f t="shared" si="165"/>
        <v>3715528</v>
      </c>
      <c r="AA358" s="14" t="s">
        <v>300</v>
      </c>
    </row>
    <row r="359" spans="3:27" ht="31.5">
      <c r="C359" s="82">
        <f t="shared" si="166"/>
        <v>344</v>
      </c>
      <c r="D359" s="83" t="s">
        <v>32</v>
      </c>
      <c r="E359" s="83" t="s">
        <v>7</v>
      </c>
      <c r="F359" s="84">
        <v>1</v>
      </c>
      <c r="G359" s="29"/>
      <c r="H359" s="29"/>
      <c r="I359" s="29"/>
      <c r="J359" s="29"/>
      <c r="K359" s="29">
        <v>476000</v>
      </c>
      <c r="L359" s="29">
        <f t="shared" si="138"/>
        <v>500276</v>
      </c>
      <c r="M359" s="29">
        <v>471800</v>
      </c>
      <c r="N359" s="29">
        <f t="shared" si="139"/>
        <v>495861.8</v>
      </c>
      <c r="O359" s="29"/>
      <c r="P359" s="29"/>
      <c r="Q359" s="29">
        <v>613296.25</v>
      </c>
      <c r="R359" s="98">
        <v>648996.25</v>
      </c>
      <c r="S359" s="98">
        <v>648996.25</v>
      </c>
      <c r="T359" s="47">
        <f t="shared" si="160"/>
        <v>613296.25</v>
      </c>
      <c r="U359" s="47">
        <f t="shared" si="161"/>
        <v>581485.30999999994</v>
      </c>
      <c r="V359" s="47">
        <f t="shared" si="162"/>
        <v>77546.320735492132</v>
      </c>
      <c r="W359" s="12">
        <f t="shared" si="163"/>
        <v>0.1333590365945653</v>
      </c>
      <c r="X359" s="30">
        <f t="shared" si="157"/>
        <v>488643.69747899164</v>
      </c>
      <c r="Y359" s="30">
        <f t="shared" si="164"/>
        <v>92842.302521008416</v>
      </c>
      <c r="Z359" s="51">
        <f t="shared" si="165"/>
        <v>581486</v>
      </c>
      <c r="AA359" s="14" t="s">
        <v>300</v>
      </c>
    </row>
    <row r="360" spans="3:27" ht="31.5">
      <c r="C360" s="82">
        <f t="shared" si="166"/>
        <v>345</v>
      </c>
      <c r="D360" s="83" t="s">
        <v>33</v>
      </c>
      <c r="E360" s="83" t="s">
        <v>7</v>
      </c>
      <c r="F360" s="84">
        <v>1</v>
      </c>
      <c r="G360" s="29"/>
      <c r="H360" s="29"/>
      <c r="I360" s="29"/>
      <c r="J360" s="29"/>
      <c r="K360" s="29">
        <v>357000</v>
      </c>
      <c r="L360" s="29">
        <f t="shared" si="138"/>
        <v>375207</v>
      </c>
      <c r="M360" s="29">
        <v>355000</v>
      </c>
      <c r="N360" s="29">
        <f t="shared" si="139"/>
        <v>373105</v>
      </c>
      <c r="O360" s="29"/>
      <c r="P360" s="29"/>
      <c r="Q360" s="29">
        <v>460678.75</v>
      </c>
      <c r="R360" s="98">
        <v>484478.75</v>
      </c>
      <c r="S360" s="98">
        <v>484478.75</v>
      </c>
      <c r="T360" s="47">
        <f t="shared" si="160"/>
        <v>460678.75</v>
      </c>
      <c r="U360" s="47">
        <f t="shared" si="161"/>
        <v>435589.65</v>
      </c>
      <c r="V360" s="47">
        <f t="shared" si="162"/>
        <v>56921.320792553102</v>
      </c>
      <c r="W360" s="12">
        <f t="shared" si="163"/>
        <v>0.13067647680001832</v>
      </c>
      <c r="X360" s="30">
        <f t="shared" si="157"/>
        <v>366042.01680672268</v>
      </c>
      <c r="Y360" s="30">
        <f t="shared" si="164"/>
        <v>69547.983193277309</v>
      </c>
      <c r="Z360" s="51">
        <f t="shared" si="165"/>
        <v>435590</v>
      </c>
      <c r="AA360" s="14" t="s">
        <v>300</v>
      </c>
    </row>
    <row r="361" spans="3:27" ht="31.5">
      <c r="C361" s="82">
        <f t="shared" si="166"/>
        <v>346</v>
      </c>
      <c r="D361" s="83" t="s">
        <v>34</v>
      </c>
      <c r="E361" s="83" t="s">
        <v>7</v>
      </c>
      <c r="F361" s="84">
        <v>1</v>
      </c>
      <c r="G361" s="29"/>
      <c r="H361" s="29"/>
      <c r="I361" s="29"/>
      <c r="J361" s="29"/>
      <c r="K361" s="29">
        <v>160650</v>
      </c>
      <c r="L361" s="29">
        <f t="shared" si="138"/>
        <v>168843.15</v>
      </c>
      <c r="M361" s="29">
        <v>159000</v>
      </c>
      <c r="N361" s="29">
        <f t="shared" si="139"/>
        <v>167109</v>
      </c>
      <c r="O361" s="29"/>
      <c r="P361" s="29"/>
      <c r="Q361" s="29">
        <v>206762.5</v>
      </c>
      <c r="R361" s="98">
        <v>242462.5</v>
      </c>
      <c r="S361" s="98">
        <v>242462.5</v>
      </c>
      <c r="T361" s="47">
        <f t="shared" si="160"/>
        <v>206762.5</v>
      </c>
      <c r="U361" s="47">
        <f t="shared" si="161"/>
        <v>205527.93</v>
      </c>
      <c r="V361" s="47">
        <f t="shared" si="162"/>
        <v>37254.651894924427</v>
      </c>
      <c r="W361" s="12">
        <f t="shared" si="163"/>
        <v>0.18126320785172326</v>
      </c>
      <c r="X361" s="30">
        <f t="shared" si="157"/>
        <v>173750.42016806724</v>
      </c>
      <c r="Y361" s="30">
        <f t="shared" si="164"/>
        <v>33012.579831932773</v>
      </c>
      <c r="Z361" s="51">
        <f t="shared" si="165"/>
        <v>206763</v>
      </c>
      <c r="AA361" s="14" t="s">
        <v>301</v>
      </c>
    </row>
    <row r="362" spans="3:27" ht="31.5">
      <c r="C362" s="82">
        <f t="shared" si="166"/>
        <v>347</v>
      </c>
      <c r="D362" s="83" t="s">
        <v>35</v>
      </c>
      <c r="E362" s="83" t="s">
        <v>7</v>
      </c>
      <c r="F362" s="84">
        <v>1</v>
      </c>
      <c r="G362" s="29"/>
      <c r="H362" s="29"/>
      <c r="I362" s="29"/>
      <c r="J362" s="29"/>
      <c r="K362" s="29">
        <v>1428000</v>
      </c>
      <c r="L362" s="29">
        <f t="shared" si="138"/>
        <v>1500828</v>
      </c>
      <c r="M362" s="29">
        <v>1422300</v>
      </c>
      <c r="N362" s="29">
        <f t="shared" si="139"/>
        <v>1494837.3</v>
      </c>
      <c r="O362" s="29"/>
      <c r="P362" s="29"/>
      <c r="Q362" s="29">
        <v>1844351.25</v>
      </c>
      <c r="R362" s="98">
        <v>1868151.25</v>
      </c>
      <c r="S362" s="98">
        <v>1868151.25</v>
      </c>
      <c r="T362" s="47">
        <f t="shared" si="160"/>
        <v>1844351.25</v>
      </c>
      <c r="U362" s="47">
        <f t="shared" si="161"/>
        <v>1715263.81</v>
      </c>
      <c r="V362" s="47">
        <f t="shared" si="162"/>
        <v>198735.54583062927</v>
      </c>
      <c r="W362" s="12">
        <f t="shared" si="163"/>
        <v>0.11586296211229995</v>
      </c>
      <c r="X362" s="30">
        <f t="shared" si="157"/>
        <v>1441398.3193277312</v>
      </c>
      <c r="Y362" s="30">
        <f t="shared" si="164"/>
        <v>273865.68067226891</v>
      </c>
      <c r="Z362" s="51">
        <f t="shared" si="165"/>
        <v>1715264</v>
      </c>
      <c r="AA362" s="14" t="s">
        <v>300</v>
      </c>
    </row>
    <row r="363" spans="3:27" ht="31.5">
      <c r="C363" s="82">
        <f t="shared" si="166"/>
        <v>348</v>
      </c>
      <c r="D363" s="83" t="s">
        <v>36</v>
      </c>
      <c r="E363" s="83" t="s">
        <v>7</v>
      </c>
      <c r="F363" s="84">
        <v>1</v>
      </c>
      <c r="G363" s="29"/>
      <c r="H363" s="29"/>
      <c r="I363" s="29"/>
      <c r="J363" s="29"/>
      <c r="K363" s="29">
        <v>297500</v>
      </c>
      <c r="L363" s="29">
        <f t="shared" si="138"/>
        <v>312672.5</v>
      </c>
      <c r="M363" s="29">
        <v>292800</v>
      </c>
      <c r="N363" s="29">
        <f t="shared" si="139"/>
        <v>307732.8</v>
      </c>
      <c r="O363" s="29"/>
      <c r="P363" s="29"/>
      <c r="Q363" s="29">
        <v>381990</v>
      </c>
      <c r="R363" s="98">
        <v>429590</v>
      </c>
      <c r="S363" s="98">
        <v>429590</v>
      </c>
      <c r="T363" s="47">
        <f t="shared" si="160"/>
        <v>381990</v>
      </c>
      <c r="U363" s="47">
        <f t="shared" si="161"/>
        <v>372315.06</v>
      </c>
      <c r="V363" s="47">
        <f t="shared" si="162"/>
        <v>59963.624886409052</v>
      </c>
      <c r="W363" s="12">
        <f t="shared" si="163"/>
        <v>0.16105613586087292</v>
      </c>
      <c r="X363" s="30">
        <f t="shared" si="157"/>
        <v>321000</v>
      </c>
      <c r="Y363" s="30">
        <f t="shared" si="164"/>
        <v>60990</v>
      </c>
      <c r="Z363" s="51">
        <f t="shared" si="165"/>
        <v>381990</v>
      </c>
      <c r="AA363" s="14" t="s">
        <v>301</v>
      </c>
    </row>
    <row r="364" spans="3:27" ht="31.5">
      <c r="C364" s="82">
        <f t="shared" si="166"/>
        <v>349</v>
      </c>
      <c r="D364" s="83" t="s">
        <v>37</v>
      </c>
      <c r="E364" s="83" t="s">
        <v>7</v>
      </c>
      <c r="F364" s="84">
        <v>1</v>
      </c>
      <c r="G364" s="29"/>
      <c r="H364" s="29"/>
      <c r="I364" s="29"/>
      <c r="J364" s="29"/>
      <c r="K364" s="29">
        <v>503370</v>
      </c>
      <c r="L364" s="29">
        <f t="shared" si="138"/>
        <v>529041.87</v>
      </c>
      <c r="M364" s="29">
        <v>499800</v>
      </c>
      <c r="N364" s="29">
        <f t="shared" si="139"/>
        <v>525289.80000000005</v>
      </c>
      <c r="O364" s="29"/>
      <c r="P364" s="29"/>
      <c r="Q364" s="29">
        <v>649145</v>
      </c>
      <c r="R364" s="98">
        <v>684845</v>
      </c>
      <c r="S364" s="98">
        <v>684845</v>
      </c>
      <c r="T364" s="47">
        <f t="shared" si="160"/>
        <v>649145</v>
      </c>
      <c r="U364" s="47">
        <f t="shared" si="161"/>
        <v>614633.33400000003</v>
      </c>
      <c r="V364" s="47">
        <f t="shared" si="162"/>
        <v>81176.623716989998</v>
      </c>
      <c r="W364" s="12">
        <f t="shared" si="163"/>
        <v>0.13207325282652177</v>
      </c>
      <c r="X364" s="30">
        <f t="shared" si="157"/>
        <v>516499.15966386558</v>
      </c>
      <c r="Y364" s="30">
        <f t="shared" si="164"/>
        <v>98134.840336134454</v>
      </c>
      <c r="Z364" s="51">
        <f t="shared" si="165"/>
        <v>614634</v>
      </c>
      <c r="AA364" s="14" t="s">
        <v>300</v>
      </c>
    </row>
    <row r="365" spans="3:27" ht="31.5">
      <c r="C365" s="82">
        <f t="shared" si="166"/>
        <v>350</v>
      </c>
      <c r="D365" s="83" t="s">
        <v>38</v>
      </c>
      <c r="E365" s="83" t="s">
        <v>7</v>
      </c>
      <c r="F365" s="84">
        <v>1</v>
      </c>
      <c r="G365" s="29"/>
      <c r="H365" s="29"/>
      <c r="I365" s="29"/>
      <c r="J365" s="29"/>
      <c r="K365" s="29">
        <v>1011500</v>
      </c>
      <c r="L365" s="29">
        <f t="shared" si="138"/>
        <v>1063086.5</v>
      </c>
      <c r="M365" s="29">
        <v>1006900</v>
      </c>
      <c r="N365" s="29">
        <f t="shared" si="139"/>
        <v>1058251.8999999999</v>
      </c>
      <c r="O365" s="29"/>
      <c r="P365" s="29"/>
      <c r="Q365" s="29">
        <v>1306025</v>
      </c>
      <c r="R365" s="98">
        <v>1365525</v>
      </c>
      <c r="S365" s="98">
        <v>1365525</v>
      </c>
      <c r="T365" s="47">
        <f t="shared" si="160"/>
        <v>1306025</v>
      </c>
      <c r="U365" s="47">
        <f t="shared" si="161"/>
        <v>1231682.6800000002</v>
      </c>
      <c r="V365" s="47">
        <f t="shared" si="162"/>
        <v>158000.96609747934</v>
      </c>
      <c r="W365" s="12">
        <f t="shared" si="163"/>
        <v>0.12828057799552667</v>
      </c>
      <c r="X365" s="30">
        <f t="shared" si="157"/>
        <v>1035027.7310924371</v>
      </c>
      <c r="Y365" s="30">
        <f t="shared" si="164"/>
        <v>196655.26890756303</v>
      </c>
      <c r="Z365" s="51">
        <f t="shared" si="165"/>
        <v>1231683</v>
      </c>
      <c r="AA365" s="14" t="s">
        <v>300</v>
      </c>
    </row>
    <row r="366" spans="3:27" ht="31.5">
      <c r="C366" s="82">
        <f t="shared" si="166"/>
        <v>351</v>
      </c>
      <c r="D366" s="83" t="s">
        <v>39</v>
      </c>
      <c r="E366" s="83" t="s">
        <v>7</v>
      </c>
      <c r="F366" s="84">
        <v>1</v>
      </c>
      <c r="G366" s="29"/>
      <c r="H366" s="29"/>
      <c r="I366" s="29"/>
      <c r="J366" s="29"/>
      <c r="K366" s="29">
        <v>357000</v>
      </c>
      <c r="L366" s="29">
        <f t="shared" si="138"/>
        <v>375207</v>
      </c>
      <c r="M366" s="29">
        <v>352900</v>
      </c>
      <c r="N366" s="29">
        <f t="shared" si="139"/>
        <v>370897.9</v>
      </c>
      <c r="O366" s="29"/>
      <c r="P366" s="29"/>
      <c r="Q366" s="29">
        <v>459340</v>
      </c>
      <c r="R366" s="98">
        <v>506940</v>
      </c>
      <c r="S366" s="98">
        <v>506940</v>
      </c>
      <c r="T366" s="47">
        <f t="shared" si="160"/>
        <v>459340</v>
      </c>
      <c r="U366" s="47">
        <f t="shared" si="161"/>
        <v>443864.98</v>
      </c>
      <c r="V366" s="47">
        <f t="shared" si="162"/>
        <v>67517.600522767549</v>
      </c>
      <c r="W366" s="12">
        <f t="shared" si="163"/>
        <v>0.15211292524760017</v>
      </c>
      <c r="X366" s="30">
        <f t="shared" ref="X366:X383" si="167">Z366/1.19</f>
        <v>386000</v>
      </c>
      <c r="Y366" s="30">
        <f t="shared" si="164"/>
        <v>73340</v>
      </c>
      <c r="Z366" s="51">
        <f t="shared" si="165"/>
        <v>459340</v>
      </c>
      <c r="AA366" s="14" t="s">
        <v>301</v>
      </c>
    </row>
    <row r="367" spans="3:27" ht="31.5">
      <c r="C367" s="82">
        <f t="shared" si="166"/>
        <v>352</v>
      </c>
      <c r="D367" s="83" t="s">
        <v>40</v>
      </c>
      <c r="E367" s="83" t="s">
        <v>7</v>
      </c>
      <c r="F367" s="84">
        <v>1</v>
      </c>
      <c r="G367" s="29"/>
      <c r="H367" s="29"/>
      <c r="I367" s="29"/>
      <c r="J367" s="29"/>
      <c r="K367" s="29">
        <v>714000</v>
      </c>
      <c r="L367" s="29">
        <f t="shared" si="138"/>
        <v>750414</v>
      </c>
      <c r="M367" s="29">
        <v>709000</v>
      </c>
      <c r="N367" s="29">
        <f t="shared" si="139"/>
        <v>745159</v>
      </c>
      <c r="O367" s="29"/>
      <c r="P367" s="29"/>
      <c r="Q367" s="29">
        <v>920762.5</v>
      </c>
      <c r="R367" s="98">
        <v>956462.5</v>
      </c>
      <c r="S367" s="98">
        <v>956462.5</v>
      </c>
      <c r="T367" s="47">
        <f t="shared" si="160"/>
        <v>920762.5</v>
      </c>
      <c r="U367" s="47">
        <f t="shared" si="161"/>
        <v>865852.1</v>
      </c>
      <c r="V367" s="47">
        <f t="shared" si="162"/>
        <v>108775.48037551959</v>
      </c>
      <c r="W367" s="12">
        <f t="shared" si="163"/>
        <v>0.12562824571947057</v>
      </c>
      <c r="X367" s="30">
        <f t="shared" si="167"/>
        <v>727607.56302521017</v>
      </c>
      <c r="Y367" s="30">
        <f t="shared" si="164"/>
        <v>138245.43697478995</v>
      </c>
      <c r="Z367" s="51">
        <f t="shared" si="165"/>
        <v>865853</v>
      </c>
      <c r="AA367" s="14" t="s">
        <v>300</v>
      </c>
    </row>
    <row r="368" spans="3:27" ht="31.5">
      <c r="C368" s="82">
        <f t="shared" si="166"/>
        <v>353</v>
      </c>
      <c r="D368" s="83" t="s">
        <v>41</v>
      </c>
      <c r="E368" s="83" t="s">
        <v>7</v>
      </c>
      <c r="F368" s="84">
        <v>1</v>
      </c>
      <c r="G368" s="29"/>
      <c r="H368" s="29"/>
      <c r="I368" s="29"/>
      <c r="J368" s="29"/>
      <c r="K368" s="29">
        <v>535500</v>
      </c>
      <c r="L368" s="29">
        <f t="shared" si="138"/>
        <v>562810.5</v>
      </c>
      <c r="M368" s="29">
        <v>530900</v>
      </c>
      <c r="N368" s="29">
        <f t="shared" si="139"/>
        <v>557975.9</v>
      </c>
      <c r="O368" s="29"/>
      <c r="P368" s="29"/>
      <c r="Q368" s="29">
        <v>690051.25</v>
      </c>
      <c r="R368" s="98">
        <v>749551.25</v>
      </c>
      <c r="S368" s="98">
        <v>749551.25</v>
      </c>
      <c r="T368" s="47">
        <f t="shared" si="160"/>
        <v>690051.25</v>
      </c>
      <c r="U368" s="47">
        <f t="shared" si="161"/>
        <v>661988.03</v>
      </c>
      <c r="V368" s="47">
        <f t="shared" si="162"/>
        <v>95886.501858112519</v>
      </c>
      <c r="W368" s="12">
        <f t="shared" si="163"/>
        <v>0.1448462774441896</v>
      </c>
      <c r="X368" s="30">
        <f t="shared" si="167"/>
        <v>556293.27731092437</v>
      </c>
      <c r="Y368" s="30">
        <f t="shared" si="164"/>
        <v>105695.72268907563</v>
      </c>
      <c r="Z368" s="51">
        <f t="shared" si="165"/>
        <v>661989</v>
      </c>
      <c r="AA368" s="14" t="s">
        <v>300</v>
      </c>
    </row>
    <row r="369" spans="3:27" ht="31.5">
      <c r="C369" s="82">
        <f t="shared" si="166"/>
        <v>354</v>
      </c>
      <c r="D369" s="83" t="s">
        <v>42</v>
      </c>
      <c r="E369" s="83" t="s">
        <v>7</v>
      </c>
      <c r="F369" s="84">
        <v>1</v>
      </c>
      <c r="G369" s="29"/>
      <c r="H369" s="29"/>
      <c r="I369" s="29"/>
      <c r="J369" s="29"/>
      <c r="K369" s="29">
        <v>178500</v>
      </c>
      <c r="L369" s="29">
        <f t="shared" si="138"/>
        <v>187603.5</v>
      </c>
      <c r="M369" s="29">
        <v>173000</v>
      </c>
      <c r="N369" s="29">
        <f t="shared" si="139"/>
        <v>181823</v>
      </c>
      <c r="O369" s="29"/>
      <c r="P369" s="29"/>
      <c r="Q369" s="29">
        <v>227438.75</v>
      </c>
      <c r="R369" s="98">
        <v>251238.75</v>
      </c>
      <c r="S369" s="98">
        <v>251238.75</v>
      </c>
      <c r="T369" s="47">
        <f t="shared" si="160"/>
        <v>227438.75</v>
      </c>
      <c r="U369" s="47">
        <f t="shared" si="161"/>
        <v>219868.55</v>
      </c>
      <c r="V369" s="47">
        <f t="shared" si="162"/>
        <v>33593.095088220834</v>
      </c>
      <c r="W369" s="12">
        <f t="shared" si="163"/>
        <v>0.15278717710295919</v>
      </c>
      <c r="X369" s="30">
        <f t="shared" si="167"/>
        <v>191125.21008403364</v>
      </c>
      <c r="Y369" s="30">
        <f t="shared" si="164"/>
        <v>36313.789915966394</v>
      </c>
      <c r="Z369" s="51">
        <f t="shared" si="165"/>
        <v>227439</v>
      </c>
      <c r="AA369" s="14" t="s">
        <v>301</v>
      </c>
    </row>
    <row r="370" spans="3:27" ht="31.5">
      <c r="C370" s="82">
        <f t="shared" si="166"/>
        <v>355</v>
      </c>
      <c r="D370" s="83" t="s">
        <v>43</v>
      </c>
      <c r="E370" s="83" t="s">
        <v>7</v>
      </c>
      <c r="F370" s="84">
        <v>1</v>
      </c>
      <c r="G370" s="29"/>
      <c r="H370" s="29"/>
      <c r="I370" s="29"/>
      <c r="J370" s="29"/>
      <c r="K370" s="29">
        <v>119000</v>
      </c>
      <c r="L370" s="29">
        <f t="shared" si="138"/>
        <v>125069</v>
      </c>
      <c r="M370" s="29">
        <v>115000</v>
      </c>
      <c r="N370" s="29">
        <f t="shared" si="139"/>
        <v>120865</v>
      </c>
      <c r="O370" s="29"/>
      <c r="P370" s="29"/>
      <c r="Q370" s="29">
        <v>151427.5</v>
      </c>
      <c r="R370" s="98">
        <v>187127.5</v>
      </c>
      <c r="S370" s="98">
        <v>187127.5</v>
      </c>
      <c r="T370" s="47">
        <f t="shared" si="160"/>
        <v>151427.5</v>
      </c>
      <c r="U370" s="47">
        <f t="shared" si="161"/>
        <v>154323.29999999999</v>
      </c>
      <c r="V370" s="47">
        <f t="shared" si="162"/>
        <v>32155.437488471536</v>
      </c>
      <c r="W370" s="12">
        <f t="shared" si="163"/>
        <v>0.20836411279742942</v>
      </c>
      <c r="X370" s="30">
        <f t="shared" si="167"/>
        <v>127250.42016806723</v>
      </c>
      <c r="Y370" s="30">
        <f t="shared" si="164"/>
        <v>24177.579831932773</v>
      </c>
      <c r="Z370" s="51">
        <f t="shared" si="165"/>
        <v>151428</v>
      </c>
      <c r="AA370" s="14" t="s">
        <v>301</v>
      </c>
    </row>
    <row r="371" spans="3:27" ht="31.5">
      <c r="C371" s="82">
        <f t="shared" si="166"/>
        <v>356</v>
      </c>
      <c r="D371" s="83" t="s">
        <v>44</v>
      </c>
      <c r="E371" s="83" t="s">
        <v>7</v>
      </c>
      <c r="F371" s="84">
        <v>1</v>
      </c>
      <c r="G371" s="29"/>
      <c r="H371" s="29"/>
      <c r="I371" s="29"/>
      <c r="J371" s="29"/>
      <c r="K371" s="29">
        <v>595000</v>
      </c>
      <c r="L371" s="29">
        <f t="shared" si="138"/>
        <v>625345</v>
      </c>
      <c r="M371" s="29">
        <v>590800</v>
      </c>
      <c r="N371" s="29">
        <f t="shared" si="139"/>
        <v>620930.80000000005</v>
      </c>
      <c r="O371" s="29"/>
      <c r="P371" s="29"/>
      <c r="Q371" s="29">
        <v>767252.5</v>
      </c>
      <c r="R371" s="98">
        <v>826752.5</v>
      </c>
      <c r="S371" s="98">
        <v>826752.5</v>
      </c>
      <c r="T371" s="47">
        <f t="shared" si="160"/>
        <v>767252.5</v>
      </c>
      <c r="U371" s="47">
        <f t="shared" si="161"/>
        <v>733406.65999999992</v>
      </c>
      <c r="V371" s="47">
        <f t="shared" si="162"/>
        <v>103562.2687331302</v>
      </c>
      <c r="W371" s="12">
        <f t="shared" si="163"/>
        <v>0.14120715611326765</v>
      </c>
      <c r="X371" s="30">
        <f t="shared" si="167"/>
        <v>616308.40336134459</v>
      </c>
      <c r="Y371" s="30">
        <f t="shared" si="164"/>
        <v>117098.59663865548</v>
      </c>
      <c r="Z371" s="51">
        <f t="shared" si="165"/>
        <v>733407</v>
      </c>
      <c r="AA371" s="14" t="s">
        <v>300</v>
      </c>
    </row>
    <row r="372" spans="3:27" ht="31.5">
      <c r="C372" s="82">
        <f t="shared" si="166"/>
        <v>357</v>
      </c>
      <c r="D372" s="83" t="s">
        <v>45</v>
      </c>
      <c r="E372" s="83" t="s">
        <v>7</v>
      </c>
      <c r="F372" s="84">
        <v>1</v>
      </c>
      <c r="G372" s="29"/>
      <c r="H372" s="29"/>
      <c r="I372" s="29"/>
      <c r="J372" s="29"/>
      <c r="K372" s="29">
        <v>595000</v>
      </c>
      <c r="L372" s="29">
        <f t="shared" si="138"/>
        <v>625345</v>
      </c>
      <c r="M372" s="29">
        <v>590800</v>
      </c>
      <c r="N372" s="29">
        <f t="shared" si="139"/>
        <v>620930.80000000005</v>
      </c>
      <c r="O372" s="29"/>
      <c r="P372" s="29"/>
      <c r="Q372" s="29">
        <v>767252.5</v>
      </c>
      <c r="R372" s="98">
        <v>791052.5</v>
      </c>
      <c r="S372" s="98">
        <v>791052.5</v>
      </c>
      <c r="T372" s="47">
        <f t="shared" si="160"/>
        <v>767252.5</v>
      </c>
      <c r="U372" s="47">
        <f t="shared" si="161"/>
        <v>719126.65999999992</v>
      </c>
      <c r="V372" s="47">
        <f t="shared" si="162"/>
        <v>88176.210040764825</v>
      </c>
      <c r="W372" s="12">
        <f t="shared" si="163"/>
        <v>0.12261568781327734</v>
      </c>
      <c r="X372" s="30">
        <f t="shared" si="167"/>
        <v>604308.40336134459</v>
      </c>
      <c r="Y372" s="30">
        <f t="shared" si="164"/>
        <v>114818.59663865548</v>
      </c>
      <c r="Z372" s="51">
        <f t="shared" si="165"/>
        <v>719127</v>
      </c>
      <c r="AA372" s="14" t="s">
        <v>300</v>
      </c>
    </row>
    <row r="373" spans="3:27" ht="31.5">
      <c r="C373" s="82">
        <f t="shared" si="166"/>
        <v>358</v>
      </c>
      <c r="D373" s="83" t="s">
        <v>46</v>
      </c>
      <c r="E373" s="83" t="s">
        <v>7</v>
      </c>
      <c r="F373" s="84">
        <v>1</v>
      </c>
      <c r="G373" s="29"/>
      <c r="H373" s="29"/>
      <c r="I373" s="29"/>
      <c r="J373" s="29"/>
      <c r="K373" s="29">
        <v>535500</v>
      </c>
      <c r="L373" s="29">
        <f t="shared" si="138"/>
        <v>562810.5</v>
      </c>
      <c r="M373" s="29">
        <v>530990</v>
      </c>
      <c r="N373" s="29">
        <f t="shared" si="139"/>
        <v>558070.49</v>
      </c>
      <c r="O373" s="29"/>
      <c r="P373" s="29"/>
      <c r="Q373" s="29">
        <v>690051.25</v>
      </c>
      <c r="R373" s="98">
        <v>737651.25</v>
      </c>
      <c r="S373" s="98">
        <v>737651.25</v>
      </c>
      <c r="T373" s="47">
        <f t="shared" si="160"/>
        <v>690051.25</v>
      </c>
      <c r="U373" s="47">
        <f t="shared" si="161"/>
        <v>657246.94800000009</v>
      </c>
      <c r="V373" s="47">
        <f t="shared" si="162"/>
        <v>90498.671706003312</v>
      </c>
      <c r="W373" s="12">
        <f t="shared" si="163"/>
        <v>0.1376935594473134</v>
      </c>
      <c r="X373" s="30">
        <f t="shared" si="167"/>
        <v>552308.40336134459</v>
      </c>
      <c r="Y373" s="30">
        <f t="shared" si="164"/>
        <v>104938.59663865548</v>
      </c>
      <c r="Z373" s="51">
        <f t="shared" si="165"/>
        <v>657247</v>
      </c>
      <c r="AA373" s="14" t="s">
        <v>300</v>
      </c>
    </row>
    <row r="374" spans="3:27" ht="31.5">
      <c r="C374" s="82">
        <f t="shared" si="166"/>
        <v>359</v>
      </c>
      <c r="D374" s="83" t="s">
        <v>48</v>
      </c>
      <c r="E374" s="83" t="s">
        <v>7</v>
      </c>
      <c r="F374" s="84">
        <v>1</v>
      </c>
      <c r="G374" s="29"/>
      <c r="H374" s="29"/>
      <c r="I374" s="29"/>
      <c r="J374" s="29"/>
      <c r="K374" s="29">
        <v>416500</v>
      </c>
      <c r="L374" s="29">
        <f t="shared" si="138"/>
        <v>437741.5</v>
      </c>
      <c r="M374" s="29">
        <v>411600</v>
      </c>
      <c r="N374" s="29">
        <f t="shared" si="139"/>
        <v>432591.6</v>
      </c>
      <c r="O374" s="29"/>
      <c r="P374" s="29"/>
      <c r="Q374" s="29">
        <v>535797.5</v>
      </c>
      <c r="R374" s="98">
        <v>595297.5</v>
      </c>
      <c r="S374" s="98">
        <v>595297.5</v>
      </c>
      <c r="T374" s="47">
        <f t="shared" si="160"/>
        <v>535797.5</v>
      </c>
      <c r="U374" s="47">
        <f t="shared" si="161"/>
        <v>519345.12</v>
      </c>
      <c r="V374" s="47">
        <f t="shared" si="162"/>
        <v>80612.550034855056</v>
      </c>
      <c r="W374" s="12">
        <f t="shared" si="163"/>
        <v>0.15521961587865707</v>
      </c>
      <c r="X374" s="30">
        <f t="shared" si="167"/>
        <v>450250.42016806727</v>
      </c>
      <c r="Y374" s="30">
        <f t="shared" si="164"/>
        <v>85547.579831932788</v>
      </c>
      <c r="Z374" s="51">
        <f t="shared" si="165"/>
        <v>535798</v>
      </c>
      <c r="AA374" s="14" t="s">
        <v>301</v>
      </c>
    </row>
    <row r="375" spans="3:27" ht="31.5">
      <c r="C375" s="82">
        <f t="shared" si="166"/>
        <v>360</v>
      </c>
      <c r="D375" s="83" t="s">
        <v>49</v>
      </c>
      <c r="E375" s="83" t="s">
        <v>7</v>
      </c>
      <c r="F375" s="84">
        <v>1</v>
      </c>
      <c r="G375" s="29"/>
      <c r="H375" s="29"/>
      <c r="I375" s="29"/>
      <c r="J375" s="29"/>
      <c r="K375" s="29">
        <v>1666000</v>
      </c>
      <c r="L375" s="29">
        <f t="shared" si="138"/>
        <v>1750966</v>
      </c>
      <c r="M375" s="29">
        <v>1661900</v>
      </c>
      <c r="N375" s="29">
        <f t="shared" si="139"/>
        <v>1746656.9</v>
      </c>
      <c r="O375" s="29"/>
      <c r="P375" s="29"/>
      <c r="Q375" s="29">
        <v>2153305</v>
      </c>
      <c r="R375" s="98">
        <v>2212805</v>
      </c>
      <c r="S375" s="98">
        <v>2212805</v>
      </c>
      <c r="T375" s="47">
        <f t="shared" si="160"/>
        <v>2153305</v>
      </c>
      <c r="U375" s="47">
        <f t="shared" si="161"/>
        <v>2015307.58</v>
      </c>
      <c r="V375" s="47">
        <f t="shared" si="162"/>
        <v>244491.00623608028</v>
      </c>
      <c r="W375" s="12">
        <f t="shared" si="163"/>
        <v>0.12131696851757004</v>
      </c>
      <c r="X375" s="30">
        <f t="shared" si="167"/>
        <v>1693536.1344537816</v>
      </c>
      <c r="Y375" s="30">
        <f t="shared" si="164"/>
        <v>321771.86554621853</v>
      </c>
      <c r="Z375" s="51">
        <f t="shared" si="165"/>
        <v>2015308</v>
      </c>
      <c r="AA375" s="14" t="s">
        <v>300</v>
      </c>
    </row>
    <row r="376" spans="3:27" ht="31.5">
      <c r="C376" s="82">
        <f t="shared" si="166"/>
        <v>361</v>
      </c>
      <c r="D376" s="83" t="s">
        <v>50</v>
      </c>
      <c r="E376" s="83" t="s">
        <v>7</v>
      </c>
      <c r="F376" s="84">
        <v>1</v>
      </c>
      <c r="G376" s="29"/>
      <c r="H376" s="29"/>
      <c r="I376" s="29"/>
      <c r="J376" s="29"/>
      <c r="K376" s="29">
        <v>142800</v>
      </c>
      <c r="L376" s="29">
        <f t="shared" si="138"/>
        <v>150082.79999999999</v>
      </c>
      <c r="M376" s="29">
        <v>139000</v>
      </c>
      <c r="N376" s="29">
        <f t="shared" si="139"/>
        <v>146089</v>
      </c>
      <c r="O376" s="29"/>
      <c r="P376" s="29"/>
      <c r="Q376" s="29">
        <v>182367.5</v>
      </c>
      <c r="R376" s="98">
        <v>206167.5</v>
      </c>
      <c r="S376" s="98">
        <v>206167.5</v>
      </c>
      <c r="T376" s="47">
        <f t="shared" si="160"/>
        <v>182367.5</v>
      </c>
      <c r="U376" s="47">
        <f t="shared" si="161"/>
        <v>178174.86000000002</v>
      </c>
      <c r="V376" s="47">
        <f t="shared" si="162"/>
        <v>29169.420055479222</v>
      </c>
      <c r="W376" s="12">
        <f t="shared" si="163"/>
        <v>0.16371232201601965</v>
      </c>
      <c r="X376" s="30">
        <f t="shared" si="167"/>
        <v>153250.42016806724</v>
      </c>
      <c r="Y376" s="30">
        <f t="shared" si="164"/>
        <v>29117.579831932777</v>
      </c>
      <c r="Z376" s="51">
        <f t="shared" si="165"/>
        <v>182368</v>
      </c>
      <c r="AA376" s="14" t="s">
        <v>301</v>
      </c>
    </row>
    <row r="377" spans="3:27" ht="31.5">
      <c r="C377" s="82">
        <f t="shared" si="166"/>
        <v>362</v>
      </c>
      <c r="D377" s="91" t="s">
        <v>118</v>
      </c>
      <c r="E377" s="83" t="s">
        <v>7</v>
      </c>
      <c r="F377" s="84">
        <v>1</v>
      </c>
      <c r="G377" s="29"/>
      <c r="H377" s="29"/>
      <c r="I377" s="29"/>
      <c r="J377" s="29"/>
      <c r="K377" s="29">
        <v>1071000</v>
      </c>
      <c r="L377" s="29">
        <f t="shared" si="138"/>
        <v>1125621</v>
      </c>
      <c r="M377" s="29">
        <v>1066900</v>
      </c>
      <c r="N377" s="29">
        <f t="shared" si="139"/>
        <v>1121311.8999999999</v>
      </c>
      <c r="O377" s="29"/>
      <c r="P377" s="29"/>
      <c r="Q377" s="29">
        <v>1383375</v>
      </c>
      <c r="R377" s="98">
        <v>1430975</v>
      </c>
      <c r="S377" s="98">
        <v>1430975</v>
      </c>
      <c r="T377" s="47">
        <f t="shared" si="160"/>
        <v>1383375</v>
      </c>
      <c r="U377" s="47">
        <f t="shared" si="161"/>
        <v>1298451.58</v>
      </c>
      <c r="V377" s="47">
        <f t="shared" si="162"/>
        <v>160923.7215073705</v>
      </c>
      <c r="W377" s="12">
        <f t="shared" si="163"/>
        <v>0.12393509622235624</v>
      </c>
      <c r="X377" s="30">
        <f t="shared" si="167"/>
        <v>1091136.1344537816</v>
      </c>
      <c r="Y377" s="30">
        <f t="shared" si="164"/>
        <v>207315.86554621853</v>
      </c>
      <c r="Z377" s="51">
        <f t="shared" si="165"/>
        <v>1298452</v>
      </c>
      <c r="AA377" s="14" t="s">
        <v>300</v>
      </c>
    </row>
    <row r="378" spans="3:27" ht="31.5">
      <c r="C378" s="82">
        <f t="shared" si="166"/>
        <v>363</v>
      </c>
      <c r="D378" s="83" t="s">
        <v>52</v>
      </c>
      <c r="E378" s="83" t="s">
        <v>7</v>
      </c>
      <c r="F378" s="84">
        <v>1</v>
      </c>
      <c r="G378" s="29"/>
      <c r="H378" s="29"/>
      <c r="I378" s="29"/>
      <c r="J378" s="29"/>
      <c r="K378" s="29">
        <v>238000</v>
      </c>
      <c r="L378" s="29">
        <f t="shared" si="138"/>
        <v>250138</v>
      </c>
      <c r="M378" s="29">
        <v>233000</v>
      </c>
      <c r="N378" s="29">
        <f t="shared" si="139"/>
        <v>244883</v>
      </c>
      <c r="O378" s="29"/>
      <c r="P378" s="29"/>
      <c r="Q378" s="29">
        <v>304788.75</v>
      </c>
      <c r="R378" s="98">
        <v>364288.75</v>
      </c>
      <c r="S378" s="98">
        <v>364288.75</v>
      </c>
      <c r="T378" s="47">
        <f t="shared" si="160"/>
        <v>304788.75</v>
      </c>
      <c r="U378" s="47">
        <f t="shared" si="161"/>
        <v>305677.45</v>
      </c>
      <c r="V378" s="47">
        <f t="shared" si="162"/>
        <v>58420.789151155317</v>
      </c>
      <c r="W378" s="12">
        <f t="shared" si="163"/>
        <v>0.19111906734093509</v>
      </c>
      <c r="X378" s="30">
        <f t="shared" si="167"/>
        <v>256125.21008403364</v>
      </c>
      <c r="Y378" s="30">
        <f t="shared" si="164"/>
        <v>48663.789915966394</v>
      </c>
      <c r="Z378" s="51">
        <f t="shared" si="165"/>
        <v>304789</v>
      </c>
      <c r="AA378" s="14" t="s">
        <v>301</v>
      </c>
    </row>
    <row r="379" spans="3:27" ht="31.5">
      <c r="C379" s="82">
        <f t="shared" si="166"/>
        <v>364</v>
      </c>
      <c r="D379" s="83" t="s">
        <v>53</v>
      </c>
      <c r="E379" s="83" t="s">
        <v>7</v>
      </c>
      <c r="F379" s="84">
        <v>1</v>
      </c>
      <c r="G379" s="29"/>
      <c r="H379" s="29"/>
      <c r="I379" s="29"/>
      <c r="J379" s="29"/>
      <c r="K379" s="29">
        <v>476000</v>
      </c>
      <c r="L379" s="29">
        <f t="shared" si="138"/>
        <v>500276</v>
      </c>
      <c r="M379" s="29">
        <v>471000</v>
      </c>
      <c r="N379" s="29">
        <f t="shared" si="139"/>
        <v>495021</v>
      </c>
      <c r="O379" s="29"/>
      <c r="P379" s="29"/>
      <c r="Q379" s="29">
        <v>612701.25</v>
      </c>
      <c r="R379" s="98">
        <v>672201.25</v>
      </c>
      <c r="S379" s="98">
        <v>672201.25</v>
      </c>
      <c r="T379" s="47">
        <f t="shared" si="160"/>
        <v>612701.25</v>
      </c>
      <c r="U379" s="47">
        <f t="shared" si="161"/>
        <v>590480.15</v>
      </c>
      <c r="V379" s="47">
        <f t="shared" si="162"/>
        <v>88175.523320781809</v>
      </c>
      <c r="W379" s="12">
        <f t="shared" si="163"/>
        <v>0.14932851395729696</v>
      </c>
      <c r="X379" s="30">
        <f t="shared" si="167"/>
        <v>496202.52100840339</v>
      </c>
      <c r="Y379" s="30">
        <f t="shared" si="164"/>
        <v>94278.478991596639</v>
      </c>
      <c r="Z379" s="51">
        <f t="shared" si="165"/>
        <v>590481</v>
      </c>
      <c r="AA379" s="14" t="s">
        <v>300</v>
      </c>
    </row>
    <row r="380" spans="3:27">
      <c r="C380" s="82">
        <f t="shared" si="166"/>
        <v>365</v>
      </c>
      <c r="D380" s="83" t="s">
        <v>338</v>
      </c>
      <c r="E380" s="83" t="s">
        <v>7</v>
      </c>
      <c r="F380" s="84">
        <v>1</v>
      </c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>
        <v>333200</v>
      </c>
      <c r="R380" s="98">
        <v>380800</v>
      </c>
      <c r="S380" s="98">
        <v>380800</v>
      </c>
      <c r="T380" s="47">
        <f t="shared" si="160"/>
        <v>380800</v>
      </c>
      <c r="U380" s="47">
        <f t="shared" si="161"/>
        <v>364933.33333333331</v>
      </c>
      <c r="V380" s="47">
        <f t="shared" si="162"/>
        <v>27481.872813426184</v>
      </c>
      <c r="W380" s="12">
        <f t="shared" si="163"/>
        <v>7.5306556850820744E-2</v>
      </c>
      <c r="X380" s="30">
        <f t="shared" si="167"/>
        <v>306667.22689075634</v>
      </c>
      <c r="Y380" s="30">
        <f t="shared" si="164"/>
        <v>58266.773109243702</v>
      </c>
      <c r="Z380" s="51">
        <f t="shared" si="165"/>
        <v>364934</v>
      </c>
      <c r="AA380" s="14"/>
    </row>
    <row r="381" spans="3:27" ht="31.5">
      <c r="C381" s="82">
        <f t="shared" si="166"/>
        <v>366</v>
      </c>
      <c r="D381" s="83" t="s">
        <v>339</v>
      </c>
      <c r="E381" s="83" t="s">
        <v>7</v>
      </c>
      <c r="F381" s="84">
        <v>1</v>
      </c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>
        <v>142800</v>
      </c>
      <c r="R381" s="98">
        <v>202300</v>
      </c>
      <c r="S381" s="98">
        <v>202300</v>
      </c>
      <c r="T381" s="47">
        <f t="shared" ref="T381:T383" si="168">MEDIAN(H381,J381,L381,N381,P381,Q381,R381,S381)</f>
        <v>202300</v>
      </c>
      <c r="U381" s="47">
        <f t="shared" ref="U381:U383" si="169">AVERAGE(H381,J381,L381,N381,P381,Q381,R381,S381)</f>
        <v>182466.66666666666</v>
      </c>
      <c r="V381" s="47">
        <f t="shared" ref="V381:V383" si="170">STDEV(H381,J381,L381,N381,P381,Q381,R381,S381)</f>
        <v>34352.341016782768</v>
      </c>
      <c r="W381" s="12">
        <f t="shared" ref="W381:W383" si="171">V381/U381</f>
        <v>0.18826639212705207</v>
      </c>
      <c r="X381" s="30">
        <f t="shared" si="167"/>
        <v>170000</v>
      </c>
      <c r="Y381" s="30">
        <f t="shared" ref="Y381:Y383" si="172">+X381*19%</f>
        <v>32300</v>
      </c>
      <c r="Z381" s="51">
        <f t="shared" ref="Z381:Z383" si="173">ROUNDUP(IF(W381&lt;15%,U381,T381),0)</f>
        <v>202300</v>
      </c>
      <c r="AA381" s="14" t="s">
        <v>301</v>
      </c>
    </row>
    <row r="382" spans="3:27" ht="31.5">
      <c r="C382" s="82">
        <f t="shared" si="166"/>
        <v>367</v>
      </c>
      <c r="D382" s="83" t="s">
        <v>340</v>
      </c>
      <c r="E382" s="83" t="s">
        <v>7</v>
      </c>
      <c r="F382" s="84">
        <v>1</v>
      </c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>
        <v>178500</v>
      </c>
      <c r="R382" s="98">
        <v>226100</v>
      </c>
      <c r="S382" s="98">
        <v>226100</v>
      </c>
      <c r="T382" s="47">
        <f t="shared" si="168"/>
        <v>226100</v>
      </c>
      <c r="U382" s="47">
        <f t="shared" si="169"/>
        <v>210233.33333333334</v>
      </c>
      <c r="V382" s="47">
        <f t="shared" si="170"/>
        <v>27481.872813426231</v>
      </c>
      <c r="W382" s="12">
        <f t="shared" si="171"/>
        <v>0.13072081566557586</v>
      </c>
      <c r="X382" s="30">
        <f t="shared" si="167"/>
        <v>176667.22689075631</v>
      </c>
      <c r="Y382" s="30">
        <f t="shared" si="172"/>
        <v>33566.773109243702</v>
      </c>
      <c r="Z382" s="51">
        <f t="shared" si="173"/>
        <v>210234</v>
      </c>
      <c r="AA382" s="14" t="s">
        <v>301</v>
      </c>
    </row>
    <row r="383" spans="3:27">
      <c r="C383" s="82">
        <f t="shared" si="166"/>
        <v>368</v>
      </c>
      <c r="D383" s="83" t="s">
        <v>341</v>
      </c>
      <c r="E383" s="83" t="s">
        <v>7</v>
      </c>
      <c r="F383" s="84">
        <v>1</v>
      </c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>
        <v>142800</v>
      </c>
      <c r="R383" s="98">
        <v>166600</v>
      </c>
      <c r="S383" s="98">
        <v>166600</v>
      </c>
      <c r="T383" s="47">
        <f t="shared" si="168"/>
        <v>166600</v>
      </c>
      <c r="U383" s="47">
        <f t="shared" si="169"/>
        <v>158666.66666666666</v>
      </c>
      <c r="V383" s="47">
        <f t="shared" si="170"/>
        <v>13740.936406713092</v>
      </c>
      <c r="W383" s="12">
        <f t="shared" si="171"/>
        <v>8.6602540378443865E-2</v>
      </c>
      <c r="X383" s="30">
        <f t="shared" si="167"/>
        <v>133333.61344537817</v>
      </c>
      <c r="Y383" s="30">
        <f t="shared" si="172"/>
        <v>25333.386554621851</v>
      </c>
      <c r="Z383" s="51">
        <f t="shared" si="173"/>
        <v>158667</v>
      </c>
      <c r="AA383" s="14"/>
    </row>
    <row r="384" spans="3:27">
      <c r="C384" s="180" t="s">
        <v>119</v>
      </c>
      <c r="D384" s="180"/>
      <c r="E384" s="93"/>
      <c r="F384" s="94"/>
      <c r="G384" s="31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98"/>
      <c r="S384" s="98"/>
      <c r="T384" s="47"/>
      <c r="U384" s="47"/>
      <c r="V384" s="47"/>
      <c r="W384" s="12"/>
      <c r="X384" s="30"/>
      <c r="Y384" s="30"/>
      <c r="Z384" s="51"/>
      <c r="AA384" s="14"/>
    </row>
    <row r="385" spans="3:27" ht="31.5">
      <c r="C385" s="82">
        <f>+C383+1</f>
        <v>369</v>
      </c>
      <c r="D385" s="83" t="s">
        <v>57</v>
      </c>
      <c r="E385" s="83" t="s">
        <v>7</v>
      </c>
      <c r="F385" s="84">
        <v>1</v>
      </c>
      <c r="G385" s="29"/>
      <c r="H385" s="29"/>
      <c r="I385" s="29"/>
      <c r="J385" s="29"/>
      <c r="K385" s="29">
        <v>874650</v>
      </c>
      <c r="L385" s="29">
        <f t="shared" si="138"/>
        <v>919257.15</v>
      </c>
      <c r="M385" s="29">
        <v>870900</v>
      </c>
      <c r="N385" s="29">
        <f t="shared" si="139"/>
        <v>915315.9</v>
      </c>
      <c r="O385" s="29"/>
      <c r="P385" s="29"/>
      <c r="Q385" s="29">
        <v>1129458.75</v>
      </c>
      <c r="R385" s="98">
        <v>1177058.75</v>
      </c>
      <c r="S385" s="98">
        <v>1177058.75</v>
      </c>
      <c r="T385" s="47">
        <f t="shared" ref="T385" si="174">MEDIAN(H385,J385,L385,N385,P385,Q385,R385,S385)</f>
        <v>1129458.75</v>
      </c>
      <c r="U385" s="47">
        <f t="shared" ref="U385" si="175">AVERAGE(H385,J385,L385,N385,P385,Q385,R385,S385)</f>
        <v>1063629.8599999999</v>
      </c>
      <c r="V385" s="47">
        <f t="shared" ref="V385" si="176">STDEV(H385,J385,L385,N385,P385,Q385,R385,S385)</f>
        <v>135005.72122647476</v>
      </c>
      <c r="W385" s="12">
        <f t="shared" ref="W385" si="177">V385/U385</f>
        <v>0.12692923196653655</v>
      </c>
      <c r="X385" s="30">
        <f t="shared" ref="X385:X416" si="178">Z385/1.19</f>
        <v>893806.72268907563</v>
      </c>
      <c r="Y385" s="30">
        <f t="shared" ref="Y385" si="179">+X385*19%</f>
        <v>169823.27731092437</v>
      </c>
      <c r="Z385" s="51">
        <f t="shared" ref="Z385" si="180">ROUNDUP(IF(W385&lt;15%,U385,T385),0)</f>
        <v>1063630</v>
      </c>
      <c r="AA385" s="14" t="s">
        <v>297</v>
      </c>
    </row>
    <row r="386" spans="3:27" ht="31.5">
      <c r="C386" s="82">
        <f>+C385+1</f>
        <v>370</v>
      </c>
      <c r="D386" s="83" t="s">
        <v>58</v>
      </c>
      <c r="E386" s="83" t="s">
        <v>7</v>
      </c>
      <c r="F386" s="84">
        <v>1</v>
      </c>
      <c r="G386" s="29"/>
      <c r="H386" s="29"/>
      <c r="I386" s="29"/>
      <c r="J386" s="29"/>
      <c r="K386" s="29">
        <v>697340</v>
      </c>
      <c r="L386" s="29">
        <f t="shared" si="138"/>
        <v>732904.34</v>
      </c>
      <c r="M386" s="29">
        <v>693400</v>
      </c>
      <c r="N386" s="29">
        <f t="shared" si="139"/>
        <v>728763.4</v>
      </c>
      <c r="O386" s="29"/>
      <c r="P386" s="29"/>
      <c r="Q386" s="29">
        <v>899937.5</v>
      </c>
      <c r="R386" s="98">
        <v>959437.5</v>
      </c>
      <c r="S386" s="98">
        <v>959437.5</v>
      </c>
      <c r="T386" s="47">
        <f t="shared" ref="T386:T434" si="181">MEDIAN(H386,J386,L386,N386,P386,Q386,R386,S386)</f>
        <v>899937.5</v>
      </c>
      <c r="U386" s="47">
        <f t="shared" ref="U386:U434" si="182">AVERAGE(H386,J386,L386,N386,P386,Q386,R386,S386)</f>
        <v>856096.04800000007</v>
      </c>
      <c r="V386" s="47">
        <f t="shared" ref="V386:V434" si="183">STDEV(H386,J386,L386,N386,P386,Q386,R386,S386)</f>
        <v>116908.92233171643</v>
      </c>
      <c r="W386" s="12">
        <f t="shared" ref="W386:W434" si="184">V386/U386</f>
        <v>0.13656052098924817</v>
      </c>
      <c r="X386" s="30">
        <f t="shared" si="178"/>
        <v>719409.24369747902</v>
      </c>
      <c r="Y386" s="30">
        <f t="shared" ref="Y386:Y434" si="185">+X386*19%</f>
        <v>136687.75630252101</v>
      </c>
      <c r="Z386" s="51">
        <f t="shared" ref="Z386:Z434" si="186">ROUNDUP(IF(W386&lt;15%,U386,T386),0)</f>
        <v>856097</v>
      </c>
      <c r="AA386" s="14" t="s">
        <v>297</v>
      </c>
    </row>
    <row r="387" spans="3:27" ht="31.5">
      <c r="C387" s="82">
        <f t="shared" ref="C387:C434" si="187">+C386+1</f>
        <v>371</v>
      </c>
      <c r="D387" s="88" t="s">
        <v>59</v>
      </c>
      <c r="E387" s="83" t="s">
        <v>7</v>
      </c>
      <c r="F387" s="84">
        <v>1</v>
      </c>
      <c r="G387" s="29"/>
      <c r="H387" s="29"/>
      <c r="I387" s="29"/>
      <c r="J387" s="29"/>
      <c r="K387" s="29">
        <v>323680</v>
      </c>
      <c r="L387" s="29">
        <f t="shared" si="138"/>
        <v>340187.68</v>
      </c>
      <c r="M387" s="29">
        <v>320900</v>
      </c>
      <c r="N387" s="29">
        <f t="shared" si="139"/>
        <v>337265.9</v>
      </c>
      <c r="O387" s="29"/>
      <c r="P387" s="29"/>
      <c r="Q387" s="29">
        <v>417095</v>
      </c>
      <c r="R387" s="98">
        <v>476595</v>
      </c>
      <c r="S387" s="98">
        <v>476595</v>
      </c>
      <c r="T387" s="47">
        <f t="shared" si="181"/>
        <v>417095</v>
      </c>
      <c r="U387" s="47">
        <f t="shared" si="182"/>
        <v>409547.71600000001</v>
      </c>
      <c r="V387" s="47">
        <f t="shared" si="183"/>
        <v>69070.821620835588</v>
      </c>
      <c r="W387" s="12">
        <f t="shared" si="184"/>
        <v>0.16865146336412626</v>
      </c>
      <c r="X387" s="30">
        <f t="shared" si="178"/>
        <v>350500</v>
      </c>
      <c r="Y387" s="30">
        <f t="shared" si="185"/>
        <v>66595</v>
      </c>
      <c r="Z387" s="51">
        <f t="shared" si="186"/>
        <v>417095</v>
      </c>
      <c r="AA387" s="14" t="s">
        <v>301</v>
      </c>
    </row>
    <row r="388" spans="3:27" ht="31.5">
      <c r="C388" s="82">
        <f t="shared" si="187"/>
        <v>372</v>
      </c>
      <c r="D388" s="88" t="s">
        <v>60</v>
      </c>
      <c r="E388" s="83" t="s">
        <v>7</v>
      </c>
      <c r="F388" s="84">
        <v>1</v>
      </c>
      <c r="G388" s="29"/>
      <c r="H388" s="29"/>
      <c r="I388" s="29"/>
      <c r="J388" s="29"/>
      <c r="K388" s="29">
        <v>1425620</v>
      </c>
      <c r="L388" s="29">
        <f t="shared" si="138"/>
        <v>1498326.62</v>
      </c>
      <c r="M388" s="29">
        <v>1420900</v>
      </c>
      <c r="N388" s="29">
        <f t="shared" si="139"/>
        <v>1493365.9</v>
      </c>
      <c r="O388" s="29"/>
      <c r="P388" s="29"/>
      <c r="Q388" s="29">
        <v>1841822.5</v>
      </c>
      <c r="R388" s="98">
        <v>1889422.5</v>
      </c>
      <c r="S388" s="98">
        <v>1889422.5</v>
      </c>
      <c r="T388" s="47">
        <f t="shared" si="181"/>
        <v>1841822.5</v>
      </c>
      <c r="U388" s="47">
        <f t="shared" si="182"/>
        <v>1722472.004</v>
      </c>
      <c r="V388" s="47">
        <f t="shared" si="183"/>
        <v>207798.12149253461</v>
      </c>
      <c r="W388" s="12">
        <f t="shared" si="184"/>
        <v>0.12063947687392115</v>
      </c>
      <c r="X388" s="30">
        <f t="shared" si="178"/>
        <v>1447456.3025210085</v>
      </c>
      <c r="Y388" s="30">
        <f t="shared" si="185"/>
        <v>275016.69747899164</v>
      </c>
      <c r="Z388" s="51">
        <f t="shared" si="186"/>
        <v>1722473</v>
      </c>
      <c r="AA388" s="14" t="s">
        <v>297</v>
      </c>
    </row>
    <row r="389" spans="3:27" ht="31.5">
      <c r="C389" s="82">
        <f t="shared" si="187"/>
        <v>373</v>
      </c>
      <c r="D389" s="88" t="s">
        <v>61</v>
      </c>
      <c r="E389" s="83" t="s">
        <v>7</v>
      </c>
      <c r="F389" s="84">
        <v>1</v>
      </c>
      <c r="G389" s="29"/>
      <c r="H389" s="29"/>
      <c r="I389" s="29"/>
      <c r="J389" s="29"/>
      <c r="K389" s="29">
        <v>590240</v>
      </c>
      <c r="L389" s="29">
        <f t="shared" si="138"/>
        <v>620342.24</v>
      </c>
      <c r="M389" s="29">
        <v>585000</v>
      </c>
      <c r="N389" s="29">
        <f t="shared" si="139"/>
        <v>614835</v>
      </c>
      <c r="O389" s="29"/>
      <c r="P389" s="29"/>
      <c r="Q389" s="29">
        <v>760410</v>
      </c>
      <c r="R389" s="98">
        <v>784210</v>
      </c>
      <c r="S389" s="98">
        <v>784210</v>
      </c>
      <c r="T389" s="47">
        <f t="shared" si="181"/>
        <v>760410</v>
      </c>
      <c r="U389" s="47">
        <f t="shared" si="182"/>
        <v>712801.44800000009</v>
      </c>
      <c r="V389" s="47">
        <f t="shared" si="183"/>
        <v>87480.093305182701</v>
      </c>
      <c r="W389" s="12">
        <f t="shared" si="184"/>
        <v>0.12272715431574528</v>
      </c>
      <c r="X389" s="30">
        <f t="shared" si="178"/>
        <v>598993.27731092437</v>
      </c>
      <c r="Y389" s="30">
        <f t="shared" si="185"/>
        <v>113808.72268907563</v>
      </c>
      <c r="Z389" s="51">
        <f t="shared" si="186"/>
        <v>712802</v>
      </c>
      <c r="AA389" s="14" t="s">
        <v>297</v>
      </c>
    </row>
    <row r="390" spans="3:27" ht="31.5">
      <c r="C390" s="82">
        <f t="shared" si="187"/>
        <v>374</v>
      </c>
      <c r="D390" s="88" t="s">
        <v>120</v>
      </c>
      <c r="E390" s="83" t="s">
        <v>121</v>
      </c>
      <c r="F390" s="84">
        <v>1</v>
      </c>
      <c r="G390" s="29"/>
      <c r="H390" s="29"/>
      <c r="I390" s="29"/>
      <c r="J390" s="29"/>
      <c r="K390" s="29">
        <v>366520</v>
      </c>
      <c r="L390" s="29">
        <f t="shared" si="138"/>
        <v>385212.52</v>
      </c>
      <c r="M390" s="29">
        <v>361000</v>
      </c>
      <c r="N390" s="29">
        <f t="shared" si="139"/>
        <v>379411</v>
      </c>
      <c r="O390" s="29"/>
      <c r="P390" s="29"/>
      <c r="Q390" s="29">
        <v>470793.75</v>
      </c>
      <c r="R390" s="98">
        <v>518393.75</v>
      </c>
      <c r="S390" s="98">
        <v>518393.75</v>
      </c>
      <c r="T390" s="47">
        <f t="shared" si="181"/>
        <v>470793.75</v>
      </c>
      <c r="U390" s="47">
        <f t="shared" si="182"/>
        <v>454440.95400000003</v>
      </c>
      <c r="V390" s="47">
        <f t="shared" si="183"/>
        <v>68682.975038919496</v>
      </c>
      <c r="W390" s="12">
        <f t="shared" si="184"/>
        <v>0.15113729173035645</v>
      </c>
      <c r="X390" s="30">
        <f t="shared" si="178"/>
        <v>395625.21008403361</v>
      </c>
      <c r="Y390" s="30">
        <f t="shared" si="185"/>
        <v>75168.789915966379</v>
      </c>
      <c r="Z390" s="51">
        <f t="shared" si="186"/>
        <v>470794</v>
      </c>
      <c r="AA390" s="14" t="s">
        <v>297</v>
      </c>
    </row>
    <row r="391" spans="3:27" ht="31.5">
      <c r="C391" s="82">
        <f t="shared" si="187"/>
        <v>375</v>
      </c>
      <c r="D391" s="88" t="s">
        <v>63</v>
      </c>
      <c r="E391" s="83" t="s">
        <v>121</v>
      </c>
      <c r="F391" s="84">
        <v>1</v>
      </c>
      <c r="G391" s="29"/>
      <c r="H391" s="29"/>
      <c r="I391" s="29"/>
      <c r="J391" s="29"/>
      <c r="K391" s="29">
        <v>661640</v>
      </c>
      <c r="L391" s="29">
        <f t="shared" si="138"/>
        <v>695383.64</v>
      </c>
      <c r="M391" s="29">
        <v>656700</v>
      </c>
      <c r="N391" s="29">
        <f t="shared" si="139"/>
        <v>690191.7</v>
      </c>
      <c r="O391" s="29"/>
      <c r="P391" s="29"/>
      <c r="Q391" s="29">
        <v>853081.25</v>
      </c>
      <c r="R391" s="98">
        <v>900681.25</v>
      </c>
      <c r="S391" s="98">
        <v>900681.25</v>
      </c>
      <c r="T391" s="47">
        <f t="shared" si="181"/>
        <v>853081.25</v>
      </c>
      <c r="U391" s="47">
        <f t="shared" si="182"/>
        <v>808003.81799999997</v>
      </c>
      <c r="V391" s="47">
        <f t="shared" si="183"/>
        <v>106973.34635359094</v>
      </c>
      <c r="W391" s="12">
        <f t="shared" si="184"/>
        <v>0.13239212980252396</v>
      </c>
      <c r="X391" s="30">
        <f t="shared" si="178"/>
        <v>678994.95798319334</v>
      </c>
      <c r="Y391" s="30">
        <f t="shared" si="185"/>
        <v>129009.04201680674</v>
      </c>
      <c r="Z391" s="51">
        <f t="shared" si="186"/>
        <v>808004</v>
      </c>
      <c r="AA391" s="14" t="s">
        <v>297</v>
      </c>
    </row>
    <row r="392" spans="3:27" ht="31.5">
      <c r="C392" s="82">
        <f t="shared" si="187"/>
        <v>376</v>
      </c>
      <c r="D392" s="88" t="s">
        <v>122</v>
      </c>
      <c r="E392" s="83" t="s">
        <v>7</v>
      </c>
      <c r="F392" s="84">
        <v>1</v>
      </c>
      <c r="G392" s="29"/>
      <c r="H392" s="29"/>
      <c r="I392" s="29"/>
      <c r="J392" s="29"/>
      <c r="K392" s="29">
        <v>2000390</v>
      </c>
      <c r="L392" s="29">
        <f t="shared" ref="L392:L441" si="188">+(K392*5.1%)+K392</f>
        <v>2102409.89</v>
      </c>
      <c r="M392" s="29">
        <v>1997000</v>
      </c>
      <c r="N392" s="29">
        <f t="shared" ref="N392:N441" si="189">+(M392*5.1%)+M392</f>
        <v>2098847</v>
      </c>
      <c r="O392" s="29"/>
      <c r="P392" s="29"/>
      <c r="Q392" s="29">
        <v>2586613.75</v>
      </c>
      <c r="R392" s="98">
        <v>2646113.75</v>
      </c>
      <c r="S392" s="98">
        <v>2646113.75</v>
      </c>
      <c r="T392" s="47">
        <f t="shared" si="181"/>
        <v>2586613.75</v>
      </c>
      <c r="U392" s="47">
        <f t="shared" si="182"/>
        <v>2416019.628</v>
      </c>
      <c r="V392" s="47">
        <f t="shared" si="183"/>
        <v>288937.06414187636</v>
      </c>
      <c r="W392" s="12">
        <f t="shared" si="184"/>
        <v>0.11959218410036707</v>
      </c>
      <c r="X392" s="30">
        <f t="shared" si="178"/>
        <v>2030268.9075630254</v>
      </c>
      <c r="Y392" s="30">
        <f t="shared" si="185"/>
        <v>385751.09243697481</v>
      </c>
      <c r="Z392" s="51">
        <f t="shared" si="186"/>
        <v>2416020</v>
      </c>
      <c r="AA392" s="14" t="s">
        <v>297</v>
      </c>
    </row>
    <row r="393" spans="3:27" ht="31.5">
      <c r="C393" s="82">
        <f t="shared" si="187"/>
        <v>377</v>
      </c>
      <c r="D393" s="88" t="s">
        <v>65</v>
      </c>
      <c r="E393" s="83" t="s">
        <v>7</v>
      </c>
      <c r="F393" s="84">
        <v>1</v>
      </c>
      <c r="G393" s="29"/>
      <c r="H393" s="29"/>
      <c r="I393" s="29"/>
      <c r="J393" s="29"/>
      <c r="K393" s="29">
        <v>1710030</v>
      </c>
      <c r="L393" s="29">
        <f t="shared" si="188"/>
        <v>1797241.53</v>
      </c>
      <c r="M393" s="29">
        <v>1702000</v>
      </c>
      <c r="N393" s="29">
        <f t="shared" si="189"/>
        <v>1788802</v>
      </c>
      <c r="O393" s="29"/>
      <c r="P393" s="29"/>
      <c r="Q393" s="29">
        <v>2207747.5</v>
      </c>
      <c r="R393" s="98">
        <v>2267247.5</v>
      </c>
      <c r="S393" s="98">
        <v>2267247.5</v>
      </c>
      <c r="T393" s="47">
        <f t="shared" si="181"/>
        <v>2207747.5</v>
      </c>
      <c r="U393" s="47">
        <f t="shared" si="182"/>
        <v>2065657.2060000002</v>
      </c>
      <c r="V393" s="47">
        <f t="shared" si="183"/>
        <v>250081.34933000075</v>
      </c>
      <c r="W393" s="12">
        <f t="shared" si="184"/>
        <v>0.12106623916282105</v>
      </c>
      <c r="X393" s="30">
        <f t="shared" si="178"/>
        <v>1735847.0588235294</v>
      </c>
      <c r="Y393" s="30">
        <f t="shared" si="185"/>
        <v>329810.9411764706</v>
      </c>
      <c r="Z393" s="51">
        <f t="shared" si="186"/>
        <v>2065658</v>
      </c>
      <c r="AA393" s="14" t="s">
        <v>297</v>
      </c>
    </row>
    <row r="394" spans="3:27" ht="31.5">
      <c r="C394" s="82">
        <f t="shared" si="187"/>
        <v>378</v>
      </c>
      <c r="D394" s="88" t="s">
        <v>66</v>
      </c>
      <c r="E394" s="83" t="s">
        <v>7</v>
      </c>
      <c r="F394" s="84">
        <v>1</v>
      </c>
      <c r="G394" s="29"/>
      <c r="H394" s="29"/>
      <c r="I394" s="29"/>
      <c r="J394" s="29"/>
      <c r="K394" s="29">
        <v>1618400</v>
      </c>
      <c r="L394" s="29">
        <f t="shared" si="188"/>
        <v>1700938.4</v>
      </c>
      <c r="M394" s="29">
        <v>1616900</v>
      </c>
      <c r="N394" s="29">
        <f t="shared" si="189"/>
        <v>1699361.9</v>
      </c>
      <c r="O394" s="29"/>
      <c r="P394" s="29"/>
      <c r="Q394" s="29">
        <v>2093507.5</v>
      </c>
      <c r="R394" s="98">
        <v>2153007.5</v>
      </c>
      <c r="S394" s="98">
        <v>2153007.5</v>
      </c>
      <c r="T394" s="47">
        <f t="shared" si="181"/>
        <v>2093507.5</v>
      </c>
      <c r="U394" s="47">
        <f t="shared" si="182"/>
        <v>1959964.56</v>
      </c>
      <c r="V394" s="47">
        <f t="shared" si="183"/>
        <v>238418.31313625493</v>
      </c>
      <c r="W394" s="12">
        <f t="shared" si="184"/>
        <v>0.12164419602375613</v>
      </c>
      <c r="X394" s="30">
        <f t="shared" si="178"/>
        <v>1647029.411764706</v>
      </c>
      <c r="Y394" s="30">
        <f t="shared" si="185"/>
        <v>312935.58823529416</v>
      </c>
      <c r="Z394" s="51">
        <f t="shared" si="186"/>
        <v>1959965</v>
      </c>
      <c r="AA394" s="14" t="s">
        <v>297</v>
      </c>
    </row>
    <row r="395" spans="3:27" ht="31.5">
      <c r="C395" s="82">
        <f t="shared" si="187"/>
        <v>379</v>
      </c>
      <c r="D395" s="83" t="s">
        <v>67</v>
      </c>
      <c r="E395" s="83" t="s">
        <v>7</v>
      </c>
      <c r="F395" s="84">
        <v>1</v>
      </c>
      <c r="G395" s="29"/>
      <c r="H395" s="29"/>
      <c r="I395" s="29"/>
      <c r="J395" s="29"/>
      <c r="K395" s="29">
        <v>767550</v>
      </c>
      <c r="L395" s="29">
        <f t="shared" si="188"/>
        <v>806695.05</v>
      </c>
      <c r="M395" s="29">
        <v>762300</v>
      </c>
      <c r="N395" s="29">
        <f t="shared" si="189"/>
        <v>801177.3</v>
      </c>
      <c r="O395" s="29"/>
      <c r="P395" s="29"/>
      <c r="Q395" s="29">
        <v>989931.25</v>
      </c>
      <c r="R395" s="98">
        <v>1025631.25</v>
      </c>
      <c r="S395" s="98">
        <v>1025631.25</v>
      </c>
      <c r="T395" s="47">
        <f t="shared" si="181"/>
        <v>989931.25</v>
      </c>
      <c r="U395" s="47">
        <f t="shared" si="182"/>
        <v>929813.22</v>
      </c>
      <c r="V395" s="47">
        <f t="shared" si="183"/>
        <v>115846.50510010938</v>
      </c>
      <c r="W395" s="12">
        <f t="shared" si="184"/>
        <v>0.12459115724350465</v>
      </c>
      <c r="X395" s="30">
        <f t="shared" si="178"/>
        <v>781356.30252100842</v>
      </c>
      <c r="Y395" s="30">
        <f t="shared" si="185"/>
        <v>148457.69747899161</v>
      </c>
      <c r="Z395" s="51">
        <f t="shared" si="186"/>
        <v>929814</v>
      </c>
      <c r="AA395" s="14" t="s">
        <v>297</v>
      </c>
    </row>
    <row r="396" spans="3:27" ht="31.5">
      <c r="C396" s="82">
        <f t="shared" si="187"/>
        <v>380</v>
      </c>
      <c r="D396" s="83" t="s">
        <v>68</v>
      </c>
      <c r="E396" s="83" t="s">
        <v>7</v>
      </c>
      <c r="F396" s="84">
        <v>1</v>
      </c>
      <c r="G396" s="29"/>
      <c r="H396" s="29"/>
      <c r="I396" s="29"/>
      <c r="J396" s="29"/>
      <c r="K396" s="29">
        <v>946050</v>
      </c>
      <c r="L396" s="29">
        <f t="shared" si="188"/>
        <v>994298.55</v>
      </c>
      <c r="M396" s="29">
        <v>941900</v>
      </c>
      <c r="N396" s="29">
        <f t="shared" si="189"/>
        <v>989936.9</v>
      </c>
      <c r="O396" s="29"/>
      <c r="P396" s="29"/>
      <c r="Q396" s="29">
        <v>1221683.75</v>
      </c>
      <c r="R396" s="98">
        <v>1269283.75</v>
      </c>
      <c r="S396" s="98">
        <v>1269283.75</v>
      </c>
      <c r="T396" s="47">
        <f t="shared" si="181"/>
        <v>1221683.75</v>
      </c>
      <c r="U396" s="47">
        <f t="shared" si="182"/>
        <v>1148897.3400000001</v>
      </c>
      <c r="V396" s="47">
        <f t="shared" si="183"/>
        <v>144441.02971500382</v>
      </c>
      <c r="W396" s="12">
        <f t="shared" si="184"/>
        <v>0.12572144149537662</v>
      </c>
      <c r="X396" s="30">
        <f t="shared" si="178"/>
        <v>965460.50420168077</v>
      </c>
      <c r="Y396" s="30">
        <f t="shared" si="185"/>
        <v>183437.49579831935</v>
      </c>
      <c r="Z396" s="51">
        <f t="shared" si="186"/>
        <v>1148898</v>
      </c>
      <c r="AA396" s="14" t="s">
        <v>297</v>
      </c>
    </row>
    <row r="397" spans="3:27" ht="31.5">
      <c r="C397" s="82">
        <f t="shared" si="187"/>
        <v>381</v>
      </c>
      <c r="D397" s="83" t="s">
        <v>69</v>
      </c>
      <c r="E397" s="83" t="s">
        <v>7</v>
      </c>
      <c r="F397" s="84">
        <v>1</v>
      </c>
      <c r="G397" s="29"/>
      <c r="H397" s="29"/>
      <c r="I397" s="29"/>
      <c r="J397" s="29"/>
      <c r="K397" s="29">
        <v>1228080</v>
      </c>
      <c r="L397" s="29">
        <f t="shared" si="188"/>
        <v>1290712.08</v>
      </c>
      <c r="M397" s="29">
        <v>1226000</v>
      </c>
      <c r="N397" s="29">
        <f t="shared" si="189"/>
        <v>1288526</v>
      </c>
      <c r="O397" s="29"/>
      <c r="P397" s="29"/>
      <c r="Q397" s="29">
        <v>1587906.25</v>
      </c>
      <c r="R397" s="98">
        <v>1623606.25</v>
      </c>
      <c r="S397" s="98">
        <v>1623606.25</v>
      </c>
      <c r="T397" s="47">
        <f t="shared" si="181"/>
        <v>1587906.25</v>
      </c>
      <c r="U397" s="47">
        <f t="shared" si="182"/>
        <v>1482871.3659999999</v>
      </c>
      <c r="V397" s="47">
        <f t="shared" si="183"/>
        <v>177017.12804668365</v>
      </c>
      <c r="W397" s="12">
        <f t="shared" si="184"/>
        <v>0.11937456754875639</v>
      </c>
      <c r="X397" s="30">
        <f t="shared" si="178"/>
        <v>1246110.924369748</v>
      </c>
      <c r="Y397" s="30">
        <f t="shared" si="185"/>
        <v>236761.07563025213</v>
      </c>
      <c r="Z397" s="51">
        <f t="shared" si="186"/>
        <v>1482872</v>
      </c>
      <c r="AA397" s="14" t="s">
        <v>297</v>
      </c>
    </row>
    <row r="398" spans="3:27" ht="31.5">
      <c r="C398" s="82">
        <f t="shared" si="187"/>
        <v>382</v>
      </c>
      <c r="D398" s="83" t="s">
        <v>70</v>
      </c>
      <c r="E398" s="83" t="s">
        <v>7</v>
      </c>
      <c r="F398" s="84">
        <v>1</v>
      </c>
      <c r="G398" s="29">
        <v>2261000</v>
      </c>
      <c r="H398" s="29">
        <f t="shared" ref="H398:H399" si="190">+(G398*5.1%)+G398</f>
        <v>2376311</v>
      </c>
      <c r="I398" s="29">
        <v>2201500</v>
      </c>
      <c r="J398" s="29">
        <f t="shared" ref="J398:J399" si="191">+(I398*5.1%)+I398</f>
        <v>2313776.5</v>
      </c>
      <c r="K398" s="29"/>
      <c r="L398" s="29"/>
      <c r="M398" s="29"/>
      <c r="N398" s="29"/>
      <c r="O398" s="29"/>
      <c r="P398" s="29"/>
      <c r="Q398" s="29">
        <v>2887535</v>
      </c>
      <c r="R398" s="98">
        <v>2923235</v>
      </c>
      <c r="S398" s="98">
        <v>2923235</v>
      </c>
      <c r="T398" s="47">
        <f t="shared" si="181"/>
        <v>2887535</v>
      </c>
      <c r="U398" s="47">
        <f t="shared" si="182"/>
        <v>2684818.5</v>
      </c>
      <c r="V398" s="47">
        <f t="shared" si="183"/>
        <v>311298.84260827251</v>
      </c>
      <c r="W398" s="12">
        <f t="shared" si="184"/>
        <v>0.1159478164383449</v>
      </c>
      <c r="X398" s="30">
        <f t="shared" si="178"/>
        <v>2256150.4201680673</v>
      </c>
      <c r="Y398" s="30">
        <f t="shared" si="185"/>
        <v>428668.57983193279</v>
      </c>
      <c r="Z398" s="51">
        <f t="shared" si="186"/>
        <v>2684819</v>
      </c>
      <c r="AA398" s="14" t="s">
        <v>297</v>
      </c>
    </row>
    <row r="399" spans="3:27" ht="31.5">
      <c r="C399" s="82">
        <f t="shared" si="187"/>
        <v>383</v>
      </c>
      <c r="D399" s="83" t="s">
        <v>71</v>
      </c>
      <c r="E399" s="83" t="s">
        <v>7</v>
      </c>
      <c r="F399" s="84">
        <v>1</v>
      </c>
      <c r="G399" s="29">
        <v>226100</v>
      </c>
      <c r="H399" s="29">
        <f t="shared" si="190"/>
        <v>237631.1</v>
      </c>
      <c r="I399" s="29">
        <v>238000</v>
      </c>
      <c r="J399" s="29">
        <f t="shared" si="191"/>
        <v>250138</v>
      </c>
      <c r="K399" s="29"/>
      <c r="L399" s="29"/>
      <c r="M399" s="29"/>
      <c r="N399" s="29"/>
      <c r="O399" s="29"/>
      <c r="P399" s="29"/>
      <c r="Q399" s="29">
        <v>300326.25</v>
      </c>
      <c r="R399" s="98">
        <v>347926.25</v>
      </c>
      <c r="S399" s="98">
        <v>347926.25</v>
      </c>
      <c r="T399" s="47">
        <f t="shared" si="181"/>
        <v>300326.25</v>
      </c>
      <c r="U399" s="47">
        <f t="shared" si="182"/>
        <v>296789.57</v>
      </c>
      <c r="V399" s="47">
        <f t="shared" si="183"/>
        <v>52245.865253800133</v>
      </c>
      <c r="W399" s="12">
        <f t="shared" si="184"/>
        <v>0.17603672950434252</v>
      </c>
      <c r="X399" s="30">
        <f t="shared" si="178"/>
        <v>252375.63025210085</v>
      </c>
      <c r="Y399" s="30">
        <f t="shared" si="185"/>
        <v>47951.36974789916</v>
      </c>
      <c r="Z399" s="51">
        <f t="shared" si="186"/>
        <v>300327</v>
      </c>
      <c r="AA399" s="14" t="s">
        <v>301</v>
      </c>
    </row>
    <row r="400" spans="3:27" ht="31.5">
      <c r="C400" s="82">
        <f t="shared" si="187"/>
        <v>384</v>
      </c>
      <c r="D400" s="83" t="s">
        <v>72</v>
      </c>
      <c r="E400" s="83" t="s">
        <v>7</v>
      </c>
      <c r="F400" s="84">
        <v>1</v>
      </c>
      <c r="G400" s="29"/>
      <c r="H400" s="29"/>
      <c r="I400" s="29"/>
      <c r="J400" s="29"/>
      <c r="K400" s="29">
        <v>64260</v>
      </c>
      <c r="L400" s="29">
        <f t="shared" si="188"/>
        <v>67537.259999999995</v>
      </c>
      <c r="M400" s="29">
        <v>60340</v>
      </c>
      <c r="N400" s="29">
        <f t="shared" si="189"/>
        <v>63417.34</v>
      </c>
      <c r="O400" s="29"/>
      <c r="P400" s="29"/>
      <c r="Q400" s="29">
        <v>80622.5</v>
      </c>
      <c r="R400" s="98"/>
      <c r="S400" s="98"/>
      <c r="T400" s="47">
        <f t="shared" si="181"/>
        <v>67537.259999999995</v>
      </c>
      <c r="U400" s="47">
        <f t="shared" si="182"/>
        <v>70525.7</v>
      </c>
      <c r="V400" s="47">
        <f t="shared" si="183"/>
        <v>8983.4549523889382</v>
      </c>
      <c r="W400" s="12">
        <f t="shared" si="184"/>
        <v>0.12737845852489146</v>
      </c>
      <c r="X400" s="30">
        <f t="shared" si="178"/>
        <v>59265.546218487398</v>
      </c>
      <c r="Y400" s="30">
        <f t="shared" si="185"/>
        <v>11260.453781512606</v>
      </c>
      <c r="Z400" s="51">
        <f t="shared" si="186"/>
        <v>70526</v>
      </c>
      <c r="AA400" s="14" t="s">
        <v>297</v>
      </c>
    </row>
    <row r="401" spans="3:27" ht="31.5">
      <c r="C401" s="82">
        <f t="shared" si="187"/>
        <v>385</v>
      </c>
      <c r="D401" s="83" t="s">
        <v>73</v>
      </c>
      <c r="E401" s="83" t="s">
        <v>7</v>
      </c>
      <c r="F401" s="84">
        <v>1</v>
      </c>
      <c r="G401" s="29"/>
      <c r="H401" s="29"/>
      <c r="I401" s="29"/>
      <c r="J401" s="29"/>
      <c r="K401" s="29">
        <v>71400</v>
      </c>
      <c r="L401" s="29">
        <f t="shared" si="188"/>
        <v>75041.399999999994</v>
      </c>
      <c r="M401" s="29">
        <v>66000</v>
      </c>
      <c r="N401" s="29">
        <f t="shared" si="189"/>
        <v>69366</v>
      </c>
      <c r="O401" s="29"/>
      <c r="P401" s="29"/>
      <c r="Q401" s="29">
        <v>88952.5</v>
      </c>
      <c r="R401" s="98">
        <v>112752.5</v>
      </c>
      <c r="S401" s="98">
        <v>112752.5</v>
      </c>
      <c r="T401" s="47">
        <f t="shared" si="181"/>
        <v>88952.5</v>
      </c>
      <c r="U401" s="47">
        <f t="shared" si="182"/>
        <v>91772.98000000001</v>
      </c>
      <c r="V401" s="47">
        <f t="shared" si="183"/>
        <v>20434.371462734049</v>
      </c>
      <c r="W401" s="12">
        <f t="shared" si="184"/>
        <v>0.22266217641329775</v>
      </c>
      <c r="X401" s="30">
        <f t="shared" si="178"/>
        <v>74750.420168067227</v>
      </c>
      <c r="Y401" s="30">
        <f t="shared" si="185"/>
        <v>14202.579831932773</v>
      </c>
      <c r="Z401" s="51">
        <f t="shared" si="186"/>
        <v>88953</v>
      </c>
      <c r="AA401" s="14" t="s">
        <v>301</v>
      </c>
    </row>
    <row r="402" spans="3:27" ht="31.5">
      <c r="C402" s="82">
        <f t="shared" si="187"/>
        <v>386</v>
      </c>
      <c r="D402" s="83" t="s">
        <v>75</v>
      </c>
      <c r="E402" s="83" t="s">
        <v>7</v>
      </c>
      <c r="F402" s="84">
        <v>1</v>
      </c>
      <c r="G402" s="29"/>
      <c r="H402" s="29"/>
      <c r="I402" s="29"/>
      <c r="J402" s="29"/>
      <c r="K402" s="29">
        <v>1904000</v>
      </c>
      <c r="L402" s="29">
        <f t="shared" si="188"/>
        <v>2001104</v>
      </c>
      <c r="M402" s="29">
        <v>1898000</v>
      </c>
      <c r="N402" s="29">
        <f t="shared" si="189"/>
        <v>1994798</v>
      </c>
      <c r="O402" s="29"/>
      <c r="P402" s="29"/>
      <c r="Q402" s="29">
        <v>2460176.25</v>
      </c>
      <c r="R402" s="98">
        <v>2519676.25</v>
      </c>
      <c r="S402" s="98">
        <v>2519676.25</v>
      </c>
      <c r="T402" s="47">
        <f t="shared" si="181"/>
        <v>2460176.25</v>
      </c>
      <c r="U402" s="47">
        <f t="shared" si="182"/>
        <v>2299086.15</v>
      </c>
      <c r="V402" s="47">
        <f t="shared" si="183"/>
        <v>275977.64615230804</v>
      </c>
      <c r="W402" s="12">
        <f t="shared" si="184"/>
        <v>0.12003797515474053</v>
      </c>
      <c r="X402" s="30">
        <f t="shared" si="178"/>
        <v>1932005.8823529412</v>
      </c>
      <c r="Y402" s="30">
        <f t="shared" si="185"/>
        <v>367081.11764705885</v>
      </c>
      <c r="Z402" s="51">
        <f t="shared" si="186"/>
        <v>2299087</v>
      </c>
      <c r="AA402" s="14" t="s">
        <v>297</v>
      </c>
    </row>
    <row r="403" spans="3:27" ht="31.5">
      <c r="C403" s="82">
        <f t="shared" si="187"/>
        <v>387</v>
      </c>
      <c r="D403" s="83" t="s">
        <v>76</v>
      </c>
      <c r="E403" s="83" t="s">
        <v>7</v>
      </c>
      <c r="F403" s="84">
        <v>1</v>
      </c>
      <c r="G403" s="29"/>
      <c r="H403" s="29"/>
      <c r="I403" s="29"/>
      <c r="J403" s="29"/>
      <c r="K403" s="29">
        <v>202300</v>
      </c>
      <c r="L403" s="29">
        <f t="shared" si="188"/>
        <v>212617.3</v>
      </c>
      <c r="M403" s="29">
        <v>199000</v>
      </c>
      <c r="N403" s="29">
        <f t="shared" si="189"/>
        <v>209149</v>
      </c>
      <c r="O403" s="29"/>
      <c r="P403" s="29"/>
      <c r="Q403" s="29">
        <v>259717.5</v>
      </c>
      <c r="R403" s="98">
        <v>319217.5</v>
      </c>
      <c r="S403" s="98">
        <v>319217.5</v>
      </c>
      <c r="T403" s="47">
        <f t="shared" si="181"/>
        <v>259717.5</v>
      </c>
      <c r="U403" s="47">
        <f t="shared" si="182"/>
        <v>263983.76</v>
      </c>
      <c r="V403" s="47">
        <f t="shared" si="183"/>
        <v>54233.516298392293</v>
      </c>
      <c r="W403" s="12">
        <f t="shared" si="184"/>
        <v>0.20544262381289019</v>
      </c>
      <c r="X403" s="30">
        <f t="shared" si="178"/>
        <v>218250.42016806724</v>
      </c>
      <c r="Y403" s="30">
        <f t="shared" si="185"/>
        <v>41467.579831932773</v>
      </c>
      <c r="Z403" s="51">
        <f t="shared" si="186"/>
        <v>259718</v>
      </c>
      <c r="AA403" s="14" t="s">
        <v>301</v>
      </c>
    </row>
    <row r="404" spans="3:27" ht="31.5">
      <c r="C404" s="82">
        <f t="shared" si="187"/>
        <v>388</v>
      </c>
      <c r="D404" s="83" t="s">
        <v>77</v>
      </c>
      <c r="E404" s="83" t="s">
        <v>7</v>
      </c>
      <c r="F404" s="84">
        <v>1</v>
      </c>
      <c r="G404" s="29"/>
      <c r="H404" s="29"/>
      <c r="I404" s="29"/>
      <c r="J404" s="29"/>
      <c r="K404" s="29">
        <v>198730</v>
      </c>
      <c r="L404" s="29">
        <f t="shared" si="188"/>
        <v>208865.23</v>
      </c>
      <c r="M404" s="29">
        <v>192400</v>
      </c>
      <c r="N404" s="29">
        <f t="shared" si="189"/>
        <v>202212.4</v>
      </c>
      <c r="O404" s="29"/>
      <c r="P404" s="29"/>
      <c r="Q404" s="29">
        <v>253023.75</v>
      </c>
      <c r="R404" s="98">
        <v>288723.75</v>
      </c>
      <c r="S404" s="98">
        <v>288723.75</v>
      </c>
      <c r="T404" s="47">
        <f t="shared" si="181"/>
        <v>253023.75</v>
      </c>
      <c r="U404" s="47">
        <f t="shared" si="182"/>
        <v>248309.77599999998</v>
      </c>
      <c r="V404" s="47">
        <f t="shared" si="183"/>
        <v>41742.186164148014</v>
      </c>
      <c r="W404" s="12">
        <f t="shared" si="184"/>
        <v>0.16810528701917887</v>
      </c>
      <c r="X404" s="30">
        <f t="shared" si="178"/>
        <v>212625.21008403364</v>
      </c>
      <c r="Y404" s="30">
        <f t="shared" si="185"/>
        <v>40398.789915966394</v>
      </c>
      <c r="Z404" s="51">
        <f t="shared" si="186"/>
        <v>253024</v>
      </c>
      <c r="AA404" s="14" t="s">
        <v>301</v>
      </c>
    </row>
    <row r="405" spans="3:27" ht="31.5">
      <c r="C405" s="82">
        <f t="shared" si="187"/>
        <v>389</v>
      </c>
      <c r="D405" s="83" t="s">
        <v>78</v>
      </c>
      <c r="E405" s="83" t="s">
        <v>7</v>
      </c>
      <c r="F405" s="84">
        <v>1</v>
      </c>
      <c r="G405" s="29"/>
      <c r="H405" s="29"/>
      <c r="I405" s="29"/>
      <c r="J405" s="29"/>
      <c r="K405" s="29">
        <v>285600</v>
      </c>
      <c r="L405" s="29">
        <f t="shared" si="188"/>
        <v>300165.59999999998</v>
      </c>
      <c r="M405" s="29">
        <v>280900</v>
      </c>
      <c r="N405" s="29">
        <f t="shared" si="189"/>
        <v>295225.90000000002</v>
      </c>
      <c r="O405" s="29"/>
      <c r="P405" s="29"/>
      <c r="Q405" s="29">
        <v>366520</v>
      </c>
      <c r="R405" s="98">
        <v>402220</v>
      </c>
      <c r="S405" s="98">
        <v>402220</v>
      </c>
      <c r="T405" s="47">
        <f t="shared" si="181"/>
        <v>366520</v>
      </c>
      <c r="U405" s="47">
        <f t="shared" si="182"/>
        <v>353270.3</v>
      </c>
      <c r="V405" s="47">
        <f t="shared" si="183"/>
        <v>52813.261458936548</v>
      </c>
      <c r="W405" s="12">
        <f t="shared" si="184"/>
        <v>0.14949816460352469</v>
      </c>
      <c r="X405" s="30">
        <f t="shared" si="178"/>
        <v>296866.38655462186</v>
      </c>
      <c r="Y405" s="30">
        <f t="shared" si="185"/>
        <v>56404.613445378156</v>
      </c>
      <c r="Z405" s="51">
        <f t="shared" si="186"/>
        <v>353271</v>
      </c>
      <c r="AA405" s="14" t="s">
        <v>297</v>
      </c>
    </row>
    <row r="406" spans="3:27" ht="31.5">
      <c r="C406" s="82">
        <f t="shared" si="187"/>
        <v>390</v>
      </c>
      <c r="D406" s="83" t="s">
        <v>79</v>
      </c>
      <c r="E406" s="83" t="s">
        <v>7</v>
      </c>
      <c r="F406" s="84">
        <v>1</v>
      </c>
      <c r="G406" s="29"/>
      <c r="H406" s="29"/>
      <c r="I406" s="29"/>
      <c r="J406" s="29"/>
      <c r="K406" s="29">
        <v>2142000</v>
      </c>
      <c r="L406" s="29">
        <f t="shared" si="188"/>
        <v>2251242</v>
      </c>
      <c r="M406" s="29">
        <v>2137000</v>
      </c>
      <c r="N406" s="29">
        <f t="shared" si="189"/>
        <v>2245987</v>
      </c>
      <c r="O406" s="29"/>
      <c r="P406" s="29"/>
      <c r="Q406" s="29">
        <v>2768832.5</v>
      </c>
      <c r="R406" s="98">
        <v>2828332.5</v>
      </c>
      <c r="S406" s="98">
        <v>2828332.5</v>
      </c>
      <c r="T406" s="47">
        <f t="shared" si="181"/>
        <v>2768832.5</v>
      </c>
      <c r="U406" s="47">
        <f t="shared" si="182"/>
        <v>2584545.2999999998</v>
      </c>
      <c r="V406" s="47">
        <f t="shared" si="183"/>
        <v>307627.60853883903</v>
      </c>
      <c r="W406" s="12">
        <f t="shared" si="184"/>
        <v>0.11902581414952915</v>
      </c>
      <c r="X406" s="30">
        <f t="shared" si="178"/>
        <v>2171887.3949579834</v>
      </c>
      <c r="Y406" s="30">
        <f t="shared" si="185"/>
        <v>412658.60504201683</v>
      </c>
      <c r="Z406" s="51">
        <f t="shared" si="186"/>
        <v>2584546</v>
      </c>
      <c r="AA406" s="14" t="s">
        <v>297</v>
      </c>
    </row>
    <row r="407" spans="3:27" ht="31.5">
      <c r="C407" s="82">
        <f t="shared" si="187"/>
        <v>391</v>
      </c>
      <c r="D407" s="83" t="s">
        <v>80</v>
      </c>
      <c r="E407" s="83" t="s">
        <v>7</v>
      </c>
      <c r="F407" s="84">
        <v>1</v>
      </c>
      <c r="G407" s="29"/>
      <c r="H407" s="29"/>
      <c r="I407" s="29"/>
      <c r="J407" s="29"/>
      <c r="K407" s="29">
        <v>571200</v>
      </c>
      <c r="L407" s="29">
        <f t="shared" si="188"/>
        <v>600331.19999999995</v>
      </c>
      <c r="M407" s="29">
        <v>566890</v>
      </c>
      <c r="N407" s="29">
        <f t="shared" si="189"/>
        <v>595801.39</v>
      </c>
      <c r="O407" s="29"/>
      <c r="P407" s="29"/>
      <c r="Q407" s="29">
        <v>736461.25</v>
      </c>
      <c r="R407" s="98">
        <v>795961.25</v>
      </c>
      <c r="S407" s="98">
        <v>795961.25</v>
      </c>
      <c r="T407" s="47">
        <f t="shared" si="181"/>
        <v>736461.25</v>
      </c>
      <c r="U407" s="47">
        <f t="shared" si="182"/>
        <v>704903.26799999992</v>
      </c>
      <c r="V407" s="47">
        <f t="shared" si="183"/>
        <v>100520.58941910937</v>
      </c>
      <c r="W407" s="12">
        <f t="shared" si="184"/>
        <v>0.14260196254205673</v>
      </c>
      <c r="X407" s="30">
        <f t="shared" si="178"/>
        <v>592356.30252100842</v>
      </c>
      <c r="Y407" s="30">
        <f t="shared" si="185"/>
        <v>112547.6974789916</v>
      </c>
      <c r="Z407" s="51">
        <f t="shared" si="186"/>
        <v>704904</v>
      </c>
      <c r="AA407" s="14" t="s">
        <v>297</v>
      </c>
    </row>
    <row r="408" spans="3:27" ht="31.5">
      <c r="C408" s="82">
        <f t="shared" si="187"/>
        <v>392</v>
      </c>
      <c r="D408" s="83" t="s">
        <v>81</v>
      </c>
      <c r="E408" s="83" t="s">
        <v>7</v>
      </c>
      <c r="F408" s="84">
        <v>1</v>
      </c>
      <c r="G408" s="29"/>
      <c r="H408" s="29"/>
      <c r="I408" s="29"/>
      <c r="J408" s="29"/>
      <c r="K408" s="29">
        <v>2391900</v>
      </c>
      <c r="L408" s="29">
        <f t="shared" si="188"/>
        <v>2513886.9</v>
      </c>
      <c r="M408" s="29">
        <v>2389000</v>
      </c>
      <c r="N408" s="29">
        <f t="shared" si="189"/>
        <v>2510839</v>
      </c>
      <c r="O408" s="29"/>
      <c r="P408" s="29"/>
      <c r="Q408" s="29">
        <v>3093553.75</v>
      </c>
      <c r="R408" s="98">
        <v>3129253.75</v>
      </c>
      <c r="S408" s="98">
        <v>3129253.75</v>
      </c>
      <c r="T408" s="47">
        <f t="shared" si="181"/>
        <v>3093553.75</v>
      </c>
      <c r="U408" s="47">
        <f t="shared" si="182"/>
        <v>2875357.43</v>
      </c>
      <c r="V408" s="47">
        <f t="shared" si="183"/>
        <v>331689.21694440622</v>
      </c>
      <c r="W408" s="12">
        <f t="shared" si="184"/>
        <v>0.11535582097854394</v>
      </c>
      <c r="X408" s="30">
        <f t="shared" si="178"/>
        <v>2416267.2268907563</v>
      </c>
      <c r="Y408" s="30">
        <f t="shared" si="185"/>
        <v>459090.77310924372</v>
      </c>
      <c r="Z408" s="51">
        <f t="shared" si="186"/>
        <v>2875358</v>
      </c>
      <c r="AA408" s="14" t="s">
        <v>297</v>
      </c>
    </row>
    <row r="409" spans="3:27" ht="31.5">
      <c r="C409" s="82">
        <f t="shared" si="187"/>
        <v>393</v>
      </c>
      <c r="D409" s="83" t="s">
        <v>82</v>
      </c>
      <c r="E409" s="83" t="s">
        <v>7</v>
      </c>
      <c r="F409" s="84">
        <v>1</v>
      </c>
      <c r="G409" s="29"/>
      <c r="H409" s="29"/>
      <c r="I409" s="29"/>
      <c r="J409" s="29"/>
      <c r="K409" s="29">
        <v>11662000</v>
      </c>
      <c r="L409" s="29">
        <f t="shared" si="188"/>
        <v>12256762</v>
      </c>
      <c r="M409" s="29">
        <v>11656900</v>
      </c>
      <c r="N409" s="29">
        <f t="shared" si="189"/>
        <v>12251401.9</v>
      </c>
      <c r="O409" s="29"/>
      <c r="P409" s="29"/>
      <c r="Q409" s="29">
        <v>15088753.75</v>
      </c>
      <c r="R409" s="98">
        <v>15136353.75</v>
      </c>
      <c r="S409" s="98">
        <v>15136353.75</v>
      </c>
      <c r="T409" s="47">
        <f t="shared" si="181"/>
        <v>15088753.75</v>
      </c>
      <c r="U409" s="47">
        <f t="shared" si="182"/>
        <v>13973925.030000001</v>
      </c>
      <c r="V409" s="47">
        <f t="shared" si="183"/>
        <v>1570116.1531939518</v>
      </c>
      <c r="W409" s="12">
        <f t="shared" si="184"/>
        <v>0.11236042485007891</v>
      </c>
      <c r="X409" s="30">
        <f t="shared" si="178"/>
        <v>11742794.957983194</v>
      </c>
      <c r="Y409" s="30">
        <f t="shared" si="185"/>
        <v>2231131.042016807</v>
      </c>
      <c r="Z409" s="51">
        <f t="shared" si="186"/>
        <v>13973926</v>
      </c>
      <c r="AA409" s="14" t="s">
        <v>297</v>
      </c>
    </row>
    <row r="410" spans="3:27" ht="31.5">
      <c r="C410" s="82">
        <f t="shared" si="187"/>
        <v>394</v>
      </c>
      <c r="D410" s="91" t="s">
        <v>83</v>
      </c>
      <c r="E410" s="83" t="s">
        <v>7</v>
      </c>
      <c r="F410" s="84">
        <v>1</v>
      </c>
      <c r="G410" s="29"/>
      <c r="H410" s="29"/>
      <c r="I410" s="29"/>
      <c r="J410" s="29"/>
      <c r="K410" s="29">
        <v>7735000</v>
      </c>
      <c r="L410" s="29">
        <f t="shared" si="188"/>
        <v>8129485</v>
      </c>
      <c r="M410" s="29">
        <v>7730900</v>
      </c>
      <c r="N410" s="29">
        <f t="shared" si="189"/>
        <v>8125175.9000000004</v>
      </c>
      <c r="O410" s="29"/>
      <c r="P410" s="29"/>
      <c r="Q410" s="29">
        <v>10007453.75</v>
      </c>
      <c r="R410" s="98">
        <v>10066953.75</v>
      </c>
      <c r="S410" s="98">
        <v>10066953.75</v>
      </c>
      <c r="T410" s="47">
        <f t="shared" si="181"/>
        <v>10007453.75</v>
      </c>
      <c r="U410" s="47">
        <f t="shared" si="182"/>
        <v>9279204.4299999997</v>
      </c>
      <c r="V410" s="47">
        <f t="shared" si="183"/>
        <v>1051793.9045001729</v>
      </c>
      <c r="W410" s="12">
        <f t="shared" si="184"/>
        <v>0.11334957780428737</v>
      </c>
      <c r="X410" s="30">
        <f t="shared" si="178"/>
        <v>7797651.260504202</v>
      </c>
      <c r="Y410" s="30">
        <f t="shared" si="185"/>
        <v>1481553.7394957985</v>
      </c>
      <c r="Z410" s="51">
        <f t="shared" si="186"/>
        <v>9279205</v>
      </c>
      <c r="AA410" s="14" t="s">
        <v>297</v>
      </c>
    </row>
    <row r="411" spans="3:27" ht="31.5">
      <c r="C411" s="82">
        <f t="shared" si="187"/>
        <v>395</v>
      </c>
      <c r="D411" s="83" t="s">
        <v>84</v>
      </c>
      <c r="E411" s="83" t="s">
        <v>7</v>
      </c>
      <c r="F411" s="84">
        <v>1</v>
      </c>
      <c r="G411" s="29"/>
      <c r="H411" s="29"/>
      <c r="I411" s="29"/>
      <c r="J411" s="29"/>
      <c r="K411" s="29">
        <v>464100</v>
      </c>
      <c r="L411" s="29">
        <f t="shared" si="188"/>
        <v>487769.1</v>
      </c>
      <c r="M411" s="29">
        <v>460900</v>
      </c>
      <c r="N411" s="29">
        <f t="shared" si="189"/>
        <v>484405.9</v>
      </c>
      <c r="O411" s="29"/>
      <c r="P411" s="29"/>
      <c r="Q411" s="29">
        <v>598570</v>
      </c>
      <c r="R411" s="98">
        <v>634270</v>
      </c>
      <c r="S411" s="98">
        <v>634270</v>
      </c>
      <c r="T411" s="47">
        <f t="shared" si="181"/>
        <v>598570</v>
      </c>
      <c r="U411" s="47">
        <f t="shared" si="182"/>
        <v>567857</v>
      </c>
      <c r="V411" s="47">
        <f t="shared" si="183"/>
        <v>76063.820776733468</v>
      </c>
      <c r="W411" s="12">
        <f t="shared" si="184"/>
        <v>0.13394890047447416</v>
      </c>
      <c r="X411" s="30">
        <f t="shared" si="178"/>
        <v>477190.75630252104</v>
      </c>
      <c r="Y411" s="30">
        <f t="shared" si="185"/>
        <v>90666.243697479003</v>
      </c>
      <c r="Z411" s="51">
        <f t="shared" si="186"/>
        <v>567857</v>
      </c>
      <c r="AA411" s="14" t="s">
        <v>297</v>
      </c>
    </row>
    <row r="412" spans="3:27" ht="31.5">
      <c r="C412" s="82">
        <f t="shared" si="187"/>
        <v>396</v>
      </c>
      <c r="D412" s="83" t="s">
        <v>85</v>
      </c>
      <c r="E412" s="83" t="s">
        <v>7</v>
      </c>
      <c r="F412" s="84">
        <v>1</v>
      </c>
      <c r="G412" s="29"/>
      <c r="H412" s="29"/>
      <c r="I412" s="29"/>
      <c r="J412" s="29"/>
      <c r="K412" s="29">
        <v>2391900</v>
      </c>
      <c r="L412" s="29">
        <f t="shared" si="188"/>
        <v>2513886.9</v>
      </c>
      <c r="M412" s="29">
        <v>2389000</v>
      </c>
      <c r="N412" s="29">
        <f t="shared" si="189"/>
        <v>2510839</v>
      </c>
      <c r="O412" s="29"/>
      <c r="P412" s="29"/>
      <c r="Q412" s="29">
        <v>3093553.75</v>
      </c>
      <c r="R412" s="98">
        <v>3141153.75</v>
      </c>
      <c r="S412" s="98">
        <v>3141153.75</v>
      </c>
      <c r="T412" s="47">
        <f t="shared" si="181"/>
        <v>3093553.75</v>
      </c>
      <c r="U412" s="47">
        <f t="shared" si="182"/>
        <v>2880117.43</v>
      </c>
      <c r="V412" s="47">
        <f t="shared" si="183"/>
        <v>336276.05600933492</v>
      </c>
      <c r="W412" s="12">
        <f t="shared" si="184"/>
        <v>0.11675775873115524</v>
      </c>
      <c r="X412" s="30">
        <f t="shared" si="178"/>
        <v>2420267.2268907563</v>
      </c>
      <c r="Y412" s="30">
        <f t="shared" si="185"/>
        <v>459850.77310924372</v>
      </c>
      <c r="Z412" s="51">
        <f t="shared" si="186"/>
        <v>2880118</v>
      </c>
      <c r="AA412" s="14" t="s">
        <v>297</v>
      </c>
    </row>
    <row r="413" spans="3:27" ht="31.5">
      <c r="C413" s="82">
        <f t="shared" si="187"/>
        <v>397</v>
      </c>
      <c r="D413" s="83" t="s">
        <v>86</v>
      </c>
      <c r="E413" s="83" t="s">
        <v>7</v>
      </c>
      <c r="F413" s="84">
        <v>1</v>
      </c>
      <c r="G413" s="29"/>
      <c r="H413" s="29"/>
      <c r="I413" s="29"/>
      <c r="J413" s="29"/>
      <c r="K413" s="29">
        <v>761600</v>
      </c>
      <c r="L413" s="29">
        <f t="shared" si="188"/>
        <v>800441.6</v>
      </c>
      <c r="M413" s="29">
        <v>756900</v>
      </c>
      <c r="N413" s="29">
        <f t="shared" si="189"/>
        <v>795501.9</v>
      </c>
      <c r="O413" s="29"/>
      <c r="P413" s="29"/>
      <c r="Q413" s="29">
        <v>982493.75</v>
      </c>
      <c r="R413" s="98">
        <v>1018193.75</v>
      </c>
      <c r="S413" s="98">
        <v>1018193.75</v>
      </c>
      <c r="T413" s="47">
        <f t="shared" si="181"/>
        <v>982493.75</v>
      </c>
      <c r="U413" s="47">
        <f t="shared" si="182"/>
        <v>922964.95</v>
      </c>
      <c r="V413" s="47">
        <f t="shared" si="183"/>
        <v>115042.9562585697</v>
      </c>
      <c r="W413" s="12">
        <f t="shared" si="184"/>
        <v>0.12464498923666571</v>
      </c>
      <c r="X413" s="30">
        <f t="shared" si="178"/>
        <v>775600.84033613454</v>
      </c>
      <c r="Y413" s="30">
        <f t="shared" si="185"/>
        <v>147364.15966386558</v>
      </c>
      <c r="Z413" s="51">
        <f t="shared" si="186"/>
        <v>922965</v>
      </c>
      <c r="AA413" s="14" t="s">
        <v>297</v>
      </c>
    </row>
    <row r="414" spans="3:27" ht="31.5">
      <c r="C414" s="82">
        <f t="shared" si="187"/>
        <v>398</v>
      </c>
      <c r="D414" s="83" t="s">
        <v>87</v>
      </c>
      <c r="E414" s="83" t="s">
        <v>7</v>
      </c>
      <c r="F414" s="84">
        <v>1</v>
      </c>
      <c r="G414" s="29"/>
      <c r="H414" s="29"/>
      <c r="I414" s="29"/>
      <c r="J414" s="29"/>
      <c r="K414" s="29">
        <v>618800</v>
      </c>
      <c r="L414" s="29">
        <f t="shared" si="188"/>
        <v>650358.80000000005</v>
      </c>
      <c r="M414" s="29">
        <v>615400</v>
      </c>
      <c r="N414" s="29">
        <f t="shared" si="189"/>
        <v>646785.4</v>
      </c>
      <c r="O414" s="29"/>
      <c r="P414" s="29"/>
      <c r="Q414" s="29">
        <v>798638.75</v>
      </c>
      <c r="R414" s="98">
        <v>846238.75</v>
      </c>
      <c r="S414" s="98">
        <v>846238.75</v>
      </c>
      <c r="T414" s="47">
        <f t="shared" si="181"/>
        <v>798638.75</v>
      </c>
      <c r="U414" s="47">
        <f t="shared" si="182"/>
        <v>757652.09000000008</v>
      </c>
      <c r="V414" s="47">
        <f t="shared" si="183"/>
        <v>101462.27376277202</v>
      </c>
      <c r="W414" s="12">
        <f t="shared" si="184"/>
        <v>0.13391670808005296</v>
      </c>
      <c r="X414" s="30">
        <f t="shared" si="178"/>
        <v>636683.19327731093</v>
      </c>
      <c r="Y414" s="30">
        <f t="shared" si="185"/>
        <v>120969.80672268907</v>
      </c>
      <c r="Z414" s="51">
        <f t="shared" si="186"/>
        <v>757653</v>
      </c>
      <c r="AA414" s="14" t="s">
        <v>297</v>
      </c>
    </row>
    <row r="415" spans="3:27" ht="31.5">
      <c r="C415" s="82">
        <f t="shared" si="187"/>
        <v>399</v>
      </c>
      <c r="D415" s="83" t="s">
        <v>88</v>
      </c>
      <c r="E415" s="83" t="s">
        <v>7</v>
      </c>
      <c r="F415" s="84">
        <v>1</v>
      </c>
      <c r="G415" s="29"/>
      <c r="H415" s="29"/>
      <c r="I415" s="29"/>
      <c r="J415" s="29"/>
      <c r="K415" s="29">
        <v>1142400</v>
      </c>
      <c r="L415" s="29">
        <f t="shared" si="188"/>
        <v>1200662.3999999999</v>
      </c>
      <c r="M415" s="29">
        <v>1138900</v>
      </c>
      <c r="N415" s="29">
        <f t="shared" si="189"/>
        <v>1196983.8999999999</v>
      </c>
      <c r="O415" s="29"/>
      <c r="P415" s="29"/>
      <c r="Q415" s="29">
        <v>1476195</v>
      </c>
      <c r="R415" s="98">
        <v>1523795</v>
      </c>
      <c r="S415" s="98">
        <v>1523795</v>
      </c>
      <c r="T415" s="47">
        <f t="shared" si="181"/>
        <v>1476195</v>
      </c>
      <c r="U415" s="47">
        <f t="shared" si="182"/>
        <v>1384286.26</v>
      </c>
      <c r="V415" s="47">
        <f t="shared" si="183"/>
        <v>170420.42834122854</v>
      </c>
      <c r="W415" s="12">
        <f t="shared" si="184"/>
        <v>0.12311068401504509</v>
      </c>
      <c r="X415" s="30">
        <f t="shared" si="178"/>
        <v>1163266.3865546219</v>
      </c>
      <c r="Y415" s="30">
        <f t="shared" si="185"/>
        <v>221020.61344537814</v>
      </c>
      <c r="Z415" s="51">
        <f t="shared" si="186"/>
        <v>1384287</v>
      </c>
      <c r="AA415" s="14" t="s">
        <v>297</v>
      </c>
    </row>
    <row r="416" spans="3:27" ht="31.5">
      <c r="C416" s="82">
        <f t="shared" si="187"/>
        <v>400</v>
      </c>
      <c r="D416" s="83" t="s">
        <v>89</v>
      </c>
      <c r="E416" s="83" t="s">
        <v>7</v>
      </c>
      <c r="F416" s="84">
        <v>1</v>
      </c>
      <c r="G416" s="29"/>
      <c r="H416" s="29"/>
      <c r="I416" s="29"/>
      <c r="J416" s="29"/>
      <c r="K416" s="29">
        <v>1201900</v>
      </c>
      <c r="L416" s="29">
        <f t="shared" si="188"/>
        <v>1263196.8999999999</v>
      </c>
      <c r="M416" s="29">
        <v>1199800</v>
      </c>
      <c r="N416" s="29">
        <f t="shared" si="189"/>
        <v>1260989.8</v>
      </c>
      <c r="O416" s="29"/>
      <c r="P416" s="29"/>
      <c r="Q416" s="29">
        <v>1553991.25</v>
      </c>
      <c r="R416" s="98">
        <v>1601591.25</v>
      </c>
      <c r="S416" s="98">
        <v>1601591.25</v>
      </c>
      <c r="T416" s="47">
        <f t="shared" si="181"/>
        <v>1553991.25</v>
      </c>
      <c r="U416" s="47">
        <f t="shared" si="182"/>
        <v>1456272.09</v>
      </c>
      <c r="V416" s="47">
        <f t="shared" si="183"/>
        <v>178323.82940769446</v>
      </c>
      <c r="W416" s="12">
        <f t="shared" si="184"/>
        <v>0.12245227429147149</v>
      </c>
      <c r="X416" s="30">
        <f t="shared" si="178"/>
        <v>1223758.8235294118</v>
      </c>
      <c r="Y416" s="30">
        <f t="shared" si="185"/>
        <v>232514.17647058825</v>
      </c>
      <c r="Z416" s="51">
        <f t="shared" si="186"/>
        <v>1456273</v>
      </c>
      <c r="AA416" s="14" t="s">
        <v>297</v>
      </c>
    </row>
    <row r="417" spans="3:27" ht="31.5">
      <c r="C417" s="82">
        <f t="shared" si="187"/>
        <v>401</v>
      </c>
      <c r="D417" s="83" t="s">
        <v>90</v>
      </c>
      <c r="E417" s="83" t="s">
        <v>7</v>
      </c>
      <c r="F417" s="84">
        <v>1</v>
      </c>
      <c r="G417" s="29"/>
      <c r="H417" s="29"/>
      <c r="I417" s="29"/>
      <c r="J417" s="29"/>
      <c r="K417" s="29">
        <v>1915900</v>
      </c>
      <c r="L417" s="29">
        <f t="shared" si="188"/>
        <v>2013610.9</v>
      </c>
      <c r="M417" s="29">
        <v>1910800</v>
      </c>
      <c r="N417" s="29">
        <f t="shared" si="189"/>
        <v>2008250.8</v>
      </c>
      <c r="O417" s="29"/>
      <c r="P417" s="29"/>
      <c r="Q417" s="29">
        <v>2476092.5</v>
      </c>
      <c r="R417" s="98">
        <v>2511792.5</v>
      </c>
      <c r="S417" s="98">
        <v>2511792.5</v>
      </c>
      <c r="T417" s="47">
        <f t="shared" si="181"/>
        <v>2476092.5</v>
      </c>
      <c r="U417" s="47">
        <f t="shared" si="182"/>
        <v>2304307.84</v>
      </c>
      <c r="V417" s="47">
        <f t="shared" si="183"/>
        <v>268218.29707389232</v>
      </c>
      <c r="W417" s="12">
        <f t="shared" si="184"/>
        <v>0.11639863928679439</v>
      </c>
      <c r="X417" s="30">
        <f t="shared" ref="X417:X434" si="192">Z417/1.19</f>
        <v>1936393.2773109244</v>
      </c>
      <c r="Y417" s="30">
        <f t="shared" si="185"/>
        <v>367914.72268907563</v>
      </c>
      <c r="Z417" s="51">
        <f t="shared" si="186"/>
        <v>2304308</v>
      </c>
      <c r="AA417" s="14" t="s">
        <v>297</v>
      </c>
    </row>
    <row r="418" spans="3:27" ht="31.5">
      <c r="C418" s="82">
        <f t="shared" si="187"/>
        <v>402</v>
      </c>
      <c r="D418" s="83" t="s">
        <v>91</v>
      </c>
      <c r="E418" s="83" t="s">
        <v>7</v>
      </c>
      <c r="F418" s="84">
        <v>1</v>
      </c>
      <c r="G418" s="29"/>
      <c r="H418" s="29"/>
      <c r="I418" s="29"/>
      <c r="J418" s="29"/>
      <c r="K418" s="29">
        <v>737800</v>
      </c>
      <c r="L418" s="29">
        <f t="shared" si="188"/>
        <v>775427.8</v>
      </c>
      <c r="M418" s="29">
        <v>733900</v>
      </c>
      <c r="N418" s="29">
        <f t="shared" si="189"/>
        <v>771328.9</v>
      </c>
      <c r="O418" s="29"/>
      <c r="P418" s="29"/>
      <c r="Q418" s="29">
        <v>952297.5</v>
      </c>
      <c r="R418" s="98">
        <v>976097.5</v>
      </c>
      <c r="S418" s="98">
        <v>976097.5</v>
      </c>
      <c r="T418" s="47">
        <f t="shared" si="181"/>
        <v>952297.5</v>
      </c>
      <c r="U418" s="47">
        <f t="shared" si="182"/>
        <v>890249.84000000008</v>
      </c>
      <c r="V418" s="47">
        <f t="shared" si="183"/>
        <v>107139.91367211424</v>
      </c>
      <c r="W418" s="12">
        <f t="shared" si="184"/>
        <v>0.1203481414521953</v>
      </c>
      <c r="X418" s="30">
        <f t="shared" si="192"/>
        <v>748109.24369747902</v>
      </c>
      <c r="Y418" s="30">
        <f t="shared" si="185"/>
        <v>142140.75630252101</v>
      </c>
      <c r="Z418" s="51">
        <f t="shared" si="186"/>
        <v>890250</v>
      </c>
      <c r="AA418" s="14" t="s">
        <v>297</v>
      </c>
    </row>
    <row r="419" spans="3:27" ht="31.5">
      <c r="C419" s="82">
        <f t="shared" si="187"/>
        <v>403</v>
      </c>
      <c r="D419" s="83" t="s">
        <v>92</v>
      </c>
      <c r="E419" s="83" t="s">
        <v>7</v>
      </c>
      <c r="F419" s="84">
        <v>1</v>
      </c>
      <c r="G419" s="29"/>
      <c r="H419" s="29"/>
      <c r="I419" s="29"/>
      <c r="J419" s="29"/>
      <c r="K419" s="29">
        <v>618800</v>
      </c>
      <c r="L419" s="29">
        <f t="shared" si="188"/>
        <v>650358.80000000005</v>
      </c>
      <c r="M419" s="29">
        <v>615900</v>
      </c>
      <c r="N419" s="29">
        <f t="shared" si="189"/>
        <v>647310.9</v>
      </c>
      <c r="O419" s="29"/>
      <c r="P419" s="29"/>
      <c r="Q419" s="29">
        <v>798936.25</v>
      </c>
      <c r="R419" s="98">
        <v>858436.25</v>
      </c>
      <c r="S419" s="98">
        <v>858436.25</v>
      </c>
      <c r="T419" s="47">
        <f t="shared" si="181"/>
        <v>798936.25</v>
      </c>
      <c r="U419" s="47">
        <f t="shared" si="182"/>
        <v>762695.69000000006</v>
      </c>
      <c r="V419" s="47">
        <f t="shared" si="183"/>
        <v>106746.32835085786</v>
      </c>
      <c r="W419" s="12">
        <f t="shared" si="184"/>
        <v>0.13995926520950688</v>
      </c>
      <c r="X419" s="30">
        <f t="shared" si="192"/>
        <v>640921.00840336143</v>
      </c>
      <c r="Y419" s="30">
        <f t="shared" si="185"/>
        <v>121774.99159663868</v>
      </c>
      <c r="Z419" s="51">
        <f t="shared" si="186"/>
        <v>762696</v>
      </c>
      <c r="AA419" s="14" t="s">
        <v>297</v>
      </c>
    </row>
    <row r="420" spans="3:27" ht="31.5">
      <c r="C420" s="82">
        <f t="shared" si="187"/>
        <v>404</v>
      </c>
      <c r="D420" s="83" t="s">
        <v>93</v>
      </c>
      <c r="E420" s="83" t="s">
        <v>7</v>
      </c>
      <c r="F420" s="84">
        <v>1</v>
      </c>
      <c r="G420" s="29"/>
      <c r="H420" s="29"/>
      <c r="I420" s="29"/>
      <c r="J420" s="29"/>
      <c r="K420" s="29">
        <v>1190000</v>
      </c>
      <c r="L420" s="29">
        <f t="shared" si="188"/>
        <v>1250690</v>
      </c>
      <c r="M420" s="29">
        <v>1186000</v>
      </c>
      <c r="N420" s="29">
        <f t="shared" si="189"/>
        <v>1246486</v>
      </c>
      <c r="O420" s="29"/>
      <c r="P420" s="29"/>
      <c r="Q420" s="29">
        <v>1537480</v>
      </c>
      <c r="R420" s="98">
        <v>1561280</v>
      </c>
      <c r="S420" s="98">
        <v>1561280</v>
      </c>
      <c r="T420" s="47">
        <f t="shared" si="181"/>
        <v>1537480</v>
      </c>
      <c r="U420" s="47">
        <f t="shared" si="182"/>
        <v>1431443.2</v>
      </c>
      <c r="V420" s="47">
        <f t="shared" si="183"/>
        <v>167212.34805240968</v>
      </c>
      <c r="W420" s="12">
        <f t="shared" si="184"/>
        <v>0.11681381982352473</v>
      </c>
      <c r="X420" s="30">
        <f t="shared" si="192"/>
        <v>1202894.1176470588</v>
      </c>
      <c r="Y420" s="30">
        <f t="shared" si="185"/>
        <v>228549.88235294117</v>
      </c>
      <c r="Z420" s="51">
        <f t="shared" si="186"/>
        <v>1431444</v>
      </c>
      <c r="AA420" s="14" t="s">
        <v>297</v>
      </c>
    </row>
    <row r="421" spans="3:27" ht="31.5">
      <c r="C421" s="82">
        <f t="shared" si="187"/>
        <v>405</v>
      </c>
      <c r="D421" s="83" t="s">
        <v>94</v>
      </c>
      <c r="E421" s="83" t="s">
        <v>7</v>
      </c>
      <c r="F421" s="84">
        <v>1</v>
      </c>
      <c r="G421" s="29"/>
      <c r="H421" s="29"/>
      <c r="I421" s="29"/>
      <c r="J421" s="29"/>
      <c r="K421" s="29">
        <v>1904000</v>
      </c>
      <c r="L421" s="29">
        <f t="shared" si="188"/>
        <v>2001104</v>
      </c>
      <c r="M421" s="29">
        <v>1898000</v>
      </c>
      <c r="N421" s="29">
        <f t="shared" si="189"/>
        <v>1994798</v>
      </c>
      <c r="O421" s="29"/>
      <c r="P421" s="29"/>
      <c r="Q421" s="29">
        <v>2460176.25</v>
      </c>
      <c r="R421" s="98">
        <v>2507776.25</v>
      </c>
      <c r="S421" s="98">
        <v>2507776.25</v>
      </c>
      <c r="T421" s="47">
        <f t="shared" si="181"/>
        <v>2460176.25</v>
      </c>
      <c r="U421" s="47">
        <f t="shared" si="182"/>
        <v>2294326.15</v>
      </c>
      <c r="V421" s="47">
        <f t="shared" si="183"/>
        <v>271258.40445185942</v>
      </c>
      <c r="W421" s="12">
        <f t="shared" si="184"/>
        <v>0.11823009751767831</v>
      </c>
      <c r="X421" s="30">
        <f t="shared" si="192"/>
        <v>1928005.8823529412</v>
      </c>
      <c r="Y421" s="30">
        <f t="shared" si="185"/>
        <v>366321.11764705885</v>
      </c>
      <c r="Z421" s="51">
        <f t="shared" si="186"/>
        <v>2294327</v>
      </c>
      <c r="AA421" s="14" t="s">
        <v>297</v>
      </c>
    </row>
    <row r="422" spans="3:27" ht="31.5">
      <c r="C422" s="82">
        <f t="shared" si="187"/>
        <v>406</v>
      </c>
      <c r="D422" s="83" t="s">
        <v>95</v>
      </c>
      <c r="E422" s="83" t="s">
        <v>7</v>
      </c>
      <c r="F422" s="84">
        <v>1</v>
      </c>
      <c r="G422" s="29"/>
      <c r="H422" s="29"/>
      <c r="I422" s="29"/>
      <c r="J422" s="29"/>
      <c r="K422" s="29">
        <v>773500</v>
      </c>
      <c r="L422" s="29">
        <f t="shared" si="188"/>
        <v>812948.5</v>
      </c>
      <c r="M422" s="29">
        <v>768900</v>
      </c>
      <c r="N422" s="29">
        <f t="shared" si="189"/>
        <v>808113.9</v>
      </c>
      <c r="O422" s="29"/>
      <c r="P422" s="29"/>
      <c r="Q422" s="29">
        <v>997963.75</v>
      </c>
      <c r="R422" s="98">
        <v>1021763.75</v>
      </c>
      <c r="S422" s="98">
        <v>1021763.75</v>
      </c>
      <c r="T422" s="47">
        <f t="shared" si="181"/>
        <v>997963.75</v>
      </c>
      <c r="U422" s="47">
        <f t="shared" si="182"/>
        <v>932510.7300000001</v>
      </c>
      <c r="V422" s="47">
        <f t="shared" si="183"/>
        <v>111787.74434389311</v>
      </c>
      <c r="W422" s="12">
        <f t="shared" si="184"/>
        <v>0.11987823919612496</v>
      </c>
      <c r="X422" s="30">
        <f t="shared" si="192"/>
        <v>783622.68907563027</v>
      </c>
      <c r="Y422" s="30">
        <f t="shared" si="185"/>
        <v>148888.31092436975</v>
      </c>
      <c r="Z422" s="51">
        <f t="shared" si="186"/>
        <v>932511</v>
      </c>
      <c r="AA422" s="14" t="s">
        <v>297</v>
      </c>
    </row>
    <row r="423" spans="3:27" ht="31.5">
      <c r="C423" s="82">
        <f t="shared" si="187"/>
        <v>407</v>
      </c>
      <c r="D423" s="83" t="s">
        <v>123</v>
      </c>
      <c r="E423" s="83" t="s">
        <v>7</v>
      </c>
      <c r="F423" s="84">
        <v>1</v>
      </c>
      <c r="G423" s="29"/>
      <c r="H423" s="29"/>
      <c r="I423" s="29"/>
      <c r="J423" s="29"/>
      <c r="K423" s="29">
        <v>928200</v>
      </c>
      <c r="L423" s="29">
        <f t="shared" si="188"/>
        <v>975538.2</v>
      </c>
      <c r="M423" s="29">
        <v>923400</v>
      </c>
      <c r="N423" s="29">
        <f t="shared" si="189"/>
        <v>970493.4</v>
      </c>
      <c r="O423" s="29"/>
      <c r="P423" s="29"/>
      <c r="Q423" s="29">
        <v>1198032.5</v>
      </c>
      <c r="R423" s="98">
        <v>1233732.5</v>
      </c>
      <c r="S423" s="98">
        <v>1233732.5</v>
      </c>
      <c r="T423" s="47">
        <f t="shared" si="181"/>
        <v>1198032.5</v>
      </c>
      <c r="U423" s="47">
        <f t="shared" si="182"/>
        <v>1122305.8199999998</v>
      </c>
      <c r="V423" s="47">
        <f t="shared" si="183"/>
        <v>137071.22714321601</v>
      </c>
      <c r="W423" s="12">
        <f t="shared" si="184"/>
        <v>0.12213357954716481</v>
      </c>
      <c r="X423" s="30">
        <f t="shared" si="192"/>
        <v>943114.2857142858</v>
      </c>
      <c r="Y423" s="30">
        <f t="shared" si="185"/>
        <v>179191.71428571429</v>
      </c>
      <c r="Z423" s="51">
        <f t="shared" si="186"/>
        <v>1122306</v>
      </c>
      <c r="AA423" s="14" t="s">
        <v>297</v>
      </c>
    </row>
    <row r="424" spans="3:27" ht="31.5">
      <c r="C424" s="82">
        <f t="shared" si="187"/>
        <v>408</v>
      </c>
      <c r="D424" s="83" t="s">
        <v>97</v>
      </c>
      <c r="E424" s="83" t="s">
        <v>7</v>
      </c>
      <c r="F424" s="84">
        <v>1</v>
      </c>
      <c r="G424" s="29"/>
      <c r="H424" s="29"/>
      <c r="I424" s="29"/>
      <c r="J424" s="29"/>
      <c r="K424" s="29">
        <v>1428000</v>
      </c>
      <c r="L424" s="29">
        <f t="shared" si="188"/>
        <v>1500828</v>
      </c>
      <c r="M424" s="29">
        <v>1426000</v>
      </c>
      <c r="N424" s="29">
        <f t="shared" si="189"/>
        <v>1498726</v>
      </c>
      <c r="O424" s="29"/>
      <c r="P424" s="29"/>
      <c r="Q424" s="29">
        <v>1846731.25</v>
      </c>
      <c r="R424" s="98">
        <v>1894331.25</v>
      </c>
      <c r="S424" s="98">
        <v>1894331.25</v>
      </c>
      <c r="T424" s="47">
        <f t="shared" si="181"/>
        <v>1846731.25</v>
      </c>
      <c r="U424" s="47">
        <f t="shared" si="182"/>
        <v>1726989.55</v>
      </c>
      <c r="V424" s="47">
        <f t="shared" si="183"/>
        <v>208325.38179112729</v>
      </c>
      <c r="W424" s="12">
        <f t="shared" si="184"/>
        <v>0.12062920808705953</v>
      </c>
      <c r="X424" s="30">
        <f t="shared" si="192"/>
        <v>1451252.1008403362</v>
      </c>
      <c r="Y424" s="30">
        <f t="shared" si="185"/>
        <v>275737.89915966388</v>
      </c>
      <c r="Z424" s="51">
        <f t="shared" si="186"/>
        <v>1726990</v>
      </c>
      <c r="AA424" s="14" t="s">
        <v>297</v>
      </c>
    </row>
    <row r="425" spans="3:27" ht="31.5">
      <c r="C425" s="82">
        <f t="shared" si="187"/>
        <v>409</v>
      </c>
      <c r="D425" s="83" t="s">
        <v>98</v>
      </c>
      <c r="E425" s="83" t="s">
        <v>7</v>
      </c>
      <c r="F425" s="84">
        <v>1</v>
      </c>
      <c r="G425" s="29"/>
      <c r="H425" s="29"/>
      <c r="I425" s="29"/>
      <c r="J425" s="29"/>
      <c r="K425" s="29">
        <v>1547000</v>
      </c>
      <c r="L425" s="29">
        <f t="shared" si="188"/>
        <v>1625897</v>
      </c>
      <c r="M425" s="29">
        <v>1543000</v>
      </c>
      <c r="N425" s="29">
        <f t="shared" si="189"/>
        <v>1621693</v>
      </c>
      <c r="O425" s="29"/>
      <c r="P425" s="29"/>
      <c r="Q425" s="29">
        <v>1999497.5</v>
      </c>
      <c r="R425" s="98">
        <v>2047097.5</v>
      </c>
      <c r="S425" s="98">
        <v>2047097.5</v>
      </c>
      <c r="T425" s="47">
        <f t="shared" si="181"/>
        <v>1999497.5</v>
      </c>
      <c r="U425" s="47">
        <f t="shared" si="182"/>
        <v>1868256.5</v>
      </c>
      <c r="V425" s="47">
        <f t="shared" si="183"/>
        <v>224011.2125628425</v>
      </c>
      <c r="W425" s="12">
        <f t="shared" si="184"/>
        <v>0.11990388501945129</v>
      </c>
      <c r="X425" s="30">
        <f t="shared" si="192"/>
        <v>1569963.8655462186</v>
      </c>
      <c r="Y425" s="30">
        <f t="shared" si="185"/>
        <v>298293.13445378153</v>
      </c>
      <c r="Z425" s="51">
        <f t="shared" si="186"/>
        <v>1868257</v>
      </c>
      <c r="AA425" s="14" t="s">
        <v>297</v>
      </c>
    </row>
    <row r="426" spans="3:27" ht="31.5">
      <c r="C426" s="82">
        <f t="shared" si="187"/>
        <v>410</v>
      </c>
      <c r="D426" s="83" t="s">
        <v>99</v>
      </c>
      <c r="E426" s="83" t="s">
        <v>7</v>
      </c>
      <c r="F426" s="84">
        <v>1</v>
      </c>
      <c r="G426" s="29"/>
      <c r="H426" s="29"/>
      <c r="I426" s="29"/>
      <c r="J426" s="29"/>
      <c r="K426" s="29">
        <v>1428000</v>
      </c>
      <c r="L426" s="29">
        <f t="shared" si="188"/>
        <v>1500828</v>
      </c>
      <c r="M426" s="29">
        <v>1426000</v>
      </c>
      <c r="N426" s="29">
        <f t="shared" si="189"/>
        <v>1498726</v>
      </c>
      <c r="O426" s="29"/>
      <c r="P426" s="29"/>
      <c r="Q426" s="29">
        <v>1846731.25</v>
      </c>
      <c r="R426" s="98">
        <v>1870531.25</v>
      </c>
      <c r="S426" s="98">
        <v>1870531.25</v>
      </c>
      <c r="T426" s="47">
        <f t="shared" si="181"/>
        <v>1846731.25</v>
      </c>
      <c r="U426" s="47">
        <f t="shared" si="182"/>
        <v>1717469.55</v>
      </c>
      <c r="V426" s="47">
        <f t="shared" si="183"/>
        <v>198963.97723813963</v>
      </c>
      <c r="W426" s="12">
        <f t="shared" si="184"/>
        <v>0.11584716435766773</v>
      </c>
      <c r="X426" s="30">
        <f t="shared" si="192"/>
        <v>1443252.1008403362</v>
      </c>
      <c r="Y426" s="30">
        <f t="shared" si="185"/>
        <v>274217.89915966388</v>
      </c>
      <c r="Z426" s="51">
        <f t="shared" si="186"/>
        <v>1717470</v>
      </c>
      <c r="AA426" s="14" t="s">
        <v>297</v>
      </c>
    </row>
    <row r="427" spans="3:27" ht="31.5">
      <c r="C427" s="82">
        <f t="shared" si="187"/>
        <v>411</v>
      </c>
      <c r="D427" s="83" t="s">
        <v>100</v>
      </c>
      <c r="E427" s="83" t="s">
        <v>7</v>
      </c>
      <c r="F427" s="84">
        <v>1</v>
      </c>
      <c r="G427" s="29"/>
      <c r="H427" s="29"/>
      <c r="I427" s="29"/>
      <c r="J427" s="29"/>
      <c r="K427" s="29">
        <v>476000</v>
      </c>
      <c r="L427" s="29">
        <f t="shared" si="188"/>
        <v>500276</v>
      </c>
      <c r="M427" s="29">
        <v>471600</v>
      </c>
      <c r="N427" s="29">
        <f t="shared" si="189"/>
        <v>495651.6</v>
      </c>
      <c r="O427" s="29"/>
      <c r="P427" s="29"/>
      <c r="Q427" s="29">
        <v>613147.5</v>
      </c>
      <c r="R427" s="98">
        <v>660747.5</v>
      </c>
      <c r="S427" s="98">
        <v>660747.5</v>
      </c>
      <c r="T427" s="47">
        <f t="shared" si="181"/>
        <v>613147.5</v>
      </c>
      <c r="U427" s="47">
        <f t="shared" si="182"/>
        <v>586114.02</v>
      </c>
      <c r="V427" s="47">
        <f t="shared" si="183"/>
        <v>82799.059210397754</v>
      </c>
      <c r="W427" s="12">
        <f t="shared" si="184"/>
        <v>0.14126783592448061</v>
      </c>
      <c r="X427" s="30">
        <f t="shared" si="192"/>
        <v>492533.6134453782</v>
      </c>
      <c r="Y427" s="30">
        <f t="shared" si="185"/>
        <v>93581.386554621859</v>
      </c>
      <c r="Z427" s="51">
        <f t="shared" si="186"/>
        <v>586115</v>
      </c>
      <c r="AA427" s="14" t="s">
        <v>297</v>
      </c>
    </row>
    <row r="428" spans="3:27" ht="31.5">
      <c r="C428" s="82">
        <f t="shared" si="187"/>
        <v>412</v>
      </c>
      <c r="D428" s="83" t="s">
        <v>342</v>
      </c>
      <c r="E428" s="83" t="s">
        <v>7</v>
      </c>
      <c r="F428" s="84">
        <v>1</v>
      </c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>
        <v>226100</v>
      </c>
      <c r="R428" s="98">
        <v>285600</v>
      </c>
      <c r="S428" s="98">
        <v>285600</v>
      </c>
      <c r="T428" s="47">
        <f t="shared" si="181"/>
        <v>285600</v>
      </c>
      <c r="U428" s="47">
        <f t="shared" si="182"/>
        <v>265766.66666666669</v>
      </c>
      <c r="V428" s="47">
        <f t="shared" si="183"/>
        <v>34352.341016782659</v>
      </c>
      <c r="W428" s="12">
        <f t="shared" si="184"/>
        <v>0.12925752295290099</v>
      </c>
      <c r="X428" s="30">
        <f t="shared" si="192"/>
        <v>223333.61344537817</v>
      </c>
      <c r="Y428" s="30">
        <f t="shared" si="185"/>
        <v>42433.386554621851</v>
      </c>
      <c r="Z428" s="51">
        <f t="shared" si="186"/>
        <v>265767</v>
      </c>
      <c r="AA428" s="14" t="s">
        <v>301</v>
      </c>
    </row>
    <row r="429" spans="3:27" ht="31.5">
      <c r="C429" s="82">
        <f t="shared" si="187"/>
        <v>413</v>
      </c>
      <c r="D429" s="83" t="s">
        <v>343</v>
      </c>
      <c r="E429" s="83" t="s">
        <v>7</v>
      </c>
      <c r="F429" s="84">
        <v>1</v>
      </c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>
        <v>1368500</v>
      </c>
      <c r="R429" s="98">
        <v>1428000</v>
      </c>
      <c r="S429" s="98">
        <v>1428000</v>
      </c>
      <c r="T429" s="47">
        <f t="shared" si="181"/>
        <v>1428000</v>
      </c>
      <c r="U429" s="47">
        <f t="shared" si="182"/>
        <v>1408166.6666666667</v>
      </c>
      <c r="V429" s="47">
        <f t="shared" si="183"/>
        <v>34352.341016782731</v>
      </c>
      <c r="W429" s="12">
        <f t="shared" si="184"/>
        <v>2.4395081796744749E-2</v>
      </c>
      <c r="X429" s="30">
        <f t="shared" si="192"/>
        <v>1183333.6134453781</v>
      </c>
      <c r="Y429" s="30">
        <f t="shared" si="185"/>
        <v>224833.38655462186</v>
      </c>
      <c r="Z429" s="51">
        <f t="shared" si="186"/>
        <v>1408167</v>
      </c>
      <c r="AA429" s="14" t="s">
        <v>297</v>
      </c>
    </row>
    <row r="430" spans="3:27" ht="31.5">
      <c r="C430" s="82">
        <f t="shared" si="187"/>
        <v>414</v>
      </c>
      <c r="D430" s="83" t="s">
        <v>344</v>
      </c>
      <c r="E430" s="83" t="s">
        <v>7</v>
      </c>
      <c r="F430" s="84">
        <v>1</v>
      </c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>
        <v>773500</v>
      </c>
      <c r="R430" s="98">
        <v>809200</v>
      </c>
      <c r="S430" s="98">
        <v>809200</v>
      </c>
      <c r="T430" s="47">
        <f t="shared" si="181"/>
        <v>809200</v>
      </c>
      <c r="U430" s="47">
        <f t="shared" si="182"/>
        <v>797300</v>
      </c>
      <c r="V430" s="47">
        <f t="shared" si="183"/>
        <v>20611.40461006964</v>
      </c>
      <c r="W430" s="12">
        <f t="shared" si="184"/>
        <v>2.5851504590580259E-2</v>
      </c>
      <c r="X430" s="30">
        <f t="shared" si="192"/>
        <v>670000</v>
      </c>
      <c r="Y430" s="30">
        <f t="shared" si="185"/>
        <v>127300</v>
      </c>
      <c r="Z430" s="51">
        <f t="shared" si="186"/>
        <v>797300</v>
      </c>
      <c r="AA430" s="14" t="s">
        <v>297</v>
      </c>
    </row>
    <row r="431" spans="3:27" ht="31.5">
      <c r="C431" s="82">
        <f t="shared" si="187"/>
        <v>415</v>
      </c>
      <c r="D431" s="83" t="s">
        <v>345</v>
      </c>
      <c r="E431" s="83" t="s">
        <v>7</v>
      </c>
      <c r="F431" s="84">
        <v>1</v>
      </c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>
        <v>476000</v>
      </c>
      <c r="R431" s="98">
        <v>523600</v>
      </c>
      <c r="S431" s="98">
        <v>523600</v>
      </c>
      <c r="T431" s="47">
        <f t="shared" si="181"/>
        <v>523600</v>
      </c>
      <c r="U431" s="47">
        <f t="shared" si="182"/>
        <v>507733.33333333331</v>
      </c>
      <c r="V431" s="47">
        <f t="shared" si="183"/>
        <v>27481.872813426184</v>
      </c>
      <c r="W431" s="12">
        <f t="shared" si="184"/>
        <v>5.4126587736527412E-2</v>
      </c>
      <c r="X431" s="30">
        <f t="shared" si="192"/>
        <v>426667.22689075634</v>
      </c>
      <c r="Y431" s="30">
        <f t="shared" si="185"/>
        <v>81066.773109243702</v>
      </c>
      <c r="Z431" s="51">
        <f t="shared" si="186"/>
        <v>507734</v>
      </c>
      <c r="AA431" s="14" t="s">
        <v>297</v>
      </c>
    </row>
    <row r="432" spans="3:27" ht="31.5">
      <c r="C432" s="82">
        <f t="shared" si="187"/>
        <v>416</v>
      </c>
      <c r="D432" s="83" t="s">
        <v>346</v>
      </c>
      <c r="E432" s="83" t="s">
        <v>7</v>
      </c>
      <c r="F432" s="84">
        <v>1</v>
      </c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>
        <v>833000</v>
      </c>
      <c r="R432" s="98">
        <v>880600</v>
      </c>
      <c r="S432" s="98">
        <v>880600</v>
      </c>
      <c r="T432" s="47">
        <f t="shared" si="181"/>
        <v>880600</v>
      </c>
      <c r="U432" s="47">
        <f t="shared" si="182"/>
        <v>864733.33333333337</v>
      </c>
      <c r="V432" s="47">
        <f t="shared" si="183"/>
        <v>27481.872813426187</v>
      </c>
      <c r="W432" s="12">
        <f t="shared" si="184"/>
        <v>3.1780748762731695E-2</v>
      </c>
      <c r="X432" s="30">
        <f t="shared" si="192"/>
        <v>726667.22689075628</v>
      </c>
      <c r="Y432" s="30">
        <f t="shared" si="185"/>
        <v>138066.77310924369</v>
      </c>
      <c r="Z432" s="51">
        <f t="shared" si="186"/>
        <v>864734</v>
      </c>
      <c r="AA432" s="14" t="s">
        <v>297</v>
      </c>
    </row>
    <row r="433" spans="3:27" ht="31.5">
      <c r="C433" s="82">
        <f t="shared" si="187"/>
        <v>417</v>
      </c>
      <c r="D433" s="83" t="s">
        <v>347</v>
      </c>
      <c r="E433" s="83" t="s">
        <v>7</v>
      </c>
      <c r="F433" s="84">
        <v>1</v>
      </c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>
        <v>1904000</v>
      </c>
      <c r="R433" s="98">
        <v>1963500</v>
      </c>
      <c r="S433" s="98">
        <v>1963500</v>
      </c>
      <c r="T433" s="47">
        <f t="shared" si="181"/>
        <v>1963500</v>
      </c>
      <c r="U433" s="47">
        <f t="shared" si="182"/>
        <v>1943666.6666666667</v>
      </c>
      <c r="V433" s="47">
        <f t="shared" si="183"/>
        <v>34352.341016782731</v>
      </c>
      <c r="W433" s="12">
        <f t="shared" si="184"/>
        <v>1.767398783233548E-2</v>
      </c>
      <c r="X433" s="30">
        <f t="shared" si="192"/>
        <v>1633333.6134453781</v>
      </c>
      <c r="Y433" s="30">
        <f t="shared" si="185"/>
        <v>310333.38655462186</v>
      </c>
      <c r="Z433" s="51">
        <f t="shared" si="186"/>
        <v>1943667</v>
      </c>
      <c r="AA433" s="14" t="s">
        <v>297</v>
      </c>
    </row>
    <row r="434" spans="3:27" ht="31.5">
      <c r="C434" s="82">
        <f t="shared" si="187"/>
        <v>418</v>
      </c>
      <c r="D434" s="83" t="s">
        <v>348</v>
      </c>
      <c r="E434" s="83" t="s">
        <v>7</v>
      </c>
      <c r="F434" s="84">
        <v>1</v>
      </c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>
        <v>1428000</v>
      </c>
      <c r="R434" s="98">
        <v>1463700</v>
      </c>
      <c r="S434" s="98">
        <v>1463700</v>
      </c>
      <c r="T434" s="47">
        <f t="shared" si="181"/>
        <v>1463700</v>
      </c>
      <c r="U434" s="47">
        <f t="shared" si="182"/>
        <v>1451800</v>
      </c>
      <c r="V434" s="47">
        <f t="shared" si="183"/>
        <v>20611.40461006964</v>
      </c>
      <c r="W434" s="12">
        <f t="shared" si="184"/>
        <v>1.4197137766958011E-2</v>
      </c>
      <c r="X434" s="30">
        <f t="shared" si="192"/>
        <v>1220000</v>
      </c>
      <c r="Y434" s="30">
        <f t="shared" si="185"/>
        <v>231800</v>
      </c>
      <c r="Z434" s="51">
        <f t="shared" si="186"/>
        <v>1451800</v>
      </c>
      <c r="AA434" s="14" t="s">
        <v>297</v>
      </c>
    </row>
    <row r="435" spans="3:27">
      <c r="C435" s="180" t="s">
        <v>119</v>
      </c>
      <c r="D435" s="180"/>
      <c r="E435" s="93"/>
      <c r="F435" s="95"/>
      <c r="G435" s="31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98"/>
      <c r="S435" s="98"/>
      <c r="T435" s="47"/>
      <c r="U435" s="47"/>
      <c r="V435" s="47"/>
      <c r="W435" s="12"/>
      <c r="X435" s="30"/>
      <c r="Y435" s="30"/>
      <c r="Z435" s="51"/>
      <c r="AA435" s="14"/>
    </row>
    <row r="436" spans="3:27" ht="31.5">
      <c r="C436" s="82">
        <f>+C434+1</f>
        <v>419</v>
      </c>
      <c r="D436" s="83" t="s">
        <v>101</v>
      </c>
      <c r="E436" s="83" t="s">
        <v>7</v>
      </c>
      <c r="F436" s="84">
        <v>1</v>
      </c>
      <c r="G436" s="29"/>
      <c r="H436" s="29"/>
      <c r="I436" s="29"/>
      <c r="J436" s="29"/>
      <c r="K436" s="29">
        <v>238000</v>
      </c>
      <c r="L436" s="29">
        <f t="shared" si="188"/>
        <v>250138</v>
      </c>
      <c r="M436" s="29">
        <v>233000</v>
      </c>
      <c r="N436" s="29">
        <f t="shared" si="189"/>
        <v>244883</v>
      </c>
      <c r="O436" s="29"/>
      <c r="P436" s="29"/>
      <c r="Q436" s="29">
        <v>304788.75</v>
      </c>
      <c r="R436" s="98">
        <v>364288.75</v>
      </c>
      <c r="S436" s="98">
        <v>364288.75</v>
      </c>
      <c r="T436" s="47">
        <f t="shared" ref="T436" si="193">MEDIAN(H436,J436,L436,N436,P436,Q436,R436,S436)</f>
        <v>304788.75</v>
      </c>
      <c r="U436" s="47">
        <f t="shared" ref="U436" si="194">AVERAGE(H436,J436,L436,N436,P436,Q436,R436,S436)</f>
        <v>305677.45</v>
      </c>
      <c r="V436" s="47">
        <f t="shared" ref="V436" si="195">STDEV(H436,J436,L436,N436,P436,Q436,R436,S436)</f>
        <v>58420.789151155317</v>
      </c>
      <c r="W436" s="12">
        <f t="shared" ref="W436" si="196">V436/U436</f>
        <v>0.19111906734093509</v>
      </c>
      <c r="X436" s="30">
        <f t="shared" ref="X436:X441" si="197">Z436/1.19</f>
        <v>256125.21008403364</v>
      </c>
      <c r="Y436" s="30">
        <f t="shared" ref="Y436" si="198">+X436*19%</f>
        <v>48663.789915966394</v>
      </c>
      <c r="Z436" s="51">
        <f t="shared" ref="Z436" si="199">ROUNDUP(IF(W436&lt;15%,U436,T436),0)</f>
        <v>304789</v>
      </c>
      <c r="AA436" s="14" t="s">
        <v>301</v>
      </c>
    </row>
    <row r="437" spans="3:27" ht="31.5">
      <c r="C437" s="82">
        <f>+C436+1</f>
        <v>420</v>
      </c>
      <c r="D437" s="83" t="s">
        <v>124</v>
      </c>
      <c r="E437" s="83" t="s">
        <v>7</v>
      </c>
      <c r="F437" s="84">
        <v>1</v>
      </c>
      <c r="G437" s="29"/>
      <c r="H437" s="29"/>
      <c r="I437" s="29"/>
      <c r="J437" s="29"/>
      <c r="K437" s="29">
        <v>166600</v>
      </c>
      <c r="L437" s="29">
        <f t="shared" si="188"/>
        <v>175096.6</v>
      </c>
      <c r="M437" s="29">
        <v>161000</v>
      </c>
      <c r="N437" s="29">
        <f t="shared" si="189"/>
        <v>169211</v>
      </c>
      <c r="O437" s="29"/>
      <c r="P437" s="29"/>
      <c r="Q437" s="29">
        <v>211968.75</v>
      </c>
      <c r="R437" s="98">
        <v>271468.75</v>
      </c>
      <c r="S437" s="98">
        <v>271468.75</v>
      </c>
      <c r="T437" s="47">
        <f t="shared" ref="T437:T441" si="200">MEDIAN(H437,J437,L437,N437,P437,Q437,R437,S437)</f>
        <v>211968.75</v>
      </c>
      <c r="U437" s="47">
        <f t="shared" ref="U437:U441" si="201">AVERAGE(H437,J437,L437,N437,P437,Q437,R437,S437)</f>
        <v>219842.77000000002</v>
      </c>
      <c r="V437" s="47">
        <f t="shared" ref="V437:V441" si="202">STDEV(H437,J437,L437,N437,P437,Q437,R437,S437)</f>
        <v>49895.59017559301</v>
      </c>
      <c r="W437" s="12">
        <f t="shared" ref="W437:W441" si="203">V437/U437</f>
        <v>0.22696034159137007</v>
      </c>
      <c r="X437" s="30">
        <f t="shared" si="197"/>
        <v>178125.21008403364</v>
      </c>
      <c r="Y437" s="30">
        <f t="shared" ref="Y437:Y441" si="204">+X437*19%</f>
        <v>33843.789915966394</v>
      </c>
      <c r="Z437" s="51">
        <f t="shared" ref="Z437:Z441" si="205">ROUNDUP(IF(W437&lt;15%,U437,T437),0)</f>
        <v>211969</v>
      </c>
      <c r="AA437" s="14" t="s">
        <v>301</v>
      </c>
    </row>
    <row r="438" spans="3:27" ht="31.5">
      <c r="C438" s="82">
        <f t="shared" ref="C438:C441" si="206">+C437+1</f>
        <v>421</v>
      </c>
      <c r="D438" s="83" t="s">
        <v>102</v>
      </c>
      <c r="E438" s="83" t="s">
        <v>7</v>
      </c>
      <c r="F438" s="84">
        <v>1</v>
      </c>
      <c r="G438" s="29"/>
      <c r="H438" s="29"/>
      <c r="I438" s="29"/>
      <c r="J438" s="29"/>
      <c r="K438" s="29">
        <v>178500</v>
      </c>
      <c r="L438" s="29">
        <f t="shared" si="188"/>
        <v>187603.5</v>
      </c>
      <c r="M438" s="29">
        <v>173900</v>
      </c>
      <c r="N438" s="29">
        <f t="shared" si="189"/>
        <v>182768.9</v>
      </c>
      <c r="O438" s="29"/>
      <c r="P438" s="29"/>
      <c r="Q438" s="29">
        <v>228033.75</v>
      </c>
      <c r="R438" s="98">
        <v>263733.75</v>
      </c>
      <c r="S438" s="98">
        <v>263733.75</v>
      </c>
      <c r="T438" s="47">
        <f t="shared" si="200"/>
        <v>228033.75</v>
      </c>
      <c r="U438" s="47">
        <f t="shared" si="201"/>
        <v>225174.72999999998</v>
      </c>
      <c r="V438" s="47">
        <f t="shared" si="202"/>
        <v>39343.429514288182</v>
      </c>
      <c r="W438" s="12">
        <f t="shared" si="203"/>
        <v>0.17472399995456056</v>
      </c>
      <c r="X438" s="30">
        <f t="shared" si="197"/>
        <v>191625.21008403364</v>
      </c>
      <c r="Y438" s="30">
        <f t="shared" si="204"/>
        <v>36408.789915966394</v>
      </c>
      <c r="Z438" s="51">
        <f t="shared" si="205"/>
        <v>228034</v>
      </c>
      <c r="AA438" s="14" t="s">
        <v>301</v>
      </c>
    </row>
    <row r="439" spans="3:27" ht="31.5">
      <c r="C439" s="82">
        <f t="shared" si="206"/>
        <v>422</v>
      </c>
      <c r="D439" s="83" t="s">
        <v>103</v>
      </c>
      <c r="E439" s="83" t="s">
        <v>7</v>
      </c>
      <c r="F439" s="84">
        <v>1</v>
      </c>
      <c r="G439" s="29"/>
      <c r="H439" s="29"/>
      <c r="I439" s="29"/>
      <c r="J439" s="29"/>
      <c r="K439" s="29">
        <v>142800</v>
      </c>
      <c r="L439" s="29">
        <f t="shared" si="188"/>
        <v>150082.79999999999</v>
      </c>
      <c r="M439" s="29">
        <v>143000</v>
      </c>
      <c r="N439" s="29">
        <f t="shared" si="189"/>
        <v>150293</v>
      </c>
      <c r="O439" s="29"/>
      <c r="P439" s="29"/>
      <c r="Q439" s="29">
        <v>184896.25</v>
      </c>
      <c r="R439" s="98">
        <v>220596.25</v>
      </c>
      <c r="S439" s="98">
        <v>220596.25</v>
      </c>
      <c r="T439" s="47">
        <f t="shared" si="200"/>
        <v>184896.25</v>
      </c>
      <c r="U439" s="47">
        <f t="shared" si="201"/>
        <v>185292.91</v>
      </c>
      <c r="V439" s="47">
        <f t="shared" si="202"/>
        <v>35204.951767070284</v>
      </c>
      <c r="W439" s="12">
        <f t="shared" si="203"/>
        <v>0.18999621608333683</v>
      </c>
      <c r="X439" s="30">
        <f t="shared" si="197"/>
        <v>155375.63025210085</v>
      </c>
      <c r="Y439" s="30">
        <f t="shared" si="204"/>
        <v>29521.36974789916</v>
      </c>
      <c r="Z439" s="51">
        <f t="shared" si="205"/>
        <v>184897</v>
      </c>
      <c r="AA439" s="14" t="s">
        <v>301</v>
      </c>
    </row>
    <row r="440" spans="3:27" ht="31.5">
      <c r="C440" s="82">
        <f t="shared" si="206"/>
        <v>423</v>
      </c>
      <c r="D440" s="83" t="s">
        <v>104</v>
      </c>
      <c r="E440" s="83" t="s">
        <v>7</v>
      </c>
      <c r="F440" s="84">
        <v>1</v>
      </c>
      <c r="G440" s="29"/>
      <c r="H440" s="29"/>
      <c r="I440" s="29"/>
      <c r="J440" s="29"/>
      <c r="K440" s="29">
        <v>773500</v>
      </c>
      <c r="L440" s="29">
        <f t="shared" si="188"/>
        <v>812948.5</v>
      </c>
      <c r="M440" s="29">
        <v>766900</v>
      </c>
      <c r="N440" s="29">
        <f t="shared" si="189"/>
        <v>806011.9</v>
      </c>
      <c r="O440" s="29"/>
      <c r="P440" s="29"/>
      <c r="Q440" s="29">
        <v>996773.75</v>
      </c>
      <c r="R440" s="98">
        <v>1032473.75</v>
      </c>
      <c r="S440" s="98">
        <v>1032473.75</v>
      </c>
      <c r="T440" s="47">
        <f t="shared" si="200"/>
        <v>996773.75</v>
      </c>
      <c r="U440" s="47">
        <f t="shared" si="201"/>
        <v>936136.33000000007</v>
      </c>
      <c r="V440" s="47">
        <f t="shared" si="202"/>
        <v>116561.46708035814</v>
      </c>
      <c r="W440" s="12">
        <f t="shared" si="203"/>
        <v>0.12451334634172154</v>
      </c>
      <c r="X440" s="30">
        <f t="shared" si="197"/>
        <v>786669.74789915967</v>
      </c>
      <c r="Y440" s="30">
        <f t="shared" si="204"/>
        <v>149467.25210084033</v>
      </c>
      <c r="Z440" s="51">
        <f t="shared" si="205"/>
        <v>936137</v>
      </c>
      <c r="AA440" s="14" t="s">
        <v>297</v>
      </c>
    </row>
    <row r="441" spans="3:27" ht="31.5">
      <c r="C441" s="82">
        <f t="shared" si="206"/>
        <v>424</v>
      </c>
      <c r="D441" s="83" t="s">
        <v>125</v>
      </c>
      <c r="E441" s="83" t="s">
        <v>7</v>
      </c>
      <c r="F441" s="84">
        <v>1</v>
      </c>
      <c r="G441" s="29"/>
      <c r="H441" s="29"/>
      <c r="I441" s="29"/>
      <c r="J441" s="29"/>
      <c r="K441" s="29">
        <v>238000</v>
      </c>
      <c r="L441" s="29">
        <f t="shared" si="188"/>
        <v>250138</v>
      </c>
      <c r="M441" s="29">
        <v>233900</v>
      </c>
      <c r="N441" s="29">
        <f t="shared" si="189"/>
        <v>245828.9</v>
      </c>
      <c r="O441" s="29"/>
      <c r="P441" s="29"/>
      <c r="Q441" s="29">
        <v>305383.75</v>
      </c>
      <c r="R441" s="98">
        <v>364883.75</v>
      </c>
      <c r="S441" s="98">
        <v>364883.75</v>
      </c>
      <c r="T441" s="47">
        <f t="shared" si="200"/>
        <v>305383.75</v>
      </c>
      <c r="U441" s="47">
        <f t="shared" si="201"/>
        <v>306223.63</v>
      </c>
      <c r="V441" s="47">
        <f t="shared" si="202"/>
        <v>58471.886534284575</v>
      </c>
      <c r="W441" s="12">
        <f t="shared" si="203"/>
        <v>0.190945050629452</v>
      </c>
      <c r="X441" s="30">
        <f t="shared" si="197"/>
        <v>256625.21008403364</v>
      </c>
      <c r="Y441" s="30">
        <f t="shared" si="204"/>
        <v>48758.789915966394</v>
      </c>
      <c r="Z441" s="51">
        <f t="shared" si="205"/>
        <v>305384</v>
      </c>
      <c r="AA441" s="14" t="s">
        <v>301</v>
      </c>
    </row>
    <row r="442" spans="3:27">
      <c r="C442" s="185" t="s">
        <v>5</v>
      </c>
      <c r="D442" s="186"/>
      <c r="E442" s="99"/>
      <c r="F442" s="100"/>
      <c r="G442" s="101"/>
      <c r="H442" s="101"/>
      <c r="I442" s="101"/>
      <c r="J442" s="101"/>
      <c r="K442" s="101"/>
      <c r="L442" s="101"/>
      <c r="M442" s="101"/>
      <c r="N442" s="101"/>
      <c r="O442" s="101"/>
      <c r="P442" s="101"/>
      <c r="Q442" s="101"/>
      <c r="R442" s="102"/>
      <c r="S442" s="102"/>
      <c r="T442" s="103"/>
      <c r="U442" s="103"/>
      <c r="V442" s="103"/>
      <c r="W442" s="104"/>
      <c r="X442" s="101"/>
      <c r="Y442" s="101"/>
      <c r="Z442" s="105"/>
      <c r="AA442" s="106"/>
    </row>
    <row r="443" spans="3:27">
      <c r="C443" s="187" t="s">
        <v>569</v>
      </c>
      <c r="D443" s="186"/>
      <c r="E443" s="99"/>
      <c r="F443" s="100"/>
      <c r="G443" s="101"/>
      <c r="H443" s="101"/>
      <c r="I443" s="101"/>
      <c r="J443" s="101"/>
      <c r="K443" s="101"/>
      <c r="L443" s="101"/>
      <c r="M443" s="101"/>
      <c r="N443" s="101"/>
      <c r="O443" s="101"/>
      <c r="P443" s="101"/>
      <c r="Q443" s="101"/>
      <c r="R443" s="102"/>
      <c r="S443" s="102"/>
      <c r="T443" s="103"/>
      <c r="U443" s="103"/>
      <c r="V443" s="103"/>
      <c r="W443" s="104"/>
      <c r="X443" s="101"/>
      <c r="Y443" s="101"/>
      <c r="Z443" s="105"/>
      <c r="AA443" s="106"/>
    </row>
    <row r="444" spans="3:27" ht="31.5">
      <c r="C444" s="82">
        <v>425</v>
      </c>
      <c r="D444" s="83" t="s">
        <v>570</v>
      </c>
      <c r="E444" s="83" t="s">
        <v>7</v>
      </c>
      <c r="F444" s="84">
        <v>1</v>
      </c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98">
        <v>142800</v>
      </c>
      <c r="S444" s="98">
        <v>170200</v>
      </c>
      <c r="T444" s="47">
        <f t="shared" ref="T444" si="207">MEDIAN(H444,J444,L444,N444,P444,Q444,R444,S444)</f>
        <v>156500</v>
      </c>
      <c r="U444" s="47">
        <f t="shared" ref="U444" si="208">AVERAGE(H444,J444,L444,N444,P444,Q444,R444,S444)</f>
        <v>156500</v>
      </c>
      <c r="V444" s="47">
        <f t="shared" ref="V444" si="209">STDEV(H444,J444,L444,N444,P444,Q444,R444,S444)</f>
        <v>19374.725804511403</v>
      </c>
      <c r="W444" s="12">
        <f t="shared" ref="W444" si="210">V444/U444</f>
        <v>0.12380016488505689</v>
      </c>
      <c r="X444" s="30">
        <f t="shared" ref="X444:X460" si="211">Z444/1.19</f>
        <v>131512.6050420168</v>
      </c>
      <c r="Y444" s="30">
        <f t="shared" ref="Y444" si="212">+X444*19%</f>
        <v>24987.394957983193</v>
      </c>
      <c r="Z444" s="51">
        <f t="shared" ref="Z444" si="213">ROUNDUP(IF(W444&lt;15%,U444,T444),0)</f>
        <v>156500</v>
      </c>
      <c r="AA444" s="14" t="s">
        <v>297</v>
      </c>
    </row>
    <row r="445" spans="3:27" ht="31.5">
      <c r="C445" s="82">
        <v>426</v>
      </c>
      <c r="D445" s="83" t="s">
        <v>571</v>
      </c>
      <c r="E445" s="83" t="s">
        <v>7</v>
      </c>
      <c r="F445" s="84">
        <v>1</v>
      </c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98">
        <v>416500</v>
      </c>
      <c r="S445" s="98">
        <v>473600</v>
      </c>
      <c r="T445" s="47">
        <f t="shared" ref="T445:T460" si="214">MEDIAN(H445,J445,L445,N445,P445,Q445,R445,S445)</f>
        <v>445050</v>
      </c>
      <c r="U445" s="47">
        <f t="shared" ref="U445:U460" si="215">AVERAGE(H445,J445,L445,N445,P445,Q445,R445,S445)</f>
        <v>445050</v>
      </c>
      <c r="V445" s="47">
        <f t="shared" ref="V445:V460" si="216">STDEV(H445,J445,L445,N445,P445,Q445,R445,S445)</f>
        <v>40375.797205751864</v>
      </c>
      <c r="W445" s="12">
        <f t="shared" ref="W445:W460" si="217">V445/U445</f>
        <v>9.0721935076400098E-2</v>
      </c>
      <c r="X445" s="30">
        <f t="shared" si="211"/>
        <v>373991.59663865546</v>
      </c>
      <c r="Y445" s="30">
        <f t="shared" ref="Y445:Y460" si="218">+X445*19%</f>
        <v>71058.403361344535</v>
      </c>
      <c r="Z445" s="51">
        <f t="shared" ref="Z445:Z460" si="219">ROUNDUP(IF(W445&lt;15%,U445,T445),0)</f>
        <v>445050</v>
      </c>
      <c r="AA445" s="14" t="s">
        <v>297</v>
      </c>
    </row>
    <row r="446" spans="3:27" ht="31.5">
      <c r="C446" s="82">
        <f t="shared" ref="C446:C460" si="220">+C445+1</f>
        <v>427</v>
      </c>
      <c r="D446" s="83" t="s">
        <v>572</v>
      </c>
      <c r="E446" s="83" t="s">
        <v>7</v>
      </c>
      <c r="F446" s="84">
        <v>1</v>
      </c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98">
        <v>333200</v>
      </c>
      <c r="S446" s="98">
        <v>378400</v>
      </c>
      <c r="T446" s="47">
        <f t="shared" si="214"/>
        <v>355800</v>
      </c>
      <c r="U446" s="47">
        <f t="shared" si="215"/>
        <v>355800</v>
      </c>
      <c r="V446" s="47">
        <f t="shared" si="216"/>
        <v>31961.22650963195</v>
      </c>
      <c r="W446" s="12">
        <f t="shared" si="217"/>
        <v>8.982919198884752E-2</v>
      </c>
      <c r="X446" s="30">
        <f t="shared" si="211"/>
        <v>298991.59663865546</v>
      </c>
      <c r="Y446" s="30">
        <f t="shared" si="218"/>
        <v>56808.403361344535</v>
      </c>
      <c r="Z446" s="51">
        <f t="shared" si="219"/>
        <v>355800</v>
      </c>
      <c r="AA446" s="14" t="s">
        <v>297</v>
      </c>
    </row>
    <row r="447" spans="3:27" ht="31.5">
      <c r="C447" s="82">
        <f t="shared" si="220"/>
        <v>428</v>
      </c>
      <c r="D447" s="83" t="s">
        <v>573</v>
      </c>
      <c r="E447" s="83" t="s">
        <v>7</v>
      </c>
      <c r="F447" s="84">
        <v>1</v>
      </c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98">
        <v>113050</v>
      </c>
      <c r="S447" s="98">
        <v>139200</v>
      </c>
      <c r="T447" s="47">
        <f t="shared" si="214"/>
        <v>126125</v>
      </c>
      <c r="U447" s="47">
        <f t="shared" si="215"/>
        <v>126125</v>
      </c>
      <c r="V447" s="47">
        <f t="shared" si="216"/>
        <v>18490.842328028219</v>
      </c>
      <c r="W447" s="12">
        <f t="shared" si="217"/>
        <v>0.14660727316573413</v>
      </c>
      <c r="X447" s="30">
        <f t="shared" si="211"/>
        <v>105987.3949579832</v>
      </c>
      <c r="Y447" s="30">
        <f t="shared" si="218"/>
        <v>20137.605042016807</v>
      </c>
      <c r="Z447" s="51">
        <f t="shared" si="219"/>
        <v>126125</v>
      </c>
      <c r="AA447" s="14" t="s">
        <v>297</v>
      </c>
    </row>
    <row r="448" spans="3:27" ht="31.5">
      <c r="C448" s="82">
        <f t="shared" si="220"/>
        <v>429</v>
      </c>
      <c r="D448" s="83" t="s">
        <v>574</v>
      </c>
      <c r="E448" s="83" t="s">
        <v>7</v>
      </c>
      <c r="F448" s="84">
        <v>1</v>
      </c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98">
        <v>53550</v>
      </c>
      <c r="S448" s="98">
        <v>63100</v>
      </c>
      <c r="T448" s="47">
        <f t="shared" si="214"/>
        <v>58325</v>
      </c>
      <c r="U448" s="47">
        <f t="shared" si="215"/>
        <v>58325</v>
      </c>
      <c r="V448" s="47">
        <f t="shared" si="216"/>
        <v>6752.8697603315286</v>
      </c>
      <c r="W448" s="12">
        <f t="shared" si="217"/>
        <v>0.11578002160877031</v>
      </c>
      <c r="X448" s="30">
        <f t="shared" si="211"/>
        <v>49012.60504201681</v>
      </c>
      <c r="Y448" s="30">
        <f t="shared" si="218"/>
        <v>9312.3949579831933</v>
      </c>
      <c r="Z448" s="51">
        <f t="shared" si="219"/>
        <v>58325</v>
      </c>
      <c r="AA448" s="14" t="s">
        <v>297</v>
      </c>
    </row>
    <row r="449" spans="3:86" ht="31.5">
      <c r="C449" s="82">
        <f t="shared" si="220"/>
        <v>430</v>
      </c>
      <c r="D449" s="83" t="s">
        <v>575</v>
      </c>
      <c r="E449" s="83" t="s">
        <v>7</v>
      </c>
      <c r="F449" s="84">
        <v>1</v>
      </c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98">
        <v>95200</v>
      </c>
      <c r="S449" s="98">
        <v>113000</v>
      </c>
      <c r="T449" s="47">
        <f t="shared" si="214"/>
        <v>104100</v>
      </c>
      <c r="U449" s="47">
        <f t="shared" si="215"/>
        <v>104100</v>
      </c>
      <c r="V449" s="47">
        <f t="shared" si="216"/>
        <v>12586.500705120547</v>
      </c>
      <c r="W449" s="12">
        <f t="shared" si="217"/>
        <v>0.12090778775331937</v>
      </c>
      <c r="X449" s="30">
        <f t="shared" si="211"/>
        <v>87478.991596638662</v>
      </c>
      <c r="Y449" s="30">
        <f t="shared" si="218"/>
        <v>16621.008403361346</v>
      </c>
      <c r="Z449" s="51">
        <f t="shared" si="219"/>
        <v>104100</v>
      </c>
      <c r="AA449" s="14" t="s">
        <v>297</v>
      </c>
    </row>
    <row r="450" spans="3:86" ht="31.5">
      <c r="C450" s="82">
        <f t="shared" si="220"/>
        <v>431</v>
      </c>
      <c r="D450" s="83" t="s">
        <v>576</v>
      </c>
      <c r="E450" s="83" t="s">
        <v>7</v>
      </c>
      <c r="F450" s="84">
        <v>1</v>
      </c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98">
        <v>499800</v>
      </c>
      <c r="S450" s="98">
        <v>580700</v>
      </c>
      <c r="T450" s="47">
        <f t="shared" si="214"/>
        <v>540250</v>
      </c>
      <c r="U450" s="47">
        <f t="shared" si="215"/>
        <v>540250</v>
      </c>
      <c r="V450" s="47">
        <f t="shared" si="216"/>
        <v>57204.938597991691</v>
      </c>
      <c r="W450" s="12">
        <f t="shared" si="217"/>
        <v>0.10588605015824469</v>
      </c>
      <c r="X450" s="30">
        <f t="shared" si="211"/>
        <v>453991.59663865546</v>
      </c>
      <c r="Y450" s="30">
        <f t="shared" si="218"/>
        <v>86258.403361344535</v>
      </c>
      <c r="Z450" s="51">
        <f t="shared" si="219"/>
        <v>540250</v>
      </c>
      <c r="AA450" s="14" t="s">
        <v>297</v>
      </c>
    </row>
    <row r="451" spans="3:86" ht="31.5">
      <c r="C451" s="82">
        <f t="shared" si="220"/>
        <v>432</v>
      </c>
      <c r="D451" s="91" t="s">
        <v>577</v>
      </c>
      <c r="E451" s="83" t="s">
        <v>7</v>
      </c>
      <c r="F451" s="84">
        <v>1</v>
      </c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98">
        <v>214200</v>
      </c>
      <c r="S451" s="98">
        <v>252300</v>
      </c>
      <c r="T451" s="47">
        <f t="shared" si="214"/>
        <v>233250</v>
      </c>
      <c r="U451" s="47">
        <f t="shared" si="215"/>
        <v>233250</v>
      </c>
      <c r="V451" s="47">
        <f t="shared" si="216"/>
        <v>26940.768363207462</v>
      </c>
      <c r="W451" s="12">
        <f t="shared" si="217"/>
        <v>0.11550168644461935</v>
      </c>
      <c r="X451" s="30">
        <f t="shared" si="211"/>
        <v>196008.40336134454</v>
      </c>
      <c r="Y451" s="30">
        <f t="shared" si="218"/>
        <v>37241.596638655465</v>
      </c>
      <c r="Z451" s="51">
        <f t="shared" si="219"/>
        <v>233250</v>
      </c>
      <c r="AA451" s="14" t="s">
        <v>297</v>
      </c>
    </row>
    <row r="452" spans="3:86" ht="31.5">
      <c r="C452" s="82">
        <f t="shared" si="220"/>
        <v>433</v>
      </c>
      <c r="D452" s="83" t="s">
        <v>578</v>
      </c>
      <c r="E452" s="83" t="s">
        <v>7</v>
      </c>
      <c r="F452" s="84">
        <v>1</v>
      </c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98">
        <v>297500</v>
      </c>
      <c r="S452" s="98">
        <v>347500</v>
      </c>
      <c r="T452" s="47">
        <f t="shared" si="214"/>
        <v>322500</v>
      </c>
      <c r="U452" s="47">
        <f t="shared" si="215"/>
        <v>322500</v>
      </c>
      <c r="V452" s="47">
        <f t="shared" si="216"/>
        <v>35355.33905932738</v>
      </c>
      <c r="W452" s="12">
        <f t="shared" si="217"/>
        <v>0.10962895832349576</v>
      </c>
      <c r="X452" s="30">
        <f t="shared" si="211"/>
        <v>271008.40336134454</v>
      </c>
      <c r="Y452" s="30">
        <f t="shared" si="218"/>
        <v>51491.596638655465</v>
      </c>
      <c r="Z452" s="51">
        <f t="shared" si="219"/>
        <v>322500</v>
      </c>
      <c r="AA452" s="14" t="s">
        <v>297</v>
      </c>
    </row>
    <row r="453" spans="3:86" ht="31.5">
      <c r="C453" s="82">
        <f t="shared" si="220"/>
        <v>434</v>
      </c>
      <c r="D453" s="83" t="s">
        <v>579</v>
      </c>
      <c r="E453" s="83" t="s">
        <v>7</v>
      </c>
      <c r="F453" s="84">
        <v>1</v>
      </c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98">
        <v>142800</v>
      </c>
      <c r="S453" s="98">
        <v>170200</v>
      </c>
      <c r="T453" s="47">
        <f t="shared" si="214"/>
        <v>156500</v>
      </c>
      <c r="U453" s="47">
        <f t="shared" si="215"/>
        <v>156500</v>
      </c>
      <c r="V453" s="47">
        <f t="shared" si="216"/>
        <v>19374.725804511403</v>
      </c>
      <c r="W453" s="12">
        <f t="shared" si="217"/>
        <v>0.12380016488505689</v>
      </c>
      <c r="X453" s="30">
        <f t="shared" si="211"/>
        <v>131512.6050420168</v>
      </c>
      <c r="Y453" s="30">
        <f t="shared" si="218"/>
        <v>24987.394957983193</v>
      </c>
      <c r="Z453" s="51">
        <f t="shared" si="219"/>
        <v>156500</v>
      </c>
      <c r="AA453" s="14" t="s">
        <v>297</v>
      </c>
    </row>
    <row r="454" spans="3:86" ht="31.5">
      <c r="C454" s="82">
        <f t="shared" si="220"/>
        <v>435</v>
      </c>
      <c r="D454" s="83" t="s">
        <v>580</v>
      </c>
      <c r="E454" s="83" t="s">
        <v>7</v>
      </c>
      <c r="F454" s="84">
        <v>1</v>
      </c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98">
        <v>261800</v>
      </c>
      <c r="S454" s="98">
        <v>302300</v>
      </c>
      <c r="T454" s="47">
        <f t="shared" si="214"/>
        <v>282050</v>
      </c>
      <c r="U454" s="47">
        <f t="shared" si="215"/>
        <v>282050</v>
      </c>
      <c r="V454" s="47">
        <f t="shared" si="216"/>
        <v>28637.824638055175</v>
      </c>
      <c r="W454" s="12">
        <f t="shared" si="217"/>
        <v>0.10153456705568224</v>
      </c>
      <c r="X454" s="30">
        <f t="shared" si="211"/>
        <v>237016.8067226891</v>
      </c>
      <c r="Y454" s="30">
        <f t="shared" si="218"/>
        <v>45033.193277310929</v>
      </c>
      <c r="Z454" s="51">
        <f t="shared" si="219"/>
        <v>282050</v>
      </c>
      <c r="AA454" s="14" t="s">
        <v>297</v>
      </c>
    </row>
    <row r="455" spans="3:86" ht="31.5">
      <c r="C455" s="82">
        <f t="shared" si="220"/>
        <v>436</v>
      </c>
      <c r="D455" s="83" t="s">
        <v>581</v>
      </c>
      <c r="E455" s="83" t="s">
        <v>7</v>
      </c>
      <c r="F455" s="84">
        <v>1</v>
      </c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98">
        <v>214200</v>
      </c>
      <c r="S455" s="98">
        <v>252300</v>
      </c>
      <c r="T455" s="47">
        <f t="shared" si="214"/>
        <v>233250</v>
      </c>
      <c r="U455" s="47">
        <f t="shared" si="215"/>
        <v>233250</v>
      </c>
      <c r="V455" s="47">
        <f t="shared" si="216"/>
        <v>26940.768363207462</v>
      </c>
      <c r="W455" s="12">
        <f t="shared" si="217"/>
        <v>0.11550168644461935</v>
      </c>
      <c r="X455" s="30">
        <f t="shared" si="211"/>
        <v>196008.40336134454</v>
      </c>
      <c r="Y455" s="30">
        <f t="shared" si="218"/>
        <v>37241.596638655465</v>
      </c>
      <c r="Z455" s="51">
        <f t="shared" si="219"/>
        <v>233250</v>
      </c>
      <c r="AA455" s="14" t="s">
        <v>297</v>
      </c>
    </row>
    <row r="456" spans="3:86" ht="31.5">
      <c r="C456" s="82">
        <f t="shared" si="220"/>
        <v>437</v>
      </c>
      <c r="D456" s="83" t="s">
        <v>582</v>
      </c>
      <c r="E456" s="83" t="s">
        <v>7</v>
      </c>
      <c r="F456" s="84">
        <v>1</v>
      </c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98">
        <v>178500</v>
      </c>
      <c r="S456" s="98">
        <v>208200</v>
      </c>
      <c r="T456" s="47">
        <f t="shared" si="214"/>
        <v>193350</v>
      </c>
      <c r="U456" s="47">
        <f t="shared" si="215"/>
        <v>193350</v>
      </c>
      <c r="V456" s="47">
        <f t="shared" si="216"/>
        <v>21001.071401240461</v>
      </c>
      <c r="W456" s="12">
        <f t="shared" si="217"/>
        <v>0.10861686786263491</v>
      </c>
      <c r="X456" s="30">
        <f t="shared" si="211"/>
        <v>162478.99159663866</v>
      </c>
      <c r="Y456" s="30">
        <f t="shared" si="218"/>
        <v>30871.008403361346</v>
      </c>
      <c r="Z456" s="51">
        <f t="shared" si="219"/>
        <v>193350</v>
      </c>
      <c r="AA456" s="14" t="s">
        <v>297</v>
      </c>
    </row>
    <row r="457" spans="3:86" ht="31.5">
      <c r="C457" s="82">
        <f t="shared" si="220"/>
        <v>438</v>
      </c>
      <c r="D457" s="83" t="s">
        <v>583</v>
      </c>
      <c r="E457" s="83" t="s">
        <v>7</v>
      </c>
      <c r="F457" s="84">
        <v>1</v>
      </c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98">
        <v>238000</v>
      </c>
      <c r="S457" s="98">
        <v>283200</v>
      </c>
      <c r="T457" s="47">
        <f t="shared" si="214"/>
        <v>260600</v>
      </c>
      <c r="U457" s="47">
        <f t="shared" si="215"/>
        <v>260600</v>
      </c>
      <c r="V457" s="47">
        <f t="shared" si="216"/>
        <v>31961.22650963195</v>
      </c>
      <c r="W457" s="12">
        <f t="shared" si="217"/>
        <v>0.12264476788039888</v>
      </c>
      <c r="X457" s="30">
        <f t="shared" si="211"/>
        <v>218991.59663865546</v>
      </c>
      <c r="Y457" s="30">
        <f t="shared" si="218"/>
        <v>41608.403361344535</v>
      </c>
      <c r="Z457" s="51">
        <f t="shared" si="219"/>
        <v>260600</v>
      </c>
      <c r="AA457" s="14" t="s">
        <v>297</v>
      </c>
    </row>
    <row r="458" spans="3:86" ht="31.5">
      <c r="C458" s="82">
        <f t="shared" si="220"/>
        <v>439</v>
      </c>
      <c r="D458" s="83" t="s">
        <v>584</v>
      </c>
      <c r="E458" s="83" t="s">
        <v>7</v>
      </c>
      <c r="F458" s="84">
        <v>1</v>
      </c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98">
        <v>83300</v>
      </c>
      <c r="S458" s="98">
        <v>101200</v>
      </c>
      <c r="T458" s="47">
        <f t="shared" si="214"/>
        <v>92250</v>
      </c>
      <c r="U458" s="47">
        <f t="shared" si="215"/>
        <v>92250</v>
      </c>
      <c r="V458" s="47">
        <f t="shared" si="216"/>
        <v>12657.211383239201</v>
      </c>
      <c r="W458" s="12">
        <f t="shared" si="217"/>
        <v>0.13720554344974742</v>
      </c>
      <c r="X458" s="30">
        <f t="shared" si="211"/>
        <v>77521.008403361353</v>
      </c>
      <c r="Y458" s="30">
        <f t="shared" si="218"/>
        <v>14728.991596638658</v>
      </c>
      <c r="Z458" s="51">
        <f t="shared" si="219"/>
        <v>92250</v>
      </c>
      <c r="AA458" s="14" t="s">
        <v>297</v>
      </c>
    </row>
    <row r="459" spans="3:86" ht="31.5">
      <c r="C459" s="82">
        <f t="shared" si="220"/>
        <v>440</v>
      </c>
      <c r="D459" s="83" t="s">
        <v>585</v>
      </c>
      <c r="E459" s="83" t="s">
        <v>7</v>
      </c>
      <c r="F459" s="84">
        <v>1</v>
      </c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98">
        <v>214200</v>
      </c>
      <c r="S459" s="98">
        <v>265400</v>
      </c>
      <c r="T459" s="47">
        <f t="shared" si="214"/>
        <v>239800</v>
      </c>
      <c r="U459" s="47">
        <f t="shared" si="215"/>
        <v>239800</v>
      </c>
      <c r="V459" s="47">
        <f t="shared" si="216"/>
        <v>36203.867196751235</v>
      </c>
      <c r="W459" s="12">
        <f t="shared" si="217"/>
        <v>0.1509752593692712</v>
      </c>
      <c r="X459" s="30">
        <f t="shared" si="211"/>
        <v>201512.6050420168</v>
      </c>
      <c r="Y459" s="30">
        <f t="shared" si="218"/>
        <v>38287.39495798319</v>
      </c>
      <c r="Z459" s="51">
        <f t="shared" si="219"/>
        <v>239800</v>
      </c>
      <c r="AA459" s="14" t="s">
        <v>297</v>
      </c>
    </row>
    <row r="460" spans="3:86" ht="31.5">
      <c r="C460" s="82">
        <f t="shared" si="220"/>
        <v>441</v>
      </c>
      <c r="D460" s="83" t="s">
        <v>586</v>
      </c>
      <c r="E460" s="83" t="s">
        <v>7</v>
      </c>
      <c r="F460" s="84">
        <v>1</v>
      </c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98">
        <v>380800</v>
      </c>
      <c r="S460" s="98">
        <v>441500</v>
      </c>
      <c r="T460" s="47">
        <f t="shared" si="214"/>
        <v>411150</v>
      </c>
      <c r="U460" s="47">
        <f t="shared" si="215"/>
        <v>411150</v>
      </c>
      <c r="V460" s="47">
        <f t="shared" si="216"/>
        <v>42921.381618023435</v>
      </c>
      <c r="W460" s="12">
        <f t="shared" si="217"/>
        <v>0.10439348563303766</v>
      </c>
      <c r="X460" s="30">
        <f t="shared" si="211"/>
        <v>345504.2016806723</v>
      </c>
      <c r="Y460" s="30">
        <f t="shared" si="218"/>
        <v>65645.798319327732</v>
      </c>
      <c r="Z460" s="51">
        <f t="shared" si="219"/>
        <v>411150</v>
      </c>
      <c r="AA460" s="14" t="s">
        <v>297</v>
      </c>
    </row>
    <row r="461" spans="3:86" ht="37.5" customHeight="1">
      <c r="C461" s="183" t="s">
        <v>126</v>
      </c>
      <c r="D461" s="183"/>
      <c r="E461" s="183"/>
      <c r="F461" s="183"/>
      <c r="G461" s="108">
        <f>+SUM(G7:G441)</f>
        <v>31035200</v>
      </c>
      <c r="H461" s="108">
        <f t="shared" ref="H461:S461" si="221">+SUM(H7:H441)</f>
        <v>32617995.200000007</v>
      </c>
      <c r="I461" s="108">
        <f t="shared" si="221"/>
        <v>37723000</v>
      </c>
      <c r="J461" s="108">
        <f t="shared" si="221"/>
        <v>39646873</v>
      </c>
      <c r="K461" s="108">
        <f t="shared" si="221"/>
        <v>369153234.97500002</v>
      </c>
      <c r="L461" s="108">
        <f t="shared" si="221"/>
        <v>387980049.95872504</v>
      </c>
      <c r="M461" s="108">
        <f t="shared" si="221"/>
        <v>369885439</v>
      </c>
      <c r="N461" s="108">
        <f t="shared" si="221"/>
        <v>388749596.3889997</v>
      </c>
      <c r="O461" s="108">
        <f t="shared" si="221"/>
        <v>270388704.81</v>
      </c>
      <c r="P461" s="108">
        <f t="shared" si="221"/>
        <v>284178528.75531006</v>
      </c>
      <c r="Q461" s="108">
        <f t="shared" si="221"/>
        <v>555519965</v>
      </c>
      <c r="R461" s="108">
        <f t="shared" si="221"/>
        <v>569506778.75</v>
      </c>
      <c r="S461" s="108">
        <f t="shared" si="221"/>
        <v>569286926.25</v>
      </c>
      <c r="T461" s="109"/>
      <c r="U461" s="109"/>
      <c r="V461" s="109"/>
      <c r="W461" s="109"/>
      <c r="X461" s="109"/>
      <c r="Y461" s="109"/>
      <c r="Z461" s="110">
        <f>+SUM(Z7:Z460)</f>
        <v>531021389</v>
      </c>
      <c r="AA461" s="109"/>
      <c r="AC461" s="59"/>
      <c r="AD461" s="59"/>
    </row>
    <row r="462" spans="3:86" ht="50.25" customHeight="1">
      <c r="C462" s="21"/>
      <c r="D462" s="21"/>
      <c r="E462" s="21"/>
      <c r="F462" s="65"/>
      <c r="G462" s="113"/>
      <c r="H462" s="113"/>
      <c r="I462" s="114"/>
      <c r="J462" s="114"/>
      <c r="K462" s="114"/>
      <c r="L462" s="114"/>
      <c r="M462" s="114"/>
      <c r="N462" s="114"/>
      <c r="O462" s="114"/>
      <c r="P462" s="114"/>
      <c r="Q462" s="114"/>
      <c r="R462" s="114"/>
      <c r="S462" s="114"/>
      <c r="AE462" s="59"/>
    </row>
    <row r="463" spans="3:86" ht="42" customHeight="1" thickBot="1">
      <c r="C463" s="184" t="s">
        <v>568</v>
      </c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184"/>
      <c r="O463" s="184"/>
      <c r="P463" s="184"/>
      <c r="Q463" s="184"/>
      <c r="R463" s="184"/>
      <c r="S463" s="184"/>
      <c r="T463" s="184"/>
      <c r="U463" s="184"/>
      <c r="V463" s="184"/>
      <c r="W463" s="184"/>
      <c r="X463" s="184"/>
      <c r="Y463" s="184"/>
      <c r="Z463" s="184"/>
      <c r="AA463" s="184"/>
      <c r="AB463" s="97"/>
      <c r="AC463" s="97"/>
      <c r="AD463" s="97"/>
      <c r="AE463" s="97"/>
      <c r="AF463" s="97"/>
      <c r="AG463" s="97"/>
      <c r="AH463" s="97"/>
      <c r="AI463" s="97"/>
      <c r="AJ463" s="97"/>
      <c r="AK463" s="97"/>
      <c r="AL463" s="97"/>
      <c r="AM463" s="97"/>
      <c r="AN463" s="97"/>
      <c r="AO463" s="97"/>
      <c r="AP463" s="97"/>
      <c r="AQ463" s="97"/>
      <c r="AR463" s="97"/>
      <c r="AS463" s="97"/>
      <c r="AT463" s="97"/>
      <c r="AU463" s="97"/>
      <c r="AV463" s="97"/>
      <c r="AW463" s="97"/>
      <c r="AX463" s="97"/>
      <c r="AY463" s="97"/>
      <c r="AZ463" s="97"/>
      <c r="BA463" s="97"/>
      <c r="BB463" s="97"/>
      <c r="BC463" s="97"/>
      <c r="BD463" s="97"/>
      <c r="BE463" s="97"/>
      <c r="BF463" s="97"/>
      <c r="BG463" s="97"/>
      <c r="BH463" s="97"/>
      <c r="BI463" s="97"/>
      <c r="BJ463" s="97"/>
      <c r="BK463" s="97"/>
      <c r="BL463" s="97"/>
      <c r="BM463" s="97"/>
      <c r="BN463" s="97"/>
      <c r="BO463" s="111"/>
      <c r="BP463" s="111"/>
      <c r="BQ463" s="111"/>
      <c r="BR463" s="111"/>
      <c r="BS463" s="111"/>
      <c r="BT463" s="111"/>
      <c r="BU463" s="111"/>
      <c r="BV463" s="111"/>
      <c r="BW463" s="111"/>
      <c r="BX463" s="111"/>
      <c r="BY463" s="111"/>
      <c r="BZ463" s="111"/>
      <c r="CA463" s="111"/>
      <c r="CB463" s="111"/>
      <c r="CC463" s="111"/>
      <c r="CD463" s="111"/>
      <c r="CE463" s="111"/>
      <c r="CF463" s="111"/>
      <c r="CG463" s="111"/>
      <c r="CH463" s="112"/>
    </row>
    <row r="464" spans="3:86" ht="43.5" customHeight="1"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184"/>
      <c r="O464" s="184"/>
      <c r="P464" s="184"/>
      <c r="Q464" s="184"/>
      <c r="R464" s="184"/>
      <c r="S464" s="184"/>
      <c r="T464" s="184"/>
      <c r="U464" s="184"/>
      <c r="V464" s="184"/>
      <c r="W464" s="184"/>
      <c r="X464" s="184"/>
      <c r="Y464" s="184"/>
      <c r="Z464" s="184"/>
      <c r="AA464" s="184"/>
    </row>
    <row r="465" spans="3:27">
      <c r="C465" s="25"/>
    </row>
    <row r="466" spans="3:27">
      <c r="C466" s="25"/>
      <c r="AA466" s="59"/>
    </row>
    <row r="467" spans="3:27">
      <c r="AA467" s="59"/>
    </row>
  </sheetData>
  <autoFilter ref="T6:Z461" xr:uid="{00000000-0001-0000-0000-000000000000}"/>
  <mergeCells count="43">
    <mergeCell ref="S3:S4"/>
    <mergeCell ref="S5:S6"/>
    <mergeCell ref="C123:D123"/>
    <mergeCell ref="C129:D129"/>
    <mergeCell ref="I5:I6"/>
    <mergeCell ref="G3:H4"/>
    <mergeCell ref="I3:J4"/>
    <mergeCell ref="R3:R4"/>
    <mergeCell ref="R5:R6"/>
    <mergeCell ref="H5:H6"/>
    <mergeCell ref="J5:J6"/>
    <mergeCell ref="E5:E6"/>
    <mergeCell ref="F5:F6"/>
    <mergeCell ref="C3:F4"/>
    <mergeCell ref="Q3:Q4"/>
    <mergeCell ref="C333:F333"/>
    <mergeCell ref="C384:D384"/>
    <mergeCell ref="C461:F461"/>
    <mergeCell ref="C435:D435"/>
    <mergeCell ref="C463:AA464"/>
    <mergeCell ref="C442:D442"/>
    <mergeCell ref="C443:D443"/>
    <mergeCell ref="C177:D177"/>
    <mergeCell ref="C221:D221"/>
    <mergeCell ref="C227:D227"/>
    <mergeCell ref="C278:D278"/>
    <mergeCell ref="C327:D327"/>
    <mergeCell ref="C2:AA2"/>
    <mergeCell ref="C6:D6"/>
    <mergeCell ref="C62:D62"/>
    <mergeCell ref="K5:K6"/>
    <mergeCell ref="M5:M6"/>
    <mergeCell ref="T3:W5"/>
    <mergeCell ref="K3:L4"/>
    <mergeCell ref="M3:N4"/>
    <mergeCell ref="O3:P4"/>
    <mergeCell ref="L5:L6"/>
    <mergeCell ref="N5:N6"/>
    <mergeCell ref="P5:P6"/>
    <mergeCell ref="X3:AA5"/>
    <mergeCell ref="O5:O6"/>
    <mergeCell ref="Q5:Q6"/>
    <mergeCell ref="G5:G6"/>
  </mergeCells>
  <conditionalFormatting sqref="W1:W462 W465:W1048576">
    <cfRule type="cellIs" dxfId="3" priority="1" operator="greaterThan">
      <formula>0.3</formula>
    </cfRule>
  </conditionalFormatting>
  <dataValidations count="1">
    <dataValidation type="list" allowBlank="1" showInputMessage="1" showErrorMessage="1" sqref="E7:E332 E334:E460" xr:uid="{89CDDD72-0829-4748-A4C1-ED71C50A9EAD}">
      <formula1>#REF!</formula1>
    </dataValidation>
  </dataValidations>
  <pageMargins left="0.7" right="0.7" top="0.75" bottom="0.75" header="0.3" footer="0.3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B474"/>
  <sheetViews>
    <sheetView topLeftCell="R460" zoomScale="59" zoomScaleNormal="25" workbookViewId="0">
      <selection activeCell="C3" sqref="C3:F4"/>
    </sheetView>
  </sheetViews>
  <sheetFormatPr baseColWidth="10" defaultColWidth="11.42578125" defaultRowHeight="15.75"/>
  <cols>
    <col min="1" max="2" width="3.7109375" style="27" customWidth="1"/>
    <col min="3" max="3" width="9.28515625" style="27" customWidth="1"/>
    <col min="4" max="4" width="150.42578125" style="27" customWidth="1"/>
    <col min="5" max="5" width="25.85546875" style="27" customWidth="1"/>
    <col min="6" max="6" width="24" style="64" customWidth="1"/>
    <col min="7" max="10" width="33.28515625" style="27" customWidth="1"/>
    <col min="11" max="12" width="24.85546875" style="27" customWidth="1"/>
    <col min="13" max="16" width="32.140625" style="22" customWidth="1"/>
    <col min="17" max="17" width="32.140625" style="33" customWidth="1"/>
    <col min="18" max="18" width="23.5703125" style="27" customWidth="1"/>
    <col min="19" max="19" width="26.28515625" style="27" customWidth="1"/>
    <col min="20" max="20" width="22.140625" style="27" customWidth="1"/>
    <col min="21" max="21" width="18.85546875" style="27" customWidth="1"/>
    <col min="22" max="22" width="32.28515625" style="27" bestFit="1" customWidth="1"/>
    <col min="23" max="23" width="23.85546875" style="27" bestFit="1" customWidth="1"/>
    <col min="24" max="24" width="41.85546875" style="27" customWidth="1"/>
    <col min="25" max="25" width="56.140625" style="27" customWidth="1"/>
    <col min="26" max="16384" width="11.42578125" style="27"/>
  </cols>
  <sheetData>
    <row r="2" spans="3:25" ht="42" customHeight="1">
      <c r="C2" s="152" t="s">
        <v>0</v>
      </c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</row>
    <row r="3" spans="3:25" ht="35.25" customHeight="1">
      <c r="C3" s="162" t="s">
        <v>588</v>
      </c>
      <c r="D3" s="162"/>
      <c r="E3" s="162"/>
      <c r="F3" s="162"/>
      <c r="G3" s="214" t="s">
        <v>288</v>
      </c>
      <c r="H3" s="215"/>
      <c r="I3" s="205" t="s">
        <v>289</v>
      </c>
      <c r="J3" s="206"/>
      <c r="K3" s="209" t="s">
        <v>555</v>
      </c>
      <c r="L3" s="210"/>
      <c r="M3" s="218" t="s">
        <v>556</v>
      </c>
      <c r="N3" s="219"/>
      <c r="O3" s="202" t="s">
        <v>557</v>
      </c>
      <c r="P3" s="202" t="s">
        <v>558</v>
      </c>
      <c r="Q3" s="150" t="s">
        <v>564</v>
      </c>
      <c r="R3" s="181" t="s">
        <v>290</v>
      </c>
      <c r="S3" s="181"/>
      <c r="T3" s="181"/>
      <c r="U3" s="181"/>
      <c r="V3" s="163" t="s">
        <v>291</v>
      </c>
      <c r="W3" s="164"/>
      <c r="X3" s="164"/>
      <c r="Y3" s="165"/>
    </row>
    <row r="4" spans="3:25">
      <c r="C4" s="162"/>
      <c r="D4" s="162"/>
      <c r="E4" s="162"/>
      <c r="F4" s="162"/>
      <c r="G4" s="216"/>
      <c r="H4" s="217"/>
      <c r="I4" s="207"/>
      <c r="J4" s="208"/>
      <c r="K4" s="211"/>
      <c r="L4" s="212"/>
      <c r="M4" s="220"/>
      <c r="N4" s="221"/>
      <c r="O4" s="203"/>
      <c r="P4" s="213"/>
      <c r="Q4" s="151"/>
      <c r="R4" s="181"/>
      <c r="S4" s="181"/>
      <c r="T4" s="181"/>
      <c r="U4" s="181"/>
      <c r="V4" s="166"/>
      <c r="W4" s="167"/>
      <c r="X4" s="167"/>
      <c r="Y4" s="168"/>
    </row>
    <row r="5" spans="3:25" ht="37.5" customHeight="1">
      <c r="C5" s="3" t="s">
        <v>1</v>
      </c>
      <c r="D5" s="3" t="s">
        <v>2</v>
      </c>
      <c r="E5" s="119" t="s">
        <v>3</v>
      </c>
      <c r="F5" s="121" t="s">
        <v>303</v>
      </c>
      <c r="G5" s="196" t="s">
        <v>4</v>
      </c>
      <c r="H5" s="147" t="s">
        <v>308</v>
      </c>
      <c r="I5" s="197" t="s">
        <v>4</v>
      </c>
      <c r="J5" s="147" t="s">
        <v>308</v>
      </c>
      <c r="K5" s="197" t="s">
        <v>4</v>
      </c>
      <c r="L5" s="147" t="s">
        <v>308</v>
      </c>
      <c r="M5" s="204" t="s">
        <v>4</v>
      </c>
      <c r="N5" s="147" t="s">
        <v>308</v>
      </c>
      <c r="O5" s="204" t="s">
        <v>4</v>
      </c>
      <c r="P5" s="147" t="s">
        <v>308</v>
      </c>
      <c r="Q5" s="131" t="s">
        <v>4</v>
      </c>
      <c r="R5" s="181"/>
      <c r="S5" s="181"/>
      <c r="T5" s="181"/>
      <c r="U5" s="181"/>
      <c r="V5" s="169"/>
      <c r="W5" s="170"/>
      <c r="X5" s="170"/>
      <c r="Y5" s="171"/>
    </row>
    <row r="6" spans="3:25" ht="60.75" customHeight="1">
      <c r="C6" s="117" t="s">
        <v>127</v>
      </c>
      <c r="D6" s="118"/>
      <c r="E6" s="120"/>
      <c r="F6" s="122"/>
      <c r="G6" s="196"/>
      <c r="H6" s="148"/>
      <c r="I6" s="197"/>
      <c r="J6" s="148"/>
      <c r="K6" s="197"/>
      <c r="L6" s="148"/>
      <c r="M6" s="204"/>
      <c r="N6" s="148"/>
      <c r="O6" s="204"/>
      <c r="P6" s="148"/>
      <c r="Q6" s="131"/>
      <c r="R6" s="2" t="s">
        <v>292</v>
      </c>
      <c r="S6" s="2" t="s">
        <v>293</v>
      </c>
      <c r="T6" s="2" t="s">
        <v>294</v>
      </c>
      <c r="U6" s="4" t="s">
        <v>295</v>
      </c>
      <c r="V6" s="28" t="s">
        <v>309</v>
      </c>
      <c r="W6" s="28" t="s">
        <v>310</v>
      </c>
      <c r="X6" s="5" t="s">
        <v>566</v>
      </c>
      <c r="Y6" s="5" t="s">
        <v>296</v>
      </c>
    </row>
    <row r="7" spans="3:25" ht="49.5" customHeight="1">
      <c r="C7" s="66">
        <v>1</v>
      </c>
      <c r="D7" s="67" t="s">
        <v>6</v>
      </c>
      <c r="E7" s="39" t="s">
        <v>276</v>
      </c>
      <c r="F7" s="68">
        <v>1</v>
      </c>
      <c r="G7" s="7"/>
      <c r="H7" s="7"/>
      <c r="I7" s="7"/>
      <c r="J7" s="7"/>
      <c r="K7" s="8">
        <v>178500</v>
      </c>
      <c r="L7" s="8">
        <f>+(K7*5.1%)+K7</f>
        <v>187603.5</v>
      </c>
      <c r="M7" s="9">
        <v>173000</v>
      </c>
      <c r="N7" s="9">
        <f>+(M7*5.1%)+M7</f>
        <v>181823</v>
      </c>
      <c r="O7" s="10">
        <v>240380</v>
      </c>
      <c r="P7" s="10">
        <v>287980</v>
      </c>
      <c r="Q7" s="55">
        <v>273700</v>
      </c>
      <c r="R7" s="47">
        <f>MEDIAN(H7,J7,L7,N7,O7,P7,Q7)</f>
        <v>240380</v>
      </c>
      <c r="S7" s="47">
        <f>AVERAGE(H7,J7,L7,N7,O7,P7,Q7)</f>
        <v>234297.3</v>
      </c>
      <c r="T7" s="47">
        <f>STDEV(H7,J7,L7,N7,O7,P7,Q7)</f>
        <v>48490.37895500505</v>
      </c>
      <c r="U7" s="12">
        <f>T7/S7</f>
        <v>0.20696089521733735</v>
      </c>
      <c r="V7" s="30">
        <f>X7/1.19</f>
        <v>202000</v>
      </c>
      <c r="W7" s="30">
        <f>+V7*19%</f>
        <v>38380</v>
      </c>
      <c r="X7" s="13">
        <f>ROUNDUP(IF(U7&lt;15%,S7,R7),0)</f>
        <v>240380</v>
      </c>
      <c r="Y7" s="14" t="s">
        <v>302</v>
      </c>
    </row>
    <row r="8" spans="3:25" ht="49.5" customHeight="1">
      <c r="C8" s="66">
        <v>2</v>
      </c>
      <c r="D8" s="67" t="s">
        <v>9</v>
      </c>
      <c r="E8" s="39" t="s">
        <v>276</v>
      </c>
      <c r="F8" s="68">
        <v>1</v>
      </c>
      <c r="G8" s="7"/>
      <c r="H8" s="7"/>
      <c r="I8" s="7"/>
      <c r="J8" s="7"/>
      <c r="K8" s="8">
        <v>130900</v>
      </c>
      <c r="L8" s="8">
        <f t="shared" ref="L8:L45" si="0">+(K8*5.1%)+K8</f>
        <v>137575.9</v>
      </c>
      <c r="M8" s="9">
        <v>126000</v>
      </c>
      <c r="N8" s="9">
        <f t="shared" ref="N8:N45" si="1">+(M8*5.1%)+M8</f>
        <v>132426</v>
      </c>
      <c r="O8" s="10">
        <v>175525</v>
      </c>
      <c r="P8" s="10">
        <v>211225</v>
      </c>
      <c r="Q8" s="55">
        <v>199325</v>
      </c>
      <c r="R8" s="47">
        <f>MEDIAN(H8,J8,L8,N8,O8,P8,Q8)</f>
        <v>175525</v>
      </c>
      <c r="S8" s="47">
        <f t="shared" ref="S8:S71" si="2">AVERAGE(H8,J8,L8,N8,O8,P8,Q8)</f>
        <v>171215.38</v>
      </c>
      <c r="T8" s="47">
        <f t="shared" ref="T8:T71" si="3">STDEV(H8,J8,L8,N8,O8,P8,Q8)</f>
        <v>35516.629446950668</v>
      </c>
      <c r="U8" s="12">
        <f t="shared" ref="U8:U45" si="4">T8/S8</f>
        <v>0.20743831218288139</v>
      </c>
      <c r="V8" s="30">
        <f t="shared" ref="V8:V28" si="5">X8/1.19</f>
        <v>147500</v>
      </c>
      <c r="W8" s="30">
        <f t="shared" ref="W8:W28" si="6">+V8*19%</f>
        <v>28025</v>
      </c>
      <c r="X8" s="13">
        <f>ROUNDUP(IF(U8&lt;15%,S8,R8),0)</f>
        <v>175525</v>
      </c>
      <c r="Y8" s="14" t="s">
        <v>302</v>
      </c>
    </row>
    <row r="9" spans="3:25" ht="49.5" customHeight="1">
      <c r="C9" s="66">
        <v>3</v>
      </c>
      <c r="D9" s="67" t="s">
        <v>128</v>
      </c>
      <c r="E9" s="39" t="s">
        <v>276</v>
      </c>
      <c r="F9" s="68">
        <v>1</v>
      </c>
      <c r="G9" s="7"/>
      <c r="H9" s="7"/>
      <c r="I9" s="7"/>
      <c r="J9" s="7"/>
      <c r="K9" s="8">
        <v>309400</v>
      </c>
      <c r="L9" s="8">
        <f t="shared" si="0"/>
        <v>325179.40000000002</v>
      </c>
      <c r="M9" s="9">
        <v>305000</v>
      </c>
      <c r="N9" s="9">
        <f t="shared" si="1"/>
        <v>320555</v>
      </c>
      <c r="O9" s="10">
        <v>421557.5</v>
      </c>
      <c r="P9" s="10">
        <v>481057.5</v>
      </c>
      <c r="Q9" s="55">
        <v>463207.5</v>
      </c>
      <c r="R9" s="47">
        <f t="shared" ref="R9:R71" si="7">MEDIAN(H9,J9,L9,N9,O9,P9,Q9)</f>
        <v>421557.5</v>
      </c>
      <c r="S9" s="47">
        <f t="shared" si="2"/>
        <v>402311.38</v>
      </c>
      <c r="T9" s="47">
        <f t="shared" si="3"/>
        <v>75685.451030214535</v>
      </c>
      <c r="U9" s="12">
        <f t="shared" si="4"/>
        <v>0.18812654772583001</v>
      </c>
      <c r="V9" s="30">
        <f t="shared" si="5"/>
        <v>354250.42016806727</v>
      </c>
      <c r="W9" s="30">
        <f t="shared" si="6"/>
        <v>67307.579831932788</v>
      </c>
      <c r="X9" s="13">
        <f t="shared" ref="X9:X18" si="8">ROUNDUP(IF(U9&lt;15%,S9,R9),0)</f>
        <v>421558</v>
      </c>
      <c r="Y9" s="14" t="s">
        <v>302</v>
      </c>
    </row>
    <row r="10" spans="3:25" ht="49.5" customHeight="1">
      <c r="C10" s="66">
        <v>5</v>
      </c>
      <c r="D10" s="67" t="s">
        <v>129</v>
      </c>
      <c r="E10" s="39" t="s">
        <v>276</v>
      </c>
      <c r="F10" s="68">
        <v>1</v>
      </c>
      <c r="G10" s="7"/>
      <c r="H10" s="7"/>
      <c r="I10" s="7"/>
      <c r="J10" s="7"/>
      <c r="K10" s="8">
        <v>797300</v>
      </c>
      <c r="L10" s="8">
        <f t="shared" si="0"/>
        <v>837962.3</v>
      </c>
      <c r="M10" s="9">
        <v>792300</v>
      </c>
      <c r="N10" s="9">
        <f t="shared" si="1"/>
        <v>832707.3</v>
      </c>
      <c r="O10" s="10">
        <v>1092420</v>
      </c>
      <c r="P10" s="10">
        <v>1116220</v>
      </c>
      <c r="Q10" s="55">
        <v>1101940</v>
      </c>
      <c r="R10" s="47">
        <f t="shared" si="7"/>
        <v>1092420</v>
      </c>
      <c r="S10" s="47">
        <f t="shared" si="2"/>
        <v>996249.91999999993</v>
      </c>
      <c r="T10" s="47">
        <f t="shared" si="3"/>
        <v>147150.48130616904</v>
      </c>
      <c r="U10" s="12">
        <f t="shared" si="4"/>
        <v>0.14770438456463719</v>
      </c>
      <c r="V10" s="30">
        <f t="shared" si="5"/>
        <v>837184.87394957989</v>
      </c>
      <c r="W10" s="30">
        <f t="shared" si="6"/>
        <v>159065.12605042019</v>
      </c>
      <c r="X10" s="13">
        <f t="shared" si="8"/>
        <v>996250</v>
      </c>
      <c r="Y10" s="14" t="s">
        <v>297</v>
      </c>
    </row>
    <row r="11" spans="3:25" ht="49.5" customHeight="1">
      <c r="C11" s="66">
        <v>6</v>
      </c>
      <c r="D11" s="67" t="s">
        <v>130</v>
      </c>
      <c r="E11" s="39" t="s">
        <v>276</v>
      </c>
      <c r="F11" s="68">
        <v>1</v>
      </c>
      <c r="G11" s="7"/>
      <c r="H11" s="7"/>
      <c r="I11" s="7"/>
      <c r="J11" s="7"/>
      <c r="K11" s="8">
        <v>2058700</v>
      </c>
      <c r="L11" s="8">
        <f t="shared" si="0"/>
        <v>2163693.7000000002</v>
      </c>
      <c r="M11" s="9">
        <v>2055000</v>
      </c>
      <c r="N11" s="9">
        <f t="shared" si="1"/>
        <v>2159805</v>
      </c>
      <c r="O11" s="10">
        <v>2829522.5</v>
      </c>
      <c r="P11" s="10">
        <v>2877122.5</v>
      </c>
      <c r="Q11" s="55">
        <v>2858082.5</v>
      </c>
      <c r="R11" s="47">
        <f t="shared" si="7"/>
        <v>2829522.5</v>
      </c>
      <c r="S11" s="47">
        <f t="shared" si="2"/>
        <v>2577645.2399999998</v>
      </c>
      <c r="T11" s="47">
        <f t="shared" si="3"/>
        <v>380039.53208520298</v>
      </c>
      <c r="U11" s="12">
        <f t="shared" si="4"/>
        <v>0.14743670936082851</v>
      </c>
      <c r="V11" s="30">
        <f t="shared" si="5"/>
        <v>2166089.0756302522</v>
      </c>
      <c r="W11" s="30">
        <f t="shared" si="6"/>
        <v>411556.92436974793</v>
      </c>
      <c r="X11" s="13">
        <f t="shared" si="8"/>
        <v>2577646</v>
      </c>
      <c r="Y11" s="14" t="s">
        <v>297</v>
      </c>
    </row>
    <row r="12" spans="3:25" ht="49.5" customHeight="1">
      <c r="C12" s="66">
        <v>7</v>
      </c>
      <c r="D12" s="67" t="s">
        <v>14</v>
      </c>
      <c r="E12" s="39" t="s">
        <v>276</v>
      </c>
      <c r="F12" s="68">
        <v>1</v>
      </c>
      <c r="G12" s="7"/>
      <c r="H12" s="7"/>
      <c r="I12" s="7"/>
      <c r="J12" s="7"/>
      <c r="K12" s="8">
        <v>309400</v>
      </c>
      <c r="L12" s="8">
        <f t="shared" si="0"/>
        <v>325179.40000000002</v>
      </c>
      <c r="M12" s="9">
        <v>305000</v>
      </c>
      <c r="N12" s="9">
        <f t="shared" si="1"/>
        <v>320555</v>
      </c>
      <c r="O12" s="10">
        <v>421557.5</v>
      </c>
      <c r="P12" s="10">
        <v>445357.5</v>
      </c>
      <c r="Q12" s="55">
        <v>431077.5</v>
      </c>
      <c r="R12" s="47">
        <f t="shared" si="7"/>
        <v>421557.5</v>
      </c>
      <c r="S12" s="47">
        <f t="shared" si="2"/>
        <v>388745.38</v>
      </c>
      <c r="T12" s="47">
        <f t="shared" si="3"/>
        <v>60753.883561851544</v>
      </c>
      <c r="U12" s="12">
        <f t="shared" si="4"/>
        <v>0.15628194362554623</v>
      </c>
      <c r="V12" s="30">
        <f t="shared" si="5"/>
        <v>354250.42016806727</v>
      </c>
      <c r="W12" s="30">
        <f t="shared" si="6"/>
        <v>67307.579831932788</v>
      </c>
      <c r="X12" s="13">
        <f t="shared" si="8"/>
        <v>421558</v>
      </c>
      <c r="Y12" s="14" t="s">
        <v>302</v>
      </c>
    </row>
    <row r="13" spans="3:25" ht="49.5" customHeight="1">
      <c r="C13" s="66">
        <v>8</v>
      </c>
      <c r="D13" s="67" t="s">
        <v>15</v>
      </c>
      <c r="E13" s="39" t="s">
        <v>276</v>
      </c>
      <c r="F13" s="68">
        <v>1</v>
      </c>
      <c r="G13" s="7"/>
      <c r="H13" s="7"/>
      <c r="I13" s="7"/>
      <c r="J13" s="7"/>
      <c r="K13" s="8">
        <v>249900</v>
      </c>
      <c r="L13" s="8">
        <f t="shared" si="0"/>
        <v>262644.90000000002</v>
      </c>
      <c r="M13" s="9">
        <v>244000</v>
      </c>
      <c r="N13" s="9">
        <f t="shared" si="1"/>
        <v>256444</v>
      </c>
      <c r="O13" s="10">
        <v>338257.5</v>
      </c>
      <c r="P13" s="10">
        <v>397757.5</v>
      </c>
      <c r="Q13" s="55">
        <v>383477.5</v>
      </c>
      <c r="R13" s="47">
        <f t="shared" si="7"/>
        <v>338257.5</v>
      </c>
      <c r="S13" s="47">
        <f t="shared" si="2"/>
        <v>327716.27999999997</v>
      </c>
      <c r="T13" s="47">
        <f t="shared" si="3"/>
        <v>66030.723654917107</v>
      </c>
      <c r="U13" s="12">
        <f t="shared" si="4"/>
        <v>0.20148746853503011</v>
      </c>
      <c r="V13" s="30">
        <f t="shared" si="5"/>
        <v>284250.42016806721</v>
      </c>
      <c r="W13" s="30">
        <f t="shared" si="6"/>
        <v>54007.579831932773</v>
      </c>
      <c r="X13" s="13">
        <f>ROUNDUP(IF(U13&lt;15%,S13,R13),0)</f>
        <v>338258</v>
      </c>
      <c r="Y13" s="14" t="s">
        <v>302</v>
      </c>
    </row>
    <row r="14" spans="3:25" ht="49.5" customHeight="1">
      <c r="C14" s="66">
        <v>9</v>
      </c>
      <c r="D14" s="67" t="s">
        <v>131</v>
      </c>
      <c r="E14" s="39" t="s">
        <v>276</v>
      </c>
      <c r="F14" s="68">
        <v>1</v>
      </c>
      <c r="G14" s="7"/>
      <c r="H14" s="7"/>
      <c r="I14" s="7"/>
      <c r="J14" s="7"/>
      <c r="K14" s="8">
        <v>297500</v>
      </c>
      <c r="L14" s="8">
        <f t="shared" si="0"/>
        <v>312672.5</v>
      </c>
      <c r="M14" s="9">
        <v>292000</v>
      </c>
      <c r="N14" s="9">
        <f t="shared" si="1"/>
        <v>306892</v>
      </c>
      <c r="O14" s="10">
        <v>404153.75</v>
      </c>
      <c r="P14" s="10">
        <v>463653.75</v>
      </c>
      <c r="Q14" s="55">
        <v>451753.75</v>
      </c>
      <c r="R14" s="47">
        <f t="shared" si="7"/>
        <v>404153.75</v>
      </c>
      <c r="S14" s="47">
        <f t="shared" si="2"/>
        <v>387825.15</v>
      </c>
      <c r="T14" s="47">
        <f t="shared" si="3"/>
        <v>74668.536253272294</v>
      </c>
      <c r="U14" s="12">
        <f t="shared" si="4"/>
        <v>0.19253144426882138</v>
      </c>
      <c r="V14" s="30">
        <f t="shared" si="5"/>
        <v>339625.21008403361</v>
      </c>
      <c r="W14" s="30">
        <f t="shared" si="6"/>
        <v>64528.789915966387</v>
      </c>
      <c r="X14" s="13">
        <f t="shared" si="8"/>
        <v>404154</v>
      </c>
      <c r="Y14" s="14" t="s">
        <v>302</v>
      </c>
    </row>
    <row r="15" spans="3:25" ht="49.5" customHeight="1">
      <c r="C15" s="66">
        <v>10</v>
      </c>
      <c r="D15" s="67" t="s">
        <v>132</v>
      </c>
      <c r="E15" s="39" t="s">
        <v>276</v>
      </c>
      <c r="F15" s="68">
        <v>1</v>
      </c>
      <c r="G15" s="7"/>
      <c r="H15" s="7"/>
      <c r="I15" s="7"/>
      <c r="J15" s="7"/>
      <c r="K15" s="8">
        <v>428400</v>
      </c>
      <c r="L15" s="8">
        <f t="shared" si="0"/>
        <v>450248.4</v>
      </c>
      <c r="M15" s="9">
        <v>423000</v>
      </c>
      <c r="N15" s="9">
        <f t="shared" si="1"/>
        <v>444573</v>
      </c>
      <c r="O15" s="10">
        <v>584438.75</v>
      </c>
      <c r="P15" s="10">
        <v>632038.75</v>
      </c>
      <c r="Q15" s="55">
        <v>614188.75</v>
      </c>
      <c r="R15" s="47">
        <f t="shared" si="7"/>
        <v>584438.75</v>
      </c>
      <c r="S15" s="47">
        <f t="shared" si="2"/>
        <v>545097.53</v>
      </c>
      <c r="T15" s="47">
        <f t="shared" si="3"/>
        <v>90804.243569261627</v>
      </c>
      <c r="U15" s="12">
        <f t="shared" si="4"/>
        <v>0.16658348015127059</v>
      </c>
      <c r="V15" s="30">
        <f t="shared" si="5"/>
        <v>491125.21008403366</v>
      </c>
      <c r="W15" s="30">
        <f t="shared" si="6"/>
        <v>93313.789915966394</v>
      </c>
      <c r="X15" s="13">
        <f t="shared" si="8"/>
        <v>584439</v>
      </c>
      <c r="Y15" s="14" t="s">
        <v>302</v>
      </c>
    </row>
    <row r="16" spans="3:25" ht="49.5" customHeight="1">
      <c r="C16" s="66">
        <v>11</v>
      </c>
      <c r="D16" s="67" t="s">
        <v>107</v>
      </c>
      <c r="E16" s="39" t="s">
        <v>276</v>
      </c>
      <c r="F16" s="68">
        <v>1</v>
      </c>
      <c r="G16" s="7"/>
      <c r="H16" s="7"/>
      <c r="I16" s="7"/>
      <c r="J16" s="7"/>
      <c r="K16" s="8">
        <v>511700</v>
      </c>
      <c r="L16" s="8">
        <f t="shared" si="0"/>
        <v>537796.69999999995</v>
      </c>
      <c r="M16" s="9">
        <v>506000</v>
      </c>
      <c r="N16" s="9">
        <f t="shared" si="1"/>
        <v>531806</v>
      </c>
      <c r="O16" s="10">
        <v>698827.5</v>
      </c>
      <c r="P16" s="10">
        <v>734527.5</v>
      </c>
      <c r="Q16" s="55">
        <v>715487.5</v>
      </c>
      <c r="R16" s="47">
        <f t="shared" si="7"/>
        <v>698827.5</v>
      </c>
      <c r="S16" s="47">
        <f t="shared" si="2"/>
        <v>643689.04</v>
      </c>
      <c r="T16" s="47">
        <f t="shared" si="3"/>
        <v>100222.12424788218</v>
      </c>
      <c r="U16" s="12">
        <f t="shared" si="4"/>
        <v>0.15569959719662491</v>
      </c>
      <c r="V16" s="30">
        <f t="shared" si="5"/>
        <v>587250.42016806721</v>
      </c>
      <c r="W16" s="30">
        <f t="shared" si="6"/>
        <v>111577.57983193277</v>
      </c>
      <c r="X16" s="13">
        <f t="shared" si="8"/>
        <v>698828</v>
      </c>
      <c r="Y16" s="14" t="s">
        <v>302</v>
      </c>
    </row>
    <row r="17" spans="3:25" ht="49.5" customHeight="1">
      <c r="C17" s="66">
        <v>12</v>
      </c>
      <c r="D17" s="67" t="s">
        <v>19</v>
      </c>
      <c r="E17" s="39" t="s">
        <v>276</v>
      </c>
      <c r="F17" s="68">
        <v>1</v>
      </c>
      <c r="G17" s="7"/>
      <c r="H17" s="7"/>
      <c r="I17" s="7"/>
      <c r="J17" s="7"/>
      <c r="K17" s="8">
        <v>464100</v>
      </c>
      <c r="L17" s="8">
        <f t="shared" si="0"/>
        <v>487769.1</v>
      </c>
      <c r="M17" s="9">
        <v>460000</v>
      </c>
      <c r="N17" s="9">
        <f t="shared" si="1"/>
        <v>483460</v>
      </c>
      <c r="O17" s="10">
        <v>634716.25</v>
      </c>
      <c r="P17" s="10">
        <v>670416.25</v>
      </c>
      <c r="Q17" s="55">
        <v>652566.25</v>
      </c>
      <c r="R17" s="47">
        <f t="shared" si="7"/>
        <v>634716.25</v>
      </c>
      <c r="S17" s="47">
        <f t="shared" si="2"/>
        <v>585785.57000000007</v>
      </c>
      <c r="T17" s="47">
        <f t="shared" si="3"/>
        <v>92322.767141795863</v>
      </c>
      <c r="U17" s="12">
        <f t="shared" si="4"/>
        <v>0.15760505527952123</v>
      </c>
      <c r="V17" s="30">
        <f t="shared" si="5"/>
        <v>533375.63025210088</v>
      </c>
      <c r="W17" s="30">
        <f t="shared" si="6"/>
        <v>101341.36974789917</v>
      </c>
      <c r="X17" s="13">
        <f>ROUNDUP(IF(U17&lt;15%,S17,R17),0)</f>
        <v>634717</v>
      </c>
      <c r="Y17" s="14" t="s">
        <v>302</v>
      </c>
    </row>
    <row r="18" spans="3:25" ht="49.5" customHeight="1">
      <c r="C18" s="66">
        <v>13</v>
      </c>
      <c r="D18" s="67" t="s">
        <v>133</v>
      </c>
      <c r="E18" s="39" t="s">
        <v>276</v>
      </c>
      <c r="F18" s="68">
        <v>1</v>
      </c>
      <c r="G18" s="7"/>
      <c r="H18" s="7"/>
      <c r="I18" s="7"/>
      <c r="J18" s="7"/>
      <c r="K18" s="8">
        <v>142800</v>
      </c>
      <c r="L18" s="8">
        <f t="shared" si="0"/>
        <v>150082.79999999999</v>
      </c>
      <c r="M18" s="9">
        <v>139000</v>
      </c>
      <c r="N18" s="9">
        <f t="shared" si="1"/>
        <v>146089</v>
      </c>
      <c r="O18" s="10">
        <v>192928.75</v>
      </c>
      <c r="P18" s="10">
        <v>252428.75</v>
      </c>
      <c r="Q18" s="55">
        <v>233388.75</v>
      </c>
      <c r="R18" s="47">
        <f t="shared" si="7"/>
        <v>192928.75</v>
      </c>
      <c r="S18" s="47">
        <f t="shared" si="2"/>
        <v>194983.61000000002</v>
      </c>
      <c r="T18" s="47">
        <f t="shared" si="3"/>
        <v>47921.51647059746</v>
      </c>
      <c r="U18" s="12">
        <f t="shared" si="4"/>
        <v>0.24577202396959139</v>
      </c>
      <c r="V18" s="30">
        <f t="shared" si="5"/>
        <v>162125.21008403364</v>
      </c>
      <c r="W18" s="30">
        <f t="shared" si="6"/>
        <v>30803.78991596639</v>
      </c>
      <c r="X18" s="13">
        <f t="shared" si="8"/>
        <v>192929</v>
      </c>
      <c r="Y18" s="14" t="s">
        <v>302</v>
      </c>
    </row>
    <row r="19" spans="3:25" ht="49.5" customHeight="1">
      <c r="C19" s="66">
        <v>14</v>
      </c>
      <c r="D19" s="67" t="s">
        <v>21</v>
      </c>
      <c r="E19" s="39" t="s">
        <v>276</v>
      </c>
      <c r="F19" s="68">
        <v>1</v>
      </c>
      <c r="G19" s="7"/>
      <c r="H19" s="7"/>
      <c r="I19" s="7"/>
      <c r="J19" s="7"/>
      <c r="K19" s="8">
        <v>190400</v>
      </c>
      <c r="L19" s="8">
        <f t="shared" si="0"/>
        <v>200110.4</v>
      </c>
      <c r="M19" s="9">
        <v>185000</v>
      </c>
      <c r="N19" s="9">
        <f t="shared" si="1"/>
        <v>194435</v>
      </c>
      <c r="O19" s="10">
        <v>256891.25</v>
      </c>
      <c r="P19" s="10">
        <v>292591.25</v>
      </c>
      <c r="Q19" s="55">
        <v>280691.25</v>
      </c>
      <c r="R19" s="47">
        <f t="shared" si="7"/>
        <v>256891.25</v>
      </c>
      <c r="S19" s="47">
        <f t="shared" si="2"/>
        <v>244943.83</v>
      </c>
      <c r="T19" s="47">
        <f t="shared" si="3"/>
        <v>45420.463085219402</v>
      </c>
      <c r="U19" s="12">
        <f t="shared" si="4"/>
        <v>0.18543215840635546</v>
      </c>
      <c r="V19" s="30">
        <f t="shared" si="5"/>
        <v>215875.63025210085</v>
      </c>
      <c r="W19" s="30">
        <f t="shared" si="6"/>
        <v>41016.36974789916</v>
      </c>
      <c r="X19" s="13">
        <f>ROUNDUP(IF(U19&lt;15%,S19,R19),0)</f>
        <v>256892</v>
      </c>
      <c r="Y19" s="14" t="s">
        <v>302</v>
      </c>
    </row>
    <row r="20" spans="3:25" ht="49.5" customHeight="1">
      <c r="C20" s="66">
        <v>15</v>
      </c>
      <c r="D20" s="67" t="s">
        <v>22</v>
      </c>
      <c r="E20" s="39" t="s">
        <v>276</v>
      </c>
      <c r="F20" s="68">
        <v>1</v>
      </c>
      <c r="G20" s="7"/>
      <c r="H20" s="7"/>
      <c r="I20" s="7"/>
      <c r="J20" s="7"/>
      <c r="K20" s="8">
        <v>1939700</v>
      </c>
      <c r="L20" s="8">
        <f t="shared" si="0"/>
        <v>2038624.7</v>
      </c>
      <c r="M20" s="9">
        <v>1935800</v>
      </c>
      <c r="N20" s="9">
        <f t="shared" si="1"/>
        <v>2034525.8</v>
      </c>
      <c r="O20" s="10">
        <v>2665451.25</v>
      </c>
      <c r="P20" s="10">
        <v>2724951.25</v>
      </c>
      <c r="Q20" s="55">
        <v>2713051.25</v>
      </c>
      <c r="R20" s="47">
        <f t="shared" si="7"/>
        <v>2665451.25</v>
      </c>
      <c r="S20" s="47">
        <f t="shared" si="2"/>
        <v>2435320.85</v>
      </c>
      <c r="T20" s="47">
        <f t="shared" si="3"/>
        <v>364686.32145372708</v>
      </c>
      <c r="U20" s="12">
        <f t="shared" si="4"/>
        <v>0.14974877805268536</v>
      </c>
      <c r="V20" s="30">
        <f t="shared" si="5"/>
        <v>2046488.2352941178</v>
      </c>
      <c r="W20" s="30">
        <f t="shared" si="6"/>
        <v>388832.76470588241</v>
      </c>
      <c r="X20" s="13">
        <f t="shared" ref="X20:X114" si="9">ROUNDUP(IF(U20&lt;15%,S20,R20),0)</f>
        <v>2435321</v>
      </c>
      <c r="Y20" s="14" t="s">
        <v>297</v>
      </c>
    </row>
    <row r="21" spans="3:25" ht="49.5" customHeight="1">
      <c r="C21" s="66">
        <v>16</v>
      </c>
      <c r="D21" s="67" t="s">
        <v>23</v>
      </c>
      <c r="E21" s="39" t="s">
        <v>276</v>
      </c>
      <c r="F21" s="68">
        <v>1</v>
      </c>
      <c r="G21" s="7"/>
      <c r="H21" s="7"/>
      <c r="I21" s="7"/>
      <c r="J21" s="7"/>
      <c r="K21" s="8">
        <v>119000</v>
      </c>
      <c r="L21" s="8">
        <f t="shared" si="0"/>
        <v>125069</v>
      </c>
      <c r="M21" s="9">
        <v>114000</v>
      </c>
      <c r="N21" s="9">
        <f t="shared" si="1"/>
        <v>119814</v>
      </c>
      <c r="O21" s="10">
        <v>159013.75</v>
      </c>
      <c r="P21" s="10">
        <v>218513.75</v>
      </c>
      <c r="Q21" s="55">
        <v>200663.75</v>
      </c>
      <c r="R21" s="47">
        <f t="shared" si="7"/>
        <v>159013.75</v>
      </c>
      <c r="S21" s="47">
        <f t="shared" si="2"/>
        <v>164614.85</v>
      </c>
      <c r="T21" s="47">
        <f t="shared" si="3"/>
        <v>44178.550639917434</v>
      </c>
      <c r="U21" s="12">
        <f t="shared" si="4"/>
        <v>0.26837524463872753</v>
      </c>
      <c r="V21" s="30">
        <f t="shared" si="5"/>
        <v>133625.21008403361</v>
      </c>
      <c r="W21" s="30">
        <f t="shared" si="6"/>
        <v>25388.789915966387</v>
      </c>
      <c r="X21" s="13">
        <f t="shared" si="9"/>
        <v>159014</v>
      </c>
      <c r="Y21" s="14" t="s">
        <v>302</v>
      </c>
    </row>
    <row r="22" spans="3:25" ht="49.5" customHeight="1">
      <c r="C22" s="66">
        <v>17</v>
      </c>
      <c r="D22" s="69" t="s">
        <v>24</v>
      </c>
      <c r="E22" s="39" t="s">
        <v>276</v>
      </c>
      <c r="F22" s="68">
        <v>1</v>
      </c>
      <c r="G22" s="7"/>
      <c r="H22" s="7"/>
      <c r="I22" s="7"/>
      <c r="J22" s="7"/>
      <c r="K22" s="8">
        <v>1237600</v>
      </c>
      <c r="L22" s="8">
        <f t="shared" si="0"/>
        <v>1300717.6000000001</v>
      </c>
      <c r="M22" s="9">
        <v>1233000</v>
      </c>
      <c r="N22" s="9">
        <f t="shared" si="1"/>
        <v>1295883</v>
      </c>
      <c r="O22" s="10">
        <v>1698725</v>
      </c>
      <c r="P22" s="10">
        <v>1758225</v>
      </c>
      <c r="Q22" s="55">
        <v>1743945</v>
      </c>
      <c r="R22" s="47">
        <f t="shared" si="7"/>
        <v>1698725</v>
      </c>
      <c r="S22" s="47">
        <f t="shared" si="2"/>
        <v>1559499.1199999999</v>
      </c>
      <c r="T22" s="47">
        <f t="shared" si="3"/>
        <v>239456.38303764668</v>
      </c>
      <c r="U22" s="12">
        <f t="shared" si="4"/>
        <v>0.15354698182686163</v>
      </c>
      <c r="V22" s="30">
        <f t="shared" si="5"/>
        <v>1427500</v>
      </c>
      <c r="W22" s="30">
        <f t="shared" si="6"/>
        <v>271225</v>
      </c>
      <c r="X22" s="13">
        <f t="shared" si="9"/>
        <v>1698725</v>
      </c>
      <c r="Y22" s="14" t="s">
        <v>297</v>
      </c>
    </row>
    <row r="23" spans="3:25" ht="49.5" customHeight="1">
      <c r="C23" s="66">
        <v>18</v>
      </c>
      <c r="D23" s="69" t="s">
        <v>134</v>
      </c>
      <c r="E23" s="39" t="s">
        <v>276</v>
      </c>
      <c r="F23" s="68">
        <v>1</v>
      </c>
      <c r="G23" s="7"/>
      <c r="H23" s="7"/>
      <c r="I23" s="7"/>
      <c r="J23" s="7"/>
      <c r="K23" s="8">
        <v>975800</v>
      </c>
      <c r="L23" s="8">
        <f t="shared" si="0"/>
        <v>1025565.8</v>
      </c>
      <c r="M23" s="9">
        <v>971000</v>
      </c>
      <c r="N23" s="9">
        <f t="shared" si="1"/>
        <v>1020521</v>
      </c>
      <c r="O23" s="10">
        <v>1338303.75</v>
      </c>
      <c r="P23" s="10">
        <v>1374003.75</v>
      </c>
      <c r="Q23" s="55">
        <v>1356153.75</v>
      </c>
      <c r="R23" s="47">
        <f t="shared" si="7"/>
        <v>1338303.75</v>
      </c>
      <c r="S23" s="47">
        <f t="shared" si="2"/>
        <v>1222909.6099999999</v>
      </c>
      <c r="T23" s="47">
        <f t="shared" si="3"/>
        <v>182896.81266773646</v>
      </c>
      <c r="U23" s="12">
        <f t="shared" si="4"/>
        <v>0.14955873367266814</v>
      </c>
      <c r="V23" s="30">
        <f t="shared" si="5"/>
        <v>1027655.462184874</v>
      </c>
      <c r="W23" s="30">
        <f t="shared" si="6"/>
        <v>195254.53781512607</v>
      </c>
      <c r="X23" s="13">
        <f t="shared" si="9"/>
        <v>1222910</v>
      </c>
      <c r="Y23" s="14" t="s">
        <v>297</v>
      </c>
    </row>
    <row r="24" spans="3:25" ht="49.5" customHeight="1">
      <c r="C24" s="66">
        <v>19</v>
      </c>
      <c r="D24" s="67" t="s">
        <v>28</v>
      </c>
      <c r="E24" s="39" t="s">
        <v>276</v>
      </c>
      <c r="F24" s="68">
        <v>1</v>
      </c>
      <c r="G24" s="7"/>
      <c r="H24" s="7"/>
      <c r="I24" s="7"/>
      <c r="J24" s="7"/>
      <c r="K24" s="8">
        <v>7140000</v>
      </c>
      <c r="L24" s="8">
        <f t="shared" si="0"/>
        <v>7504140</v>
      </c>
      <c r="M24" s="9">
        <v>7138000</v>
      </c>
      <c r="N24" s="9">
        <f t="shared" si="1"/>
        <v>7502038</v>
      </c>
      <c r="O24" s="10">
        <v>9823301.25</v>
      </c>
      <c r="P24" s="10">
        <v>9882801.25</v>
      </c>
      <c r="Q24" s="55">
        <v>9864951.25</v>
      </c>
      <c r="R24" s="47">
        <f t="shared" si="7"/>
        <v>9823301.25</v>
      </c>
      <c r="S24" s="47">
        <f t="shared" si="2"/>
        <v>8915446.3499999996</v>
      </c>
      <c r="T24" s="47">
        <f t="shared" si="3"/>
        <v>1289480.9376772561</v>
      </c>
      <c r="U24" s="12">
        <f t="shared" si="4"/>
        <v>0.1446344789767319</v>
      </c>
      <c r="V24" s="30">
        <f t="shared" si="5"/>
        <v>7491972.2689075638</v>
      </c>
      <c r="W24" s="30">
        <f t="shared" si="6"/>
        <v>1423474.7310924372</v>
      </c>
      <c r="X24" s="13">
        <f t="shared" si="9"/>
        <v>8915447</v>
      </c>
      <c r="Y24" s="14" t="s">
        <v>297</v>
      </c>
    </row>
    <row r="25" spans="3:25" ht="49.5" customHeight="1">
      <c r="C25" s="66">
        <v>20</v>
      </c>
      <c r="D25" s="67" t="s">
        <v>30</v>
      </c>
      <c r="E25" s="39" t="s">
        <v>276</v>
      </c>
      <c r="F25" s="68">
        <v>1</v>
      </c>
      <c r="G25" s="7"/>
      <c r="H25" s="7"/>
      <c r="I25" s="7"/>
      <c r="J25" s="7"/>
      <c r="K25" s="8">
        <v>5117000</v>
      </c>
      <c r="L25" s="8">
        <f t="shared" si="0"/>
        <v>5377967</v>
      </c>
      <c r="M25" s="9">
        <v>5112999</v>
      </c>
      <c r="N25" s="9">
        <f t="shared" si="1"/>
        <v>5373761.949</v>
      </c>
      <c r="O25" s="10"/>
      <c r="P25" s="10"/>
      <c r="Q25" s="55"/>
      <c r="R25" s="47">
        <f t="shared" si="7"/>
        <v>5375864.4745000005</v>
      </c>
      <c r="S25" s="47">
        <f t="shared" si="2"/>
        <v>5375864.4745000005</v>
      </c>
      <c r="T25" s="47">
        <f t="shared" si="3"/>
        <v>2973.4200773352572</v>
      </c>
      <c r="U25" s="12">
        <f t="shared" si="4"/>
        <v>5.5310547567548373E-4</v>
      </c>
      <c r="V25" s="30">
        <f t="shared" si="5"/>
        <v>4517533.6134453779</v>
      </c>
      <c r="W25" s="30">
        <f t="shared" si="6"/>
        <v>858331.38655462186</v>
      </c>
      <c r="X25" s="13">
        <f t="shared" si="9"/>
        <v>5375865</v>
      </c>
      <c r="Y25" s="14" t="s">
        <v>297</v>
      </c>
    </row>
    <row r="26" spans="3:25" ht="49.5" customHeight="1">
      <c r="C26" s="66">
        <v>21</v>
      </c>
      <c r="D26" s="67" t="s">
        <v>33</v>
      </c>
      <c r="E26" s="39" t="s">
        <v>276</v>
      </c>
      <c r="F26" s="68">
        <v>1</v>
      </c>
      <c r="G26" s="7"/>
      <c r="H26" s="7"/>
      <c r="I26" s="7"/>
      <c r="J26" s="7"/>
      <c r="K26" s="8">
        <v>630700</v>
      </c>
      <c r="L26" s="8">
        <f t="shared" si="0"/>
        <v>662865.69999999995</v>
      </c>
      <c r="M26" s="9">
        <v>625000</v>
      </c>
      <c r="N26" s="9">
        <f t="shared" si="1"/>
        <v>656875</v>
      </c>
      <c r="O26" s="10">
        <v>862452.5</v>
      </c>
      <c r="P26" s="10">
        <v>886252.5</v>
      </c>
      <c r="Q26" s="55">
        <v>868402.5</v>
      </c>
      <c r="R26" s="47">
        <f t="shared" si="7"/>
        <v>862452.5</v>
      </c>
      <c r="S26" s="47">
        <f t="shared" si="2"/>
        <v>787369.64</v>
      </c>
      <c r="T26" s="47">
        <f t="shared" si="3"/>
        <v>116738.6637018685</v>
      </c>
      <c r="U26" s="12">
        <f t="shared" si="4"/>
        <v>0.14826411607878162</v>
      </c>
      <c r="V26" s="30">
        <f t="shared" si="5"/>
        <v>661655.46218487399</v>
      </c>
      <c r="W26" s="30">
        <f t="shared" si="6"/>
        <v>125714.53781512607</v>
      </c>
      <c r="X26" s="13">
        <f t="shared" si="9"/>
        <v>787370</v>
      </c>
      <c r="Y26" s="14" t="s">
        <v>297</v>
      </c>
    </row>
    <row r="27" spans="3:25" ht="49.5" customHeight="1">
      <c r="C27" s="66">
        <v>22</v>
      </c>
      <c r="D27" s="67" t="s">
        <v>34</v>
      </c>
      <c r="E27" s="39" t="s">
        <v>276</v>
      </c>
      <c r="F27" s="68">
        <v>1</v>
      </c>
      <c r="G27" s="7"/>
      <c r="H27" s="7"/>
      <c r="I27" s="7"/>
      <c r="J27" s="7"/>
      <c r="K27" s="8">
        <v>963900</v>
      </c>
      <c r="L27" s="8">
        <f t="shared" si="0"/>
        <v>1013058.9</v>
      </c>
      <c r="M27" s="9">
        <v>960000</v>
      </c>
      <c r="N27" s="9">
        <f t="shared" si="1"/>
        <v>1008960</v>
      </c>
      <c r="O27" s="10">
        <v>1322685</v>
      </c>
      <c r="P27" s="10">
        <v>1358385</v>
      </c>
      <c r="Q27" s="55">
        <v>1339345</v>
      </c>
      <c r="R27" s="47">
        <f t="shared" si="7"/>
        <v>1322685</v>
      </c>
      <c r="S27" s="47">
        <f t="shared" si="2"/>
        <v>1208486.78</v>
      </c>
      <c r="T27" s="47">
        <f t="shared" si="3"/>
        <v>180719.10231791227</v>
      </c>
      <c r="U27" s="12">
        <f t="shared" si="4"/>
        <v>0.14954164605583212</v>
      </c>
      <c r="V27" s="30">
        <f t="shared" si="5"/>
        <v>1015535.2941176471</v>
      </c>
      <c r="W27" s="30">
        <f t="shared" si="6"/>
        <v>192951.70588235295</v>
      </c>
      <c r="X27" s="13">
        <f t="shared" si="9"/>
        <v>1208487</v>
      </c>
      <c r="Y27" s="14" t="s">
        <v>297</v>
      </c>
    </row>
    <row r="28" spans="3:25" ht="49.5" customHeight="1">
      <c r="C28" s="66">
        <v>23</v>
      </c>
      <c r="D28" s="67" t="s">
        <v>35</v>
      </c>
      <c r="E28" s="39" t="s">
        <v>276</v>
      </c>
      <c r="F28" s="68">
        <v>1</v>
      </c>
      <c r="G28" s="7"/>
      <c r="H28" s="7"/>
      <c r="I28" s="7"/>
      <c r="J28" s="7"/>
      <c r="K28" s="8">
        <v>130900</v>
      </c>
      <c r="L28" s="8">
        <f t="shared" si="0"/>
        <v>137575.9</v>
      </c>
      <c r="M28" s="9">
        <v>125000</v>
      </c>
      <c r="N28" s="9">
        <f t="shared" si="1"/>
        <v>131375</v>
      </c>
      <c r="O28" s="10">
        <v>174483.75</v>
      </c>
      <c r="P28" s="10">
        <v>222083.75</v>
      </c>
      <c r="Q28" s="55">
        <v>201853.75</v>
      </c>
      <c r="R28" s="47">
        <f t="shared" si="7"/>
        <v>174483.75</v>
      </c>
      <c r="S28" s="47">
        <f t="shared" si="2"/>
        <v>173474.43</v>
      </c>
      <c r="T28" s="47">
        <f t="shared" si="3"/>
        <v>39466.241852604187</v>
      </c>
      <c r="U28" s="12">
        <f t="shared" si="4"/>
        <v>0.22750466367062966</v>
      </c>
      <c r="V28" s="30">
        <f t="shared" si="5"/>
        <v>146625.21008403361</v>
      </c>
      <c r="W28" s="30">
        <f t="shared" si="6"/>
        <v>27858.789915966387</v>
      </c>
      <c r="X28" s="13">
        <f t="shared" si="9"/>
        <v>174484</v>
      </c>
      <c r="Y28" s="14" t="s">
        <v>302</v>
      </c>
    </row>
    <row r="29" spans="3:25" ht="49.5" customHeight="1">
      <c r="C29" s="66">
        <v>24</v>
      </c>
      <c r="D29" s="67" t="s">
        <v>36</v>
      </c>
      <c r="E29" s="39" t="s">
        <v>276</v>
      </c>
      <c r="F29" s="68">
        <v>1</v>
      </c>
      <c r="G29" s="7"/>
      <c r="H29" s="7"/>
      <c r="I29" s="7"/>
      <c r="J29" s="7"/>
      <c r="K29" s="8">
        <v>476000</v>
      </c>
      <c r="L29" s="8">
        <f t="shared" si="0"/>
        <v>500276</v>
      </c>
      <c r="M29" s="9">
        <v>471000</v>
      </c>
      <c r="N29" s="9">
        <f t="shared" si="1"/>
        <v>495021</v>
      </c>
      <c r="O29" s="10">
        <v>650335</v>
      </c>
      <c r="P29" s="10">
        <v>697935</v>
      </c>
      <c r="Q29" s="55">
        <v>677705</v>
      </c>
      <c r="R29" s="47">
        <f t="shared" si="7"/>
        <v>650335</v>
      </c>
      <c r="S29" s="47">
        <f t="shared" si="2"/>
        <v>604254.4</v>
      </c>
      <c r="T29" s="47">
        <f t="shared" si="3"/>
        <v>98790.068447187485</v>
      </c>
      <c r="U29" s="12">
        <f t="shared" si="4"/>
        <v>0.16349085492333607</v>
      </c>
      <c r="V29" s="30">
        <f t="shared" ref="V29:V92" si="10">X29/1.19</f>
        <v>546500</v>
      </c>
      <c r="W29" s="30">
        <f t="shared" ref="W29:W92" si="11">+V29*19%</f>
        <v>103835</v>
      </c>
      <c r="X29" s="13">
        <f t="shared" si="9"/>
        <v>650335</v>
      </c>
      <c r="Y29" s="14" t="s">
        <v>302</v>
      </c>
    </row>
    <row r="30" spans="3:25" ht="49.5" customHeight="1">
      <c r="C30" s="66">
        <v>25</v>
      </c>
      <c r="D30" s="67" t="s">
        <v>37</v>
      </c>
      <c r="E30" s="39" t="s">
        <v>276</v>
      </c>
      <c r="F30" s="68">
        <v>1</v>
      </c>
      <c r="G30" s="7"/>
      <c r="H30" s="7"/>
      <c r="I30" s="7"/>
      <c r="J30" s="7"/>
      <c r="K30" s="8">
        <v>345100</v>
      </c>
      <c r="L30" s="8">
        <f t="shared" si="0"/>
        <v>362700.1</v>
      </c>
      <c r="M30" s="9">
        <v>340000</v>
      </c>
      <c r="N30" s="9">
        <f t="shared" si="1"/>
        <v>357340</v>
      </c>
      <c r="O30" s="10">
        <v>470050</v>
      </c>
      <c r="P30" s="10">
        <v>529550</v>
      </c>
      <c r="Q30" s="55">
        <v>515270</v>
      </c>
      <c r="R30" s="47">
        <f t="shared" si="7"/>
        <v>470050</v>
      </c>
      <c r="S30" s="47">
        <f t="shared" si="2"/>
        <v>446982.02</v>
      </c>
      <c r="T30" s="47">
        <f t="shared" si="3"/>
        <v>82389.29697419428</v>
      </c>
      <c r="U30" s="12">
        <f t="shared" si="4"/>
        <v>0.18432351478968723</v>
      </c>
      <c r="V30" s="30">
        <f t="shared" si="10"/>
        <v>395000</v>
      </c>
      <c r="W30" s="30">
        <f t="shared" si="11"/>
        <v>75050</v>
      </c>
      <c r="X30" s="13">
        <f t="shared" si="9"/>
        <v>470050</v>
      </c>
      <c r="Y30" s="14" t="s">
        <v>302</v>
      </c>
    </row>
    <row r="31" spans="3:25" ht="49.5" customHeight="1">
      <c r="C31" s="66">
        <v>26</v>
      </c>
      <c r="D31" s="67" t="s">
        <v>38</v>
      </c>
      <c r="E31" s="39" t="s">
        <v>276</v>
      </c>
      <c r="F31" s="68">
        <v>1</v>
      </c>
      <c r="G31" s="7"/>
      <c r="H31" s="7"/>
      <c r="I31" s="7"/>
      <c r="J31" s="7"/>
      <c r="K31" s="8">
        <v>547400</v>
      </c>
      <c r="L31" s="8">
        <f t="shared" si="0"/>
        <v>575317.4</v>
      </c>
      <c r="M31" s="9">
        <v>543000</v>
      </c>
      <c r="N31" s="9">
        <f t="shared" si="1"/>
        <v>570693</v>
      </c>
      <c r="O31" s="10">
        <v>749105</v>
      </c>
      <c r="P31" s="10">
        <v>784805</v>
      </c>
      <c r="Q31" s="55">
        <v>766955</v>
      </c>
      <c r="R31" s="47">
        <f t="shared" si="7"/>
        <v>749105</v>
      </c>
      <c r="S31" s="47">
        <f t="shared" si="2"/>
        <v>689375.08</v>
      </c>
      <c r="T31" s="47">
        <f t="shared" si="3"/>
        <v>106990.38209312034</v>
      </c>
      <c r="U31" s="12">
        <f t="shared" si="4"/>
        <v>0.15519908566048013</v>
      </c>
      <c r="V31" s="30">
        <f t="shared" si="10"/>
        <v>629500</v>
      </c>
      <c r="W31" s="30">
        <f t="shared" si="11"/>
        <v>119605</v>
      </c>
      <c r="X31" s="13">
        <f t="shared" si="9"/>
        <v>749105</v>
      </c>
      <c r="Y31" s="14" t="s">
        <v>302</v>
      </c>
    </row>
    <row r="32" spans="3:25" ht="49.5" customHeight="1">
      <c r="C32" s="66">
        <v>27</v>
      </c>
      <c r="D32" s="67" t="s">
        <v>39</v>
      </c>
      <c r="E32" s="39" t="s">
        <v>276</v>
      </c>
      <c r="F32" s="68">
        <v>1</v>
      </c>
      <c r="G32" s="7"/>
      <c r="H32" s="7"/>
      <c r="I32" s="7"/>
      <c r="J32" s="7"/>
      <c r="K32" s="8">
        <v>249900</v>
      </c>
      <c r="L32" s="8">
        <f t="shared" si="0"/>
        <v>262644.90000000002</v>
      </c>
      <c r="M32" s="9">
        <v>244900</v>
      </c>
      <c r="N32" s="9">
        <f t="shared" si="1"/>
        <v>257389.9</v>
      </c>
      <c r="O32" s="10">
        <v>339150</v>
      </c>
      <c r="P32" s="10">
        <v>362950</v>
      </c>
      <c r="Q32" s="55">
        <v>351050</v>
      </c>
      <c r="R32" s="47">
        <f t="shared" si="7"/>
        <v>339150</v>
      </c>
      <c r="S32" s="47">
        <f t="shared" si="2"/>
        <v>314636.96000000002</v>
      </c>
      <c r="T32" s="47">
        <f t="shared" si="3"/>
        <v>50599.774277688266</v>
      </c>
      <c r="U32" s="12">
        <f t="shared" si="4"/>
        <v>0.16081954986371677</v>
      </c>
      <c r="V32" s="30">
        <f t="shared" si="10"/>
        <v>285000</v>
      </c>
      <c r="W32" s="30">
        <f t="shared" si="11"/>
        <v>54150</v>
      </c>
      <c r="X32" s="13">
        <f t="shared" si="9"/>
        <v>339150</v>
      </c>
      <c r="Y32" s="14" t="s">
        <v>302</v>
      </c>
    </row>
    <row r="33" spans="3:25" ht="49.5" customHeight="1">
      <c r="C33" s="66">
        <v>28</v>
      </c>
      <c r="D33" s="67" t="s">
        <v>40</v>
      </c>
      <c r="E33" s="39" t="s">
        <v>276</v>
      </c>
      <c r="F33" s="68">
        <v>1</v>
      </c>
      <c r="G33" s="7"/>
      <c r="H33" s="7"/>
      <c r="I33" s="7"/>
      <c r="J33" s="7"/>
      <c r="K33" s="8">
        <v>1190000</v>
      </c>
      <c r="L33" s="8">
        <f t="shared" si="0"/>
        <v>1250690</v>
      </c>
      <c r="M33" s="9">
        <v>1184000</v>
      </c>
      <c r="N33" s="9">
        <f t="shared" si="1"/>
        <v>1244384</v>
      </c>
      <c r="O33" s="10">
        <v>1631936.25</v>
      </c>
      <c r="P33" s="10">
        <v>1655736.25</v>
      </c>
      <c r="Q33" s="55">
        <v>1635506.25</v>
      </c>
      <c r="R33" s="47">
        <f t="shared" si="7"/>
        <v>1631936.25</v>
      </c>
      <c r="S33" s="47">
        <f t="shared" si="2"/>
        <v>1483650.55</v>
      </c>
      <c r="T33" s="47">
        <f t="shared" si="3"/>
        <v>215743.70813344463</v>
      </c>
      <c r="U33" s="12">
        <f t="shared" si="4"/>
        <v>0.14541409911750758</v>
      </c>
      <c r="V33" s="30">
        <f t="shared" si="10"/>
        <v>1246765.5462184874</v>
      </c>
      <c r="W33" s="30">
        <f t="shared" si="11"/>
        <v>236885.45378151262</v>
      </c>
      <c r="X33" s="13">
        <f t="shared" si="9"/>
        <v>1483651</v>
      </c>
      <c r="Y33" s="14" t="s">
        <v>297</v>
      </c>
    </row>
    <row r="34" spans="3:25" ht="49.5" customHeight="1">
      <c r="C34" s="66">
        <v>29</v>
      </c>
      <c r="D34" s="67" t="s">
        <v>41</v>
      </c>
      <c r="E34" s="39" t="s">
        <v>276</v>
      </c>
      <c r="F34" s="68">
        <v>1</v>
      </c>
      <c r="G34" s="7"/>
      <c r="H34" s="7"/>
      <c r="I34" s="7"/>
      <c r="J34" s="7"/>
      <c r="K34" s="8">
        <v>654500</v>
      </c>
      <c r="L34" s="8">
        <f t="shared" si="0"/>
        <v>687879.5</v>
      </c>
      <c r="M34" s="9">
        <v>650000</v>
      </c>
      <c r="N34" s="9">
        <f t="shared" si="1"/>
        <v>683150</v>
      </c>
      <c r="O34" s="10">
        <v>896367.5</v>
      </c>
      <c r="P34" s="10">
        <v>920167.5</v>
      </c>
      <c r="Q34" s="55">
        <v>905887.5</v>
      </c>
      <c r="R34" s="47">
        <f t="shared" si="7"/>
        <v>896367.5</v>
      </c>
      <c r="S34" s="47">
        <f t="shared" si="2"/>
        <v>818690.4</v>
      </c>
      <c r="T34" s="47">
        <f t="shared" si="3"/>
        <v>121878.38152047331</v>
      </c>
      <c r="U34" s="12">
        <f t="shared" si="4"/>
        <v>0.14886992875508653</v>
      </c>
      <c r="V34" s="30">
        <f t="shared" si="10"/>
        <v>687975.63025210088</v>
      </c>
      <c r="W34" s="30">
        <f t="shared" si="11"/>
        <v>130715.36974789917</v>
      </c>
      <c r="X34" s="13">
        <f t="shared" si="9"/>
        <v>818691</v>
      </c>
      <c r="Y34" s="14" t="s">
        <v>297</v>
      </c>
    </row>
    <row r="35" spans="3:25" ht="49.5" customHeight="1">
      <c r="C35" s="66">
        <v>30</v>
      </c>
      <c r="D35" s="67" t="s">
        <v>42</v>
      </c>
      <c r="E35" s="39" t="s">
        <v>276</v>
      </c>
      <c r="F35" s="68">
        <v>1</v>
      </c>
      <c r="G35" s="7"/>
      <c r="H35" s="7"/>
      <c r="I35" s="7"/>
      <c r="J35" s="7"/>
      <c r="K35" s="8">
        <v>844900</v>
      </c>
      <c r="L35" s="8">
        <f t="shared" si="0"/>
        <v>887989.9</v>
      </c>
      <c r="M35" s="9">
        <v>840000</v>
      </c>
      <c r="N35" s="9">
        <f t="shared" si="1"/>
        <v>882840</v>
      </c>
      <c r="O35" s="10"/>
      <c r="P35" s="10"/>
      <c r="Q35" s="55">
        <v>1179438.75</v>
      </c>
      <c r="R35" s="47">
        <f t="shared" si="7"/>
        <v>887989.9</v>
      </c>
      <c r="S35" s="47">
        <f t="shared" si="2"/>
        <v>983422.8833333333</v>
      </c>
      <c r="T35" s="47">
        <f t="shared" si="3"/>
        <v>169774.24821307758</v>
      </c>
      <c r="U35" s="12">
        <f t="shared" si="4"/>
        <v>0.17263605625854878</v>
      </c>
      <c r="V35" s="30">
        <f t="shared" si="10"/>
        <v>746210.08403361344</v>
      </c>
      <c r="W35" s="30">
        <f t="shared" si="11"/>
        <v>141779.91596638656</v>
      </c>
      <c r="X35" s="13">
        <f t="shared" si="9"/>
        <v>887990</v>
      </c>
      <c r="Y35" s="14" t="s">
        <v>302</v>
      </c>
    </row>
    <row r="36" spans="3:25" ht="49.5" customHeight="1">
      <c r="C36" s="66">
        <v>31</v>
      </c>
      <c r="D36" s="67" t="s">
        <v>43</v>
      </c>
      <c r="E36" s="39" t="s">
        <v>276</v>
      </c>
      <c r="F36" s="68">
        <v>1</v>
      </c>
      <c r="G36" s="7"/>
      <c r="H36" s="7"/>
      <c r="I36" s="7"/>
      <c r="J36" s="7"/>
      <c r="K36" s="8">
        <v>345100</v>
      </c>
      <c r="L36" s="8">
        <f t="shared" si="0"/>
        <v>362700.1</v>
      </c>
      <c r="M36" s="9">
        <v>340000</v>
      </c>
      <c r="N36" s="9">
        <f t="shared" si="1"/>
        <v>357340</v>
      </c>
      <c r="O36" s="10">
        <v>470050</v>
      </c>
      <c r="P36" s="10">
        <v>517650</v>
      </c>
      <c r="Q36" s="55">
        <v>505750</v>
      </c>
      <c r="R36" s="47">
        <f t="shared" si="7"/>
        <v>470050</v>
      </c>
      <c r="S36" s="47">
        <f t="shared" si="2"/>
        <v>442698.02</v>
      </c>
      <c r="T36" s="47">
        <f t="shared" si="3"/>
        <v>77503.453278560177</v>
      </c>
      <c r="U36" s="12">
        <f t="shared" si="4"/>
        <v>0.17507070232335842</v>
      </c>
      <c r="V36" s="30">
        <f t="shared" si="10"/>
        <v>395000</v>
      </c>
      <c r="W36" s="30">
        <f t="shared" si="11"/>
        <v>75050</v>
      </c>
      <c r="X36" s="13">
        <f t="shared" si="9"/>
        <v>470050</v>
      </c>
      <c r="Y36" s="14" t="s">
        <v>302</v>
      </c>
    </row>
    <row r="37" spans="3:25" ht="49.5" customHeight="1">
      <c r="C37" s="66">
        <v>32</v>
      </c>
      <c r="D37" s="67" t="s">
        <v>44</v>
      </c>
      <c r="E37" s="39" t="s">
        <v>276</v>
      </c>
      <c r="F37" s="68">
        <v>1</v>
      </c>
      <c r="G37" s="7"/>
      <c r="H37" s="7"/>
      <c r="I37" s="7"/>
      <c r="J37" s="7"/>
      <c r="K37" s="8">
        <v>4760000</v>
      </c>
      <c r="L37" s="8">
        <f t="shared" si="0"/>
        <v>5002760</v>
      </c>
      <c r="M37" s="9">
        <v>4756000</v>
      </c>
      <c r="N37" s="9">
        <f t="shared" si="1"/>
        <v>4998556</v>
      </c>
      <c r="O37" s="10"/>
      <c r="P37" s="10"/>
      <c r="Q37" s="55">
        <v>6562998.75</v>
      </c>
      <c r="R37" s="47">
        <f t="shared" si="7"/>
        <v>5002760</v>
      </c>
      <c r="S37" s="47">
        <f t="shared" si="2"/>
        <v>5521438.25</v>
      </c>
      <c r="T37" s="47">
        <f t="shared" si="3"/>
        <v>902020.30175278627</v>
      </c>
      <c r="U37" s="12">
        <f t="shared" si="4"/>
        <v>0.16336690929266234</v>
      </c>
      <c r="V37" s="30">
        <f t="shared" si="10"/>
        <v>4204000</v>
      </c>
      <c r="W37" s="30">
        <f t="shared" si="11"/>
        <v>798760</v>
      </c>
      <c r="X37" s="13">
        <f t="shared" si="9"/>
        <v>5002760</v>
      </c>
      <c r="Y37" s="14" t="s">
        <v>302</v>
      </c>
    </row>
    <row r="38" spans="3:25" ht="49.5" customHeight="1">
      <c r="C38" s="66">
        <v>33</v>
      </c>
      <c r="D38" s="67" t="s">
        <v>45</v>
      </c>
      <c r="E38" s="39" t="s">
        <v>276</v>
      </c>
      <c r="F38" s="68">
        <v>1</v>
      </c>
      <c r="G38" s="7"/>
      <c r="H38" s="7"/>
      <c r="I38" s="7"/>
      <c r="J38" s="7"/>
      <c r="K38" s="8">
        <v>1404200</v>
      </c>
      <c r="L38" s="8">
        <f t="shared" si="0"/>
        <v>1475814.2</v>
      </c>
      <c r="M38" s="9">
        <v>1400000</v>
      </c>
      <c r="N38" s="9">
        <f t="shared" si="1"/>
        <v>1471400</v>
      </c>
      <c r="O38" s="10">
        <v>1928395</v>
      </c>
      <c r="P38" s="10">
        <v>1987895</v>
      </c>
      <c r="Q38" s="55">
        <v>1973615</v>
      </c>
      <c r="R38" s="47">
        <f t="shared" si="7"/>
        <v>1928395</v>
      </c>
      <c r="S38" s="47">
        <f t="shared" si="2"/>
        <v>1767423.8399999999</v>
      </c>
      <c r="T38" s="47">
        <f t="shared" si="3"/>
        <v>269119.08943575335</v>
      </c>
      <c r="U38" s="12">
        <f t="shared" si="4"/>
        <v>0.15226630044537215</v>
      </c>
      <c r="V38" s="30">
        <f t="shared" si="10"/>
        <v>1620500</v>
      </c>
      <c r="W38" s="30">
        <f t="shared" si="11"/>
        <v>307895</v>
      </c>
      <c r="X38" s="13">
        <f t="shared" si="9"/>
        <v>1928395</v>
      </c>
      <c r="Y38" s="14" t="s">
        <v>297</v>
      </c>
    </row>
    <row r="39" spans="3:25" ht="49.5" customHeight="1">
      <c r="C39" s="66">
        <v>34</v>
      </c>
      <c r="D39" s="67" t="s">
        <v>46</v>
      </c>
      <c r="E39" s="39" t="s">
        <v>276</v>
      </c>
      <c r="F39" s="68">
        <v>1</v>
      </c>
      <c r="G39" s="7"/>
      <c r="H39" s="7"/>
      <c r="I39" s="7"/>
      <c r="J39" s="7"/>
      <c r="K39" s="8">
        <v>511700</v>
      </c>
      <c r="L39" s="8">
        <f t="shared" si="0"/>
        <v>537796.69999999995</v>
      </c>
      <c r="M39" s="9">
        <v>507000</v>
      </c>
      <c r="N39" s="9">
        <f t="shared" si="1"/>
        <v>532857</v>
      </c>
      <c r="O39" s="10">
        <v>699720</v>
      </c>
      <c r="P39" s="10">
        <v>747320</v>
      </c>
      <c r="Q39" s="55">
        <v>733040</v>
      </c>
      <c r="R39" s="47">
        <f t="shared" si="7"/>
        <v>699720</v>
      </c>
      <c r="S39" s="47">
        <f t="shared" si="2"/>
        <v>650146.74</v>
      </c>
      <c r="T39" s="47">
        <f t="shared" si="3"/>
        <v>106243.65594795732</v>
      </c>
      <c r="U39" s="12">
        <f t="shared" si="4"/>
        <v>0.16341488684224936</v>
      </c>
      <c r="V39" s="30">
        <f t="shared" si="10"/>
        <v>588000</v>
      </c>
      <c r="W39" s="30">
        <f t="shared" si="11"/>
        <v>111720</v>
      </c>
      <c r="X39" s="13">
        <f t="shared" si="9"/>
        <v>699720</v>
      </c>
      <c r="Y39" s="14" t="s">
        <v>302</v>
      </c>
    </row>
    <row r="40" spans="3:25" ht="49.5" customHeight="1">
      <c r="C40" s="66">
        <v>35</v>
      </c>
      <c r="D40" s="67" t="s">
        <v>135</v>
      </c>
      <c r="E40" s="39" t="s">
        <v>276</v>
      </c>
      <c r="F40" s="68">
        <v>1</v>
      </c>
      <c r="G40" s="7"/>
      <c r="H40" s="7"/>
      <c r="I40" s="7"/>
      <c r="J40" s="7"/>
      <c r="K40" s="8">
        <v>1035300</v>
      </c>
      <c r="L40" s="8">
        <f t="shared" si="0"/>
        <v>1088100.3</v>
      </c>
      <c r="M40" s="9">
        <v>1030000</v>
      </c>
      <c r="N40" s="9">
        <f t="shared" si="1"/>
        <v>1082530</v>
      </c>
      <c r="O40" s="10">
        <v>1419670</v>
      </c>
      <c r="P40" s="10">
        <v>1479170</v>
      </c>
      <c r="Q40" s="55">
        <v>1464890</v>
      </c>
      <c r="R40" s="47">
        <f t="shared" si="7"/>
        <v>1419670</v>
      </c>
      <c r="S40" s="47">
        <f t="shared" si="2"/>
        <v>1306872.06</v>
      </c>
      <c r="T40" s="47">
        <f t="shared" si="3"/>
        <v>203451.50995806904</v>
      </c>
      <c r="U40" s="12">
        <f t="shared" si="4"/>
        <v>0.15567821532435933</v>
      </c>
      <c r="V40" s="30">
        <f t="shared" si="10"/>
        <v>1193000</v>
      </c>
      <c r="W40" s="30">
        <f t="shared" si="11"/>
        <v>226670</v>
      </c>
      <c r="X40" s="13">
        <f t="shared" si="9"/>
        <v>1419670</v>
      </c>
      <c r="Y40" s="14" t="s">
        <v>302</v>
      </c>
    </row>
    <row r="41" spans="3:25" ht="49.5" customHeight="1">
      <c r="C41" s="66">
        <v>36</v>
      </c>
      <c r="D41" s="67" t="s">
        <v>47</v>
      </c>
      <c r="E41" s="39" t="s">
        <v>276</v>
      </c>
      <c r="F41" s="68">
        <v>1</v>
      </c>
      <c r="G41" s="7"/>
      <c r="H41" s="7"/>
      <c r="I41" s="7"/>
      <c r="J41" s="7"/>
      <c r="K41" s="8">
        <v>202300</v>
      </c>
      <c r="L41" s="8">
        <f t="shared" si="0"/>
        <v>212617.3</v>
      </c>
      <c r="M41" s="9">
        <v>199000</v>
      </c>
      <c r="N41" s="9">
        <f t="shared" si="1"/>
        <v>209149</v>
      </c>
      <c r="O41" s="10">
        <v>275336.25</v>
      </c>
      <c r="P41" s="10">
        <v>299136.25</v>
      </c>
      <c r="Q41" s="55">
        <v>281286.25</v>
      </c>
      <c r="R41" s="47">
        <f t="shared" si="7"/>
        <v>275336.25</v>
      </c>
      <c r="S41" s="47">
        <f t="shared" si="2"/>
        <v>255505.01</v>
      </c>
      <c r="T41" s="47">
        <f t="shared" si="3"/>
        <v>41682.942710348943</v>
      </c>
      <c r="U41" s="12">
        <f t="shared" si="4"/>
        <v>0.16313943397958788</v>
      </c>
      <c r="V41" s="30">
        <f t="shared" si="10"/>
        <v>231375.63025210085</v>
      </c>
      <c r="W41" s="30">
        <f t="shared" si="11"/>
        <v>43961.36974789916</v>
      </c>
      <c r="X41" s="13">
        <f t="shared" si="9"/>
        <v>275337</v>
      </c>
      <c r="Y41" s="14" t="s">
        <v>302</v>
      </c>
    </row>
    <row r="42" spans="3:25" ht="49.5" customHeight="1">
      <c r="C42" s="66">
        <v>37</v>
      </c>
      <c r="D42" s="67" t="s">
        <v>136</v>
      </c>
      <c r="E42" s="39" t="s">
        <v>276</v>
      </c>
      <c r="F42" s="68">
        <v>1</v>
      </c>
      <c r="G42" s="7"/>
      <c r="H42" s="7"/>
      <c r="I42" s="7"/>
      <c r="J42" s="7"/>
      <c r="K42" s="8">
        <v>357000</v>
      </c>
      <c r="L42" s="8">
        <f t="shared" si="0"/>
        <v>375207</v>
      </c>
      <c r="M42" s="9">
        <v>352300</v>
      </c>
      <c r="N42" s="9">
        <f t="shared" si="1"/>
        <v>370267.3</v>
      </c>
      <c r="O42" s="10">
        <v>486858.75</v>
      </c>
      <c r="P42" s="10">
        <v>510658.75</v>
      </c>
      <c r="Q42" s="55">
        <v>492808.75</v>
      </c>
      <c r="R42" s="47">
        <f t="shared" si="7"/>
        <v>486858.75</v>
      </c>
      <c r="S42" s="47">
        <f t="shared" si="2"/>
        <v>447160.11</v>
      </c>
      <c r="T42" s="47">
        <f t="shared" si="3"/>
        <v>68523.010554698412</v>
      </c>
      <c r="U42" s="12">
        <f t="shared" si="4"/>
        <v>0.15324043675250554</v>
      </c>
      <c r="V42" s="30">
        <f t="shared" si="10"/>
        <v>409125.21008403361</v>
      </c>
      <c r="W42" s="30">
        <f t="shared" si="11"/>
        <v>77733.789915966379</v>
      </c>
      <c r="X42" s="13">
        <f t="shared" si="9"/>
        <v>486859</v>
      </c>
      <c r="Y42" s="14" t="s">
        <v>297</v>
      </c>
    </row>
    <row r="43" spans="3:25" ht="49.5" customHeight="1">
      <c r="C43" s="66">
        <v>38</v>
      </c>
      <c r="D43" s="67" t="s">
        <v>48</v>
      </c>
      <c r="E43" s="39" t="s">
        <v>276</v>
      </c>
      <c r="F43" s="68">
        <v>1</v>
      </c>
      <c r="G43" s="7"/>
      <c r="H43" s="7"/>
      <c r="I43" s="7"/>
      <c r="J43" s="7"/>
      <c r="K43" s="8">
        <v>1166200</v>
      </c>
      <c r="L43" s="8">
        <f t="shared" si="0"/>
        <v>1225676.2</v>
      </c>
      <c r="M43" s="9">
        <v>1161000</v>
      </c>
      <c r="N43" s="9">
        <f t="shared" si="1"/>
        <v>1220211</v>
      </c>
      <c r="O43" s="10">
        <v>1599806.25</v>
      </c>
      <c r="P43" s="10">
        <v>1647406.25</v>
      </c>
      <c r="Q43" s="55">
        <v>1635506.25</v>
      </c>
      <c r="R43" s="47">
        <f t="shared" si="7"/>
        <v>1599806.25</v>
      </c>
      <c r="S43" s="47">
        <f t="shared" si="2"/>
        <v>1465721.19</v>
      </c>
      <c r="T43" s="47">
        <f t="shared" si="3"/>
        <v>222324.13362000589</v>
      </c>
      <c r="U43" s="12">
        <f t="shared" si="4"/>
        <v>0.15168241759539949</v>
      </c>
      <c r="V43" s="30">
        <f t="shared" si="10"/>
        <v>1344375.630252101</v>
      </c>
      <c r="W43" s="30">
        <f t="shared" si="11"/>
        <v>255431.36974789918</v>
      </c>
      <c r="X43" s="13">
        <f t="shared" si="9"/>
        <v>1599807</v>
      </c>
      <c r="Y43" s="14" t="s">
        <v>297</v>
      </c>
    </row>
    <row r="44" spans="3:25" ht="49.5" customHeight="1">
      <c r="C44" s="66">
        <v>39</v>
      </c>
      <c r="D44" s="67" t="s">
        <v>49</v>
      </c>
      <c r="E44" s="39" t="s">
        <v>276</v>
      </c>
      <c r="F44" s="68">
        <v>1</v>
      </c>
      <c r="G44" s="7"/>
      <c r="H44" s="7"/>
      <c r="I44" s="7"/>
      <c r="J44" s="7"/>
      <c r="K44" s="8">
        <v>1547000</v>
      </c>
      <c r="L44" s="8">
        <f t="shared" si="0"/>
        <v>1625897</v>
      </c>
      <c r="M44" s="9">
        <v>1542000</v>
      </c>
      <c r="N44" s="9">
        <f t="shared" si="1"/>
        <v>1620642</v>
      </c>
      <c r="O44" s="10">
        <v>2124150</v>
      </c>
      <c r="P44" s="10">
        <v>2183650</v>
      </c>
      <c r="Q44" s="55">
        <v>2169370</v>
      </c>
      <c r="R44" s="47">
        <f t="shared" si="7"/>
        <v>2124150</v>
      </c>
      <c r="S44" s="47">
        <f t="shared" si="2"/>
        <v>1944741.8</v>
      </c>
      <c r="T44" s="47">
        <f t="shared" si="3"/>
        <v>294289.37516363076</v>
      </c>
      <c r="U44" s="12">
        <f t="shared" si="4"/>
        <v>0.15132567992503207</v>
      </c>
      <c r="V44" s="30">
        <f t="shared" si="10"/>
        <v>1785000</v>
      </c>
      <c r="W44" s="30">
        <f t="shared" si="11"/>
        <v>339150</v>
      </c>
      <c r="X44" s="13">
        <f t="shared" si="9"/>
        <v>2124150</v>
      </c>
      <c r="Y44" s="14" t="s">
        <v>297</v>
      </c>
    </row>
    <row r="45" spans="3:25" ht="49.5" customHeight="1">
      <c r="C45" s="66">
        <v>40</v>
      </c>
      <c r="D45" s="69" t="s">
        <v>108</v>
      </c>
      <c r="E45" s="39" t="s">
        <v>276</v>
      </c>
      <c r="F45" s="68">
        <v>1</v>
      </c>
      <c r="G45" s="7"/>
      <c r="H45" s="7"/>
      <c r="I45" s="7"/>
      <c r="J45" s="7"/>
      <c r="K45" s="8">
        <v>2046800</v>
      </c>
      <c r="L45" s="8">
        <f t="shared" si="0"/>
        <v>2151186.7999999998</v>
      </c>
      <c r="M45" s="9">
        <v>2044000</v>
      </c>
      <c r="N45" s="9">
        <f t="shared" si="1"/>
        <v>2148244</v>
      </c>
      <c r="O45" s="10">
        <v>2813903.75</v>
      </c>
      <c r="P45" s="10">
        <v>2873403.75</v>
      </c>
      <c r="Q45" s="55">
        <v>2856743.75</v>
      </c>
      <c r="R45" s="47">
        <f t="shared" si="7"/>
        <v>2813903.75</v>
      </c>
      <c r="S45" s="47">
        <f t="shared" si="2"/>
        <v>2568696.41</v>
      </c>
      <c r="T45" s="47">
        <f t="shared" si="3"/>
        <v>383092.34403665015</v>
      </c>
      <c r="U45" s="12">
        <f t="shared" si="4"/>
        <v>0.14913881708451882</v>
      </c>
      <c r="V45" s="30">
        <f t="shared" si="10"/>
        <v>2158568.9075630251</v>
      </c>
      <c r="W45" s="30">
        <f t="shared" si="11"/>
        <v>410128.09243697475</v>
      </c>
      <c r="X45" s="13">
        <f t="shared" si="9"/>
        <v>2568697</v>
      </c>
      <c r="Y45" s="14" t="s">
        <v>297</v>
      </c>
    </row>
    <row r="46" spans="3:25" ht="49.5" customHeight="1">
      <c r="C46" s="70">
        <v>41</v>
      </c>
      <c r="D46" s="67" t="s">
        <v>349</v>
      </c>
      <c r="E46" s="39" t="s">
        <v>276</v>
      </c>
      <c r="F46" s="68">
        <v>1</v>
      </c>
      <c r="G46" s="7"/>
      <c r="H46" s="7"/>
      <c r="I46" s="7"/>
      <c r="J46" s="7"/>
      <c r="K46" s="8"/>
      <c r="L46" s="8"/>
      <c r="M46" s="9"/>
      <c r="N46" s="9"/>
      <c r="O46" s="10">
        <v>476000</v>
      </c>
      <c r="P46" s="10">
        <v>523600</v>
      </c>
      <c r="Q46" s="55">
        <v>509320</v>
      </c>
      <c r="R46" s="47">
        <f t="shared" si="7"/>
        <v>509320</v>
      </c>
      <c r="S46" s="47">
        <f t="shared" si="2"/>
        <v>502973.33333333331</v>
      </c>
      <c r="T46" s="47">
        <f t="shared" si="3"/>
        <v>24426.422851767165</v>
      </c>
      <c r="U46" s="12">
        <f t="shared" ref="U46:U109" si="12">T46/S46</f>
        <v>4.8564051477415306E-2</v>
      </c>
      <c r="V46" s="30">
        <f t="shared" si="10"/>
        <v>422667.22689075634</v>
      </c>
      <c r="W46" s="30">
        <f t="shared" si="11"/>
        <v>80306.773109243702</v>
      </c>
      <c r="X46" s="13">
        <f t="shared" si="9"/>
        <v>502974</v>
      </c>
      <c r="Y46" s="14" t="s">
        <v>297</v>
      </c>
    </row>
    <row r="47" spans="3:25" ht="49.5" customHeight="1">
      <c r="C47" s="70">
        <v>42</v>
      </c>
      <c r="D47" s="67" t="s">
        <v>350</v>
      </c>
      <c r="E47" s="39" t="s">
        <v>276</v>
      </c>
      <c r="F47" s="68">
        <v>1</v>
      </c>
      <c r="G47" s="7"/>
      <c r="H47" s="7"/>
      <c r="I47" s="7"/>
      <c r="J47" s="7"/>
      <c r="K47" s="8"/>
      <c r="L47" s="8"/>
      <c r="M47" s="9"/>
      <c r="N47" s="9"/>
      <c r="O47" s="10">
        <v>714000</v>
      </c>
      <c r="P47" s="10">
        <v>773500</v>
      </c>
      <c r="Q47" s="55">
        <v>761600</v>
      </c>
      <c r="R47" s="47">
        <f t="shared" si="7"/>
        <v>761600</v>
      </c>
      <c r="S47" s="47">
        <f t="shared" si="2"/>
        <v>749700</v>
      </c>
      <c r="T47" s="47">
        <f t="shared" si="3"/>
        <v>31484.44060166863</v>
      </c>
      <c r="U47" s="12">
        <f t="shared" si="12"/>
        <v>4.1996052556580808E-2</v>
      </c>
      <c r="V47" s="30">
        <f t="shared" si="10"/>
        <v>630000</v>
      </c>
      <c r="W47" s="30">
        <f t="shared" si="11"/>
        <v>119700</v>
      </c>
      <c r="X47" s="13">
        <f t="shared" si="9"/>
        <v>749700</v>
      </c>
      <c r="Y47" s="14" t="s">
        <v>297</v>
      </c>
    </row>
    <row r="48" spans="3:25" ht="49.5" customHeight="1">
      <c r="C48" s="70">
        <v>43</v>
      </c>
      <c r="D48" s="67" t="s">
        <v>351</v>
      </c>
      <c r="E48" s="39" t="s">
        <v>276</v>
      </c>
      <c r="F48" s="68">
        <v>1</v>
      </c>
      <c r="G48" s="7"/>
      <c r="H48" s="7"/>
      <c r="I48" s="7"/>
      <c r="J48" s="7"/>
      <c r="K48" s="8"/>
      <c r="L48" s="8"/>
      <c r="M48" s="9"/>
      <c r="N48" s="9"/>
      <c r="O48" s="10">
        <v>107100</v>
      </c>
      <c r="P48" s="10">
        <v>142800</v>
      </c>
      <c r="Q48" s="55">
        <v>130900</v>
      </c>
      <c r="R48" s="47">
        <f t="shared" si="7"/>
        <v>130900</v>
      </c>
      <c r="S48" s="47">
        <f t="shared" si="2"/>
        <v>126933.33333333333</v>
      </c>
      <c r="T48" s="47">
        <f t="shared" si="3"/>
        <v>18177.550256658131</v>
      </c>
      <c r="U48" s="12">
        <f t="shared" si="12"/>
        <v>0.14320549046736974</v>
      </c>
      <c r="V48" s="30">
        <f t="shared" si="10"/>
        <v>106667.22689075631</v>
      </c>
      <c r="W48" s="30">
        <f t="shared" si="11"/>
        <v>20266.773109243699</v>
      </c>
      <c r="X48" s="13">
        <f t="shared" si="9"/>
        <v>126934</v>
      </c>
      <c r="Y48" s="14" t="s">
        <v>297</v>
      </c>
    </row>
    <row r="49" spans="3:25" ht="49.5" customHeight="1">
      <c r="C49" s="70">
        <v>44</v>
      </c>
      <c r="D49" s="67" t="s">
        <v>352</v>
      </c>
      <c r="E49" s="39" t="s">
        <v>276</v>
      </c>
      <c r="F49" s="68">
        <v>1</v>
      </c>
      <c r="G49" s="7"/>
      <c r="H49" s="7"/>
      <c r="I49" s="7"/>
      <c r="J49" s="7"/>
      <c r="K49" s="8"/>
      <c r="L49" s="8"/>
      <c r="M49" s="9"/>
      <c r="N49" s="9"/>
      <c r="O49" s="10">
        <v>178500</v>
      </c>
      <c r="P49" s="10">
        <v>214200</v>
      </c>
      <c r="Q49" s="55">
        <v>199920</v>
      </c>
      <c r="R49" s="47">
        <f t="shared" si="7"/>
        <v>199920</v>
      </c>
      <c r="S49" s="47">
        <f t="shared" si="2"/>
        <v>197540</v>
      </c>
      <c r="T49" s="47">
        <f t="shared" si="3"/>
        <v>17968.605955944386</v>
      </c>
      <c r="U49" s="12">
        <f t="shared" si="12"/>
        <v>9.096186066591265E-2</v>
      </c>
      <c r="V49" s="30">
        <f t="shared" si="10"/>
        <v>166000</v>
      </c>
      <c r="W49" s="30">
        <f t="shared" si="11"/>
        <v>31540</v>
      </c>
      <c r="X49" s="13">
        <f t="shared" si="9"/>
        <v>197540</v>
      </c>
      <c r="Y49" s="14" t="s">
        <v>297</v>
      </c>
    </row>
    <row r="50" spans="3:25" ht="49.5" customHeight="1">
      <c r="C50" s="70">
        <v>45</v>
      </c>
      <c r="D50" s="67" t="s">
        <v>353</v>
      </c>
      <c r="E50" s="39" t="s">
        <v>276</v>
      </c>
      <c r="F50" s="68">
        <v>1</v>
      </c>
      <c r="G50" s="7"/>
      <c r="H50" s="7"/>
      <c r="I50" s="7"/>
      <c r="J50" s="7"/>
      <c r="K50" s="8"/>
      <c r="L50" s="8"/>
      <c r="M50" s="9"/>
      <c r="N50" s="9"/>
      <c r="O50" s="10">
        <v>297500</v>
      </c>
      <c r="P50" s="10">
        <v>357000</v>
      </c>
      <c r="Q50" s="55">
        <v>345100</v>
      </c>
      <c r="R50" s="47">
        <f t="shared" si="7"/>
        <v>345100</v>
      </c>
      <c r="S50" s="47">
        <f t="shared" si="2"/>
        <v>333200</v>
      </c>
      <c r="T50" s="47">
        <f t="shared" si="3"/>
        <v>31484.44060166863</v>
      </c>
      <c r="U50" s="12">
        <f t="shared" si="12"/>
        <v>9.4491118252306813E-2</v>
      </c>
      <c r="V50" s="30">
        <f t="shared" si="10"/>
        <v>280000</v>
      </c>
      <c r="W50" s="30">
        <f t="shared" si="11"/>
        <v>53200</v>
      </c>
      <c r="X50" s="13">
        <f t="shared" si="9"/>
        <v>333200</v>
      </c>
      <c r="Y50" s="14" t="s">
        <v>297</v>
      </c>
    </row>
    <row r="51" spans="3:25" ht="49.5" customHeight="1">
      <c r="C51" s="70">
        <v>46</v>
      </c>
      <c r="D51" s="67" t="s">
        <v>354</v>
      </c>
      <c r="E51" s="39" t="s">
        <v>276</v>
      </c>
      <c r="F51" s="68">
        <v>1</v>
      </c>
      <c r="G51" s="7"/>
      <c r="H51" s="7"/>
      <c r="I51" s="7"/>
      <c r="J51" s="7"/>
      <c r="K51" s="8"/>
      <c r="L51" s="8"/>
      <c r="M51" s="9"/>
      <c r="N51" s="9"/>
      <c r="O51" s="10">
        <v>714000</v>
      </c>
      <c r="P51" s="10">
        <v>737800</v>
      </c>
      <c r="Q51" s="55">
        <v>717570</v>
      </c>
      <c r="R51" s="47">
        <f t="shared" si="7"/>
        <v>717570</v>
      </c>
      <c r="S51" s="47">
        <f t="shared" si="2"/>
        <v>723123.33333333337</v>
      </c>
      <c r="T51" s="47">
        <f t="shared" si="3"/>
        <v>12835.093818641659</v>
      </c>
      <c r="U51" s="12">
        <f t="shared" si="12"/>
        <v>1.7749522421682321E-2</v>
      </c>
      <c r="V51" s="30">
        <f t="shared" si="10"/>
        <v>607667.22689075628</v>
      </c>
      <c r="W51" s="30">
        <f t="shared" si="11"/>
        <v>115456.77310924369</v>
      </c>
      <c r="X51" s="13">
        <f t="shared" si="9"/>
        <v>723124</v>
      </c>
      <c r="Y51" s="14" t="s">
        <v>297</v>
      </c>
    </row>
    <row r="52" spans="3:25" ht="49.5" customHeight="1">
      <c r="C52" s="70">
        <f>+C51+1</f>
        <v>47</v>
      </c>
      <c r="D52" s="67" t="s">
        <v>355</v>
      </c>
      <c r="E52" s="39" t="s">
        <v>276</v>
      </c>
      <c r="F52" s="68">
        <v>1</v>
      </c>
      <c r="G52" s="7"/>
      <c r="H52" s="7"/>
      <c r="I52" s="7"/>
      <c r="J52" s="7"/>
      <c r="K52" s="8"/>
      <c r="L52" s="8"/>
      <c r="M52" s="9"/>
      <c r="N52" s="9"/>
      <c r="O52" s="10">
        <v>476000</v>
      </c>
      <c r="P52" s="10">
        <v>499800</v>
      </c>
      <c r="Q52" s="55">
        <v>481950</v>
      </c>
      <c r="R52" s="47">
        <f t="shared" si="7"/>
        <v>481950</v>
      </c>
      <c r="S52" s="47">
        <f t="shared" si="2"/>
        <v>485916.66666666669</v>
      </c>
      <c r="T52" s="47">
        <f t="shared" si="3"/>
        <v>12385.91269682349</v>
      </c>
      <c r="U52" s="12">
        <f t="shared" si="12"/>
        <v>2.548978774856489E-2</v>
      </c>
      <c r="V52" s="30">
        <f t="shared" si="10"/>
        <v>408333.61344537814</v>
      </c>
      <c r="W52" s="30">
        <f t="shared" si="11"/>
        <v>77583.386554621844</v>
      </c>
      <c r="X52" s="13">
        <f t="shared" si="9"/>
        <v>485917</v>
      </c>
      <c r="Y52" s="14" t="s">
        <v>297</v>
      </c>
    </row>
    <row r="53" spans="3:25" ht="49.5" customHeight="1">
      <c r="C53" s="70">
        <f t="shared" ref="C53:C68" si="13">+C52+1</f>
        <v>48</v>
      </c>
      <c r="D53" s="67" t="s">
        <v>356</v>
      </c>
      <c r="E53" s="39" t="s">
        <v>276</v>
      </c>
      <c r="F53" s="68">
        <v>1</v>
      </c>
      <c r="G53" s="7"/>
      <c r="H53" s="7"/>
      <c r="I53" s="7"/>
      <c r="J53" s="7"/>
      <c r="K53" s="8"/>
      <c r="L53" s="8"/>
      <c r="M53" s="9"/>
      <c r="N53" s="9"/>
      <c r="O53" s="10">
        <v>714000</v>
      </c>
      <c r="P53" s="10">
        <v>749700</v>
      </c>
      <c r="Q53" s="55">
        <v>733040</v>
      </c>
      <c r="R53" s="47">
        <f t="shared" si="7"/>
        <v>733040</v>
      </c>
      <c r="S53" s="47">
        <f t="shared" si="2"/>
        <v>732246.66666666663</v>
      </c>
      <c r="T53" s="47">
        <f t="shared" si="3"/>
        <v>17863.21732872702</v>
      </c>
      <c r="U53" s="12">
        <f t="shared" si="12"/>
        <v>2.4395081796744749E-2</v>
      </c>
      <c r="V53" s="30">
        <f t="shared" si="10"/>
        <v>615333.61344537814</v>
      </c>
      <c r="W53" s="30">
        <f t="shared" si="11"/>
        <v>116913.38655462184</v>
      </c>
      <c r="X53" s="13">
        <f t="shared" si="9"/>
        <v>732247</v>
      </c>
      <c r="Y53" s="14" t="s">
        <v>297</v>
      </c>
    </row>
    <row r="54" spans="3:25" ht="49.5" customHeight="1">
      <c r="C54" s="70">
        <f t="shared" si="13"/>
        <v>49</v>
      </c>
      <c r="D54" s="67" t="s">
        <v>357</v>
      </c>
      <c r="E54" s="39" t="s">
        <v>276</v>
      </c>
      <c r="F54" s="68">
        <v>1</v>
      </c>
      <c r="G54" s="7"/>
      <c r="H54" s="7"/>
      <c r="I54" s="7"/>
      <c r="J54" s="7"/>
      <c r="K54" s="8"/>
      <c r="L54" s="8"/>
      <c r="M54" s="9"/>
      <c r="N54" s="9"/>
      <c r="O54" s="10">
        <v>952000</v>
      </c>
      <c r="P54" s="10">
        <v>1011500</v>
      </c>
      <c r="Q54" s="55">
        <v>993650</v>
      </c>
      <c r="R54" s="47">
        <f t="shared" si="7"/>
        <v>993650</v>
      </c>
      <c r="S54" s="47">
        <f t="shared" si="2"/>
        <v>985716.66666666663</v>
      </c>
      <c r="T54" s="47">
        <f t="shared" si="3"/>
        <v>30533.028564708962</v>
      </c>
      <c r="U54" s="12">
        <f t="shared" si="12"/>
        <v>3.0975461405111978E-2</v>
      </c>
      <c r="V54" s="30">
        <f t="shared" si="10"/>
        <v>828333.61344537814</v>
      </c>
      <c r="W54" s="30">
        <f t="shared" si="11"/>
        <v>157383.38655462186</v>
      </c>
      <c r="X54" s="13">
        <f t="shared" si="9"/>
        <v>985717</v>
      </c>
      <c r="Y54" s="14" t="s">
        <v>297</v>
      </c>
    </row>
    <row r="55" spans="3:25" ht="49.5" customHeight="1">
      <c r="C55" s="70">
        <f t="shared" si="13"/>
        <v>50</v>
      </c>
      <c r="D55" s="67" t="s">
        <v>358</v>
      </c>
      <c r="E55" s="39" t="s">
        <v>276</v>
      </c>
      <c r="F55" s="68">
        <v>1</v>
      </c>
      <c r="G55" s="7"/>
      <c r="H55" s="7"/>
      <c r="I55" s="7"/>
      <c r="J55" s="7"/>
      <c r="K55" s="8"/>
      <c r="L55" s="8"/>
      <c r="M55" s="9"/>
      <c r="N55" s="9"/>
      <c r="O55" s="10">
        <v>178500</v>
      </c>
      <c r="P55" s="10">
        <v>238000</v>
      </c>
      <c r="Q55" s="55">
        <v>223720</v>
      </c>
      <c r="R55" s="47">
        <f t="shared" si="7"/>
        <v>223720</v>
      </c>
      <c r="S55" s="47">
        <f t="shared" si="2"/>
        <v>213406.66666666666</v>
      </c>
      <c r="T55" s="47">
        <f t="shared" si="3"/>
        <v>31061.811494717043</v>
      </c>
      <c r="U55" s="12">
        <f t="shared" si="12"/>
        <v>0.14555220781005143</v>
      </c>
      <c r="V55" s="30">
        <f t="shared" si="10"/>
        <v>179333.61344537817</v>
      </c>
      <c r="W55" s="30">
        <f t="shared" si="11"/>
        <v>34073.386554621851</v>
      </c>
      <c r="X55" s="13">
        <f t="shared" si="9"/>
        <v>213407</v>
      </c>
      <c r="Y55" s="14" t="s">
        <v>297</v>
      </c>
    </row>
    <row r="56" spans="3:25" ht="49.5" customHeight="1">
      <c r="C56" s="70">
        <f t="shared" si="13"/>
        <v>51</v>
      </c>
      <c r="D56" s="67" t="s">
        <v>359</v>
      </c>
      <c r="E56" s="39" t="s">
        <v>276</v>
      </c>
      <c r="F56" s="68">
        <v>1</v>
      </c>
      <c r="G56" s="7"/>
      <c r="H56" s="7"/>
      <c r="I56" s="7"/>
      <c r="J56" s="7"/>
      <c r="K56" s="8"/>
      <c r="L56" s="8"/>
      <c r="M56" s="9"/>
      <c r="N56" s="9"/>
      <c r="O56" s="10">
        <v>952000</v>
      </c>
      <c r="P56" s="10">
        <v>975800</v>
      </c>
      <c r="Q56" s="55">
        <v>955570</v>
      </c>
      <c r="R56" s="47">
        <f t="shared" si="7"/>
        <v>955570</v>
      </c>
      <c r="S56" s="47">
        <f t="shared" si="2"/>
        <v>961123.33333333337</v>
      </c>
      <c r="T56" s="47">
        <f t="shared" si="3"/>
        <v>12835.093818641659</v>
      </c>
      <c r="U56" s="12">
        <f t="shared" si="12"/>
        <v>1.3354263051888927E-2</v>
      </c>
      <c r="V56" s="30">
        <f t="shared" si="10"/>
        <v>807667.22689075628</v>
      </c>
      <c r="W56" s="30">
        <f t="shared" si="11"/>
        <v>153456.77310924369</v>
      </c>
      <c r="X56" s="13">
        <f t="shared" si="9"/>
        <v>961124</v>
      </c>
      <c r="Y56" s="14" t="s">
        <v>297</v>
      </c>
    </row>
    <row r="57" spans="3:25" ht="49.5" customHeight="1">
      <c r="C57" s="70">
        <f t="shared" si="13"/>
        <v>52</v>
      </c>
      <c r="D57" s="67" t="s">
        <v>360</v>
      </c>
      <c r="E57" s="39" t="s">
        <v>276</v>
      </c>
      <c r="F57" s="68">
        <v>1</v>
      </c>
      <c r="G57" s="7"/>
      <c r="H57" s="7"/>
      <c r="I57" s="7"/>
      <c r="J57" s="7"/>
      <c r="K57" s="8"/>
      <c r="L57" s="8"/>
      <c r="M57" s="9"/>
      <c r="N57" s="9"/>
      <c r="O57" s="10">
        <v>1428000</v>
      </c>
      <c r="P57" s="10">
        <v>1451800</v>
      </c>
      <c r="Q57" s="55">
        <v>1435140</v>
      </c>
      <c r="R57" s="47">
        <f t="shared" si="7"/>
        <v>1435140</v>
      </c>
      <c r="S57" s="47">
        <f t="shared" si="2"/>
        <v>1438313.3333333333</v>
      </c>
      <c r="T57" s="47">
        <f t="shared" si="3"/>
        <v>12213.211425883583</v>
      </c>
      <c r="U57" s="12">
        <f t="shared" si="12"/>
        <v>8.4913427017874517E-3</v>
      </c>
      <c r="V57" s="30">
        <f t="shared" si="10"/>
        <v>1208667.2268907563</v>
      </c>
      <c r="W57" s="30">
        <f t="shared" si="11"/>
        <v>229646.77310924369</v>
      </c>
      <c r="X57" s="13">
        <f t="shared" si="9"/>
        <v>1438314</v>
      </c>
      <c r="Y57" s="14" t="s">
        <v>297</v>
      </c>
    </row>
    <row r="58" spans="3:25" ht="49.5" customHeight="1">
      <c r="C58" s="70">
        <f t="shared" si="13"/>
        <v>53</v>
      </c>
      <c r="D58" s="67" t="s">
        <v>361</v>
      </c>
      <c r="E58" s="39" t="s">
        <v>276</v>
      </c>
      <c r="F58" s="68">
        <v>1</v>
      </c>
      <c r="G58" s="7"/>
      <c r="H58" s="7"/>
      <c r="I58" s="7"/>
      <c r="J58" s="7"/>
      <c r="K58" s="8"/>
      <c r="L58" s="8"/>
      <c r="M58" s="9"/>
      <c r="N58" s="9"/>
      <c r="O58" s="10">
        <v>1904000</v>
      </c>
      <c r="P58" s="10">
        <v>1951600</v>
      </c>
      <c r="Q58" s="55">
        <v>1932560</v>
      </c>
      <c r="R58" s="47">
        <f t="shared" si="7"/>
        <v>1932560</v>
      </c>
      <c r="S58" s="47">
        <f t="shared" si="2"/>
        <v>1929386.6666666667</v>
      </c>
      <c r="T58" s="47">
        <f t="shared" si="3"/>
        <v>23958.141274592512</v>
      </c>
      <c r="U58" s="12">
        <f t="shared" si="12"/>
        <v>1.2417490847484785E-2</v>
      </c>
      <c r="V58" s="30">
        <f t="shared" si="10"/>
        <v>1621333.6134453781</v>
      </c>
      <c r="W58" s="30">
        <f t="shared" si="11"/>
        <v>308053.38655462186</v>
      </c>
      <c r="X58" s="13">
        <f t="shared" si="9"/>
        <v>1929387</v>
      </c>
      <c r="Y58" s="14" t="s">
        <v>297</v>
      </c>
    </row>
    <row r="59" spans="3:25" ht="49.5" customHeight="1">
      <c r="C59" s="70">
        <f t="shared" si="13"/>
        <v>54</v>
      </c>
      <c r="D59" s="67" t="s">
        <v>362</v>
      </c>
      <c r="E59" s="39" t="s">
        <v>276</v>
      </c>
      <c r="F59" s="68">
        <v>1</v>
      </c>
      <c r="G59" s="7"/>
      <c r="H59" s="7"/>
      <c r="I59" s="7"/>
      <c r="J59" s="7"/>
      <c r="K59" s="8"/>
      <c r="L59" s="8"/>
      <c r="M59" s="9"/>
      <c r="N59" s="9"/>
      <c r="O59" s="10">
        <v>154700</v>
      </c>
      <c r="P59" s="10">
        <v>214200</v>
      </c>
      <c r="Q59" s="55">
        <v>202300</v>
      </c>
      <c r="R59" s="47">
        <f t="shared" si="7"/>
        <v>202300</v>
      </c>
      <c r="S59" s="47">
        <f t="shared" si="2"/>
        <v>190400</v>
      </c>
      <c r="T59" s="47">
        <f t="shared" si="3"/>
        <v>31484.44060166863</v>
      </c>
      <c r="U59" s="12">
        <f t="shared" si="12"/>
        <v>0.16535945694153692</v>
      </c>
      <c r="V59" s="30">
        <f t="shared" ref="V59" si="14">X59/1.19</f>
        <v>170000</v>
      </c>
      <c r="W59" s="30">
        <f t="shared" ref="W59" si="15">+V59*19%</f>
        <v>32300</v>
      </c>
      <c r="X59" s="13">
        <f t="shared" si="9"/>
        <v>202300</v>
      </c>
      <c r="Y59" s="14" t="s">
        <v>302</v>
      </c>
    </row>
    <row r="60" spans="3:25" ht="49.5" customHeight="1">
      <c r="C60" s="70">
        <f t="shared" si="13"/>
        <v>55</v>
      </c>
      <c r="D60" s="67" t="s">
        <v>363</v>
      </c>
      <c r="E60" s="39" t="s">
        <v>276</v>
      </c>
      <c r="F60" s="68">
        <v>1</v>
      </c>
      <c r="G60" s="7"/>
      <c r="H60" s="7"/>
      <c r="I60" s="7"/>
      <c r="J60" s="7"/>
      <c r="K60" s="8"/>
      <c r="L60" s="8"/>
      <c r="M60" s="9"/>
      <c r="N60" s="9"/>
      <c r="O60" s="10">
        <v>297500</v>
      </c>
      <c r="P60" s="10">
        <v>345100</v>
      </c>
      <c r="Q60" s="55">
        <v>326060</v>
      </c>
      <c r="R60" s="47">
        <f t="shared" si="7"/>
        <v>326060</v>
      </c>
      <c r="S60" s="47">
        <f t="shared" si="2"/>
        <v>322886.66666666669</v>
      </c>
      <c r="T60" s="47">
        <f t="shared" si="3"/>
        <v>23958.141274592512</v>
      </c>
      <c r="U60" s="12">
        <f t="shared" si="12"/>
        <v>7.4199847029687946E-2</v>
      </c>
      <c r="V60" s="30">
        <f t="shared" si="10"/>
        <v>271333.61344537814</v>
      </c>
      <c r="W60" s="30">
        <f t="shared" si="11"/>
        <v>51553.386554621844</v>
      </c>
      <c r="X60" s="13">
        <f t="shared" si="9"/>
        <v>322887</v>
      </c>
      <c r="Y60" s="14" t="s">
        <v>297</v>
      </c>
    </row>
    <row r="61" spans="3:25" ht="49.5" customHeight="1">
      <c r="C61" s="70">
        <f t="shared" si="13"/>
        <v>56</v>
      </c>
      <c r="D61" s="67" t="s">
        <v>364</v>
      </c>
      <c r="E61" s="39" t="s">
        <v>276</v>
      </c>
      <c r="F61" s="68">
        <v>1</v>
      </c>
      <c r="G61" s="7"/>
      <c r="H61" s="7"/>
      <c r="I61" s="7"/>
      <c r="J61" s="7"/>
      <c r="K61" s="8"/>
      <c r="L61" s="8"/>
      <c r="M61" s="9"/>
      <c r="N61" s="9"/>
      <c r="O61" s="10">
        <v>476000</v>
      </c>
      <c r="P61" s="10">
        <v>511700</v>
      </c>
      <c r="Q61" s="55">
        <v>493850</v>
      </c>
      <c r="R61" s="47">
        <f t="shared" si="7"/>
        <v>493850</v>
      </c>
      <c r="S61" s="47">
        <f t="shared" si="2"/>
        <v>493850</v>
      </c>
      <c r="T61" s="47">
        <f t="shared" si="3"/>
        <v>17850</v>
      </c>
      <c r="U61" s="12">
        <f t="shared" si="12"/>
        <v>3.614457831325301E-2</v>
      </c>
      <c r="V61" s="30">
        <f t="shared" si="10"/>
        <v>415000</v>
      </c>
      <c r="W61" s="30">
        <f t="shared" si="11"/>
        <v>78850</v>
      </c>
      <c r="X61" s="13">
        <f t="shared" si="9"/>
        <v>493850</v>
      </c>
      <c r="Y61" s="14" t="s">
        <v>297</v>
      </c>
    </row>
    <row r="62" spans="3:25" ht="49.5" customHeight="1">
      <c r="C62" s="70">
        <f t="shared" si="13"/>
        <v>57</v>
      </c>
      <c r="D62" s="67" t="s">
        <v>365</v>
      </c>
      <c r="E62" s="39" t="s">
        <v>276</v>
      </c>
      <c r="F62" s="68">
        <v>1</v>
      </c>
      <c r="G62" s="7"/>
      <c r="H62" s="7"/>
      <c r="I62" s="7"/>
      <c r="J62" s="7"/>
      <c r="K62" s="8"/>
      <c r="L62" s="8"/>
      <c r="M62" s="9"/>
      <c r="N62" s="9"/>
      <c r="O62" s="10">
        <v>714000</v>
      </c>
      <c r="P62" s="10">
        <v>737800</v>
      </c>
      <c r="Q62" s="55">
        <v>721140</v>
      </c>
      <c r="R62" s="47">
        <f t="shared" si="7"/>
        <v>721140</v>
      </c>
      <c r="S62" s="47">
        <f t="shared" si="2"/>
        <v>724313.33333333337</v>
      </c>
      <c r="T62" s="47">
        <f t="shared" si="3"/>
        <v>12213.211425883585</v>
      </c>
      <c r="U62" s="12">
        <f t="shared" si="12"/>
        <v>1.6861779100044525E-2</v>
      </c>
      <c r="V62" s="30">
        <f t="shared" si="10"/>
        <v>608667.22689075628</v>
      </c>
      <c r="W62" s="30">
        <f t="shared" si="11"/>
        <v>115646.77310924369</v>
      </c>
      <c r="X62" s="13">
        <f t="shared" si="9"/>
        <v>724314</v>
      </c>
      <c r="Y62" s="14" t="s">
        <v>297</v>
      </c>
    </row>
    <row r="63" spans="3:25" ht="49.5" customHeight="1">
      <c r="C63" s="70">
        <f t="shared" si="13"/>
        <v>58</v>
      </c>
      <c r="D63" s="67" t="s">
        <v>366</v>
      </c>
      <c r="E63" s="39" t="s">
        <v>276</v>
      </c>
      <c r="F63" s="68">
        <v>1</v>
      </c>
      <c r="G63" s="7"/>
      <c r="H63" s="7"/>
      <c r="I63" s="7"/>
      <c r="J63" s="7"/>
      <c r="K63" s="8"/>
      <c r="L63" s="8"/>
      <c r="M63" s="9"/>
      <c r="N63" s="9"/>
      <c r="O63" s="10">
        <v>1666000</v>
      </c>
      <c r="P63" s="10">
        <v>1725500</v>
      </c>
      <c r="Q63" s="55">
        <v>1706460</v>
      </c>
      <c r="R63" s="47">
        <f t="shared" si="7"/>
        <v>1706460</v>
      </c>
      <c r="S63" s="47">
        <f t="shared" si="2"/>
        <v>1699320</v>
      </c>
      <c r="T63" s="47">
        <f t="shared" si="3"/>
        <v>30385.805896832819</v>
      </c>
      <c r="U63" s="12">
        <f t="shared" si="12"/>
        <v>1.7881155931097625E-2</v>
      </c>
      <c r="V63" s="30">
        <f t="shared" si="10"/>
        <v>1428000</v>
      </c>
      <c r="W63" s="30">
        <f t="shared" si="11"/>
        <v>271320</v>
      </c>
      <c r="X63" s="13">
        <f t="shared" si="9"/>
        <v>1699320</v>
      </c>
      <c r="Y63" s="14" t="s">
        <v>297</v>
      </c>
    </row>
    <row r="64" spans="3:25" ht="49.5" customHeight="1">
      <c r="C64" s="70">
        <f t="shared" si="13"/>
        <v>59</v>
      </c>
      <c r="D64" s="67" t="s">
        <v>367</v>
      </c>
      <c r="E64" s="39" t="s">
        <v>276</v>
      </c>
      <c r="F64" s="68">
        <v>1</v>
      </c>
      <c r="G64" s="7"/>
      <c r="H64" s="7"/>
      <c r="I64" s="7"/>
      <c r="J64" s="7"/>
      <c r="K64" s="8"/>
      <c r="L64" s="8"/>
      <c r="M64" s="9"/>
      <c r="N64" s="9"/>
      <c r="O64" s="10">
        <v>1071000</v>
      </c>
      <c r="P64" s="10">
        <v>1106700</v>
      </c>
      <c r="Q64" s="55">
        <v>1087660</v>
      </c>
      <c r="R64" s="47">
        <f t="shared" si="7"/>
        <v>1087660</v>
      </c>
      <c r="S64" s="47">
        <f t="shared" si="2"/>
        <v>1088453.3333333333</v>
      </c>
      <c r="T64" s="47">
        <f t="shared" si="3"/>
        <v>17863.217328727023</v>
      </c>
      <c r="U64" s="12">
        <f t="shared" si="12"/>
        <v>1.6411560130025808E-2</v>
      </c>
      <c r="V64" s="30">
        <f t="shared" si="10"/>
        <v>914667.2268907564</v>
      </c>
      <c r="W64" s="30">
        <f t="shared" si="11"/>
        <v>173786.77310924372</v>
      </c>
      <c r="X64" s="13">
        <f t="shared" si="9"/>
        <v>1088454</v>
      </c>
      <c r="Y64" s="14" t="s">
        <v>297</v>
      </c>
    </row>
    <row r="65" spans="3:25" ht="49.5" customHeight="1">
      <c r="C65" s="70">
        <f t="shared" si="13"/>
        <v>60</v>
      </c>
      <c r="D65" s="67" t="s">
        <v>368</v>
      </c>
      <c r="E65" s="39" t="s">
        <v>276</v>
      </c>
      <c r="F65" s="68">
        <v>1</v>
      </c>
      <c r="G65" s="7"/>
      <c r="H65" s="7"/>
      <c r="I65" s="7"/>
      <c r="J65" s="7"/>
      <c r="K65" s="8"/>
      <c r="L65" s="8"/>
      <c r="M65" s="9"/>
      <c r="N65" s="9"/>
      <c r="O65" s="10">
        <v>773500</v>
      </c>
      <c r="P65" s="10">
        <v>833000</v>
      </c>
      <c r="Q65" s="55">
        <v>813960</v>
      </c>
      <c r="R65" s="47">
        <f t="shared" si="7"/>
        <v>813960</v>
      </c>
      <c r="S65" s="47">
        <f t="shared" si="2"/>
        <v>806820</v>
      </c>
      <c r="T65" s="47">
        <f t="shared" si="3"/>
        <v>30385.805896832819</v>
      </c>
      <c r="U65" s="12">
        <f t="shared" si="12"/>
        <v>3.766119567788704E-2</v>
      </c>
      <c r="V65" s="30">
        <f t="shared" si="10"/>
        <v>678000</v>
      </c>
      <c r="W65" s="30">
        <f t="shared" si="11"/>
        <v>128820</v>
      </c>
      <c r="X65" s="13">
        <f t="shared" si="9"/>
        <v>806820</v>
      </c>
      <c r="Y65" s="14" t="s">
        <v>297</v>
      </c>
    </row>
    <row r="66" spans="3:25" ht="49.5" customHeight="1">
      <c r="C66" s="70">
        <f t="shared" si="13"/>
        <v>61</v>
      </c>
      <c r="D66" s="67" t="s">
        <v>369</v>
      </c>
      <c r="E66" s="39" t="s">
        <v>276</v>
      </c>
      <c r="F66" s="68">
        <v>1</v>
      </c>
      <c r="G66" s="7"/>
      <c r="H66" s="7"/>
      <c r="I66" s="7"/>
      <c r="J66" s="7"/>
      <c r="K66" s="8"/>
      <c r="L66" s="8"/>
      <c r="M66" s="9"/>
      <c r="N66" s="9"/>
      <c r="O66" s="10">
        <v>1492260</v>
      </c>
      <c r="P66" s="10">
        <v>1539860</v>
      </c>
      <c r="Q66" s="55">
        <v>1527960</v>
      </c>
      <c r="R66" s="47">
        <f t="shared" si="7"/>
        <v>1527960</v>
      </c>
      <c r="S66" s="47">
        <f t="shared" si="2"/>
        <v>1520026.6666666667</v>
      </c>
      <c r="T66" s="47">
        <f t="shared" si="3"/>
        <v>24771.825393646977</v>
      </c>
      <c r="U66" s="12">
        <f t="shared" si="12"/>
        <v>1.6296967636739032E-2</v>
      </c>
      <c r="V66" s="30">
        <f t="shared" si="10"/>
        <v>1277333.6134453781</v>
      </c>
      <c r="W66" s="30">
        <f t="shared" si="11"/>
        <v>242693.38655462186</v>
      </c>
      <c r="X66" s="13">
        <f t="shared" si="9"/>
        <v>1520027</v>
      </c>
      <c r="Y66" s="14" t="s">
        <v>297</v>
      </c>
    </row>
    <row r="67" spans="3:25" ht="49.5" customHeight="1">
      <c r="C67" s="70">
        <f t="shared" si="13"/>
        <v>62</v>
      </c>
      <c r="D67" s="67" t="s">
        <v>370</v>
      </c>
      <c r="E67" s="39" t="s">
        <v>276</v>
      </c>
      <c r="F67" s="68">
        <v>1</v>
      </c>
      <c r="G67" s="7"/>
      <c r="H67" s="7"/>
      <c r="I67" s="7"/>
      <c r="J67" s="7"/>
      <c r="K67" s="8"/>
      <c r="L67" s="8"/>
      <c r="M67" s="9"/>
      <c r="N67" s="9"/>
      <c r="O67" s="10">
        <v>3070200</v>
      </c>
      <c r="P67" s="10">
        <v>3105900</v>
      </c>
      <c r="Q67" s="55">
        <v>3086860</v>
      </c>
      <c r="R67" s="47">
        <f t="shared" si="7"/>
        <v>3086860</v>
      </c>
      <c r="S67" s="47">
        <f t="shared" si="2"/>
        <v>3087653.3333333335</v>
      </c>
      <c r="T67" s="47">
        <f t="shared" si="3"/>
        <v>17863.21732872702</v>
      </c>
      <c r="U67" s="12">
        <f t="shared" si="12"/>
        <v>5.7853701177788801E-3</v>
      </c>
      <c r="V67" s="30">
        <f t="shared" si="10"/>
        <v>2594667.2268907563</v>
      </c>
      <c r="W67" s="30">
        <f t="shared" si="11"/>
        <v>492986.77310924372</v>
      </c>
      <c r="X67" s="13">
        <f t="shared" si="9"/>
        <v>3087654</v>
      </c>
      <c r="Y67" s="14" t="s">
        <v>297</v>
      </c>
    </row>
    <row r="68" spans="3:25" ht="49.5" customHeight="1">
      <c r="C68" s="70">
        <f t="shared" si="13"/>
        <v>63</v>
      </c>
      <c r="D68" s="67" t="s">
        <v>371</v>
      </c>
      <c r="E68" s="39" t="s">
        <v>276</v>
      </c>
      <c r="F68" s="68">
        <v>1</v>
      </c>
      <c r="G68" s="7"/>
      <c r="H68" s="7"/>
      <c r="I68" s="7"/>
      <c r="J68" s="7"/>
      <c r="K68" s="8"/>
      <c r="L68" s="8"/>
      <c r="M68" s="9"/>
      <c r="N68" s="9"/>
      <c r="O68" s="10">
        <v>1904000</v>
      </c>
      <c r="P68" s="10">
        <v>1951600</v>
      </c>
      <c r="Q68" s="55">
        <v>1932560</v>
      </c>
      <c r="R68" s="47">
        <f t="shared" si="7"/>
        <v>1932560</v>
      </c>
      <c r="S68" s="47">
        <f t="shared" si="2"/>
        <v>1929386.6666666667</v>
      </c>
      <c r="T68" s="47">
        <f t="shared" si="3"/>
        <v>23958.141274592512</v>
      </c>
      <c r="U68" s="12">
        <f t="shared" si="12"/>
        <v>1.2417490847484785E-2</v>
      </c>
      <c r="V68" s="30">
        <f t="shared" si="10"/>
        <v>1621333.6134453781</v>
      </c>
      <c r="W68" s="30">
        <f t="shared" si="11"/>
        <v>308053.38655462186</v>
      </c>
      <c r="X68" s="13">
        <f t="shared" si="9"/>
        <v>1929387</v>
      </c>
      <c r="Y68" s="14" t="s">
        <v>297</v>
      </c>
    </row>
    <row r="69" spans="3:25" ht="49.5" customHeight="1">
      <c r="C69" s="70">
        <f>+C68+1</f>
        <v>64</v>
      </c>
      <c r="D69" s="67" t="s">
        <v>372</v>
      </c>
      <c r="E69" s="39" t="s">
        <v>276</v>
      </c>
      <c r="F69" s="68">
        <v>1</v>
      </c>
      <c r="G69" s="7"/>
      <c r="H69" s="7"/>
      <c r="I69" s="7"/>
      <c r="J69" s="7"/>
      <c r="K69" s="8"/>
      <c r="L69" s="8"/>
      <c r="M69" s="9"/>
      <c r="N69" s="9"/>
      <c r="O69" s="10">
        <v>773500</v>
      </c>
      <c r="P69" s="10">
        <v>833000</v>
      </c>
      <c r="Q69" s="55">
        <v>821100</v>
      </c>
      <c r="R69" s="47">
        <f t="shared" si="7"/>
        <v>821100</v>
      </c>
      <c r="S69" s="47">
        <f t="shared" si="2"/>
        <v>809200</v>
      </c>
      <c r="T69" s="47">
        <f t="shared" si="3"/>
        <v>31484.44060166863</v>
      </c>
      <c r="U69" s="12">
        <f t="shared" si="12"/>
        <v>3.8908107515655745E-2</v>
      </c>
      <c r="V69" s="30">
        <f t="shared" si="10"/>
        <v>680000</v>
      </c>
      <c r="W69" s="30">
        <f t="shared" si="11"/>
        <v>129200</v>
      </c>
      <c r="X69" s="13">
        <f t="shared" si="9"/>
        <v>809200</v>
      </c>
      <c r="Y69" s="14" t="s">
        <v>297</v>
      </c>
    </row>
    <row r="70" spans="3:25" ht="49.5" customHeight="1">
      <c r="C70" s="70">
        <f t="shared" ref="C70:C76" si="16">+C69+1</f>
        <v>65</v>
      </c>
      <c r="D70" s="67" t="s">
        <v>373</v>
      </c>
      <c r="E70" s="39" t="s">
        <v>276</v>
      </c>
      <c r="F70" s="68">
        <v>1</v>
      </c>
      <c r="G70" s="7"/>
      <c r="H70" s="7"/>
      <c r="I70" s="7"/>
      <c r="J70" s="7"/>
      <c r="K70" s="8"/>
      <c r="L70" s="8"/>
      <c r="M70" s="9"/>
      <c r="N70" s="9"/>
      <c r="O70" s="10">
        <v>1904000</v>
      </c>
      <c r="P70" s="10">
        <v>1963500</v>
      </c>
      <c r="Q70" s="55">
        <v>1946840</v>
      </c>
      <c r="R70" s="47">
        <f t="shared" si="7"/>
        <v>1946840</v>
      </c>
      <c r="S70" s="47">
        <f t="shared" si="2"/>
        <v>1938113.3333333333</v>
      </c>
      <c r="T70" s="47">
        <f t="shared" si="3"/>
        <v>30694.926833816258</v>
      </c>
      <c r="U70" s="12">
        <f t="shared" si="12"/>
        <v>1.5837529367296852E-2</v>
      </c>
      <c r="V70" s="30">
        <f t="shared" si="10"/>
        <v>1628667.2268907563</v>
      </c>
      <c r="W70" s="30">
        <f t="shared" si="11"/>
        <v>309446.77310924372</v>
      </c>
      <c r="X70" s="13">
        <f t="shared" si="9"/>
        <v>1938114</v>
      </c>
      <c r="Y70" s="14" t="s">
        <v>297</v>
      </c>
    </row>
    <row r="71" spans="3:25" ht="49.5" customHeight="1">
      <c r="C71" s="70">
        <f t="shared" si="16"/>
        <v>66</v>
      </c>
      <c r="D71" s="71" t="s">
        <v>374</v>
      </c>
      <c r="E71" s="39" t="s">
        <v>276</v>
      </c>
      <c r="F71" s="68">
        <v>1</v>
      </c>
      <c r="G71" s="7"/>
      <c r="H71" s="7"/>
      <c r="I71" s="7"/>
      <c r="J71" s="7"/>
      <c r="K71" s="8"/>
      <c r="L71" s="8"/>
      <c r="M71" s="9"/>
      <c r="N71" s="9"/>
      <c r="O71" s="10">
        <v>1428000</v>
      </c>
      <c r="P71" s="10">
        <v>1487500</v>
      </c>
      <c r="Q71" s="55">
        <v>1475600</v>
      </c>
      <c r="R71" s="47">
        <f t="shared" si="7"/>
        <v>1475600</v>
      </c>
      <c r="S71" s="47">
        <f t="shared" si="2"/>
        <v>1463700</v>
      </c>
      <c r="T71" s="47">
        <f t="shared" si="3"/>
        <v>31484.44060166863</v>
      </c>
      <c r="U71" s="12">
        <f t="shared" si="12"/>
        <v>2.1510173260687729E-2</v>
      </c>
      <c r="V71" s="30">
        <f t="shared" si="10"/>
        <v>1230000</v>
      </c>
      <c r="W71" s="30">
        <f t="shared" si="11"/>
        <v>233700</v>
      </c>
      <c r="X71" s="13">
        <f t="shared" si="9"/>
        <v>1463700</v>
      </c>
      <c r="Y71" s="14" t="s">
        <v>297</v>
      </c>
    </row>
    <row r="72" spans="3:25" ht="49.5" customHeight="1">
      <c r="C72" s="70">
        <f t="shared" si="16"/>
        <v>67</v>
      </c>
      <c r="D72" s="71" t="s">
        <v>375</v>
      </c>
      <c r="E72" s="39" t="s">
        <v>276</v>
      </c>
      <c r="F72" s="68">
        <v>1</v>
      </c>
      <c r="G72" s="7"/>
      <c r="H72" s="7"/>
      <c r="I72" s="7"/>
      <c r="J72" s="7"/>
      <c r="K72" s="8"/>
      <c r="L72" s="8"/>
      <c r="M72" s="9"/>
      <c r="N72" s="9"/>
      <c r="O72" s="10">
        <v>6266540</v>
      </c>
      <c r="P72" s="10">
        <v>6314140</v>
      </c>
      <c r="Q72" s="55">
        <v>6295100</v>
      </c>
      <c r="R72" s="47">
        <f t="shared" ref="R72:R135" si="17">MEDIAN(H72,J72,L72,N72,O72,P72,Q72)</f>
        <v>6295100</v>
      </c>
      <c r="S72" s="47">
        <f t="shared" ref="S72:S135" si="18">AVERAGE(H72,J72,L72,N72,O72,P72,Q72)</f>
        <v>6291926.666666667</v>
      </c>
      <c r="T72" s="47">
        <f t="shared" ref="T72:T135" si="19">STDEV(H72,J72,L72,N72,O72,P72,Q72)</f>
        <v>23958.141274592512</v>
      </c>
      <c r="U72" s="12">
        <f t="shared" si="12"/>
        <v>3.8077591402197702E-3</v>
      </c>
      <c r="V72" s="30">
        <f t="shared" si="10"/>
        <v>5287333.6134453788</v>
      </c>
      <c r="W72" s="30">
        <f t="shared" si="11"/>
        <v>1004593.386554622</v>
      </c>
      <c r="X72" s="13">
        <f t="shared" si="9"/>
        <v>6291927</v>
      </c>
      <c r="Y72" s="14" t="s">
        <v>297</v>
      </c>
    </row>
    <row r="73" spans="3:25" ht="49.5" customHeight="1">
      <c r="C73" s="70">
        <f t="shared" si="16"/>
        <v>68</v>
      </c>
      <c r="D73" s="67" t="s">
        <v>376</v>
      </c>
      <c r="E73" s="39" t="s">
        <v>276</v>
      </c>
      <c r="F73" s="68">
        <v>1</v>
      </c>
      <c r="G73" s="7"/>
      <c r="H73" s="7"/>
      <c r="I73" s="7"/>
      <c r="J73" s="7"/>
      <c r="K73" s="8"/>
      <c r="L73" s="8"/>
      <c r="M73" s="9"/>
      <c r="N73" s="9"/>
      <c r="O73" s="10">
        <v>1428000</v>
      </c>
      <c r="P73" s="10">
        <v>1487500</v>
      </c>
      <c r="Q73" s="55">
        <v>1467270</v>
      </c>
      <c r="R73" s="47">
        <f t="shared" si="17"/>
        <v>1467270</v>
      </c>
      <c r="S73" s="47">
        <f t="shared" si="18"/>
        <v>1460923.3333333333</v>
      </c>
      <c r="T73" s="47">
        <f t="shared" si="19"/>
        <v>30253.473078860439</v>
      </c>
      <c r="U73" s="12">
        <f t="shared" si="12"/>
        <v>2.0708460456875747E-2</v>
      </c>
      <c r="V73" s="30">
        <f t="shared" si="10"/>
        <v>1227667.2268907563</v>
      </c>
      <c r="W73" s="30">
        <f t="shared" si="11"/>
        <v>233256.77310924369</v>
      </c>
      <c r="X73" s="13">
        <f t="shared" si="9"/>
        <v>1460924</v>
      </c>
      <c r="Y73" s="14" t="s">
        <v>297</v>
      </c>
    </row>
    <row r="74" spans="3:25" ht="49.5" customHeight="1">
      <c r="C74" s="70">
        <f t="shared" si="16"/>
        <v>69</v>
      </c>
      <c r="D74" s="67" t="s">
        <v>377</v>
      </c>
      <c r="E74" s="39" t="s">
        <v>276</v>
      </c>
      <c r="F74" s="68">
        <v>1</v>
      </c>
      <c r="G74" s="7"/>
      <c r="H74" s="7"/>
      <c r="I74" s="7"/>
      <c r="J74" s="7"/>
      <c r="K74" s="8"/>
      <c r="L74" s="8"/>
      <c r="M74" s="9"/>
      <c r="N74" s="9"/>
      <c r="O74" s="10">
        <v>1428000</v>
      </c>
      <c r="P74" s="10">
        <v>1487500</v>
      </c>
      <c r="Q74" s="55">
        <v>1468460</v>
      </c>
      <c r="R74" s="47">
        <f t="shared" si="17"/>
        <v>1468460</v>
      </c>
      <c r="S74" s="47">
        <f t="shared" si="18"/>
        <v>1461320</v>
      </c>
      <c r="T74" s="47">
        <f t="shared" si="19"/>
        <v>30385.805896832819</v>
      </c>
      <c r="U74" s="12">
        <f t="shared" si="12"/>
        <v>2.0793396310755219E-2</v>
      </c>
      <c r="V74" s="30">
        <f t="shared" si="10"/>
        <v>1228000</v>
      </c>
      <c r="W74" s="30">
        <f t="shared" si="11"/>
        <v>233320</v>
      </c>
      <c r="X74" s="13">
        <f t="shared" si="9"/>
        <v>1461320</v>
      </c>
      <c r="Y74" s="14" t="s">
        <v>297</v>
      </c>
    </row>
    <row r="75" spans="3:25" ht="49.5" customHeight="1">
      <c r="C75" s="70">
        <f t="shared" si="16"/>
        <v>70</v>
      </c>
      <c r="D75" s="67" t="s">
        <v>378</v>
      </c>
      <c r="E75" s="39" t="s">
        <v>276</v>
      </c>
      <c r="F75" s="68">
        <v>1</v>
      </c>
      <c r="G75" s="7"/>
      <c r="H75" s="7"/>
      <c r="I75" s="7"/>
      <c r="J75" s="7"/>
      <c r="K75" s="8"/>
      <c r="L75" s="8"/>
      <c r="M75" s="9"/>
      <c r="N75" s="9"/>
      <c r="O75" s="10">
        <v>773500</v>
      </c>
      <c r="P75" s="10">
        <v>833000</v>
      </c>
      <c r="Q75" s="55">
        <v>815150</v>
      </c>
      <c r="R75" s="47">
        <f t="shared" si="17"/>
        <v>815150</v>
      </c>
      <c r="S75" s="47">
        <f t="shared" si="18"/>
        <v>807216.66666666663</v>
      </c>
      <c r="T75" s="47">
        <f t="shared" si="19"/>
        <v>30533.028564708962</v>
      </c>
      <c r="U75" s="12">
        <f t="shared" si="12"/>
        <v>3.7825072035235024E-2</v>
      </c>
      <c r="V75" s="30">
        <f t="shared" si="10"/>
        <v>678333.61344537814</v>
      </c>
      <c r="W75" s="30">
        <f t="shared" si="11"/>
        <v>128883.38655462184</v>
      </c>
      <c r="X75" s="13">
        <f t="shared" si="9"/>
        <v>807217</v>
      </c>
      <c r="Y75" s="14" t="s">
        <v>297</v>
      </c>
    </row>
    <row r="76" spans="3:25" ht="49.5" customHeight="1">
      <c r="C76" s="70">
        <f t="shared" si="16"/>
        <v>71</v>
      </c>
      <c r="D76" s="67" t="s">
        <v>379</v>
      </c>
      <c r="E76" s="39" t="s">
        <v>276</v>
      </c>
      <c r="F76" s="68">
        <v>1</v>
      </c>
      <c r="G76" s="7"/>
      <c r="H76" s="7"/>
      <c r="I76" s="7"/>
      <c r="J76" s="7"/>
      <c r="K76" s="8"/>
      <c r="L76" s="8"/>
      <c r="M76" s="9"/>
      <c r="N76" s="9"/>
      <c r="O76" s="10">
        <v>1492260</v>
      </c>
      <c r="P76" s="10">
        <v>1551760</v>
      </c>
      <c r="Q76" s="55">
        <v>1539860</v>
      </c>
      <c r="R76" s="47">
        <f t="shared" si="17"/>
        <v>1539860</v>
      </c>
      <c r="S76" s="47">
        <f t="shared" si="18"/>
        <v>1527960</v>
      </c>
      <c r="T76" s="47">
        <f t="shared" si="19"/>
        <v>31484.44060166863</v>
      </c>
      <c r="U76" s="12">
        <f t="shared" si="12"/>
        <v>2.0605539805798993E-2</v>
      </c>
      <c r="V76" s="30">
        <f t="shared" si="10"/>
        <v>1284000</v>
      </c>
      <c r="W76" s="30">
        <f t="shared" si="11"/>
        <v>243960</v>
      </c>
      <c r="X76" s="13">
        <f t="shared" si="9"/>
        <v>1527960</v>
      </c>
      <c r="Y76" s="14" t="s">
        <v>297</v>
      </c>
    </row>
    <row r="77" spans="3:25" ht="49.5" customHeight="1">
      <c r="C77" s="179" t="s">
        <v>137</v>
      </c>
      <c r="D77" s="179"/>
      <c r="E77" s="179"/>
      <c r="F77" s="179"/>
      <c r="G77" s="15"/>
      <c r="H77" s="7"/>
      <c r="I77" s="7"/>
      <c r="J77" s="7"/>
      <c r="K77" s="16"/>
      <c r="L77" s="8"/>
      <c r="M77" s="9"/>
      <c r="N77" s="9"/>
      <c r="O77" s="17"/>
      <c r="P77" s="17"/>
      <c r="Q77" s="50"/>
      <c r="R77" s="47"/>
      <c r="S77" s="47"/>
      <c r="T77" s="47"/>
      <c r="U77" s="12"/>
      <c r="V77" s="30"/>
      <c r="W77" s="30"/>
      <c r="X77" s="13"/>
      <c r="Y77" s="14"/>
    </row>
    <row r="78" spans="3:25" ht="49.5" customHeight="1">
      <c r="C78" s="66">
        <f>+C76+1</f>
        <v>72</v>
      </c>
      <c r="D78" s="67" t="s">
        <v>101</v>
      </c>
      <c r="E78" s="39" t="s">
        <v>276</v>
      </c>
      <c r="F78" s="68">
        <v>1</v>
      </c>
      <c r="G78" s="7"/>
      <c r="H78" s="7"/>
      <c r="I78" s="7">
        <v>297500</v>
      </c>
      <c r="J78" s="7">
        <f t="shared" ref="J78:J127" si="20">+(I78*5.1%)+I78</f>
        <v>312672.5</v>
      </c>
      <c r="K78" s="8">
        <v>333200</v>
      </c>
      <c r="L78" s="8">
        <f t="shared" ref="L78:L134" si="21">+(K78*5.1%)+K78</f>
        <v>350193.2</v>
      </c>
      <c r="M78" s="9">
        <v>329000</v>
      </c>
      <c r="N78" s="9">
        <f t="shared" ref="N78:N134" si="22">+(M78*5.1%)+M78</f>
        <v>345779</v>
      </c>
      <c r="O78" s="10">
        <v>413971.25</v>
      </c>
      <c r="P78" s="10">
        <v>461571.25</v>
      </c>
      <c r="Q78" s="55">
        <v>461571.25</v>
      </c>
      <c r="R78" s="47">
        <f t="shared" si="17"/>
        <v>382082.22499999998</v>
      </c>
      <c r="S78" s="47">
        <f t="shared" si="18"/>
        <v>390959.7416666667</v>
      </c>
      <c r="T78" s="47">
        <f t="shared" si="19"/>
        <v>63770.843304408285</v>
      </c>
      <c r="U78" s="12">
        <f t="shared" si="12"/>
        <v>0.16311358052507482</v>
      </c>
      <c r="V78" s="30">
        <f t="shared" si="10"/>
        <v>321078.15126050421</v>
      </c>
      <c r="W78" s="30">
        <f t="shared" si="11"/>
        <v>61004.848739495799</v>
      </c>
      <c r="X78" s="13">
        <f t="shared" si="9"/>
        <v>382083</v>
      </c>
      <c r="Y78" s="14" t="s">
        <v>302</v>
      </c>
    </row>
    <row r="79" spans="3:25" ht="49.5" customHeight="1">
      <c r="C79" s="66">
        <f>+C78+1</f>
        <v>73</v>
      </c>
      <c r="D79" s="67" t="s">
        <v>138</v>
      </c>
      <c r="E79" s="39" t="s">
        <v>276</v>
      </c>
      <c r="F79" s="68">
        <v>1</v>
      </c>
      <c r="G79" s="7"/>
      <c r="H79" s="7"/>
      <c r="I79" s="7">
        <v>238000</v>
      </c>
      <c r="J79" s="7">
        <f t="shared" si="20"/>
        <v>250138</v>
      </c>
      <c r="K79" s="8">
        <v>226100</v>
      </c>
      <c r="L79" s="8">
        <f t="shared" si="21"/>
        <v>237631.1</v>
      </c>
      <c r="M79" s="9">
        <v>221000</v>
      </c>
      <c r="N79" s="9">
        <f t="shared" si="22"/>
        <v>232271</v>
      </c>
      <c r="O79" s="10">
        <v>295566.25</v>
      </c>
      <c r="P79" s="10">
        <v>331266.25</v>
      </c>
      <c r="Q79" s="55">
        <v>331266.25</v>
      </c>
      <c r="R79" s="47">
        <f t="shared" si="17"/>
        <v>272852.125</v>
      </c>
      <c r="S79" s="47">
        <f t="shared" si="18"/>
        <v>279689.80833333335</v>
      </c>
      <c r="T79" s="47">
        <f t="shared" si="19"/>
        <v>45745.180677699813</v>
      </c>
      <c r="U79" s="12">
        <f t="shared" si="12"/>
        <v>0.16355683802100099</v>
      </c>
      <c r="V79" s="30">
        <f t="shared" si="10"/>
        <v>229288.23529411765</v>
      </c>
      <c r="W79" s="30">
        <f t="shared" si="11"/>
        <v>43564.764705882357</v>
      </c>
      <c r="X79" s="13">
        <f t="shared" si="9"/>
        <v>272853</v>
      </c>
      <c r="Y79" s="14" t="s">
        <v>302</v>
      </c>
    </row>
    <row r="80" spans="3:25" ht="49.5" customHeight="1">
      <c r="C80" s="66">
        <f t="shared" ref="C80:C88" si="23">+C79+1</f>
        <v>74</v>
      </c>
      <c r="D80" s="67" t="s">
        <v>102</v>
      </c>
      <c r="E80" s="39" t="s">
        <v>276</v>
      </c>
      <c r="F80" s="68">
        <v>1</v>
      </c>
      <c r="G80" s="7"/>
      <c r="H80" s="7"/>
      <c r="I80" s="7">
        <v>297500</v>
      </c>
      <c r="J80" s="7">
        <f t="shared" si="20"/>
        <v>312672.5</v>
      </c>
      <c r="K80" s="8">
        <v>297500</v>
      </c>
      <c r="L80" s="8">
        <f t="shared" si="21"/>
        <v>312672.5</v>
      </c>
      <c r="M80" s="9">
        <v>292000</v>
      </c>
      <c r="N80" s="9">
        <f t="shared" si="22"/>
        <v>306892</v>
      </c>
      <c r="O80" s="10">
        <v>382585</v>
      </c>
      <c r="P80" s="10">
        <v>442085</v>
      </c>
      <c r="Q80" s="55">
        <v>442085</v>
      </c>
      <c r="R80" s="47">
        <f t="shared" si="17"/>
        <v>347628.75</v>
      </c>
      <c r="S80" s="47">
        <f t="shared" si="18"/>
        <v>366498.66666666669</v>
      </c>
      <c r="T80" s="47">
        <f t="shared" si="19"/>
        <v>64858.037036027192</v>
      </c>
      <c r="U80" s="12">
        <f t="shared" si="12"/>
        <v>0.17696663844896349</v>
      </c>
      <c r="V80" s="30">
        <f t="shared" si="10"/>
        <v>292125.21008403361</v>
      </c>
      <c r="W80" s="30">
        <f t="shared" si="11"/>
        <v>55503.789915966387</v>
      </c>
      <c r="X80" s="13">
        <f t="shared" si="9"/>
        <v>347629</v>
      </c>
      <c r="Y80" s="14" t="s">
        <v>302</v>
      </c>
    </row>
    <row r="81" spans="3:25" ht="49.5" customHeight="1">
      <c r="C81" s="66">
        <f t="shared" si="23"/>
        <v>75</v>
      </c>
      <c r="D81" s="67" t="s">
        <v>103</v>
      </c>
      <c r="E81" s="39" t="s">
        <v>276</v>
      </c>
      <c r="F81" s="68">
        <v>1</v>
      </c>
      <c r="G81" s="7"/>
      <c r="H81" s="7"/>
      <c r="I81" s="7"/>
      <c r="J81" s="7"/>
      <c r="K81" s="8">
        <v>273700</v>
      </c>
      <c r="L81" s="8">
        <f t="shared" si="21"/>
        <v>287658.7</v>
      </c>
      <c r="M81" s="9">
        <v>270900</v>
      </c>
      <c r="N81" s="9">
        <f t="shared" si="22"/>
        <v>284715.90000000002</v>
      </c>
      <c r="O81" s="10">
        <v>352388.75</v>
      </c>
      <c r="P81" s="10">
        <v>411888.75</v>
      </c>
      <c r="Q81" s="55">
        <v>411888.75</v>
      </c>
      <c r="R81" s="47">
        <f t="shared" si="17"/>
        <v>352388.75</v>
      </c>
      <c r="S81" s="47">
        <f t="shared" si="18"/>
        <v>349708.17000000004</v>
      </c>
      <c r="T81" s="47">
        <f t="shared" si="19"/>
        <v>62877.194702139408</v>
      </c>
      <c r="U81" s="12">
        <f t="shared" si="12"/>
        <v>0.17979904416342174</v>
      </c>
      <c r="V81" s="30">
        <f t="shared" si="10"/>
        <v>296125.21008403361</v>
      </c>
      <c r="W81" s="30">
        <f t="shared" si="11"/>
        <v>56263.789915966387</v>
      </c>
      <c r="X81" s="13">
        <f t="shared" si="9"/>
        <v>352389</v>
      </c>
      <c r="Y81" s="14" t="s">
        <v>302</v>
      </c>
    </row>
    <row r="82" spans="3:25" ht="49.5" customHeight="1">
      <c r="C82" s="66">
        <f t="shared" si="23"/>
        <v>76</v>
      </c>
      <c r="D82" s="67" t="s">
        <v>139</v>
      </c>
      <c r="E82" s="39" t="s">
        <v>276</v>
      </c>
      <c r="F82" s="68">
        <v>1</v>
      </c>
      <c r="G82" s="7"/>
      <c r="H82" s="7"/>
      <c r="I82" s="7"/>
      <c r="J82" s="7"/>
      <c r="K82" s="8">
        <v>392700</v>
      </c>
      <c r="L82" s="8">
        <f t="shared" si="21"/>
        <v>412727.7</v>
      </c>
      <c r="M82" s="9">
        <v>386000</v>
      </c>
      <c r="N82" s="9">
        <f t="shared" si="22"/>
        <v>405686</v>
      </c>
      <c r="O82" s="10">
        <v>503816.25</v>
      </c>
      <c r="P82" s="10">
        <v>527616.25</v>
      </c>
      <c r="Q82" s="55">
        <v>527616.25</v>
      </c>
      <c r="R82" s="47">
        <f t="shared" si="17"/>
        <v>503816.25</v>
      </c>
      <c r="S82" s="47">
        <f t="shared" si="18"/>
        <v>475492.49000000005</v>
      </c>
      <c r="T82" s="47">
        <f t="shared" si="19"/>
        <v>61335.905070922876</v>
      </c>
      <c r="U82" s="12">
        <f t="shared" si="12"/>
        <v>0.12899447701250313</v>
      </c>
      <c r="V82" s="30">
        <f t="shared" si="10"/>
        <v>399573.94957983197</v>
      </c>
      <c r="W82" s="30">
        <f t="shared" si="11"/>
        <v>75919.050420168074</v>
      </c>
      <c r="X82" s="13">
        <f t="shared" si="9"/>
        <v>475493</v>
      </c>
      <c r="Y82" s="14" t="s">
        <v>297</v>
      </c>
    </row>
    <row r="83" spans="3:25" ht="49.5" customHeight="1">
      <c r="C83" s="66">
        <f t="shared" si="23"/>
        <v>77</v>
      </c>
      <c r="D83" s="67" t="s">
        <v>140</v>
      </c>
      <c r="E83" s="39" t="s">
        <v>276</v>
      </c>
      <c r="F83" s="68">
        <v>1</v>
      </c>
      <c r="G83" s="7"/>
      <c r="H83" s="7"/>
      <c r="I83" s="7"/>
      <c r="J83" s="7"/>
      <c r="K83" s="8">
        <v>249900</v>
      </c>
      <c r="L83" s="8">
        <f t="shared" si="21"/>
        <v>262644.90000000002</v>
      </c>
      <c r="M83" s="9">
        <v>244000</v>
      </c>
      <c r="N83" s="9">
        <f t="shared" si="22"/>
        <v>256444</v>
      </c>
      <c r="O83" s="10">
        <v>319515</v>
      </c>
      <c r="P83" s="10">
        <v>379015</v>
      </c>
      <c r="Q83" s="55">
        <v>379015</v>
      </c>
      <c r="R83" s="47">
        <f t="shared" si="17"/>
        <v>319515</v>
      </c>
      <c r="S83" s="47">
        <f t="shared" si="18"/>
        <v>319326.77999999997</v>
      </c>
      <c r="T83" s="47">
        <f t="shared" si="19"/>
        <v>59775.584859472707</v>
      </c>
      <c r="U83" s="12">
        <f t="shared" si="12"/>
        <v>0.18719252065070369</v>
      </c>
      <c r="V83" s="30">
        <f t="shared" si="10"/>
        <v>268500</v>
      </c>
      <c r="W83" s="30">
        <f t="shared" si="11"/>
        <v>51015</v>
      </c>
      <c r="X83" s="13">
        <f t="shared" si="9"/>
        <v>319515</v>
      </c>
      <c r="Y83" s="14" t="s">
        <v>302</v>
      </c>
    </row>
    <row r="84" spans="3:25" ht="49.5" customHeight="1">
      <c r="C84" s="66">
        <f t="shared" si="23"/>
        <v>78</v>
      </c>
      <c r="D84" s="67" t="s">
        <v>141</v>
      </c>
      <c r="E84" s="39" t="s">
        <v>276</v>
      </c>
      <c r="F84" s="68">
        <v>1</v>
      </c>
      <c r="G84" s="7"/>
      <c r="H84" s="7"/>
      <c r="I84" s="7"/>
      <c r="J84" s="7"/>
      <c r="K84" s="8">
        <v>71400</v>
      </c>
      <c r="L84" s="8">
        <f t="shared" si="21"/>
        <v>75041.399999999994</v>
      </c>
      <c r="M84" s="9">
        <v>66000</v>
      </c>
      <c r="N84" s="9">
        <f t="shared" si="22"/>
        <v>69366</v>
      </c>
      <c r="O84" s="10">
        <v>88952.5</v>
      </c>
      <c r="P84" s="10"/>
      <c r="Q84" s="55"/>
      <c r="R84" s="47">
        <f>MEDIAN(H84,J84,L84,N84,O84,P84,Q84)</f>
        <v>75041.399999999994</v>
      </c>
      <c r="S84" s="47">
        <f t="shared" si="18"/>
        <v>77786.633333333331</v>
      </c>
      <c r="T84" s="47">
        <f t="shared" si="19"/>
        <v>10077.696914639497</v>
      </c>
      <c r="U84" s="12">
        <f t="shared" si="12"/>
        <v>0.12955563806771639</v>
      </c>
      <c r="V84" s="30">
        <f t="shared" si="10"/>
        <v>65367.226890756305</v>
      </c>
      <c r="W84" s="30">
        <f t="shared" si="11"/>
        <v>12419.773109243699</v>
      </c>
      <c r="X84" s="13">
        <f t="shared" si="9"/>
        <v>77787</v>
      </c>
      <c r="Y84" s="14" t="s">
        <v>297</v>
      </c>
    </row>
    <row r="85" spans="3:25" ht="49.5" customHeight="1">
      <c r="C85" s="66">
        <f t="shared" si="23"/>
        <v>79</v>
      </c>
      <c r="D85" s="67" t="s">
        <v>142</v>
      </c>
      <c r="E85" s="39" t="s">
        <v>276</v>
      </c>
      <c r="F85" s="68">
        <v>1</v>
      </c>
      <c r="G85" s="7"/>
      <c r="H85" s="7"/>
      <c r="I85" s="7"/>
      <c r="J85" s="7"/>
      <c r="K85" s="8">
        <v>35700</v>
      </c>
      <c r="L85" s="8">
        <f t="shared" si="21"/>
        <v>37520.699999999997</v>
      </c>
      <c r="M85" s="9">
        <v>31000</v>
      </c>
      <c r="N85" s="9">
        <f t="shared" si="22"/>
        <v>32581</v>
      </c>
      <c r="O85" s="10">
        <v>43137.5</v>
      </c>
      <c r="P85" s="10"/>
      <c r="Q85" s="55"/>
      <c r="R85" s="47">
        <f t="shared" si="17"/>
        <v>37520.699999999997</v>
      </c>
      <c r="S85" s="47">
        <f t="shared" si="18"/>
        <v>37746.400000000001</v>
      </c>
      <c r="T85" s="47">
        <f t="shared" si="19"/>
        <v>5281.8678921381652</v>
      </c>
      <c r="U85" s="12">
        <f t="shared" si="12"/>
        <v>0.13993037460892072</v>
      </c>
      <c r="V85" s="30">
        <f t="shared" si="10"/>
        <v>31720.168067226892</v>
      </c>
      <c r="W85" s="30">
        <f t="shared" si="11"/>
        <v>6026.8319327731097</v>
      </c>
      <c r="X85" s="13">
        <f t="shared" si="9"/>
        <v>37747</v>
      </c>
      <c r="Y85" s="14" t="s">
        <v>297</v>
      </c>
    </row>
    <row r="86" spans="3:25" ht="49.5" customHeight="1">
      <c r="C86" s="66">
        <f t="shared" si="23"/>
        <v>80</v>
      </c>
      <c r="D86" s="67" t="s">
        <v>104</v>
      </c>
      <c r="E86" s="39" t="s">
        <v>276</v>
      </c>
      <c r="F86" s="68">
        <v>1</v>
      </c>
      <c r="G86" s="7"/>
      <c r="H86" s="7"/>
      <c r="I86" s="7"/>
      <c r="J86" s="7"/>
      <c r="K86" s="8">
        <v>154700</v>
      </c>
      <c r="L86" s="8">
        <f t="shared" si="21"/>
        <v>162589.70000000001</v>
      </c>
      <c r="M86" s="9">
        <v>150000</v>
      </c>
      <c r="N86" s="9">
        <f t="shared" si="22"/>
        <v>157650</v>
      </c>
      <c r="O86" s="10">
        <v>197093.75</v>
      </c>
      <c r="P86" s="10">
        <v>244693.75</v>
      </c>
      <c r="Q86" s="55">
        <v>244693.75</v>
      </c>
      <c r="R86" s="47">
        <f t="shared" si="17"/>
        <v>197093.75</v>
      </c>
      <c r="S86" s="47">
        <f t="shared" si="18"/>
        <v>201344.19</v>
      </c>
      <c r="T86" s="47">
        <f t="shared" si="19"/>
        <v>42389.644016838029</v>
      </c>
      <c r="U86" s="12">
        <f t="shared" si="12"/>
        <v>0.21053323672681107</v>
      </c>
      <c r="V86" s="30">
        <f t="shared" si="10"/>
        <v>165625.21008403364</v>
      </c>
      <c r="W86" s="30">
        <f t="shared" si="11"/>
        <v>31468.78991596639</v>
      </c>
      <c r="X86" s="13">
        <f t="shared" si="9"/>
        <v>197094</v>
      </c>
      <c r="Y86" s="14" t="s">
        <v>302</v>
      </c>
    </row>
    <row r="87" spans="3:25" ht="49.5" customHeight="1">
      <c r="C87" s="66">
        <f t="shared" si="23"/>
        <v>81</v>
      </c>
      <c r="D87" s="67" t="s">
        <v>143</v>
      </c>
      <c r="E87" s="39" t="s">
        <v>276</v>
      </c>
      <c r="F87" s="68">
        <v>1</v>
      </c>
      <c r="G87" s="7"/>
      <c r="H87" s="7"/>
      <c r="I87" s="7"/>
      <c r="J87" s="7"/>
      <c r="K87" s="8">
        <v>630700</v>
      </c>
      <c r="L87" s="8">
        <f t="shared" si="21"/>
        <v>662865.69999999995</v>
      </c>
      <c r="M87" s="9">
        <v>626000</v>
      </c>
      <c r="N87" s="9">
        <f t="shared" si="22"/>
        <v>657926</v>
      </c>
      <c r="O87" s="10">
        <v>813216.25</v>
      </c>
      <c r="P87" s="10">
        <v>837016.25</v>
      </c>
      <c r="Q87" s="55">
        <v>837016.25</v>
      </c>
      <c r="R87" s="47">
        <f t="shared" si="17"/>
        <v>813216.25</v>
      </c>
      <c r="S87" s="47">
        <f t="shared" si="18"/>
        <v>761608.09000000008</v>
      </c>
      <c r="T87" s="47">
        <f t="shared" si="19"/>
        <v>92919.614099280749</v>
      </c>
      <c r="U87" s="12">
        <f t="shared" si="12"/>
        <v>0.12200449984621453</v>
      </c>
      <c r="V87" s="30">
        <f t="shared" si="10"/>
        <v>640007.56302521017</v>
      </c>
      <c r="W87" s="30">
        <f t="shared" si="11"/>
        <v>121601.43697478993</v>
      </c>
      <c r="X87" s="13">
        <f t="shared" si="9"/>
        <v>761609</v>
      </c>
      <c r="Y87" s="14" t="s">
        <v>297</v>
      </c>
    </row>
    <row r="88" spans="3:25" ht="49.5" customHeight="1">
      <c r="C88" s="66">
        <f t="shared" si="23"/>
        <v>82</v>
      </c>
      <c r="D88" s="67" t="s">
        <v>144</v>
      </c>
      <c r="E88" s="39" t="s">
        <v>276</v>
      </c>
      <c r="F88" s="68">
        <v>1</v>
      </c>
      <c r="G88" s="7"/>
      <c r="H88" s="7"/>
      <c r="I88" s="7"/>
      <c r="J88" s="7"/>
      <c r="K88" s="8">
        <v>119000</v>
      </c>
      <c r="L88" s="8">
        <f t="shared" si="21"/>
        <v>125069</v>
      </c>
      <c r="M88" s="9">
        <v>114000</v>
      </c>
      <c r="N88" s="9">
        <f t="shared" si="22"/>
        <v>119814</v>
      </c>
      <c r="O88" s="10">
        <v>150832.5</v>
      </c>
      <c r="P88" s="10">
        <v>174632.5</v>
      </c>
      <c r="Q88" s="55">
        <v>174632.5</v>
      </c>
      <c r="R88" s="47">
        <f t="shared" si="17"/>
        <v>150832.5</v>
      </c>
      <c r="S88" s="47">
        <f t="shared" si="18"/>
        <v>148996.1</v>
      </c>
      <c r="T88" s="47">
        <f t="shared" si="19"/>
        <v>26181.689449403359</v>
      </c>
      <c r="U88" s="12">
        <f t="shared" si="12"/>
        <v>0.1757206359723735</v>
      </c>
      <c r="V88" s="30">
        <f t="shared" si="10"/>
        <v>126750.42016806723</v>
      </c>
      <c r="W88" s="30">
        <f t="shared" si="11"/>
        <v>24082.579831932773</v>
      </c>
      <c r="X88" s="13">
        <f t="shared" si="9"/>
        <v>150833</v>
      </c>
      <c r="Y88" s="14" t="s">
        <v>302</v>
      </c>
    </row>
    <row r="89" spans="3:25" ht="49.5" customHeight="1">
      <c r="C89" s="179" t="s">
        <v>145</v>
      </c>
      <c r="D89" s="179"/>
      <c r="E89" s="179"/>
      <c r="F89" s="179"/>
      <c r="G89" s="15"/>
      <c r="H89" s="7"/>
      <c r="I89" s="7"/>
      <c r="J89" s="7"/>
      <c r="K89" s="16"/>
      <c r="L89" s="8"/>
      <c r="M89" s="9"/>
      <c r="N89" s="9"/>
      <c r="O89" s="17"/>
      <c r="P89" s="17"/>
      <c r="Q89" s="50"/>
      <c r="R89" s="47"/>
      <c r="S89" s="47"/>
      <c r="T89" s="47"/>
      <c r="U89" s="12"/>
      <c r="V89" s="30"/>
      <c r="W89" s="30"/>
      <c r="X89" s="18"/>
      <c r="Y89" s="14"/>
    </row>
    <row r="90" spans="3:25" ht="49.5" customHeight="1">
      <c r="C90" s="66">
        <f>+C88+1</f>
        <v>83</v>
      </c>
      <c r="D90" s="67" t="s">
        <v>110</v>
      </c>
      <c r="E90" s="39" t="s">
        <v>276</v>
      </c>
      <c r="F90" s="68">
        <v>1</v>
      </c>
      <c r="G90" s="7"/>
      <c r="H90" s="7"/>
      <c r="I90" s="7"/>
      <c r="J90" s="7"/>
      <c r="K90" s="8">
        <v>2499000</v>
      </c>
      <c r="L90" s="8">
        <f t="shared" si="21"/>
        <v>2626449</v>
      </c>
      <c r="M90" s="9">
        <v>2495000</v>
      </c>
      <c r="N90" s="9">
        <f t="shared" si="22"/>
        <v>2622245</v>
      </c>
      <c r="O90" s="10">
        <v>3231445</v>
      </c>
      <c r="P90" s="10">
        <v>3267145</v>
      </c>
      <c r="Q90" s="55">
        <v>3267145</v>
      </c>
      <c r="R90" s="47">
        <f>MEDIAN(H90,J90,L90,N90,O90,P90,Q90)</f>
        <v>3231445</v>
      </c>
      <c r="S90" s="47">
        <f t="shared" si="18"/>
        <v>3002885.8</v>
      </c>
      <c r="T90" s="47">
        <f t="shared" si="19"/>
        <v>345867.47479807812</v>
      </c>
      <c r="U90" s="12">
        <f t="shared" si="12"/>
        <v>0.1151783643580712</v>
      </c>
      <c r="V90" s="30">
        <f t="shared" si="10"/>
        <v>2523433.6134453784</v>
      </c>
      <c r="W90" s="30">
        <f t="shared" si="11"/>
        <v>479452.38655462192</v>
      </c>
      <c r="X90" s="13">
        <f t="shared" si="9"/>
        <v>3002886</v>
      </c>
      <c r="Y90" s="14" t="s">
        <v>297</v>
      </c>
    </row>
    <row r="91" spans="3:25" ht="49.5" customHeight="1">
      <c r="C91" s="66">
        <f>+C90+1</f>
        <v>84</v>
      </c>
      <c r="D91" s="67" t="s">
        <v>57</v>
      </c>
      <c r="E91" s="39" t="s">
        <v>276</v>
      </c>
      <c r="F91" s="68">
        <v>1</v>
      </c>
      <c r="G91" s="7"/>
      <c r="H91" s="7"/>
      <c r="I91" s="7"/>
      <c r="J91" s="7"/>
      <c r="K91" s="8">
        <v>2368100</v>
      </c>
      <c r="L91" s="8">
        <f t="shared" si="21"/>
        <v>2488873.1</v>
      </c>
      <c r="M91" s="9">
        <v>2365000</v>
      </c>
      <c r="N91" s="9">
        <f t="shared" si="22"/>
        <v>2485615</v>
      </c>
      <c r="O91" s="10">
        <v>3062613.75</v>
      </c>
      <c r="P91" s="10">
        <v>3086413.75</v>
      </c>
      <c r="Q91" s="55">
        <v>3086413.75</v>
      </c>
      <c r="R91" s="47">
        <f t="shared" si="17"/>
        <v>3062613.75</v>
      </c>
      <c r="S91" s="47">
        <f t="shared" si="18"/>
        <v>2841985.87</v>
      </c>
      <c r="T91" s="47">
        <f t="shared" si="19"/>
        <v>323981.27407209651</v>
      </c>
      <c r="U91" s="12">
        <f t="shared" si="12"/>
        <v>0.11399820016420296</v>
      </c>
      <c r="V91" s="30">
        <f t="shared" si="10"/>
        <v>2388223.5294117648</v>
      </c>
      <c r="W91" s="30">
        <f t="shared" si="11"/>
        <v>453762.4705882353</v>
      </c>
      <c r="X91" s="13">
        <f t="shared" si="9"/>
        <v>2841986</v>
      </c>
      <c r="Y91" s="14" t="s">
        <v>297</v>
      </c>
    </row>
    <row r="92" spans="3:25" ht="49.5" customHeight="1">
      <c r="C92" s="66">
        <f t="shared" ref="C92:C155" si="24">+C91+1</f>
        <v>85</v>
      </c>
      <c r="D92" s="67" t="s">
        <v>58</v>
      </c>
      <c r="E92" s="39" t="s">
        <v>276</v>
      </c>
      <c r="F92" s="68">
        <v>1</v>
      </c>
      <c r="G92" s="7"/>
      <c r="H92" s="7"/>
      <c r="I92" s="7"/>
      <c r="J92" s="7"/>
      <c r="K92" s="8">
        <v>809200</v>
      </c>
      <c r="L92" s="8">
        <f t="shared" si="21"/>
        <v>850469.2</v>
      </c>
      <c r="M92" s="9">
        <v>804000</v>
      </c>
      <c r="N92" s="9">
        <f t="shared" si="22"/>
        <v>845004</v>
      </c>
      <c r="O92" s="10">
        <v>1043778.75</v>
      </c>
      <c r="P92" s="10">
        <v>1067578.75</v>
      </c>
      <c r="Q92" s="55">
        <v>1067578.75</v>
      </c>
      <c r="R92" s="47">
        <f t="shared" si="17"/>
        <v>1043778.75</v>
      </c>
      <c r="S92" s="47">
        <f t="shared" si="18"/>
        <v>974881.89</v>
      </c>
      <c r="T92" s="47">
        <f t="shared" si="19"/>
        <v>116489.24496435907</v>
      </c>
      <c r="U92" s="12">
        <f t="shared" si="12"/>
        <v>0.11949062359170408</v>
      </c>
      <c r="V92" s="30">
        <f t="shared" si="10"/>
        <v>819228.57142857148</v>
      </c>
      <c r="W92" s="30">
        <f t="shared" si="11"/>
        <v>155653.42857142858</v>
      </c>
      <c r="X92" s="13">
        <f t="shared" si="9"/>
        <v>974882</v>
      </c>
      <c r="Y92" s="14" t="s">
        <v>297</v>
      </c>
    </row>
    <row r="93" spans="3:25" ht="49.5" customHeight="1">
      <c r="C93" s="66">
        <f t="shared" si="24"/>
        <v>86</v>
      </c>
      <c r="D93" s="67" t="s">
        <v>59</v>
      </c>
      <c r="E93" s="39" t="s">
        <v>276</v>
      </c>
      <c r="F93" s="68">
        <v>1</v>
      </c>
      <c r="G93" s="7"/>
      <c r="H93" s="7"/>
      <c r="I93" s="7">
        <v>654500</v>
      </c>
      <c r="J93" s="7">
        <f t="shared" si="20"/>
        <v>687879.5</v>
      </c>
      <c r="K93" s="8">
        <v>725900</v>
      </c>
      <c r="L93" s="8">
        <f t="shared" si="21"/>
        <v>762920.9</v>
      </c>
      <c r="M93" s="9">
        <v>721000</v>
      </c>
      <c r="N93" s="9">
        <f t="shared" si="22"/>
        <v>757771</v>
      </c>
      <c r="O93" s="10">
        <v>906482.5</v>
      </c>
      <c r="P93" s="10">
        <v>965982.5</v>
      </c>
      <c r="Q93" s="55">
        <v>965982.5</v>
      </c>
      <c r="R93" s="47">
        <f t="shared" si="17"/>
        <v>834701.7</v>
      </c>
      <c r="S93" s="47">
        <f t="shared" si="18"/>
        <v>841169.81666666677</v>
      </c>
      <c r="T93" s="47">
        <f t="shared" si="19"/>
        <v>119998.61266748664</v>
      </c>
      <c r="U93" s="12">
        <f t="shared" si="12"/>
        <v>0.14265682183296752</v>
      </c>
      <c r="V93" s="30">
        <f t="shared" ref="V93:V156" si="25">X93/1.19</f>
        <v>706865.54621848743</v>
      </c>
      <c r="W93" s="30">
        <f t="shared" ref="W93:W156" si="26">+V93*19%</f>
        <v>134304.45378151262</v>
      </c>
      <c r="X93" s="13">
        <f t="shared" si="9"/>
        <v>841170</v>
      </c>
      <c r="Y93" s="14" t="s">
        <v>297</v>
      </c>
    </row>
    <row r="94" spans="3:25" ht="49.5" customHeight="1">
      <c r="C94" s="66">
        <f t="shared" si="24"/>
        <v>87</v>
      </c>
      <c r="D94" s="67" t="s">
        <v>60</v>
      </c>
      <c r="E94" s="39" t="s">
        <v>276</v>
      </c>
      <c r="F94" s="68">
        <v>1</v>
      </c>
      <c r="G94" s="7"/>
      <c r="H94" s="7"/>
      <c r="I94" s="7"/>
      <c r="J94" s="7"/>
      <c r="K94" s="8">
        <v>2380000</v>
      </c>
      <c r="L94" s="8">
        <f t="shared" si="21"/>
        <v>2501380</v>
      </c>
      <c r="M94" s="9">
        <v>2376000</v>
      </c>
      <c r="N94" s="9">
        <f t="shared" si="22"/>
        <v>2497176</v>
      </c>
      <c r="O94" s="10">
        <v>3077488.75</v>
      </c>
      <c r="P94" s="10">
        <v>3101288.75</v>
      </c>
      <c r="Q94" s="55">
        <v>3101288.75</v>
      </c>
      <c r="R94" s="47">
        <f t="shared" si="17"/>
        <v>3077488.75</v>
      </c>
      <c r="S94" s="47">
        <f t="shared" si="18"/>
        <v>2855724.45</v>
      </c>
      <c r="T94" s="47">
        <f t="shared" si="19"/>
        <v>325538.02998523531</v>
      </c>
      <c r="U94" s="12">
        <f t="shared" si="12"/>
        <v>0.11399490240917161</v>
      </c>
      <c r="V94" s="30">
        <f t="shared" si="25"/>
        <v>2399768.9075630251</v>
      </c>
      <c r="W94" s="30">
        <f t="shared" si="26"/>
        <v>455956.09243697475</v>
      </c>
      <c r="X94" s="13">
        <f t="shared" si="9"/>
        <v>2855725</v>
      </c>
      <c r="Y94" s="14" t="s">
        <v>297</v>
      </c>
    </row>
    <row r="95" spans="3:25" ht="49.5" customHeight="1">
      <c r="C95" s="66">
        <f t="shared" si="24"/>
        <v>88</v>
      </c>
      <c r="D95" s="67" t="s">
        <v>146</v>
      </c>
      <c r="E95" s="39" t="s">
        <v>276</v>
      </c>
      <c r="F95" s="68">
        <v>1</v>
      </c>
      <c r="G95" s="7"/>
      <c r="H95" s="7"/>
      <c r="I95" s="7"/>
      <c r="J95" s="7"/>
      <c r="K95" s="8">
        <v>4629100</v>
      </c>
      <c r="L95" s="8">
        <f t="shared" si="21"/>
        <v>4865184.0999999996</v>
      </c>
      <c r="M95" s="9">
        <v>4624000</v>
      </c>
      <c r="N95" s="9">
        <f t="shared" si="22"/>
        <v>4859824</v>
      </c>
      <c r="O95" s="10"/>
      <c r="P95" s="10"/>
      <c r="Q95" s="55">
        <v>6023036.25</v>
      </c>
      <c r="R95" s="47">
        <f t="shared" si="17"/>
        <v>4865184.0999999996</v>
      </c>
      <c r="S95" s="47">
        <f t="shared" si="18"/>
        <v>5249348.1166666662</v>
      </c>
      <c r="T95" s="47">
        <f t="shared" si="19"/>
        <v>670038.93798317213</v>
      </c>
      <c r="U95" s="12">
        <f t="shared" si="12"/>
        <v>0.12764231350094696</v>
      </c>
      <c r="V95" s="30">
        <f t="shared" si="25"/>
        <v>4411217.6470588241</v>
      </c>
      <c r="W95" s="30">
        <f t="shared" si="26"/>
        <v>838131.35294117662</v>
      </c>
      <c r="X95" s="13">
        <f t="shared" si="9"/>
        <v>5249349</v>
      </c>
      <c r="Y95" s="14" t="s">
        <v>297</v>
      </c>
    </row>
    <row r="96" spans="3:25" ht="49.5" customHeight="1">
      <c r="C96" s="66">
        <f t="shared" si="24"/>
        <v>89</v>
      </c>
      <c r="D96" s="67" t="s">
        <v>147</v>
      </c>
      <c r="E96" s="39" t="s">
        <v>276</v>
      </c>
      <c r="F96" s="68">
        <v>1</v>
      </c>
      <c r="G96" s="7"/>
      <c r="H96" s="7"/>
      <c r="I96" s="7"/>
      <c r="J96" s="7"/>
      <c r="K96" s="8">
        <v>4998000</v>
      </c>
      <c r="L96" s="8">
        <f t="shared" si="21"/>
        <v>5252898</v>
      </c>
      <c r="M96" s="9">
        <v>4992000</v>
      </c>
      <c r="N96" s="9">
        <f t="shared" si="22"/>
        <v>5246592</v>
      </c>
      <c r="O96" s="10">
        <v>6464228.75</v>
      </c>
      <c r="P96" s="10">
        <v>6511828.75</v>
      </c>
      <c r="Q96" s="55">
        <v>6511828.75</v>
      </c>
      <c r="R96" s="47">
        <f t="shared" si="17"/>
        <v>6464228.75</v>
      </c>
      <c r="S96" s="47">
        <f t="shared" si="18"/>
        <v>5997475.25</v>
      </c>
      <c r="T96" s="47">
        <f t="shared" si="19"/>
        <v>682861.40834631934</v>
      </c>
      <c r="U96" s="12">
        <f t="shared" si="12"/>
        <v>0.11385814528310381</v>
      </c>
      <c r="V96" s="30">
        <f t="shared" si="25"/>
        <v>5039895.7983193276</v>
      </c>
      <c r="W96" s="30">
        <f t="shared" si="26"/>
        <v>957580.20168067224</v>
      </c>
      <c r="X96" s="13">
        <f t="shared" si="9"/>
        <v>5997476</v>
      </c>
      <c r="Y96" s="14" t="s">
        <v>297</v>
      </c>
    </row>
    <row r="97" spans="3:25" ht="49.5" customHeight="1">
      <c r="C97" s="66">
        <f t="shared" si="24"/>
        <v>90</v>
      </c>
      <c r="D97" s="67" t="s">
        <v>75</v>
      </c>
      <c r="E97" s="39" t="s">
        <v>276</v>
      </c>
      <c r="F97" s="68">
        <v>1</v>
      </c>
      <c r="G97" s="7"/>
      <c r="H97" s="7"/>
      <c r="I97" s="7"/>
      <c r="J97" s="7"/>
      <c r="K97" s="8">
        <v>3653300</v>
      </c>
      <c r="L97" s="8">
        <f t="shared" si="21"/>
        <v>3839618.3</v>
      </c>
      <c r="M97" s="9">
        <v>3650900</v>
      </c>
      <c r="N97" s="9">
        <f t="shared" si="22"/>
        <v>3837095.9</v>
      </c>
      <c r="O97" s="10">
        <v>4726233.75</v>
      </c>
      <c r="P97" s="10">
        <v>4761933.75</v>
      </c>
      <c r="Q97" s="55">
        <v>4761933.75</v>
      </c>
      <c r="R97" s="47">
        <f t="shared" si="17"/>
        <v>4726233.75</v>
      </c>
      <c r="S97" s="47">
        <f t="shared" si="18"/>
        <v>4385363.09</v>
      </c>
      <c r="T97" s="47">
        <f t="shared" si="19"/>
        <v>499559.31035191921</v>
      </c>
      <c r="U97" s="12">
        <f t="shared" si="12"/>
        <v>0.11391515368272943</v>
      </c>
      <c r="V97" s="30">
        <f t="shared" si="25"/>
        <v>3685179.8319327733</v>
      </c>
      <c r="W97" s="30">
        <f t="shared" si="26"/>
        <v>700184.168067227</v>
      </c>
      <c r="X97" s="13">
        <f t="shared" si="9"/>
        <v>4385364</v>
      </c>
      <c r="Y97" s="14" t="s">
        <v>297</v>
      </c>
    </row>
    <row r="98" spans="3:25" ht="49.5" customHeight="1">
      <c r="C98" s="66">
        <f t="shared" si="24"/>
        <v>91</v>
      </c>
      <c r="D98" s="67" t="s">
        <v>96</v>
      </c>
      <c r="E98" s="39" t="s">
        <v>276</v>
      </c>
      <c r="F98" s="68">
        <v>1</v>
      </c>
      <c r="G98" s="7"/>
      <c r="H98" s="7"/>
      <c r="I98" s="7">
        <v>8925000</v>
      </c>
      <c r="J98" s="7">
        <f t="shared" si="20"/>
        <v>9380175</v>
      </c>
      <c r="K98" s="8">
        <v>8020600</v>
      </c>
      <c r="L98" s="8">
        <f t="shared" si="21"/>
        <v>8429650.5999999996</v>
      </c>
      <c r="M98" s="9">
        <v>7995000</v>
      </c>
      <c r="N98" s="9">
        <f t="shared" si="22"/>
        <v>8402745</v>
      </c>
      <c r="O98" s="10"/>
      <c r="P98" s="10"/>
      <c r="Q98" s="55">
        <v>10723536.25</v>
      </c>
      <c r="R98" s="47">
        <f t="shared" si="17"/>
        <v>8904912.8000000007</v>
      </c>
      <c r="S98" s="47">
        <f t="shared" si="18"/>
        <v>9234026.7125000004</v>
      </c>
      <c r="T98" s="47">
        <f t="shared" si="19"/>
        <v>1092100.1480542261</v>
      </c>
      <c r="U98" s="12">
        <f t="shared" si="12"/>
        <v>0.11826911292945061</v>
      </c>
      <c r="V98" s="30">
        <f t="shared" si="25"/>
        <v>7759686.5546218492</v>
      </c>
      <c r="W98" s="30">
        <f t="shared" si="26"/>
        <v>1474340.4453781513</v>
      </c>
      <c r="X98" s="13">
        <f t="shared" si="9"/>
        <v>9234027</v>
      </c>
      <c r="Y98" s="14" t="s">
        <v>297</v>
      </c>
    </row>
    <row r="99" spans="3:25" ht="49.5" customHeight="1">
      <c r="C99" s="66">
        <f t="shared" si="24"/>
        <v>92</v>
      </c>
      <c r="D99" s="67" t="s">
        <v>148</v>
      </c>
      <c r="E99" s="39" t="s">
        <v>276</v>
      </c>
      <c r="F99" s="68">
        <v>1</v>
      </c>
      <c r="G99" s="7"/>
      <c r="H99" s="7"/>
      <c r="I99" s="7"/>
      <c r="J99" s="7"/>
      <c r="K99" s="8">
        <v>1547000</v>
      </c>
      <c r="L99" s="8">
        <f t="shared" si="21"/>
        <v>1625897</v>
      </c>
      <c r="M99" s="9">
        <v>1543000</v>
      </c>
      <c r="N99" s="9">
        <f t="shared" si="22"/>
        <v>1621693</v>
      </c>
      <c r="O99" s="10">
        <v>1999497.5</v>
      </c>
      <c r="P99" s="10">
        <v>2058997.5</v>
      </c>
      <c r="Q99" s="55">
        <v>2058997.5</v>
      </c>
      <c r="R99" s="47">
        <f t="shared" si="17"/>
        <v>1999497.5</v>
      </c>
      <c r="S99" s="47">
        <f t="shared" si="18"/>
        <v>1873016.5</v>
      </c>
      <c r="T99" s="47">
        <f t="shared" si="19"/>
        <v>228804.96990641396</v>
      </c>
      <c r="U99" s="12">
        <f t="shared" si="12"/>
        <v>0.12215854473594544</v>
      </c>
      <c r="V99" s="30">
        <f t="shared" si="25"/>
        <v>1573963.8655462186</v>
      </c>
      <c r="W99" s="30">
        <f t="shared" si="26"/>
        <v>299053.13445378153</v>
      </c>
      <c r="X99" s="13">
        <f t="shared" si="9"/>
        <v>1873017</v>
      </c>
      <c r="Y99" s="14" t="s">
        <v>297</v>
      </c>
    </row>
    <row r="100" spans="3:25" ht="49.5" customHeight="1">
      <c r="C100" s="66">
        <f t="shared" si="24"/>
        <v>93</v>
      </c>
      <c r="D100" s="67" t="s">
        <v>149</v>
      </c>
      <c r="E100" s="39" t="s">
        <v>276</v>
      </c>
      <c r="F100" s="68">
        <v>1</v>
      </c>
      <c r="G100" s="7"/>
      <c r="H100" s="7"/>
      <c r="I100" s="7"/>
      <c r="J100" s="7"/>
      <c r="K100" s="8">
        <v>12733000</v>
      </c>
      <c r="L100" s="8">
        <f t="shared" si="21"/>
        <v>13382383</v>
      </c>
      <c r="M100" s="9">
        <v>12725000</v>
      </c>
      <c r="N100" s="9">
        <f t="shared" si="22"/>
        <v>13373975</v>
      </c>
      <c r="O100" s="10">
        <v>16472872.5</v>
      </c>
      <c r="P100" s="10">
        <v>16508572.5</v>
      </c>
      <c r="Q100" s="55">
        <v>16508572.5</v>
      </c>
      <c r="R100" s="47">
        <f t="shared" si="17"/>
        <v>16472872.5</v>
      </c>
      <c r="S100" s="47">
        <f t="shared" si="18"/>
        <v>15249275.1</v>
      </c>
      <c r="T100" s="47">
        <f t="shared" si="19"/>
        <v>1708134.0007946319</v>
      </c>
      <c r="U100" s="12">
        <f t="shared" si="12"/>
        <v>0.11201411146387096</v>
      </c>
      <c r="V100" s="30">
        <f t="shared" si="25"/>
        <v>12814517.647058824</v>
      </c>
      <c r="W100" s="30">
        <f t="shared" si="26"/>
        <v>2434758.3529411764</v>
      </c>
      <c r="X100" s="13">
        <f t="shared" si="9"/>
        <v>15249276</v>
      </c>
      <c r="Y100" s="14" t="s">
        <v>297</v>
      </c>
    </row>
    <row r="101" spans="3:25" ht="49.5" customHeight="1">
      <c r="C101" s="66">
        <f t="shared" si="24"/>
        <v>94</v>
      </c>
      <c r="D101" s="67" t="s">
        <v>66</v>
      </c>
      <c r="E101" s="39" t="s">
        <v>276</v>
      </c>
      <c r="F101" s="68">
        <v>1</v>
      </c>
      <c r="G101" s="7"/>
      <c r="H101" s="7"/>
      <c r="I101" s="7"/>
      <c r="J101" s="7"/>
      <c r="K101" s="8">
        <v>2427600</v>
      </c>
      <c r="L101" s="8">
        <f t="shared" si="21"/>
        <v>2551407.6</v>
      </c>
      <c r="M101" s="9">
        <v>2425000</v>
      </c>
      <c r="N101" s="9">
        <f t="shared" si="22"/>
        <v>2548675</v>
      </c>
      <c r="O101" s="10">
        <v>3139963.75</v>
      </c>
      <c r="P101" s="10">
        <v>3199463.75</v>
      </c>
      <c r="Q101" s="55">
        <v>3199463.75</v>
      </c>
      <c r="R101" s="47">
        <f t="shared" si="17"/>
        <v>3139963.75</v>
      </c>
      <c r="S101" s="47">
        <f t="shared" si="18"/>
        <v>2927794.77</v>
      </c>
      <c r="T101" s="47">
        <f t="shared" si="19"/>
        <v>345695.98175571387</v>
      </c>
      <c r="U101" s="12">
        <f t="shared" si="12"/>
        <v>0.11807384359652841</v>
      </c>
      <c r="V101" s="30">
        <f t="shared" si="25"/>
        <v>2460331.9327731095</v>
      </c>
      <c r="W101" s="30">
        <f t="shared" si="26"/>
        <v>467463.06722689082</v>
      </c>
      <c r="X101" s="13">
        <f t="shared" si="9"/>
        <v>2927795</v>
      </c>
      <c r="Y101" s="14" t="s">
        <v>297</v>
      </c>
    </row>
    <row r="102" spans="3:25" ht="49.5" customHeight="1">
      <c r="C102" s="66">
        <f t="shared" si="24"/>
        <v>95</v>
      </c>
      <c r="D102" s="67" t="s">
        <v>150</v>
      </c>
      <c r="E102" s="39" t="s">
        <v>276</v>
      </c>
      <c r="F102" s="68">
        <v>1</v>
      </c>
      <c r="G102" s="7"/>
      <c r="H102" s="7"/>
      <c r="I102" s="7"/>
      <c r="J102" s="7"/>
      <c r="K102" s="8">
        <v>1987300</v>
      </c>
      <c r="L102" s="8">
        <f t="shared" si="21"/>
        <v>2088652.3</v>
      </c>
      <c r="M102" s="9">
        <v>1983000</v>
      </c>
      <c r="N102" s="9">
        <f t="shared" si="22"/>
        <v>2084133</v>
      </c>
      <c r="O102" s="10">
        <v>2569061.25</v>
      </c>
      <c r="P102" s="10">
        <v>2628561.25</v>
      </c>
      <c r="Q102" s="55">
        <v>2628561.25</v>
      </c>
      <c r="R102" s="47">
        <f t="shared" si="17"/>
        <v>2569061.25</v>
      </c>
      <c r="S102" s="47">
        <f t="shared" si="18"/>
        <v>2399793.81</v>
      </c>
      <c r="T102" s="47">
        <f t="shared" si="19"/>
        <v>287128.60170461709</v>
      </c>
      <c r="U102" s="12">
        <f t="shared" si="12"/>
        <v>0.11964719656669882</v>
      </c>
      <c r="V102" s="30">
        <f t="shared" si="25"/>
        <v>2016633.6134453781</v>
      </c>
      <c r="W102" s="30">
        <f t="shared" si="26"/>
        <v>383160.38655462186</v>
      </c>
      <c r="X102" s="13">
        <f t="shared" si="9"/>
        <v>2399794</v>
      </c>
      <c r="Y102" s="14" t="s">
        <v>297</v>
      </c>
    </row>
    <row r="103" spans="3:25" ht="49.5" customHeight="1">
      <c r="C103" s="66">
        <f t="shared" si="24"/>
        <v>96</v>
      </c>
      <c r="D103" s="67" t="s">
        <v>70</v>
      </c>
      <c r="E103" s="39" t="s">
        <v>276</v>
      </c>
      <c r="F103" s="68">
        <v>1</v>
      </c>
      <c r="G103" s="7"/>
      <c r="H103" s="7"/>
      <c r="I103" s="7">
        <v>1190000</v>
      </c>
      <c r="J103" s="7">
        <f t="shared" si="20"/>
        <v>1250690</v>
      </c>
      <c r="K103" s="8"/>
      <c r="L103" s="8"/>
      <c r="M103" s="9">
        <v>1171000</v>
      </c>
      <c r="N103" s="9">
        <f t="shared" si="22"/>
        <v>1230721</v>
      </c>
      <c r="O103" s="10">
        <v>1527662.5</v>
      </c>
      <c r="P103" s="10">
        <v>1563362.5</v>
      </c>
      <c r="Q103" s="55">
        <v>1563362.5</v>
      </c>
      <c r="R103" s="47">
        <f t="shared" si="17"/>
        <v>1527662.5</v>
      </c>
      <c r="S103" s="47">
        <f t="shared" si="18"/>
        <v>1427159.7</v>
      </c>
      <c r="T103" s="47">
        <f t="shared" si="19"/>
        <v>170977.29099159688</v>
      </c>
      <c r="U103" s="12">
        <f t="shared" si="12"/>
        <v>0.11980249371643334</v>
      </c>
      <c r="V103" s="30">
        <f t="shared" si="25"/>
        <v>1199294.1176470588</v>
      </c>
      <c r="W103" s="30">
        <f t="shared" si="26"/>
        <v>227865.88235294117</v>
      </c>
      <c r="X103" s="13">
        <f t="shared" si="9"/>
        <v>1427160</v>
      </c>
      <c r="Y103" s="14" t="s">
        <v>297</v>
      </c>
    </row>
    <row r="104" spans="3:25" ht="49.5" customHeight="1">
      <c r="C104" s="66">
        <f t="shared" si="24"/>
        <v>97</v>
      </c>
      <c r="D104" s="67" t="s">
        <v>71</v>
      </c>
      <c r="E104" s="39" t="s">
        <v>276</v>
      </c>
      <c r="F104" s="68">
        <v>1</v>
      </c>
      <c r="G104" s="7">
        <v>535500</v>
      </c>
      <c r="H104" s="7">
        <f t="shared" ref="H104" si="27">+(G104*5.1%)+G104</f>
        <v>562810.5</v>
      </c>
      <c r="I104" s="7">
        <v>535500</v>
      </c>
      <c r="J104" s="7">
        <f t="shared" si="20"/>
        <v>562810.5</v>
      </c>
      <c r="K104" s="8"/>
      <c r="L104" s="8"/>
      <c r="M104" s="9"/>
      <c r="N104" s="9"/>
      <c r="O104" s="10">
        <v>693026.25</v>
      </c>
      <c r="P104" s="10">
        <v>752526.25</v>
      </c>
      <c r="Q104" s="55">
        <v>752526.25</v>
      </c>
      <c r="R104" s="47">
        <f t="shared" si="17"/>
        <v>693026.25</v>
      </c>
      <c r="S104" s="47">
        <f t="shared" si="18"/>
        <v>664739.94999999995</v>
      </c>
      <c r="T104" s="47">
        <f t="shared" si="19"/>
        <v>96166.794240105053</v>
      </c>
      <c r="U104" s="12">
        <f t="shared" si="12"/>
        <v>0.1446682935787221</v>
      </c>
      <c r="V104" s="30">
        <f t="shared" si="25"/>
        <v>558605.04201680678</v>
      </c>
      <c r="W104" s="30">
        <f t="shared" si="26"/>
        <v>106134.95798319329</v>
      </c>
      <c r="X104" s="13">
        <f t="shared" si="9"/>
        <v>664740</v>
      </c>
      <c r="Y104" s="14" t="s">
        <v>297</v>
      </c>
    </row>
    <row r="105" spans="3:25" ht="49.5" customHeight="1">
      <c r="C105" s="66">
        <f t="shared" si="24"/>
        <v>98</v>
      </c>
      <c r="D105" s="67" t="s">
        <v>151</v>
      </c>
      <c r="E105" s="39" t="s">
        <v>276</v>
      </c>
      <c r="F105" s="68">
        <v>1</v>
      </c>
      <c r="G105" s="7"/>
      <c r="H105" s="7"/>
      <c r="I105" s="7"/>
      <c r="J105" s="7"/>
      <c r="K105" s="8">
        <v>238000</v>
      </c>
      <c r="L105" s="8">
        <f t="shared" si="21"/>
        <v>250138</v>
      </c>
      <c r="M105" s="9">
        <v>233000</v>
      </c>
      <c r="N105" s="9">
        <f t="shared" si="22"/>
        <v>244883</v>
      </c>
      <c r="O105" s="10">
        <v>304788.75</v>
      </c>
      <c r="P105" s="10">
        <v>328588.75</v>
      </c>
      <c r="Q105" s="55">
        <v>328588.75</v>
      </c>
      <c r="R105" s="47">
        <f t="shared" si="17"/>
        <v>304788.75</v>
      </c>
      <c r="S105" s="47">
        <f t="shared" si="18"/>
        <v>291397.45</v>
      </c>
      <c r="T105" s="47">
        <f t="shared" si="19"/>
        <v>41266.356696996489</v>
      </c>
      <c r="U105" s="12">
        <f t="shared" si="12"/>
        <v>0.14161536656204948</v>
      </c>
      <c r="V105" s="30">
        <f t="shared" si="25"/>
        <v>244872.26890756303</v>
      </c>
      <c r="W105" s="30">
        <f t="shared" si="26"/>
        <v>46525.731092436974</v>
      </c>
      <c r="X105" s="13">
        <f t="shared" si="9"/>
        <v>291398</v>
      </c>
      <c r="Y105" s="14" t="s">
        <v>297</v>
      </c>
    </row>
    <row r="106" spans="3:25" ht="49.5" customHeight="1">
      <c r="C106" s="66">
        <f t="shared" si="24"/>
        <v>99</v>
      </c>
      <c r="D106" s="67" t="s">
        <v>152</v>
      </c>
      <c r="E106" s="39" t="s">
        <v>276</v>
      </c>
      <c r="F106" s="68">
        <v>1</v>
      </c>
      <c r="G106" s="7"/>
      <c r="H106" s="7"/>
      <c r="I106" s="7"/>
      <c r="J106" s="7"/>
      <c r="K106" s="8">
        <v>53550</v>
      </c>
      <c r="L106" s="8">
        <f t="shared" si="21"/>
        <v>56281.05</v>
      </c>
      <c r="M106" s="9">
        <v>50900</v>
      </c>
      <c r="N106" s="9">
        <f t="shared" si="22"/>
        <v>53495.9</v>
      </c>
      <c r="O106" s="10">
        <v>67532.5</v>
      </c>
      <c r="P106" s="10"/>
      <c r="Q106" s="55"/>
      <c r="R106" s="47">
        <f t="shared" si="17"/>
        <v>56281.05</v>
      </c>
      <c r="S106" s="47">
        <f t="shared" si="18"/>
        <v>59103.15</v>
      </c>
      <c r="T106" s="47">
        <f t="shared" si="19"/>
        <v>7431.6701485937383</v>
      </c>
      <c r="U106" s="12">
        <f t="shared" si="12"/>
        <v>0.12574067792653587</v>
      </c>
      <c r="V106" s="30">
        <f t="shared" si="25"/>
        <v>49667.226890756305</v>
      </c>
      <c r="W106" s="30">
        <f t="shared" si="26"/>
        <v>9436.7731092436989</v>
      </c>
      <c r="X106" s="13">
        <f t="shared" si="9"/>
        <v>59104</v>
      </c>
      <c r="Y106" s="14" t="s">
        <v>297</v>
      </c>
    </row>
    <row r="107" spans="3:25" ht="49.5" customHeight="1">
      <c r="C107" s="66">
        <f t="shared" si="24"/>
        <v>100</v>
      </c>
      <c r="D107" s="67" t="s">
        <v>79</v>
      </c>
      <c r="E107" s="39" t="s">
        <v>276</v>
      </c>
      <c r="F107" s="68">
        <v>1</v>
      </c>
      <c r="G107" s="7"/>
      <c r="H107" s="7"/>
      <c r="I107" s="7"/>
      <c r="J107" s="7"/>
      <c r="K107" s="8">
        <v>1428000</v>
      </c>
      <c r="L107" s="8">
        <f t="shared" si="21"/>
        <v>1500828</v>
      </c>
      <c r="M107" s="9">
        <v>1420000</v>
      </c>
      <c r="N107" s="9">
        <f t="shared" si="22"/>
        <v>1492420</v>
      </c>
      <c r="O107" s="10">
        <v>1842863.75</v>
      </c>
      <c r="P107" s="10">
        <v>1878563.75</v>
      </c>
      <c r="Q107" s="55">
        <v>1878563.75</v>
      </c>
      <c r="R107" s="47">
        <f t="shared" si="17"/>
        <v>1842863.75</v>
      </c>
      <c r="S107" s="47">
        <f t="shared" si="18"/>
        <v>1718647.85</v>
      </c>
      <c r="T107" s="47">
        <f t="shared" si="19"/>
        <v>203224.20323873471</v>
      </c>
      <c r="U107" s="12">
        <f t="shared" si="12"/>
        <v>0.11824656414560708</v>
      </c>
      <c r="V107" s="30">
        <f t="shared" si="25"/>
        <v>1444242.0168067229</v>
      </c>
      <c r="W107" s="30">
        <f t="shared" si="26"/>
        <v>274405.98319327732</v>
      </c>
      <c r="X107" s="13">
        <f t="shared" si="9"/>
        <v>1718648</v>
      </c>
      <c r="Y107" s="14" t="s">
        <v>297</v>
      </c>
    </row>
    <row r="108" spans="3:25" ht="49.5" customHeight="1">
      <c r="C108" s="66">
        <f t="shared" si="24"/>
        <v>101</v>
      </c>
      <c r="D108" s="67" t="s">
        <v>80</v>
      </c>
      <c r="E108" s="39" t="s">
        <v>276</v>
      </c>
      <c r="F108" s="68">
        <v>1</v>
      </c>
      <c r="G108" s="7"/>
      <c r="H108" s="7"/>
      <c r="I108" s="7"/>
      <c r="J108" s="7"/>
      <c r="K108" s="8">
        <v>309400</v>
      </c>
      <c r="L108" s="8">
        <f t="shared" si="21"/>
        <v>325179.40000000002</v>
      </c>
      <c r="M108" s="9">
        <v>306000</v>
      </c>
      <c r="N108" s="9">
        <f t="shared" si="22"/>
        <v>321606</v>
      </c>
      <c r="O108" s="10">
        <v>398203.75</v>
      </c>
      <c r="P108" s="10">
        <v>445803.75</v>
      </c>
      <c r="Q108" s="55">
        <v>445803.75</v>
      </c>
      <c r="R108" s="47">
        <f t="shared" si="17"/>
        <v>398203.75</v>
      </c>
      <c r="S108" s="47">
        <f t="shared" si="18"/>
        <v>387319.32999999996</v>
      </c>
      <c r="T108" s="47">
        <f t="shared" si="19"/>
        <v>61520.195879692837</v>
      </c>
      <c r="U108" s="12">
        <f t="shared" si="12"/>
        <v>0.15883585226612068</v>
      </c>
      <c r="V108" s="30">
        <f t="shared" si="25"/>
        <v>334625.21008403361</v>
      </c>
      <c r="W108" s="30">
        <f t="shared" si="26"/>
        <v>63578.789915966387</v>
      </c>
      <c r="X108" s="13">
        <f t="shared" si="9"/>
        <v>398204</v>
      </c>
      <c r="Y108" s="14" t="s">
        <v>302</v>
      </c>
    </row>
    <row r="109" spans="3:25" ht="49.5" customHeight="1">
      <c r="C109" s="66">
        <f t="shared" si="24"/>
        <v>102</v>
      </c>
      <c r="D109" s="67" t="s">
        <v>81</v>
      </c>
      <c r="E109" s="39" t="s">
        <v>276</v>
      </c>
      <c r="F109" s="68">
        <v>1</v>
      </c>
      <c r="G109" s="7"/>
      <c r="H109" s="7"/>
      <c r="I109" s="7"/>
      <c r="J109" s="7"/>
      <c r="K109" s="8">
        <v>6426000</v>
      </c>
      <c r="L109" s="8">
        <f t="shared" si="21"/>
        <v>6753726</v>
      </c>
      <c r="M109" s="9">
        <v>6422000</v>
      </c>
      <c r="N109" s="9">
        <f t="shared" si="22"/>
        <v>6749522</v>
      </c>
      <c r="O109" s="10">
        <v>8313488.75</v>
      </c>
      <c r="P109" s="10">
        <v>8361088.75</v>
      </c>
      <c r="Q109" s="55">
        <v>8361088.75</v>
      </c>
      <c r="R109" s="47">
        <f t="shared" si="17"/>
        <v>8313488.75</v>
      </c>
      <c r="S109" s="47">
        <f t="shared" si="18"/>
        <v>7707782.8499999996</v>
      </c>
      <c r="T109" s="47">
        <f t="shared" si="19"/>
        <v>873067.17452310945</v>
      </c>
      <c r="U109" s="12">
        <f t="shared" si="12"/>
        <v>0.11327085771793759</v>
      </c>
      <c r="V109" s="30">
        <f t="shared" si="25"/>
        <v>6477128.5714285718</v>
      </c>
      <c r="W109" s="30">
        <f t="shared" si="26"/>
        <v>1230654.4285714286</v>
      </c>
      <c r="X109" s="13">
        <f t="shared" si="9"/>
        <v>7707783</v>
      </c>
      <c r="Y109" s="14" t="s">
        <v>297</v>
      </c>
    </row>
    <row r="110" spans="3:25" ht="49.5" customHeight="1">
      <c r="C110" s="66">
        <f t="shared" si="24"/>
        <v>103</v>
      </c>
      <c r="D110" s="67" t="s">
        <v>82</v>
      </c>
      <c r="E110" s="39" t="s">
        <v>276</v>
      </c>
      <c r="F110" s="68">
        <v>1</v>
      </c>
      <c r="G110" s="7"/>
      <c r="H110" s="7"/>
      <c r="I110" s="7"/>
      <c r="J110" s="7"/>
      <c r="K110" s="8">
        <v>15470000</v>
      </c>
      <c r="L110" s="8">
        <f t="shared" si="21"/>
        <v>16258970</v>
      </c>
      <c r="M110" s="9">
        <v>15460000</v>
      </c>
      <c r="N110" s="9">
        <f t="shared" si="22"/>
        <v>16248460</v>
      </c>
      <c r="O110" s="10">
        <v>20013717.5</v>
      </c>
      <c r="P110" s="10">
        <v>20061317.5</v>
      </c>
      <c r="Q110" s="55">
        <v>20061317.5</v>
      </c>
      <c r="R110" s="47">
        <f t="shared" si="17"/>
        <v>20013717.5</v>
      </c>
      <c r="S110" s="47">
        <f t="shared" si="18"/>
        <v>18528756.5</v>
      </c>
      <c r="T110" s="47">
        <f t="shared" si="19"/>
        <v>2076913.4847447004</v>
      </c>
      <c r="U110" s="12">
        <f t="shared" ref="U110:U173" si="28">T110/S110</f>
        <v>0.11209135835665499</v>
      </c>
      <c r="V110" s="30">
        <f t="shared" si="25"/>
        <v>15570384.033613445</v>
      </c>
      <c r="W110" s="30">
        <f t="shared" si="26"/>
        <v>2958372.9663865548</v>
      </c>
      <c r="X110" s="13">
        <f t="shared" si="9"/>
        <v>18528757</v>
      </c>
      <c r="Y110" s="14" t="s">
        <v>297</v>
      </c>
    </row>
    <row r="111" spans="3:25" ht="49.5" customHeight="1">
      <c r="C111" s="66">
        <f t="shared" si="24"/>
        <v>104</v>
      </c>
      <c r="D111" s="67" t="s">
        <v>84</v>
      </c>
      <c r="E111" s="39" t="s">
        <v>276</v>
      </c>
      <c r="F111" s="68">
        <v>1</v>
      </c>
      <c r="G111" s="7"/>
      <c r="H111" s="7"/>
      <c r="I111" s="7"/>
      <c r="J111" s="7"/>
      <c r="K111" s="8">
        <v>785400</v>
      </c>
      <c r="L111" s="8">
        <f t="shared" si="21"/>
        <v>825455.4</v>
      </c>
      <c r="M111" s="9">
        <v>780000</v>
      </c>
      <c r="N111" s="9">
        <f t="shared" si="22"/>
        <v>819780</v>
      </c>
      <c r="O111" s="10">
        <v>1012838.75</v>
      </c>
      <c r="P111" s="10">
        <v>1072338.75</v>
      </c>
      <c r="Q111" s="55">
        <v>1072338.75</v>
      </c>
      <c r="R111" s="47">
        <f t="shared" si="17"/>
        <v>1012838.75</v>
      </c>
      <c r="S111" s="47">
        <f t="shared" si="18"/>
        <v>960550.33000000007</v>
      </c>
      <c r="T111" s="47">
        <f t="shared" si="19"/>
        <v>128252.00434915505</v>
      </c>
      <c r="U111" s="12">
        <f t="shared" si="28"/>
        <v>0.13351929653613781</v>
      </c>
      <c r="V111" s="30">
        <f t="shared" si="25"/>
        <v>807185.71428571432</v>
      </c>
      <c r="W111" s="30">
        <f t="shared" si="26"/>
        <v>153365.28571428571</v>
      </c>
      <c r="X111" s="13">
        <f t="shared" si="9"/>
        <v>960551</v>
      </c>
      <c r="Y111" s="14" t="s">
        <v>297</v>
      </c>
    </row>
    <row r="112" spans="3:25" ht="49.5" customHeight="1">
      <c r="C112" s="66">
        <f t="shared" si="24"/>
        <v>105</v>
      </c>
      <c r="D112" s="67" t="s">
        <v>85</v>
      </c>
      <c r="E112" s="39" t="s">
        <v>276</v>
      </c>
      <c r="F112" s="68">
        <v>1</v>
      </c>
      <c r="G112" s="7"/>
      <c r="H112" s="7"/>
      <c r="I112" s="7"/>
      <c r="J112" s="7"/>
      <c r="K112" s="8">
        <v>3058300</v>
      </c>
      <c r="L112" s="8">
        <f t="shared" si="21"/>
        <v>3214273.3</v>
      </c>
      <c r="M112" s="9">
        <v>3050900</v>
      </c>
      <c r="N112" s="9">
        <f t="shared" si="22"/>
        <v>3206495.9</v>
      </c>
      <c r="O112" s="10">
        <v>3953031.25</v>
      </c>
      <c r="P112" s="10">
        <v>3976831.25</v>
      </c>
      <c r="Q112" s="55">
        <v>3976831.25</v>
      </c>
      <c r="R112" s="47">
        <f t="shared" si="17"/>
        <v>3953031.25</v>
      </c>
      <c r="S112" s="47">
        <f t="shared" si="18"/>
        <v>3665492.59</v>
      </c>
      <c r="T112" s="47">
        <f t="shared" si="19"/>
        <v>415577.55368728825</v>
      </c>
      <c r="U112" s="12">
        <f t="shared" si="28"/>
        <v>0.1133756360116631</v>
      </c>
      <c r="V112" s="30">
        <f t="shared" si="25"/>
        <v>3080246.218487395</v>
      </c>
      <c r="W112" s="30">
        <f t="shared" si="26"/>
        <v>585246.78151260503</v>
      </c>
      <c r="X112" s="13">
        <f t="shared" si="9"/>
        <v>3665493</v>
      </c>
      <c r="Y112" s="14" t="s">
        <v>297</v>
      </c>
    </row>
    <row r="113" spans="3:25" ht="49.5" customHeight="1">
      <c r="C113" s="66">
        <f t="shared" si="24"/>
        <v>106</v>
      </c>
      <c r="D113" s="67" t="s">
        <v>153</v>
      </c>
      <c r="E113" s="39" t="s">
        <v>276</v>
      </c>
      <c r="F113" s="68">
        <v>1</v>
      </c>
      <c r="G113" s="7"/>
      <c r="H113" s="7"/>
      <c r="I113" s="7"/>
      <c r="J113" s="7"/>
      <c r="K113" s="8">
        <v>2618000</v>
      </c>
      <c r="L113" s="8">
        <f t="shared" si="21"/>
        <v>2751518</v>
      </c>
      <c r="M113" s="9">
        <v>2613000</v>
      </c>
      <c r="N113" s="9">
        <f t="shared" si="22"/>
        <v>2746263</v>
      </c>
      <c r="O113" s="10">
        <v>3384806.25</v>
      </c>
      <c r="P113" s="10">
        <v>3408606.25</v>
      </c>
      <c r="Q113" s="55">
        <v>3408606.25</v>
      </c>
      <c r="R113" s="47">
        <f t="shared" si="17"/>
        <v>3384806.25</v>
      </c>
      <c r="S113" s="47">
        <f t="shared" si="18"/>
        <v>3139959.95</v>
      </c>
      <c r="T113" s="47">
        <f t="shared" si="19"/>
        <v>357132.96424097143</v>
      </c>
      <c r="U113" s="12">
        <f t="shared" si="28"/>
        <v>0.11373806351924055</v>
      </c>
      <c r="V113" s="30">
        <f t="shared" si="25"/>
        <v>2638621.848739496</v>
      </c>
      <c r="W113" s="30">
        <f t="shared" si="26"/>
        <v>501338.15126050427</v>
      </c>
      <c r="X113" s="13">
        <f t="shared" si="9"/>
        <v>3139960</v>
      </c>
      <c r="Y113" s="14" t="s">
        <v>297</v>
      </c>
    </row>
    <row r="114" spans="3:25" ht="49.5" customHeight="1">
      <c r="C114" s="66">
        <f t="shared" si="24"/>
        <v>107</v>
      </c>
      <c r="D114" s="67" t="s">
        <v>154</v>
      </c>
      <c r="E114" s="39" t="s">
        <v>276</v>
      </c>
      <c r="F114" s="68">
        <v>1</v>
      </c>
      <c r="G114" s="7"/>
      <c r="H114" s="7"/>
      <c r="I114" s="7"/>
      <c r="J114" s="7"/>
      <c r="K114" s="8">
        <v>10317300</v>
      </c>
      <c r="L114" s="8">
        <f t="shared" si="21"/>
        <v>10843482.300000001</v>
      </c>
      <c r="M114" s="9">
        <v>10312000</v>
      </c>
      <c r="N114" s="9">
        <f t="shared" si="22"/>
        <v>10837912</v>
      </c>
      <c r="O114" s="10">
        <v>13348378.75</v>
      </c>
      <c r="P114" s="10">
        <v>13395978.75</v>
      </c>
      <c r="Q114" s="55">
        <v>13395978.75</v>
      </c>
      <c r="R114" s="47">
        <f t="shared" si="17"/>
        <v>13348378.75</v>
      </c>
      <c r="S114" s="47">
        <f t="shared" si="18"/>
        <v>12364346.109999999</v>
      </c>
      <c r="T114" s="47">
        <f t="shared" si="19"/>
        <v>1391031.978887561</v>
      </c>
      <c r="U114" s="12">
        <f t="shared" si="28"/>
        <v>0.11250348109897428</v>
      </c>
      <c r="V114" s="30">
        <f t="shared" si="25"/>
        <v>10390207.56302521</v>
      </c>
      <c r="W114" s="30">
        <f t="shared" si="26"/>
        <v>1974139.4369747899</v>
      </c>
      <c r="X114" s="13">
        <f t="shared" si="9"/>
        <v>12364347</v>
      </c>
      <c r="Y114" s="14" t="s">
        <v>297</v>
      </c>
    </row>
    <row r="115" spans="3:25" ht="49.5" customHeight="1">
      <c r="C115" s="66">
        <f t="shared" si="24"/>
        <v>108</v>
      </c>
      <c r="D115" s="67" t="s">
        <v>155</v>
      </c>
      <c r="E115" s="39" t="s">
        <v>276</v>
      </c>
      <c r="F115" s="68">
        <v>1</v>
      </c>
      <c r="G115" s="7"/>
      <c r="H115" s="7"/>
      <c r="I115" s="7"/>
      <c r="J115" s="7"/>
      <c r="K115" s="8">
        <v>8710800</v>
      </c>
      <c r="L115" s="8">
        <f t="shared" si="21"/>
        <v>9155050.8000000007</v>
      </c>
      <c r="M115" s="9">
        <v>8709000</v>
      </c>
      <c r="N115" s="9">
        <f t="shared" si="22"/>
        <v>9153159</v>
      </c>
      <c r="O115" s="10">
        <v>11271680</v>
      </c>
      <c r="P115" s="10">
        <v>11307380</v>
      </c>
      <c r="Q115" s="55">
        <v>11307380</v>
      </c>
      <c r="R115" s="47">
        <f t="shared" si="17"/>
        <v>11271680</v>
      </c>
      <c r="S115" s="47">
        <f t="shared" si="18"/>
        <v>10438929.959999999</v>
      </c>
      <c r="T115" s="47">
        <f t="shared" si="19"/>
        <v>1172970.1863361264</v>
      </c>
      <c r="U115" s="12">
        <f t="shared" si="28"/>
        <v>0.11236498288912042</v>
      </c>
      <c r="V115" s="30">
        <f t="shared" si="25"/>
        <v>8772210.084033614</v>
      </c>
      <c r="W115" s="30">
        <f t="shared" si="26"/>
        <v>1666719.9159663867</v>
      </c>
      <c r="X115" s="13">
        <f t="shared" ref="X115:X222" si="29">ROUNDUP(IF(U115&lt;15%,S115,R115),0)</f>
        <v>10438930</v>
      </c>
      <c r="Y115" s="14" t="s">
        <v>297</v>
      </c>
    </row>
    <row r="116" spans="3:25" ht="49.5" customHeight="1">
      <c r="C116" s="66">
        <f t="shared" si="24"/>
        <v>109</v>
      </c>
      <c r="D116" s="67" t="s">
        <v>156</v>
      </c>
      <c r="E116" s="39" t="s">
        <v>276</v>
      </c>
      <c r="F116" s="68">
        <v>1</v>
      </c>
      <c r="G116" s="7"/>
      <c r="H116" s="7"/>
      <c r="I116" s="7"/>
      <c r="J116" s="7"/>
      <c r="K116" s="8">
        <v>416500</v>
      </c>
      <c r="L116" s="8">
        <f t="shared" si="21"/>
        <v>437741.5</v>
      </c>
      <c r="M116" s="9">
        <v>412000</v>
      </c>
      <c r="N116" s="9">
        <f t="shared" si="22"/>
        <v>433012</v>
      </c>
      <c r="O116" s="10">
        <v>536095</v>
      </c>
      <c r="P116" s="10">
        <v>559895</v>
      </c>
      <c r="Q116" s="55">
        <v>559895</v>
      </c>
      <c r="R116" s="47">
        <f>MEDIAN(H116,J116,L116,N116,O116,P116,Q116)</f>
        <v>536095</v>
      </c>
      <c r="S116" s="47">
        <f t="shared" si="18"/>
        <v>505327.7</v>
      </c>
      <c r="T116" s="47">
        <f t="shared" si="19"/>
        <v>64612.812399709175</v>
      </c>
      <c r="U116" s="12">
        <f t="shared" si="28"/>
        <v>0.12786319135030433</v>
      </c>
      <c r="V116" s="30">
        <f t="shared" si="25"/>
        <v>424645.37815126055</v>
      </c>
      <c r="W116" s="30">
        <f t="shared" si="26"/>
        <v>80682.621848739509</v>
      </c>
      <c r="X116" s="13">
        <f t="shared" si="29"/>
        <v>505328</v>
      </c>
      <c r="Y116" s="14" t="s">
        <v>297</v>
      </c>
    </row>
    <row r="117" spans="3:25" ht="49.5" customHeight="1">
      <c r="C117" s="66">
        <f t="shared" si="24"/>
        <v>110</v>
      </c>
      <c r="D117" s="67" t="s">
        <v>99</v>
      </c>
      <c r="E117" s="39" t="s">
        <v>276</v>
      </c>
      <c r="F117" s="68">
        <v>1</v>
      </c>
      <c r="G117" s="7"/>
      <c r="H117" s="7"/>
      <c r="I117" s="7"/>
      <c r="J117" s="7"/>
      <c r="K117" s="8">
        <v>1201900</v>
      </c>
      <c r="L117" s="8">
        <f t="shared" si="21"/>
        <v>1263196.8999999999</v>
      </c>
      <c r="M117" s="9">
        <v>1198000</v>
      </c>
      <c r="N117" s="9">
        <f t="shared" si="22"/>
        <v>1259098</v>
      </c>
      <c r="O117" s="10">
        <v>1552950</v>
      </c>
      <c r="P117" s="10">
        <v>1612450</v>
      </c>
      <c r="Q117" s="55">
        <v>1612450</v>
      </c>
      <c r="R117" s="47">
        <f t="shared" si="17"/>
        <v>1552950</v>
      </c>
      <c r="S117" s="47">
        <f t="shared" si="18"/>
        <v>1460028.98</v>
      </c>
      <c r="T117" s="47">
        <f t="shared" si="19"/>
        <v>183176.67501240861</v>
      </c>
      <c r="U117" s="12">
        <f t="shared" si="28"/>
        <v>0.12546098572126194</v>
      </c>
      <c r="V117" s="30">
        <f t="shared" si="25"/>
        <v>1226915.1260504203</v>
      </c>
      <c r="W117" s="30">
        <f t="shared" si="26"/>
        <v>233113.87394957987</v>
      </c>
      <c r="X117" s="13">
        <f t="shared" si="29"/>
        <v>1460029</v>
      </c>
      <c r="Y117" s="14" t="s">
        <v>297</v>
      </c>
    </row>
    <row r="118" spans="3:25" ht="49.5" customHeight="1">
      <c r="C118" s="66">
        <f t="shared" si="24"/>
        <v>111</v>
      </c>
      <c r="D118" s="67" t="s">
        <v>90</v>
      </c>
      <c r="E118" s="39" t="s">
        <v>276</v>
      </c>
      <c r="F118" s="68">
        <v>1</v>
      </c>
      <c r="G118" s="7"/>
      <c r="H118" s="7"/>
      <c r="I118" s="7"/>
      <c r="J118" s="7"/>
      <c r="K118" s="8">
        <v>975800</v>
      </c>
      <c r="L118" s="8">
        <f t="shared" si="21"/>
        <v>1025565.8</v>
      </c>
      <c r="M118" s="9">
        <v>970900</v>
      </c>
      <c r="N118" s="9">
        <f t="shared" si="22"/>
        <v>1020415.9</v>
      </c>
      <c r="O118" s="10">
        <v>1259615</v>
      </c>
      <c r="P118" s="10">
        <v>1319115</v>
      </c>
      <c r="Q118" s="55">
        <v>1319115</v>
      </c>
      <c r="R118" s="47">
        <f t="shared" si="17"/>
        <v>1259615</v>
      </c>
      <c r="S118" s="47">
        <f t="shared" si="18"/>
        <v>1188765.3400000001</v>
      </c>
      <c r="T118" s="47">
        <f t="shared" si="19"/>
        <v>153278.63994281139</v>
      </c>
      <c r="U118" s="12">
        <f t="shared" si="28"/>
        <v>0.1289393581603005</v>
      </c>
      <c r="V118" s="30">
        <f t="shared" si="25"/>
        <v>998963.02521008404</v>
      </c>
      <c r="W118" s="30">
        <f t="shared" si="26"/>
        <v>189802.97478991598</v>
      </c>
      <c r="X118" s="13">
        <f t="shared" si="29"/>
        <v>1188766</v>
      </c>
      <c r="Y118" s="14" t="s">
        <v>297</v>
      </c>
    </row>
    <row r="119" spans="3:25" ht="49.5" customHeight="1">
      <c r="C119" s="66">
        <f t="shared" si="24"/>
        <v>112</v>
      </c>
      <c r="D119" s="67" t="s">
        <v>91</v>
      </c>
      <c r="E119" s="39" t="s">
        <v>276</v>
      </c>
      <c r="F119" s="68">
        <v>1</v>
      </c>
      <c r="G119" s="7"/>
      <c r="H119" s="7"/>
      <c r="I119" s="7"/>
      <c r="J119" s="7"/>
      <c r="K119" s="8">
        <v>380800</v>
      </c>
      <c r="L119" s="8">
        <f t="shared" si="21"/>
        <v>400220.8</v>
      </c>
      <c r="M119" s="9">
        <v>376000</v>
      </c>
      <c r="N119" s="9">
        <f t="shared" si="22"/>
        <v>395176</v>
      </c>
      <c r="O119" s="10">
        <v>489685</v>
      </c>
      <c r="P119" s="10">
        <v>537285</v>
      </c>
      <c r="Q119" s="55">
        <v>537285</v>
      </c>
      <c r="R119" s="47">
        <f t="shared" si="17"/>
        <v>489685</v>
      </c>
      <c r="S119" s="47">
        <f t="shared" si="18"/>
        <v>471930.36</v>
      </c>
      <c r="T119" s="47">
        <f t="shared" si="19"/>
        <v>70518.043710443686</v>
      </c>
      <c r="U119" s="12">
        <f t="shared" si="28"/>
        <v>0.14942468145182203</v>
      </c>
      <c r="V119" s="30">
        <f t="shared" si="25"/>
        <v>396580.6722689076</v>
      </c>
      <c r="W119" s="30">
        <f t="shared" si="26"/>
        <v>75350.327731092446</v>
      </c>
      <c r="X119" s="13">
        <f t="shared" si="29"/>
        <v>471931</v>
      </c>
      <c r="Y119" s="14" t="s">
        <v>297</v>
      </c>
    </row>
    <row r="120" spans="3:25" ht="49.5" customHeight="1">
      <c r="C120" s="66">
        <f t="shared" si="24"/>
        <v>113</v>
      </c>
      <c r="D120" s="67" t="s">
        <v>92</v>
      </c>
      <c r="E120" s="39" t="s">
        <v>276</v>
      </c>
      <c r="F120" s="68">
        <v>1</v>
      </c>
      <c r="G120" s="7"/>
      <c r="H120" s="7"/>
      <c r="I120" s="7"/>
      <c r="J120" s="7"/>
      <c r="K120" s="8">
        <v>380800</v>
      </c>
      <c r="L120" s="8">
        <f t="shared" si="21"/>
        <v>400220.8</v>
      </c>
      <c r="M120" s="9">
        <v>376000</v>
      </c>
      <c r="N120" s="9">
        <f t="shared" si="22"/>
        <v>395176</v>
      </c>
      <c r="O120" s="10">
        <v>489685</v>
      </c>
      <c r="P120" s="10">
        <v>525385</v>
      </c>
      <c r="Q120" s="55">
        <v>525385</v>
      </c>
      <c r="R120" s="47">
        <f t="shared" si="17"/>
        <v>489685</v>
      </c>
      <c r="S120" s="47">
        <f t="shared" si="18"/>
        <v>467170.36</v>
      </c>
      <c r="T120" s="47">
        <f t="shared" si="19"/>
        <v>65096.522739299042</v>
      </c>
      <c r="U120" s="12">
        <f t="shared" si="28"/>
        <v>0.13934215077193476</v>
      </c>
      <c r="V120" s="30">
        <f t="shared" si="25"/>
        <v>392580.6722689076</v>
      </c>
      <c r="W120" s="30">
        <f t="shared" si="26"/>
        <v>74590.327731092446</v>
      </c>
      <c r="X120" s="13">
        <f t="shared" si="29"/>
        <v>467171</v>
      </c>
      <c r="Y120" s="14" t="s">
        <v>297</v>
      </c>
    </row>
    <row r="121" spans="3:25" ht="49.5" customHeight="1">
      <c r="C121" s="66">
        <f t="shared" si="24"/>
        <v>114</v>
      </c>
      <c r="D121" s="67" t="s">
        <v>157</v>
      </c>
      <c r="E121" s="39" t="s">
        <v>276</v>
      </c>
      <c r="F121" s="68">
        <v>1</v>
      </c>
      <c r="G121" s="7"/>
      <c r="H121" s="7"/>
      <c r="I121" s="7"/>
      <c r="J121" s="7"/>
      <c r="K121" s="8">
        <v>1118600</v>
      </c>
      <c r="L121" s="8">
        <f t="shared" si="21"/>
        <v>1175648.6000000001</v>
      </c>
      <c r="M121" s="9">
        <v>1115800</v>
      </c>
      <c r="N121" s="9">
        <f t="shared" si="22"/>
        <v>1172705.8</v>
      </c>
      <c r="O121" s="10">
        <v>1445850</v>
      </c>
      <c r="P121" s="10">
        <v>1469650</v>
      </c>
      <c r="Q121" s="55">
        <v>1469650</v>
      </c>
      <c r="R121" s="47">
        <f t="shared" si="17"/>
        <v>1445850</v>
      </c>
      <c r="S121" s="47">
        <f t="shared" si="18"/>
        <v>1346700.8800000001</v>
      </c>
      <c r="T121" s="47">
        <f t="shared" si="19"/>
        <v>157794.71677762893</v>
      </c>
      <c r="U121" s="12">
        <f t="shared" si="28"/>
        <v>0.11717131778931407</v>
      </c>
      <c r="V121" s="30">
        <f t="shared" si="25"/>
        <v>1131681.512605042</v>
      </c>
      <c r="W121" s="30">
        <f t="shared" si="26"/>
        <v>215019.48739495798</v>
      </c>
      <c r="X121" s="13">
        <f t="shared" si="29"/>
        <v>1346701</v>
      </c>
      <c r="Y121" s="14" t="s">
        <v>297</v>
      </c>
    </row>
    <row r="122" spans="3:25" ht="49.5" customHeight="1">
      <c r="C122" s="66">
        <f t="shared" si="24"/>
        <v>115</v>
      </c>
      <c r="D122" s="67" t="s">
        <v>158</v>
      </c>
      <c r="E122" s="39" t="s">
        <v>276</v>
      </c>
      <c r="F122" s="68">
        <v>1</v>
      </c>
      <c r="G122" s="7"/>
      <c r="H122" s="7"/>
      <c r="I122" s="7"/>
      <c r="J122" s="7"/>
      <c r="K122" s="8">
        <v>1285200</v>
      </c>
      <c r="L122" s="8">
        <f t="shared" si="21"/>
        <v>1350745.2</v>
      </c>
      <c r="M122" s="9">
        <v>1280900</v>
      </c>
      <c r="N122" s="9">
        <f t="shared" si="22"/>
        <v>1346225.9</v>
      </c>
      <c r="O122" s="10">
        <v>1660496.25</v>
      </c>
      <c r="P122" s="10">
        <v>1684296.25</v>
      </c>
      <c r="Q122" s="55">
        <v>1684296.25</v>
      </c>
      <c r="R122" s="47">
        <f t="shared" si="17"/>
        <v>1660496.25</v>
      </c>
      <c r="S122" s="47">
        <f t="shared" si="18"/>
        <v>1545211.97</v>
      </c>
      <c r="T122" s="47">
        <f t="shared" si="19"/>
        <v>179855.58080695936</v>
      </c>
      <c r="U122" s="12">
        <f t="shared" si="28"/>
        <v>0.11639541001417389</v>
      </c>
      <c r="V122" s="30">
        <f t="shared" si="25"/>
        <v>1298497.4789915967</v>
      </c>
      <c r="W122" s="30">
        <f t="shared" si="26"/>
        <v>246714.52100840339</v>
      </c>
      <c r="X122" s="13">
        <f t="shared" si="29"/>
        <v>1545212</v>
      </c>
      <c r="Y122" s="14" t="s">
        <v>297</v>
      </c>
    </row>
    <row r="123" spans="3:25" ht="49.5" customHeight="1">
      <c r="C123" s="66">
        <f t="shared" si="24"/>
        <v>116</v>
      </c>
      <c r="D123" s="67" t="s">
        <v>159</v>
      </c>
      <c r="E123" s="39" t="s">
        <v>276</v>
      </c>
      <c r="F123" s="68">
        <v>1</v>
      </c>
      <c r="G123" s="7"/>
      <c r="H123" s="7"/>
      <c r="I123" s="7"/>
      <c r="J123" s="7"/>
      <c r="K123" s="8">
        <v>392700</v>
      </c>
      <c r="L123" s="8">
        <f t="shared" si="21"/>
        <v>412727.7</v>
      </c>
      <c r="M123" s="9">
        <v>390000</v>
      </c>
      <c r="N123" s="9">
        <f t="shared" si="22"/>
        <v>409890</v>
      </c>
      <c r="O123" s="10">
        <v>506493.75</v>
      </c>
      <c r="P123" s="10">
        <v>530293.75</v>
      </c>
      <c r="Q123" s="55">
        <v>530293.75</v>
      </c>
      <c r="R123" s="47">
        <f t="shared" si="17"/>
        <v>506493.75</v>
      </c>
      <c r="S123" s="47">
        <f t="shared" si="18"/>
        <v>477939.79000000004</v>
      </c>
      <c r="T123" s="47">
        <f t="shared" si="19"/>
        <v>61604.775562160838</v>
      </c>
      <c r="U123" s="12">
        <f t="shared" si="28"/>
        <v>0.1288965197104866</v>
      </c>
      <c r="V123" s="30">
        <f t="shared" si="25"/>
        <v>401630.25210084033</v>
      </c>
      <c r="W123" s="30">
        <f t="shared" si="26"/>
        <v>76309.747899159658</v>
      </c>
      <c r="X123" s="13">
        <f t="shared" si="29"/>
        <v>477940</v>
      </c>
      <c r="Y123" s="14" t="s">
        <v>297</v>
      </c>
    </row>
    <row r="124" spans="3:25" ht="49.5" customHeight="1">
      <c r="C124" s="66">
        <f t="shared" si="24"/>
        <v>117</v>
      </c>
      <c r="D124" s="67" t="s">
        <v>160</v>
      </c>
      <c r="E124" s="39" t="s">
        <v>276</v>
      </c>
      <c r="F124" s="68">
        <v>1</v>
      </c>
      <c r="G124" s="7"/>
      <c r="H124" s="7"/>
      <c r="I124" s="7"/>
      <c r="J124" s="7"/>
      <c r="K124" s="8">
        <v>380800</v>
      </c>
      <c r="L124" s="8">
        <f t="shared" si="21"/>
        <v>400220.8</v>
      </c>
      <c r="M124" s="9">
        <v>376000</v>
      </c>
      <c r="N124" s="9">
        <f t="shared" si="22"/>
        <v>395176</v>
      </c>
      <c r="O124" s="10">
        <v>489685</v>
      </c>
      <c r="P124" s="10">
        <v>513485</v>
      </c>
      <c r="Q124" s="55">
        <v>513485</v>
      </c>
      <c r="R124" s="47">
        <f t="shared" si="17"/>
        <v>489685</v>
      </c>
      <c r="S124" s="47">
        <f t="shared" si="18"/>
        <v>462410.36</v>
      </c>
      <c r="T124" s="47">
        <f t="shared" si="19"/>
        <v>59893.956763166403</v>
      </c>
      <c r="U124" s="12">
        <f t="shared" si="28"/>
        <v>0.12952555120773332</v>
      </c>
      <c r="V124" s="30">
        <f t="shared" si="25"/>
        <v>388580.6722689076</v>
      </c>
      <c r="W124" s="30">
        <f t="shared" si="26"/>
        <v>73830.327731092446</v>
      </c>
      <c r="X124" s="13">
        <f t="shared" si="29"/>
        <v>462411</v>
      </c>
      <c r="Y124" s="14" t="s">
        <v>297</v>
      </c>
    </row>
    <row r="125" spans="3:25" ht="49.5" customHeight="1">
      <c r="C125" s="66">
        <f t="shared" si="24"/>
        <v>118</v>
      </c>
      <c r="D125" s="67" t="s">
        <v>161</v>
      </c>
      <c r="E125" s="39" t="s">
        <v>276</v>
      </c>
      <c r="F125" s="68">
        <v>1</v>
      </c>
      <c r="G125" s="7"/>
      <c r="H125" s="7"/>
      <c r="I125" s="7"/>
      <c r="J125" s="7"/>
      <c r="K125" s="8">
        <v>452200</v>
      </c>
      <c r="L125" s="8">
        <f t="shared" si="21"/>
        <v>475262.2</v>
      </c>
      <c r="M125" s="9">
        <v>447000</v>
      </c>
      <c r="N125" s="9">
        <f t="shared" si="22"/>
        <v>469797</v>
      </c>
      <c r="O125" s="10">
        <v>581910</v>
      </c>
      <c r="P125" s="10">
        <v>617610</v>
      </c>
      <c r="Q125" s="55">
        <v>617610</v>
      </c>
      <c r="R125" s="47">
        <f t="shared" si="17"/>
        <v>581910</v>
      </c>
      <c r="S125" s="47">
        <f t="shared" si="18"/>
        <v>552437.84000000008</v>
      </c>
      <c r="T125" s="47">
        <f t="shared" si="19"/>
        <v>74412.728982533154</v>
      </c>
      <c r="U125" s="12">
        <f t="shared" si="28"/>
        <v>0.13469882689884738</v>
      </c>
      <c r="V125" s="30">
        <f t="shared" si="25"/>
        <v>464233.6134453782</v>
      </c>
      <c r="W125" s="30">
        <f t="shared" si="26"/>
        <v>88204.386554621859</v>
      </c>
      <c r="X125" s="13">
        <f t="shared" si="29"/>
        <v>552438</v>
      </c>
      <c r="Y125" s="14" t="s">
        <v>297</v>
      </c>
    </row>
    <row r="126" spans="3:25" ht="49.5" customHeight="1">
      <c r="C126" s="66">
        <f t="shared" si="24"/>
        <v>119</v>
      </c>
      <c r="D126" s="67" t="s">
        <v>162</v>
      </c>
      <c r="E126" s="39" t="s">
        <v>276</v>
      </c>
      <c r="F126" s="68">
        <v>1</v>
      </c>
      <c r="G126" s="7"/>
      <c r="H126" s="7"/>
      <c r="I126" s="7"/>
      <c r="J126" s="7"/>
      <c r="K126" s="8">
        <v>249900</v>
      </c>
      <c r="L126" s="8">
        <f t="shared" si="21"/>
        <v>262644.90000000002</v>
      </c>
      <c r="M126" s="9">
        <v>245000</v>
      </c>
      <c r="N126" s="9">
        <f t="shared" si="22"/>
        <v>257495</v>
      </c>
      <c r="O126" s="10">
        <v>320258.75</v>
      </c>
      <c r="P126" s="10">
        <v>367858.75</v>
      </c>
      <c r="Q126" s="55">
        <v>367858.75</v>
      </c>
      <c r="R126" s="47">
        <f t="shared" si="17"/>
        <v>320258.75</v>
      </c>
      <c r="S126" s="47">
        <f t="shared" si="18"/>
        <v>315223.23</v>
      </c>
      <c r="T126" s="47">
        <f t="shared" si="19"/>
        <v>53998.56877161903</v>
      </c>
      <c r="U126" s="12">
        <f t="shared" si="28"/>
        <v>0.17130263138163718</v>
      </c>
      <c r="V126" s="30">
        <f t="shared" si="25"/>
        <v>269125.21008403361</v>
      </c>
      <c r="W126" s="30">
        <f t="shared" si="26"/>
        <v>51133.789915966387</v>
      </c>
      <c r="X126" s="13">
        <f t="shared" si="29"/>
        <v>320259</v>
      </c>
      <c r="Y126" s="14" t="s">
        <v>302</v>
      </c>
    </row>
    <row r="127" spans="3:25" ht="49.5" customHeight="1">
      <c r="C127" s="66">
        <f t="shared" si="24"/>
        <v>120</v>
      </c>
      <c r="D127" s="67" t="s">
        <v>163</v>
      </c>
      <c r="E127" s="39" t="s">
        <v>276</v>
      </c>
      <c r="F127" s="68">
        <v>1</v>
      </c>
      <c r="G127" s="7"/>
      <c r="H127" s="7"/>
      <c r="I127" s="7">
        <v>297500</v>
      </c>
      <c r="J127" s="7">
        <f t="shared" si="20"/>
        <v>312672.5</v>
      </c>
      <c r="K127" s="8">
        <v>238000</v>
      </c>
      <c r="L127" s="8">
        <f t="shared" si="21"/>
        <v>250138</v>
      </c>
      <c r="M127" s="9">
        <v>233000</v>
      </c>
      <c r="N127" s="9">
        <f t="shared" si="22"/>
        <v>244883</v>
      </c>
      <c r="O127" s="10">
        <v>331563.75</v>
      </c>
      <c r="P127" s="10">
        <v>367263.75</v>
      </c>
      <c r="Q127" s="55">
        <v>367263.75</v>
      </c>
      <c r="R127" s="47">
        <f t="shared" si="17"/>
        <v>322118.125</v>
      </c>
      <c r="S127" s="47">
        <f t="shared" si="18"/>
        <v>312297.45833333331</v>
      </c>
      <c r="T127" s="47">
        <f t="shared" si="19"/>
        <v>54447.083563175584</v>
      </c>
      <c r="U127" s="12">
        <f t="shared" si="28"/>
        <v>0.17434366534312626</v>
      </c>
      <c r="V127" s="30">
        <f t="shared" si="25"/>
        <v>270688.23529411765</v>
      </c>
      <c r="W127" s="30">
        <f t="shared" si="26"/>
        <v>51430.764705882357</v>
      </c>
      <c r="X127" s="13">
        <f t="shared" si="29"/>
        <v>322119</v>
      </c>
      <c r="Y127" s="14" t="s">
        <v>302</v>
      </c>
    </row>
    <row r="128" spans="3:25" ht="49.5" customHeight="1">
      <c r="C128" s="66">
        <f t="shared" si="24"/>
        <v>121</v>
      </c>
      <c r="D128" s="67" t="s">
        <v>164</v>
      </c>
      <c r="E128" s="39" t="s">
        <v>276</v>
      </c>
      <c r="F128" s="68">
        <v>1</v>
      </c>
      <c r="G128" s="7"/>
      <c r="H128" s="7"/>
      <c r="I128" s="7"/>
      <c r="J128" s="7"/>
      <c r="K128" s="8">
        <v>4165000</v>
      </c>
      <c r="L128" s="8">
        <f t="shared" si="21"/>
        <v>4377415</v>
      </c>
      <c r="M128" s="9">
        <v>4160000</v>
      </c>
      <c r="N128" s="9">
        <f t="shared" si="22"/>
        <v>4372160</v>
      </c>
      <c r="O128" s="10">
        <v>5386832.5</v>
      </c>
      <c r="P128" s="10">
        <v>5422532.5</v>
      </c>
      <c r="Q128" s="55">
        <v>5422532.5</v>
      </c>
      <c r="R128" s="47">
        <f t="shared" si="17"/>
        <v>5386832.5</v>
      </c>
      <c r="S128" s="47">
        <f t="shared" si="18"/>
        <v>4996294.5</v>
      </c>
      <c r="T128" s="47">
        <f t="shared" si="19"/>
        <v>567545.88015915069</v>
      </c>
      <c r="U128" s="12">
        <f t="shared" si="28"/>
        <v>0.11359336007097874</v>
      </c>
      <c r="V128" s="30">
        <f t="shared" si="25"/>
        <v>4198567.2268907567</v>
      </c>
      <c r="W128" s="30">
        <f t="shared" si="26"/>
        <v>797727.77310924383</v>
      </c>
      <c r="X128" s="13">
        <f t="shared" si="29"/>
        <v>4996295</v>
      </c>
      <c r="Y128" s="14" t="s">
        <v>297</v>
      </c>
    </row>
    <row r="129" spans="3:25" ht="49.5" customHeight="1">
      <c r="C129" s="66">
        <f t="shared" si="24"/>
        <v>122</v>
      </c>
      <c r="D129" s="67" t="s">
        <v>165</v>
      </c>
      <c r="E129" s="39" t="s">
        <v>276</v>
      </c>
      <c r="F129" s="68">
        <v>1</v>
      </c>
      <c r="G129" s="7"/>
      <c r="H129" s="7"/>
      <c r="I129" s="7"/>
      <c r="J129" s="7"/>
      <c r="K129" s="8">
        <v>5117000</v>
      </c>
      <c r="L129" s="8">
        <f t="shared" si="21"/>
        <v>5377967</v>
      </c>
      <c r="M129" s="9">
        <v>5112000</v>
      </c>
      <c r="N129" s="9">
        <f t="shared" si="22"/>
        <v>5372712</v>
      </c>
      <c r="O129" s="10">
        <v>6618780</v>
      </c>
      <c r="P129" s="10">
        <v>6666380</v>
      </c>
      <c r="Q129" s="55">
        <v>6666380</v>
      </c>
      <c r="R129" s="47">
        <f t="shared" si="17"/>
        <v>6618780</v>
      </c>
      <c r="S129" s="47">
        <f t="shared" si="18"/>
        <v>6140443.7999999998</v>
      </c>
      <c r="T129" s="47">
        <f t="shared" si="19"/>
        <v>698714.22635452554</v>
      </c>
      <c r="U129" s="12">
        <f t="shared" si="28"/>
        <v>0.11378888059435144</v>
      </c>
      <c r="V129" s="30">
        <f t="shared" si="25"/>
        <v>5160036.9747899165</v>
      </c>
      <c r="W129" s="30">
        <f t="shared" si="26"/>
        <v>980407.02521008416</v>
      </c>
      <c r="X129" s="13">
        <f t="shared" si="29"/>
        <v>6140444</v>
      </c>
      <c r="Y129" s="14" t="s">
        <v>297</v>
      </c>
    </row>
    <row r="130" spans="3:25" ht="49.5" customHeight="1">
      <c r="C130" s="66">
        <f t="shared" si="24"/>
        <v>123</v>
      </c>
      <c r="D130" s="67" t="s">
        <v>166</v>
      </c>
      <c r="E130" s="39" t="s">
        <v>276</v>
      </c>
      <c r="F130" s="68">
        <v>1</v>
      </c>
      <c r="G130" s="7"/>
      <c r="H130" s="7"/>
      <c r="I130" s="7"/>
      <c r="J130" s="7"/>
      <c r="K130" s="8">
        <v>392700</v>
      </c>
      <c r="L130" s="8">
        <f t="shared" si="21"/>
        <v>412727.7</v>
      </c>
      <c r="M130" s="9">
        <v>386000</v>
      </c>
      <c r="N130" s="9">
        <f t="shared" si="22"/>
        <v>405686</v>
      </c>
      <c r="O130" s="10">
        <v>503816.25</v>
      </c>
      <c r="P130" s="10">
        <v>563316.25</v>
      </c>
      <c r="Q130" s="55">
        <v>563316.25</v>
      </c>
      <c r="R130" s="47">
        <f t="shared" si="17"/>
        <v>503816.25</v>
      </c>
      <c r="S130" s="47">
        <f t="shared" si="18"/>
        <v>489772.49000000005</v>
      </c>
      <c r="T130" s="47">
        <f t="shared" si="19"/>
        <v>77493.602851262913</v>
      </c>
      <c r="U130" s="12">
        <f t="shared" si="28"/>
        <v>0.15822367412114735</v>
      </c>
      <c r="V130" s="30">
        <f t="shared" si="25"/>
        <v>423375.63025210088</v>
      </c>
      <c r="W130" s="30">
        <f t="shared" si="26"/>
        <v>80441.369747899167</v>
      </c>
      <c r="X130" s="13">
        <f t="shared" si="29"/>
        <v>503817</v>
      </c>
      <c r="Y130" s="14" t="s">
        <v>302</v>
      </c>
    </row>
    <row r="131" spans="3:25" ht="49.5" customHeight="1">
      <c r="C131" s="66">
        <f t="shared" si="24"/>
        <v>124</v>
      </c>
      <c r="D131" s="67" t="s">
        <v>167</v>
      </c>
      <c r="E131" s="39" t="s">
        <v>276</v>
      </c>
      <c r="F131" s="68">
        <v>1</v>
      </c>
      <c r="G131" s="7"/>
      <c r="H131" s="7"/>
      <c r="I131" s="7"/>
      <c r="J131" s="7"/>
      <c r="K131" s="8">
        <v>9222500</v>
      </c>
      <c r="L131" s="8">
        <f t="shared" si="21"/>
        <v>9692847.5</v>
      </c>
      <c r="M131" s="9">
        <v>9119900</v>
      </c>
      <c r="N131" s="9">
        <f t="shared" si="22"/>
        <v>9585014.9000000004</v>
      </c>
      <c r="O131" s="10">
        <v>11868613.75</v>
      </c>
      <c r="P131" s="10">
        <v>11928113.75</v>
      </c>
      <c r="Q131" s="55">
        <v>11928113.75</v>
      </c>
      <c r="R131" s="47">
        <f t="shared" si="17"/>
        <v>11868613.75</v>
      </c>
      <c r="S131" s="47">
        <f t="shared" si="18"/>
        <v>11000540.73</v>
      </c>
      <c r="T131" s="47">
        <f t="shared" si="19"/>
        <v>1243795.5159612126</v>
      </c>
      <c r="U131" s="12">
        <f t="shared" si="28"/>
        <v>0.11306676157920216</v>
      </c>
      <c r="V131" s="30">
        <f t="shared" si="25"/>
        <v>9244152.1008403357</v>
      </c>
      <c r="W131" s="30">
        <f t="shared" si="26"/>
        <v>1756388.8991596638</v>
      </c>
      <c r="X131" s="13">
        <f t="shared" si="29"/>
        <v>11000541</v>
      </c>
      <c r="Y131" s="14" t="s">
        <v>297</v>
      </c>
    </row>
    <row r="132" spans="3:25" ht="49.5" customHeight="1">
      <c r="C132" s="66">
        <f t="shared" si="24"/>
        <v>125</v>
      </c>
      <c r="D132" s="67" t="s">
        <v>168</v>
      </c>
      <c r="E132" s="39" t="s">
        <v>276</v>
      </c>
      <c r="F132" s="68">
        <v>1</v>
      </c>
      <c r="G132" s="7"/>
      <c r="H132" s="7"/>
      <c r="I132" s="7"/>
      <c r="J132" s="7"/>
      <c r="K132" s="8">
        <v>416500</v>
      </c>
      <c r="L132" s="8">
        <f t="shared" si="21"/>
        <v>437741.5</v>
      </c>
      <c r="M132" s="9">
        <v>411600</v>
      </c>
      <c r="N132" s="9">
        <f t="shared" si="22"/>
        <v>432591.6</v>
      </c>
      <c r="O132" s="10">
        <v>535797.5</v>
      </c>
      <c r="P132" s="10">
        <v>559597.5</v>
      </c>
      <c r="Q132" s="55">
        <v>559597.5</v>
      </c>
      <c r="R132" s="47">
        <f t="shared" si="17"/>
        <v>535797.5</v>
      </c>
      <c r="S132" s="47">
        <f t="shared" si="18"/>
        <v>505065.12</v>
      </c>
      <c r="T132" s="47">
        <f t="shared" si="19"/>
        <v>64569.57686962188</v>
      </c>
      <c r="U132" s="12">
        <f t="shared" si="28"/>
        <v>0.1278440627015025</v>
      </c>
      <c r="V132" s="30">
        <f t="shared" si="25"/>
        <v>424425.21008403361</v>
      </c>
      <c r="W132" s="30">
        <f t="shared" si="26"/>
        <v>80640.789915966379</v>
      </c>
      <c r="X132" s="13">
        <f t="shared" si="29"/>
        <v>505066</v>
      </c>
      <c r="Y132" s="14" t="s">
        <v>297</v>
      </c>
    </row>
    <row r="133" spans="3:25" ht="49.5" customHeight="1">
      <c r="C133" s="66">
        <f t="shared" si="24"/>
        <v>126</v>
      </c>
      <c r="D133" s="67" t="s">
        <v>169</v>
      </c>
      <c r="E133" s="39" t="s">
        <v>276</v>
      </c>
      <c r="F133" s="68">
        <v>1</v>
      </c>
      <c r="G133" s="7"/>
      <c r="H133" s="7"/>
      <c r="I133" s="7"/>
      <c r="J133" s="7"/>
      <c r="K133" s="8">
        <v>238000</v>
      </c>
      <c r="L133" s="8">
        <f t="shared" si="21"/>
        <v>250138</v>
      </c>
      <c r="M133" s="9">
        <v>232000</v>
      </c>
      <c r="N133" s="9">
        <f t="shared" si="22"/>
        <v>243832</v>
      </c>
      <c r="O133" s="10">
        <v>304193.75</v>
      </c>
      <c r="P133" s="10">
        <v>363693.75</v>
      </c>
      <c r="Q133" s="55">
        <v>363693.75</v>
      </c>
      <c r="R133" s="47">
        <f t="shared" si="17"/>
        <v>304193.75</v>
      </c>
      <c r="S133" s="47">
        <f t="shared" si="18"/>
        <v>305110.25</v>
      </c>
      <c r="T133" s="47">
        <f t="shared" si="19"/>
        <v>58399.19757555535</v>
      </c>
      <c r="U133" s="12">
        <f t="shared" si="28"/>
        <v>0.19140359124465781</v>
      </c>
      <c r="V133" s="30">
        <f t="shared" si="25"/>
        <v>255625.21008403364</v>
      </c>
      <c r="W133" s="30">
        <f t="shared" si="26"/>
        <v>48568.789915966394</v>
      </c>
      <c r="X133" s="13">
        <f t="shared" si="29"/>
        <v>304194</v>
      </c>
      <c r="Y133" s="14" t="s">
        <v>302</v>
      </c>
    </row>
    <row r="134" spans="3:25" ht="49.5" customHeight="1">
      <c r="C134" s="66">
        <f t="shared" si="24"/>
        <v>127</v>
      </c>
      <c r="D134" s="67" t="s">
        <v>170</v>
      </c>
      <c r="E134" s="39" t="s">
        <v>276</v>
      </c>
      <c r="F134" s="68">
        <v>1</v>
      </c>
      <c r="G134" s="7"/>
      <c r="H134" s="7"/>
      <c r="I134" s="7"/>
      <c r="J134" s="7"/>
      <c r="K134" s="8">
        <v>321300</v>
      </c>
      <c r="L134" s="8">
        <f t="shared" si="21"/>
        <v>337686.3</v>
      </c>
      <c r="M134" s="9">
        <v>317000</v>
      </c>
      <c r="N134" s="9">
        <f t="shared" si="22"/>
        <v>333167</v>
      </c>
      <c r="O134" s="10">
        <v>413078.75</v>
      </c>
      <c r="P134" s="10">
        <v>436878.75</v>
      </c>
      <c r="Q134" s="55">
        <v>436878.75</v>
      </c>
      <c r="R134" s="47">
        <f t="shared" si="17"/>
        <v>413078.75</v>
      </c>
      <c r="S134" s="47">
        <f t="shared" si="18"/>
        <v>391537.91000000003</v>
      </c>
      <c r="T134" s="47">
        <f t="shared" si="19"/>
        <v>52160.210806554613</v>
      </c>
      <c r="U134" s="12">
        <f t="shared" si="28"/>
        <v>0.13321880071984502</v>
      </c>
      <c r="V134" s="30">
        <f t="shared" si="25"/>
        <v>329023.5294117647</v>
      </c>
      <c r="W134" s="30">
        <f t="shared" si="26"/>
        <v>62514.470588235294</v>
      </c>
      <c r="X134" s="13">
        <f t="shared" si="29"/>
        <v>391538</v>
      </c>
      <c r="Y134" s="14" t="s">
        <v>297</v>
      </c>
    </row>
    <row r="135" spans="3:25" ht="49.5" customHeight="1">
      <c r="C135" s="66">
        <f t="shared" si="24"/>
        <v>128</v>
      </c>
      <c r="D135" s="67" t="s">
        <v>380</v>
      </c>
      <c r="E135" s="39" t="s">
        <v>276</v>
      </c>
      <c r="F135" s="68">
        <v>1</v>
      </c>
      <c r="G135" s="7"/>
      <c r="H135" s="7"/>
      <c r="I135" s="7"/>
      <c r="J135" s="7"/>
      <c r="K135" s="8"/>
      <c r="L135" s="8"/>
      <c r="M135" s="9"/>
      <c r="N135" s="9"/>
      <c r="O135" s="10">
        <v>1428000</v>
      </c>
      <c r="P135" s="10">
        <v>1475600</v>
      </c>
      <c r="Q135" s="55">
        <v>1475600</v>
      </c>
      <c r="R135" s="47">
        <f t="shared" si="17"/>
        <v>1475600</v>
      </c>
      <c r="S135" s="47">
        <f t="shared" si="18"/>
        <v>1459733.3333333333</v>
      </c>
      <c r="T135" s="47">
        <f t="shared" si="19"/>
        <v>27481.872813426187</v>
      </c>
      <c r="U135" s="12">
        <f t="shared" si="28"/>
        <v>1.8826639212705189E-2</v>
      </c>
      <c r="V135" s="30">
        <f t="shared" si="25"/>
        <v>1226667.2268907563</v>
      </c>
      <c r="W135" s="30">
        <f t="shared" si="26"/>
        <v>233066.77310924369</v>
      </c>
      <c r="X135" s="13">
        <f t="shared" ref="X135:X178" si="30">ROUNDUP(IF(U135&lt;15%,S135,R135),0)</f>
        <v>1459734</v>
      </c>
      <c r="Y135" s="14" t="s">
        <v>297</v>
      </c>
    </row>
    <row r="136" spans="3:25" ht="49.5" customHeight="1">
      <c r="C136" s="66">
        <f t="shared" si="24"/>
        <v>129</v>
      </c>
      <c r="D136" s="67" t="s">
        <v>381</v>
      </c>
      <c r="E136" s="39" t="s">
        <v>276</v>
      </c>
      <c r="F136" s="68">
        <v>1</v>
      </c>
      <c r="G136" s="7"/>
      <c r="H136" s="7"/>
      <c r="I136" s="7"/>
      <c r="J136" s="7"/>
      <c r="K136" s="8"/>
      <c r="L136" s="8"/>
      <c r="M136" s="9"/>
      <c r="N136" s="9"/>
      <c r="O136" s="10">
        <v>1259020</v>
      </c>
      <c r="P136" s="10">
        <v>1318520</v>
      </c>
      <c r="Q136" s="55">
        <v>1318520</v>
      </c>
      <c r="R136" s="47">
        <f t="shared" ref="R136:R199" si="31">MEDIAN(H136,J136,L136,N136,O136,P136,Q136)</f>
        <v>1318520</v>
      </c>
      <c r="S136" s="47">
        <f t="shared" ref="S136:S199" si="32">AVERAGE(H136,J136,L136,N136,O136,P136,Q136)</f>
        <v>1298686.6666666667</v>
      </c>
      <c r="T136" s="47">
        <f t="shared" ref="T136:T199" si="33">STDEV(H136,J136,L136,N136,O136,P136,Q136)</f>
        <v>34352.341016782731</v>
      </c>
      <c r="U136" s="12">
        <f t="shared" si="28"/>
        <v>2.645160060428951E-2</v>
      </c>
      <c r="V136" s="30">
        <f t="shared" si="25"/>
        <v>1091333.6134453781</v>
      </c>
      <c r="W136" s="30">
        <f t="shared" si="26"/>
        <v>207353.38655462186</v>
      </c>
      <c r="X136" s="13">
        <f t="shared" si="30"/>
        <v>1298687</v>
      </c>
      <c r="Y136" s="14" t="s">
        <v>297</v>
      </c>
    </row>
    <row r="137" spans="3:25" ht="49.5" customHeight="1">
      <c r="C137" s="66">
        <f t="shared" si="24"/>
        <v>130</v>
      </c>
      <c r="D137" s="67" t="s">
        <v>382</v>
      </c>
      <c r="E137" s="39" t="s">
        <v>276</v>
      </c>
      <c r="F137" s="68">
        <v>1</v>
      </c>
      <c r="G137" s="7"/>
      <c r="H137" s="7"/>
      <c r="I137" s="7"/>
      <c r="J137" s="7"/>
      <c r="K137" s="8"/>
      <c r="L137" s="8"/>
      <c r="M137" s="9"/>
      <c r="N137" s="9"/>
      <c r="O137" s="10">
        <v>226100</v>
      </c>
      <c r="P137" s="10">
        <v>273700</v>
      </c>
      <c r="Q137" s="55">
        <v>273700</v>
      </c>
      <c r="R137" s="47">
        <f t="shared" si="31"/>
        <v>273700</v>
      </c>
      <c r="S137" s="47">
        <f t="shared" si="32"/>
        <v>257833.33333333334</v>
      </c>
      <c r="T137" s="47">
        <f t="shared" si="33"/>
        <v>27481.872813426184</v>
      </c>
      <c r="U137" s="12">
        <f t="shared" si="28"/>
        <v>0.10658774200423859</v>
      </c>
      <c r="V137" s="30">
        <f t="shared" si="25"/>
        <v>216667.22689075631</v>
      </c>
      <c r="W137" s="30">
        <f t="shared" si="26"/>
        <v>41166.773109243702</v>
      </c>
      <c r="X137" s="13">
        <f t="shared" si="30"/>
        <v>257834</v>
      </c>
      <c r="Y137" s="14" t="s">
        <v>297</v>
      </c>
    </row>
    <row r="138" spans="3:25" ht="49.5" customHeight="1">
      <c r="C138" s="66">
        <f t="shared" si="24"/>
        <v>131</v>
      </c>
      <c r="D138" s="67" t="s">
        <v>383</v>
      </c>
      <c r="E138" s="39" t="s">
        <v>276</v>
      </c>
      <c r="F138" s="68">
        <v>1</v>
      </c>
      <c r="G138" s="7"/>
      <c r="H138" s="7"/>
      <c r="I138" s="7"/>
      <c r="J138" s="7"/>
      <c r="K138" s="8"/>
      <c r="L138" s="8"/>
      <c r="M138" s="9"/>
      <c r="N138" s="9"/>
      <c r="O138" s="10">
        <v>547400</v>
      </c>
      <c r="P138" s="10">
        <v>571200</v>
      </c>
      <c r="Q138" s="55">
        <v>571200</v>
      </c>
      <c r="R138" s="47">
        <f t="shared" si="31"/>
        <v>571200</v>
      </c>
      <c r="S138" s="47">
        <f t="shared" si="32"/>
        <v>563266.66666666663</v>
      </c>
      <c r="T138" s="47">
        <f t="shared" si="33"/>
        <v>13740.936406713094</v>
      </c>
      <c r="U138" s="12">
        <f t="shared" si="28"/>
        <v>2.4395081796744753E-2</v>
      </c>
      <c r="V138" s="30">
        <f t="shared" si="25"/>
        <v>473333.6134453782</v>
      </c>
      <c r="W138" s="30">
        <f t="shared" si="26"/>
        <v>89933.386554621859</v>
      </c>
      <c r="X138" s="13">
        <f t="shared" si="30"/>
        <v>563267</v>
      </c>
      <c r="Y138" s="14" t="s">
        <v>297</v>
      </c>
    </row>
    <row r="139" spans="3:25" ht="49.5" customHeight="1">
      <c r="C139" s="66">
        <f t="shared" si="24"/>
        <v>132</v>
      </c>
      <c r="D139" s="67" t="s">
        <v>384</v>
      </c>
      <c r="E139" s="39" t="s">
        <v>276</v>
      </c>
      <c r="F139" s="68">
        <v>1</v>
      </c>
      <c r="G139" s="7"/>
      <c r="H139" s="7"/>
      <c r="I139" s="7"/>
      <c r="J139" s="7"/>
      <c r="K139" s="8"/>
      <c r="L139" s="8"/>
      <c r="M139" s="9"/>
      <c r="N139" s="9"/>
      <c r="O139" s="10">
        <v>714000</v>
      </c>
      <c r="P139" s="10">
        <v>737800</v>
      </c>
      <c r="Q139" s="55">
        <v>737800</v>
      </c>
      <c r="R139" s="47">
        <f t="shared" si="31"/>
        <v>737800</v>
      </c>
      <c r="S139" s="47">
        <f t="shared" si="32"/>
        <v>729866.66666666663</v>
      </c>
      <c r="T139" s="47">
        <f t="shared" si="33"/>
        <v>13740.936406713094</v>
      </c>
      <c r="U139" s="12">
        <f t="shared" si="28"/>
        <v>1.8826639212705189E-2</v>
      </c>
      <c r="V139" s="30">
        <f t="shared" si="25"/>
        <v>613333.61344537814</v>
      </c>
      <c r="W139" s="30">
        <f t="shared" si="26"/>
        <v>116533.38655462184</v>
      </c>
      <c r="X139" s="13">
        <f t="shared" si="30"/>
        <v>729867</v>
      </c>
      <c r="Y139" s="14" t="s">
        <v>297</v>
      </c>
    </row>
    <row r="140" spans="3:25" ht="49.5" customHeight="1">
      <c r="C140" s="66">
        <f t="shared" si="24"/>
        <v>133</v>
      </c>
      <c r="D140" s="67" t="s">
        <v>385</v>
      </c>
      <c r="E140" s="39" t="s">
        <v>276</v>
      </c>
      <c r="F140" s="68">
        <v>1</v>
      </c>
      <c r="G140" s="7"/>
      <c r="H140" s="7"/>
      <c r="I140" s="7"/>
      <c r="J140" s="7"/>
      <c r="K140" s="8"/>
      <c r="L140" s="8"/>
      <c r="M140" s="9"/>
      <c r="N140" s="9"/>
      <c r="O140" s="10">
        <v>490280</v>
      </c>
      <c r="P140" s="10">
        <v>514080</v>
      </c>
      <c r="Q140" s="55">
        <v>514080</v>
      </c>
      <c r="R140" s="47">
        <f t="shared" si="31"/>
        <v>514080</v>
      </c>
      <c r="S140" s="47">
        <f t="shared" si="32"/>
        <v>506146.66666666669</v>
      </c>
      <c r="T140" s="47">
        <f t="shared" si="33"/>
        <v>13740.936406713094</v>
      </c>
      <c r="U140" s="12">
        <f t="shared" si="28"/>
        <v>2.7148131780076447E-2</v>
      </c>
      <c r="V140" s="30">
        <f t="shared" si="25"/>
        <v>425333.61344537814</v>
      </c>
      <c r="W140" s="30">
        <f t="shared" si="26"/>
        <v>80813.386554621844</v>
      </c>
      <c r="X140" s="13">
        <f t="shared" si="30"/>
        <v>506147</v>
      </c>
      <c r="Y140" s="14" t="s">
        <v>297</v>
      </c>
    </row>
    <row r="141" spans="3:25" ht="49.5" customHeight="1">
      <c r="C141" s="66">
        <f t="shared" si="24"/>
        <v>134</v>
      </c>
      <c r="D141" s="67" t="s">
        <v>386</v>
      </c>
      <c r="E141" s="39" t="s">
        <v>276</v>
      </c>
      <c r="F141" s="68">
        <v>1</v>
      </c>
      <c r="G141" s="7"/>
      <c r="H141" s="7"/>
      <c r="I141" s="7"/>
      <c r="J141" s="7"/>
      <c r="K141" s="8"/>
      <c r="L141" s="8"/>
      <c r="M141" s="9"/>
      <c r="N141" s="9"/>
      <c r="O141" s="10">
        <v>835380</v>
      </c>
      <c r="P141" s="10">
        <v>871080</v>
      </c>
      <c r="Q141" s="55">
        <v>871080</v>
      </c>
      <c r="R141" s="47">
        <f t="shared" si="31"/>
        <v>871080</v>
      </c>
      <c r="S141" s="47">
        <f t="shared" si="32"/>
        <v>859180</v>
      </c>
      <c r="T141" s="47">
        <f t="shared" si="33"/>
        <v>20611.40461006964</v>
      </c>
      <c r="U141" s="12">
        <f t="shared" si="28"/>
        <v>2.3989623373530156E-2</v>
      </c>
      <c r="V141" s="30">
        <f t="shared" si="25"/>
        <v>722000</v>
      </c>
      <c r="W141" s="30">
        <f t="shared" si="26"/>
        <v>137180</v>
      </c>
      <c r="X141" s="13">
        <f t="shared" si="30"/>
        <v>859180</v>
      </c>
      <c r="Y141" s="14" t="s">
        <v>297</v>
      </c>
    </row>
    <row r="142" spans="3:25" ht="49.5" customHeight="1">
      <c r="C142" s="66">
        <f t="shared" si="24"/>
        <v>135</v>
      </c>
      <c r="D142" s="67" t="s">
        <v>387</v>
      </c>
      <c r="E142" s="39" t="s">
        <v>276</v>
      </c>
      <c r="F142" s="68">
        <v>1</v>
      </c>
      <c r="G142" s="7"/>
      <c r="H142" s="7"/>
      <c r="I142" s="7"/>
      <c r="J142" s="7"/>
      <c r="K142" s="8"/>
      <c r="L142" s="8"/>
      <c r="M142" s="9"/>
      <c r="N142" s="9"/>
      <c r="O142" s="10">
        <v>812770</v>
      </c>
      <c r="P142" s="10">
        <v>836570</v>
      </c>
      <c r="Q142" s="55">
        <v>836570</v>
      </c>
      <c r="R142" s="47">
        <f t="shared" si="31"/>
        <v>836570</v>
      </c>
      <c r="S142" s="47">
        <f t="shared" si="32"/>
        <v>828636.66666666663</v>
      </c>
      <c r="T142" s="47">
        <f t="shared" si="33"/>
        <v>13740.936406713094</v>
      </c>
      <c r="U142" s="12">
        <f t="shared" si="28"/>
        <v>1.6582583126556989E-2</v>
      </c>
      <c r="V142" s="30">
        <f t="shared" si="25"/>
        <v>696333.61344537814</v>
      </c>
      <c r="W142" s="30">
        <f t="shared" si="26"/>
        <v>132303.38655462186</v>
      </c>
      <c r="X142" s="13">
        <f t="shared" si="30"/>
        <v>828637</v>
      </c>
      <c r="Y142" s="14" t="s">
        <v>297</v>
      </c>
    </row>
    <row r="143" spans="3:25" ht="49.5" customHeight="1">
      <c r="C143" s="66">
        <f t="shared" si="24"/>
        <v>136</v>
      </c>
      <c r="D143" s="67" t="s">
        <v>388</v>
      </c>
      <c r="E143" s="39" t="s">
        <v>276</v>
      </c>
      <c r="F143" s="68">
        <v>1</v>
      </c>
      <c r="G143" s="7"/>
      <c r="H143" s="7"/>
      <c r="I143" s="7"/>
      <c r="J143" s="7"/>
      <c r="K143" s="8"/>
      <c r="L143" s="8"/>
      <c r="M143" s="9"/>
      <c r="N143" s="9"/>
      <c r="O143" s="10">
        <v>1428000</v>
      </c>
      <c r="P143" s="10">
        <v>1463700</v>
      </c>
      <c r="Q143" s="55">
        <v>1463700</v>
      </c>
      <c r="R143" s="47">
        <f t="shared" si="31"/>
        <v>1463700</v>
      </c>
      <c r="S143" s="47">
        <f t="shared" si="32"/>
        <v>1451800</v>
      </c>
      <c r="T143" s="47">
        <f t="shared" si="33"/>
        <v>20611.40461006964</v>
      </c>
      <c r="U143" s="12">
        <f t="shared" si="28"/>
        <v>1.4197137766958011E-2</v>
      </c>
      <c r="V143" s="30">
        <f t="shared" si="25"/>
        <v>1220000</v>
      </c>
      <c r="W143" s="30">
        <f t="shared" si="26"/>
        <v>231800</v>
      </c>
      <c r="X143" s="13">
        <f t="shared" si="30"/>
        <v>1451800</v>
      </c>
      <c r="Y143" s="14" t="s">
        <v>297</v>
      </c>
    </row>
    <row r="144" spans="3:25" ht="49.5" customHeight="1">
      <c r="C144" s="66">
        <f t="shared" si="24"/>
        <v>137</v>
      </c>
      <c r="D144" s="67" t="s">
        <v>389</v>
      </c>
      <c r="E144" s="39" t="s">
        <v>276</v>
      </c>
      <c r="F144" s="68">
        <v>1</v>
      </c>
      <c r="G144" s="7"/>
      <c r="H144" s="7"/>
      <c r="I144" s="7"/>
      <c r="J144" s="7"/>
      <c r="K144" s="8"/>
      <c r="L144" s="8"/>
      <c r="M144" s="9"/>
      <c r="N144" s="9"/>
      <c r="O144" s="10">
        <v>416500</v>
      </c>
      <c r="P144" s="10">
        <v>464100</v>
      </c>
      <c r="Q144" s="55">
        <v>464100</v>
      </c>
      <c r="R144" s="47">
        <f t="shared" si="31"/>
        <v>464100</v>
      </c>
      <c r="S144" s="47">
        <f t="shared" si="32"/>
        <v>448233.33333333331</v>
      </c>
      <c r="T144" s="47">
        <f t="shared" si="33"/>
        <v>27481.872813426184</v>
      </c>
      <c r="U144" s="12">
        <f t="shared" si="28"/>
        <v>6.1311533011287687E-2</v>
      </c>
      <c r="V144" s="30">
        <f t="shared" si="25"/>
        <v>376667.22689075634</v>
      </c>
      <c r="W144" s="30">
        <f t="shared" si="26"/>
        <v>71566.773109243702</v>
      </c>
      <c r="X144" s="13">
        <f t="shared" si="30"/>
        <v>448234</v>
      </c>
      <c r="Y144" s="14" t="s">
        <v>297</v>
      </c>
    </row>
    <row r="145" spans="3:25" ht="49.5" customHeight="1">
      <c r="C145" s="66">
        <f t="shared" si="24"/>
        <v>138</v>
      </c>
      <c r="D145" s="67" t="s">
        <v>390</v>
      </c>
      <c r="E145" s="39" t="s">
        <v>276</v>
      </c>
      <c r="F145" s="68">
        <v>1</v>
      </c>
      <c r="G145" s="7"/>
      <c r="H145" s="7"/>
      <c r="I145" s="7"/>
      <c r="J145" s="7"/>
      <c r="K145" s="8"/>
      <c r="L145" s="8"/>
      <c r="M145" s="9"/>
      <c r="N145" s="9"/>
      <c r="O145" s="10">
        <v>1492260</v>
      </c>
      <c r="P145" s="10">
        <v>1539860</v>
      </c>
      <c r="Q145" s="55">
        <v>1539860</v>
      </c>
      <c r="R145" s="47">
        <f t="shared" si="31"/>
        <v>1539860</v>
      </c>
      <c r="S145" s="47">
        <f t="shared" si="32"/>
        <v>1523993.3333333333</v>
      </c>
      <c r="T145" s="47">
        <f t="shared" si="33"/>
        <v>27481.872813426187</v>
      </c>
      <c r="U145" s="12">
        <f t="shared" si="28"/>
        <v>1.8032803826849322E-2</v>
      </c>
      <c r="V145" s="30">
        <f t="shared" si="25"/>
        <v>1280667.2268907563</v>
      </c>
      <c r="W145" s="30">
        <f t="shared" si="26"/>
        <v>243326.77310924369</v>
      </c>
      <c r="X145" s="13">
        <f t="shared" si="30"/>
        <v>1523994</v>
      </c>
      <c r="Y145" s="14" t="s">
        <v>297</v>
      </c>
    </row>
    <row r="146" spans="3:25" ht="49.5" customHeight="1">
      <c r="C146" s="66">
        <f t="shared" si="24"/>
        <v>139</v>
      </c>
      <c r="D146" s="67" t="s">
        <v>391</v>
      </c>
      <c r="E146" s="39" t="s">
        <v>276</v>
      </c>
      <c r="F146" s="68">
        <v>1</v>
      </c>
      <c r="G146" s="7"/>
      <c r="H146" s="7"/>
      <c r="I146" s="7"/>
      <c r="J146" s="7"/>
      <c r="K146" s="8"/>
      <c r="L146" s="8"/>
      <c r="M146" s="9"/>
      <c r="N146" s="9"/>
      <c r="O146" s="10">
        <v>714000</v>
      </c>
      <c r="P146" s="10">
        <v>773500</v>
      </c>
      <c r="Q146" s="55">
        <v>773500</v>
      </c>
      <c r="R146" s="47">
        <f t="shared" si="31"/>
        <v>773500</v>
      </c>
      <c r="S146" s="47">
        <f t="shared" si="32"/>
        <v>753666.66666666663</v>
      </c>
      <c r="T146" s="47">
        <f t="shared" si="33"/>
        <v>34352.341016782731</v>
      </c>
      <c r="U146" s="12">
        <f t="shared" si="28"/>
        <v>4.5580284409707295E-2</v>
      </c>
      <c r="V146" s="30">
        <f t="shared" si="25"/>
        <v>633333.61344537814</v>
      </c>
      <c r="W146" s="30">
        <f t="shared" si="26"/>
        <v>120333.38655462184</v>
      </c>
      <c r="X146" s="13">
        <f t="shared" si="30"/>
        <v>753667</v>
      </c>
      <c r="Y146" s="14" t="s">
        <v>297</v>
      </c>
    </row>
    <row r="147" spans="3:25" ht="49.5" customHeight="1">
      <c r="C147" s="66">
        <f t="shared" si="24"/>
        <v>140</v>
      </c>
      <c r="D147" s="67" t="s">
        <v>392</v>
      </c>
      <c r="E147" s="39" t="s">
        <v>276</v>
      </c>
      <c r="F147" s="68">
        <v>1</v>
      </c>
      <c r="G147" s="7"/>
      <c r="H147" s="7"/>
      <c r="I147" s="7"/>
      <c r="J147" s="7"/>
      <c r="K147" s="8"/>
      <c r="L147" s="8"/>
      <c r="M147" s="9"/>
      <c r="N147" s="9"/>
      <c r="O147" s="10">
        <v>2261000</v>
      </c>
      <c r="P147" s="10">
        <v>2308600</v>
      </c>
      <c r="Q147" s="55">
        <v>2308600</v>
      </c>
      <c r="R147" s="47">
        <f t="shared" si="31"/>
        <v>2308600</v>
      </c>
      <c r="S147" s="47">
        <f t="shared" si="32"/>
        <v>2292733.3333333335</v>
      </c>
      <c r="T147" s="47">
        <f t="shared" si="33"/>
        <v>27481.872813426187</v>
      </c>
      <c r="U147" s="12">
        <f t="shared" si="28"/>
        <v>1.1986510779023372E-2</v>
      </c>
      <c r="V147" s="30">
        <f t="shared" si="25"/>
        <v>1926667.2268907563</v>
      </c>
      <c r="W147" s="30">
        <f t="shared" si="26"/>
        <v>366066.77310924372</v>
      </c>
      <c r="X147" s="13">
        <f t="shared" si="30"/>
        <v>2292734</v>
      </c>
      <c r="Y147" s="14" t="s">
        <v>297</v>
      </c>
    </row>
    <row r="148" spans="3:25" ht="49.5" customHeight="1">
      <c r="C148" s="66">
        <f t="shared" si="24"/>
        <v>141</v>
      </c>
      <c r="D148" s="67" t="s">
        <v>393</v>
      </c>
      <c r="E148" s="39" t="s">
        <v>276</v>
      </c>
      <c r="F148" s="68">
        <v>1</v>
      </c>
      <c r="G148" s="7"/>
      <c r="H148" s="7"/>
      <c r="I148" s="7"/>
      <c r="J148" s="7"/>
      <c r="K148" s="8"/>
      <c r="L148" s="8"/>
      <c r="M148" s="9"/>
      <c r="N148" s="9"/>
      <c r="O148" s="10">
        <v>1043630</v>
      </c>
      <c r="P148" s="10">
        <v>1079330</v>
      </c>
      <c r="Q148" s="55">
        <v>1079330</v>
      </c>
      <c r="R148" s="47">
        <f t="shared" si="31"/>
        <v>1079330</v>
      </c>
      <c r="S148" s="47">
        <f t="shared" si="32"/>
        <v>1067430</v>
      </c>
      <c r="T148" s="47">
        <f t="shared" si="33"/>
        <v>20611.40461006964</v>
      </c>
      <c r="U148" s="12">
        <f t="shared" si="28"/>
        <v>1.9309373551492499E-2</v>
      </c>
      <c r="V148" s="30">
        <f t="shared" si="25"/>
        <v>897000</v>
      </c>
      <c r="W148" s="30">
        <f t="shared" si="26"/>
        <v>170430</v>
      </c>
      <c r="X148" s="13">
        <f t="shared" si="30"/>
        <v>1067430</v>
      </c>
      <c r="Y148" s="14" t="s">
        <v>297</v>
      </c>
    </row>
    <row r="149" spans="3:25" ht="49.5" customHeight="1">
      <c r="C149" s="66">
        <f t="shared" si="24"/>
        <v>142</v>
      </c>
      <c r="D149" s="67" t="s">
        <v>394</v>
      </c>
      <c r="E149" s="39" t="s">
        <v>276</v>
      </c>
      <c r="F149" s="68">
        <v>1</v>
      </c>
      <c r="G149" s="7"/>
      <c r="H149" s="7"/>
      <c r="I149" s="7"/>
      <c r="J149" s="7"/>
      <c r="K149" s="8"/>
      <c r="L149" s="8"/>
      <c r="M149" s="9"/>
      <c r="N149" s="9"/>
      <c r="O149" s="10">
        <v>490280</v>
      </c>
      <c r="P149" s="10">
        <v>537880</v>
      </c>
      <c r="Q149" s="55">
        <v>537880</v>
      </c>
      <c r="R149" s="47">
        <f t="shared" si="31"/>
        <v>537880</v>
      </c>
      <c r="S149" s="47">
        <f t="shared" si="32"/>
        <v>522013.33333333331</v>
      </c>
      <c r="T149" s="47">
        <f t="shared" si="33"/>
        <v>27481.872813426184</v>
      </c>
      <c r="U149" s="12">
        <f t="shared" si="28"/>
        <v>5.2645921202701437E-2</v>
      </c>
      <c r="V149" s="30">
        <f t="shared" si="25"/>
        <v>438667.22689075634</v>
      </c>
      <c r="W149" s="30">
        <f t="shared" si="26"/>
        <v>83346.773109243702</v>
      </c>
      <c r="X149" s="13">
        <f t="shared" si="30"/>
        <v>522014</v>
      </c>
      <c r="Y149" s="14" t="s">
        <v>297</v>
      </c>
    </row>
    <row r="150" spans="3:25" ht="49.5" customHeight="1">
      <c r="C150" s="66">
        <f t="shared" si="24"/>
        <v>143</v>
      </c>
      <c r="D150" s="67" t="s">
        <v>395</v>
      </c>
      <c r="E150" s="39" t="s">
        <v>276</v>
      </c>
      <c r="F150" s="68">
        <v>1</v>
      </c>
      <c r="G150" s="7"/>
      <c r="H150" s="7"/>
      <c r="I150" s="7"/>
      <c r="J150" s="7"/>
      <c r="K150" s="8"/>
      <c r="L150" s="8"/>
      <c r="M150" s="9"/>
      <c r="N150" s="9"/>
      <c r="O150" s="10">
        <v>3070200</v>
      </c>
      <c r="P150" s="10">
        <v>3094000</v>
      </c>
      <c r="Q150" s="55">
        <v>3094000</v>
      </c>
      <c r="R150" s="47">
        <f t="shared" si="31"/>
        <v>3094000</v>
      </c>
      <c r="S150" s="47">
        <f t="shared" si="32"/>
        <v>3086066.6666666665</v>
      </c>
      <c r="T150" s="47">
        <f t="shared" si="33"/>
        <v>13740.936406713094</v>
      </c>
      <c r="U150" s="12">
        <f t="shared" si="28"/>
        <v>4.4525727700999423E-3</v>
      </c>
      <c r="V150" s="30">
        <f t="shared" si="25"/>
        <v>2593333.6134453784</v>
      </c>
      <c r="W150" s="30">
        <f t="shared" si="26"/>
        <v>492733.38655462192</v>
      </c>
      <c r="X150" s="13">
        <f t="shared" si="30"/>
        <v>3086067</v>
      </c>
      <c r="Y150" s="14" t="s">
        <v>297</v>
      </c>
    </row>
    <row r="151" spans="3:25" ht="49.5" customHeight="1">
      <c r="C151" s="66">
        <f t="shared" si="24"/>
        <v>144</v>
      </c>
      <c r="D151" s="67" t="s">
        <v>396</v>
      </c>
      <c r="E151" s="39" t="s">
        <v>276</v>
      </c>
      <c r="F151" s="68">
        <v>1</v>
      </c>
      <c r="G151" s="7"/>
      <c r="H151" s="7"/>
      <c r="I151" s="7"/>
      <c r="J151" s="7"/>
      <c r="K151" s="8"/>
      <c r="L151" s="8"/>
      <c r="M151" s="9"/>
      <c r="N151" s="9"/>
      <c r="O151" s="10">
        <v>3070200</v>
      </c>
      <c r="P151" s="10">
        <v>3129700</v>
      </c>
      <c r="Q151" s="55">
        <v>3129700</v>
      </c>
      <c r="R151" s="47">
        <f t="shared" si="31"/>
        <v>3129700</v>
      </c>
      <c r="S151" s="47">
        <f t="shared" si="32"/>
        <v>3109866.6666666665</v>
      </c>
      <c r="T151" s="47">
        <f t="shared" si="33"/>
        <v>34352.341016782731</v>
      </c>
      <c r="U151" s="12">
        <f t="shared" si="28"/>
        <v>1.1046242395209677E-2</v>
      </c>
      <c r="V151" s="30">
        <f t="shared" si="25"/>
        <v>2613333.6134453784</v>
      </c>
      <c r="W151" s="30">
        <f t="shared" si="26"/>
        <v>496533.38655462192</v>
      </c>
      <c r="X151" s="13">
        <f t="shared" si="30"/>
        <v>3109867</v>
      </c>
      <c r="Y151" s="14" t="s">
        <v>297</v>
      </c>
    </row>
    <row r="152" spans="3:25" ht="49.5" customHeight="1">
      <c r="C152" s="66">
        <f t="shared" si="24"/>
        <v>145</v>
      </c>
      <c r="D152" s="67" t="s">
        <v>397</v>
      </c>
      <c r="E152" s="39" t="s">
        <v>276</v>
      </c>
      <c r="F152" s="68">
        <v>1</v>
      </c>
      <c r="G152" s="7"/>
      <c r="H152" s="7"/>
      <c r="I152" s="7"/>
      <c r="J152" s="7"/>
      <c r="K152" s="8"/>
      <c r="L152" s="8"/>
      <c r="M152" s="9"/>
      <c r="N152" s="9"/>
      <c r="O152" s="10">
        <v>3070200</v>
      </c>
      <c r="P152" s="10">
        <v>3117800</v>
      </c>
      <c r="Q152" s="55">
        <v>3117800</v>
      </c>
      <c r="R152" s="47">
        <f t="shared" si="31"/>
        <v>3117800</v>
      </c>
      <c r="S152" s="47">
        <f t="shared" si="32"/>
        <v>3101933.3333333335</v>
      </c>
      <c r="T152" s="47">
        <f t="shared" si="33"/>
        <v>27481.872813426187</v>
      </c>
      <c r="U152" s="12">
        <f t="shared" si="28"/>
        <v>8.859594923625971E-3</v>
      </c>
      <c r="V152" s="30">
        <f t="shared" si="25"/>
        <v>2606667.2268907563</v>
      </c>
      <c r="W152" s="30">
        <f t="shared" si="26"/>
        <v>495266.77310924372</v>
      </c>
      <c r="X152" s="13">
        <f t="shared" si="30"/>
        <v>3101934</v>
      </c>
      <c r="Y152" s="14" t="s">
        <v>297</v>
      </c>
    </row>
    <row r="153" spans="3:25" ht="49.5" customHeight="1">
      <c r="C153" s="66">
        <f t="shared" si="24"/>
        <v>146</v>
      </c>
      <c r="D153" s="71" t="s">
        <v>398</v>
      </c>
      <c r="E153" s="39" t="s">
        <v>276</v>
      </c>
      <c r="F153" s="68">
        <v>1</v>
      </c>
      <c r="G153" s="7"/>
      <c r="H153" s="7"/>
      <c r="I153" s="7"/>
      <c r="J153" s="7"/>
      <c r="K153" s="8"/>
      <c r="L153" s="8"/>
      <c r="M153" s="9"/>
      <c r="N153" s="9"/>
      <c r="O153" s="10">
        <v>6266540</v>
      </c>
      <c r="P153" s="10">
        <v>6314140</v>
      </c>
      <c r="Q153" s="55">
        <v>6314140</v>
      </c>
      <c r="R153" s="47">
        <f t="shared" si="31"/>
        <v>6314140</v>
      </c>
      <c r="S153" s="47">
        <f t="shared" si="32"/>
        <v>6298273.333333333</v>
      </c>
      <c r="T153" s="47">
        <f t="shared" si="33"/>
        <v>27481.872813426187</v>
      </c>
      <c r="U153" s="12">
        <f t="shared" si="28"/>
        <v>4.3633979281241398E-3</v>
      </c>
      <c r="V153" s="30">
        <f t="shared" si="25"/>
        <v>5292667.2268907567</v>
      </c>
      <c r="W153" s="30">
        <f t="shared" si="26"/>
        <v>1005606.7731092438</v>
      </c>
      <c r="X153" s="13">
        <f t="shared" si="30"/>
        <v>6298274</v>
      </c>
      <c r="Y153" s="14" t="s">
        <v>297</v>
      </c>
    </row>
    <row r="154" spans="3:25" ht="49.5" customHeight="1">
      <c r="C154" s="66">
        <f t="shared" si="24"/>
        <v>147</v>
      </c>
      <c r="D154" s="67" t="s">
        <v>399</v>
      </c>
      <c r="E154" s="39" t="s">
        <v>276</v>
      </c>
      <c r="F154" s="68">
        <v>1</v>
      </c>
      <c r="G154" s="7"/>
      <c r="H154" s="7"/>
      <c r="I154" s="7"/>
      <c r="J154" s="7"/>
      <c r="K154" s="8"/>
      <c r="L154" s="8"/>
      <c r="M154" s="9"/>
      <c r="N154" s="9"/>
      <c r="O154" s="10">
        <v>6266540</v>
      </c>
      <c r="P154" s="10">
        <v>6326040</v>
      </c>
      <c r="Q154" s="55">
        <v>6326040</v>
      </c>
      <c r="R154" s="47">
        <f t="shared" si="31"/>
        <v>6326040</v>
      </c>
      <c r="S154" s="47">
        <f t="shared" si="32"/>
        <v>6306206.666666667</v>
      </c>
      <c r="T154" s="47">
        <f t="shared" si="33"/>
        <v>34352.341016782731</v>
      </c>
      <c r="U154" s="12">
        <f t="shared" si="28"/>
        <v>5.4473858585006828E-3</v>
      </c>
      <c r="V154" s="30">
        <f t="shared" si="25"/>
        <v>5299333.6134453788</v>
      </c>
      <c r="W154" s="30">
        <f t="shared" si="26"/>
        <v>1006873.386554622</v>
      </c>
      <c r="X154" s="13">
        <f t="shared" si="30"/>
        <v>6306207</v>
      </c>
      <c r="Y154" s="14" t="s">
        <v>297</v>
      </c>
    </row>
    <row r="155" spans="3:25" ht="49.5" customHeight="1">
      <c r="C155" s="66">
        <f t="shared" si="24"/>
        <v>148</v>
      </c>
      <c r="D155" s="67" t="s">
        <v>400</v>
      </c>
      <c r="E155" s="39" t="s">
        <v>276</v>
      </c>
      <c r="F155" s="68">
        <v>1</v>
      </c>
      <c r="G155" s="7"/>
      <c r="H155" s="7"/>
      <c r="I155" s="7"/>
      <c r="J155" s="7"/>
      <c r="K155" s="8"/>
      <c r="L155" s="8"/>
      <c r="M155" s="9"/>
      <c r="N155" s="9"/>
      <c r="O155" s="10">
        <v>1259020</v>
      </c>
      <c r="P155" s="10">
        <v>1282820</v>
      </c>
      <c r="Q155" s="55">
        <v>1282820</v>
      </c>
      <c r="R155" s="47">
        <f t="shared" si="31"/>
        <v>1282820</v>
      </c>
      <c r="S155" s="47">
        <f t="shared" si="32"/>
        <v>1274886.6666666667</v>
      </c>
      <c r="T155" s="47">
        <f t="shared" si="33"/>
        <v>13740.936406713094</v>
      </c>
      <c r="U155" s="12">
        <f t="shared" si="28"/>
        <v>1.0778163083813798E-2</v>
      </c>
      <c r="V155" s="30">
        <f t="shared" si="25"/>
        <v>1071333.6134453781</v>
      </c>
      <c r="W155" s="30">
        <f t="shared" si="26"/>
        <v>203553.38655462186</v>
      </c>
      <c r="X155" s="13">
        <f t="shared" si="30"/>
        <v>1274887</v>
      </c>
      <c r="Y155" s="14" t="s">
        <v>297</v>
      </c>
    </row>
    <row r="156" spans="3:25" ht="49.5" customHeight="1">
      <c r="C156" s="66">
        <f t="shared" ref="C156:C178" si="34">+C155+1</f>
        <v>149</v>
      </c>
      <c r="D156" s="71" t="s">
        <v>401</v>
      </c>
      <c r="E156" s="39" t="s">
        <v>276</v>
      </c>
      <c r="F156" s="68">
        <v>1</v>
      </c>
      <c r="G156" s="7"/>
      <c r="H156" s="7"/>
      <c r="I156" s="7"/>
      <c r="J156" s="7"/>
      <c r="K156" s="8"/>
      <c r="L156" s="8"/>
      <c r="M156" s="9"/>
      <c r="N156" s="9"/>
      <c r="O156" s="10">
        <v>3070200</v>
      </c>
      <c r="P156" s="10">
        <v>3129700</v>
      </c>
      <c r="Q156" s="55">
        <v>3129700</v>
      </c>
      <c r="R156" s="47">
        <f t="shared" si="31"/>
        <v>3129700</v>
      </c>
      <c r="S156" s="47">
        <f t="shared" si="32"/>
        <v>3109866.6666666665</v>
      </c>
      <c r="T156" s="47">
        <f t="shared" si="33"/>
        <v>34352.341016782731</v>
      </c>
      <c r="U156" s="12">
        <f t="shared" si="28"/>
        <v>1.1046242395209677E-2</v>
      </c>
      <c r="V156" s="30">
        <f t="shared" si="25"/>
        <v>2613333.6134453784</v>
      </c>
      <c r="W156" s="30">
        <f t="shared" si="26"/>
        <v>496533.38655462192</v>
      </c>
      <c r="X156" s="13">
        <f t="shared" si="30"/>
        <v>3109867</v>
      </c>
      <c r="Y156" s="14" t="s">
        <v>297</v>
      </c>
    </row>
    <row r="157" spans="3:25" ht="49.5" customHeight="1">
      <c r="C157" s="66">
        <f t="shared" si="34"/>
        <v>150</v>
      </c>
      <c r="D157" s="67" t="s">
        <v>402</v>
      </c>
      <c r="E157" s="39" t="s">
        <v>276</v>
      </c>
      <c r="F157" s="68">
        <v>1</v>
      </c>
      <c r="G157" s="7"/>
      <c r="H157" s="7"/>
      <c r="I157" s="7"/>
      <c r="J157" s="7"/>
      <c r="K157" s="8"/>
      <c r="L157" s="8"/>
      <c r="M157" s="9"/>
      <c r="N157" s="9"/>
      <c r="O157" s="10">
        <v>3070200</v>
      </c>
      <c r="P157" s="10">
        <v>3117800</v>
      </c>
      <c r="Q157" s="55">
        <v>3117800</v>
      </c>
      <c r="R157" s="47">
        <f t="shared" si="31"/>
        <v>3117800</v>
      </c>
      <c r="S157" s="47">
        <f t="shared" si="32"/>
        <v>3101933.3333333335</v>
      </c>
      <c r="T157" s="47">
        <f t="shared" si="33"/>
        <v>27481.872813426187</v>
      </c>
      <c r="U157" s="12">
        <f t="shared" si="28"/>
        <v>8.859594923625971E-3</v>
      </c>
      <c r="V157" s="30">
        <f t="shared" ref="V157:V220" si="35">X157/1.19</f>
        <v>2606667.2268907563</v>
      </c>
      <c r="W157" s="30">
        <f t="shared" ref="W157:W220" si="36">+V157*19%</f>
        <v>495266.77310924372</v>
      </c>
      <c r="X157" s="13">
        <f t="shared" si="30"/>
        <v>3101934</v>
      </c>
      <c r="Y157" s="14" t="s">
        <v>297</v>
      </c>
    </row>
    <row r="158" spans="3:25" ht="49.5" customHeight="1">
      <c r="C158" s="66">
        <f t="shared" si="34"/>
        <v>151</v>
      </c>
      <c r="D158" s="67" t="s">
        <v>403</v>
      </c>
      <c r="E158" s="39" t="s">
        <v>276</v>
      </c>
      <c r="F158" s="68">
        <v>1</v>
      </c>
      <c r="G158" s="7"/>
      <c r="H158" s="7"/>
      <c r="I158" s="7"/>
      <c r="J158" s="7"/>
      <c r="K158" s="8"/>
      <c r="L158" s="8"/>
      <c r="M158" s="9"/>
      <c r="N158" s="9"/>
      <c r="O158" s="10">
        <v>1492260</v>
      </c>
      <c r="P158" s="10">
        <v>1539860</v>
      </c>
      <c r="Q158" s="55">
        <v>1539860</v>
      </c>
      <c r="R158" s="47">
        <f t="shared" si="31"/>
        <v>1539860</v>
      </c>
      <c r="S158" s="47">
        <f t="shared" si="32"/>
        <v>1523993.3333333333</v>
      </c>
      <c r="T158" s="47">
        <f t="shared" si="33"/>
        <v>27481.872813426187</v>
      </c>
      <c r="U158" s="12">
        <f t="shared" si="28"/>
        <v>1.8032803826849322E-2</v>
      </c>
      <c r="V158" s="30">
        <f t="shared" si="35"/>
        <v>1280667.2268907563</v>
      </c>
      <c r="W158" s="30">
        <f t="shared" si="36"/>
        <v>243326.77310924369</v>
      </c>
      <c r="X158" s="13">
        <f t="shared" si="30"/>
        <v>1523994</v>
      </c>
      <c r="Y158" s="14" t="s">
        <v>297</v>
      </c>
    </row>
    <row r="159" spans="3:25" ht="49.5" customHeight="1">
      <c r="C159" s="66">
        <f t="shared" si="34"/>
        <v>152</v>
      </c>
      <c r="D159" s="67" t="s">
        <v>404</v>
      </c>
      <c r="E159" s="39" t="s">
        <v>276</v>
      </c>
      <c r="F159" s="68">
        <v>1</v>
      </c>
      <c r="G159" s="7"/>
      <c r="H159" s="7"/>
      <c r="I159" s="7"/>
      <c r="J159" s="7"/>
      <c r="K159" s="8"/>
      <c r="L159" s="8"/>
      <c r="M159" s="9"/>
      <c r="N159" s="9"/>
      <c r="O159" s="10">
        <v>1492260</v>
      </c>
      <c r="P159" s="10">
        <v>1527960</v>
      </c>
      <c r="Q159" s="55">
        <v>1527960</v>
      </c>
      <c r="R159" s="47">
        <f t="shared" si="31"/>
        <v>1527960</v>
      </c>
      <c r="S159" s="47">
        <f t="shared" si="32"/>
        <v>1516060</v>
      </c>
      <c r="T159" s="47">
        <f t="shared" si="33"/>
        <v>20611.40461006964</v>
      </c>
      <c r="U159" s="12">
        <f t="shared" si="28"/>
        <v>1.3595375255642679E-2</v>
      </c>
      <c r="V159" s="30">
        <f t="shared" si="35"/>
        <v>1274000</v>
      </c>
      <c r="W159" s="30">
        <f t="shared" si="36"/>
        <v>242060</v>
      </c>
      <c r="X159" s="13">
        <f t="shared" si="30"/>
        <v>1516060</v>
      </c>
      <c r="Y159" s="14" t="s">
        <v>297</v>
      </c>
    </row>
    <row r="160" spans="3:25" ht="49.5" customHeight="1">
      <c r="C160" s="66">
        <f t="shared" si="34"/>
        <v>153</v>
      </c>
      <c r="D160" s="72" t="s">
        <v>405</v>
      </c>
      <c r="E160" s="39" t="s">
        <v>276</v>
      </c>
      <c r="F160" s="68">
        <v>1</v>
      </c>
      <c r="G160" s="7"/>
      <c r="H160" s="7"/>
      <c r="I160" s="7"/>
      <c r="J160" s="7"/>
      <c r="K160" s="8"/>
      <c r="L160" s="8"/>
      <c r="M160" s="9"/>
      <c r="N160" s="9"/>
      <c r="O160" s="10">
        <v>1492260</v>
      </c>
      <c r="P160" s="10">
        <v>1551760</v>
      </c>
      <c r="Q160" s="55">
        <v>1551760</v>
      </c>
      <c r="R160" s="47">
        <f t="shared" si="31"/>
        <v>1551760</v>
      </c>
      <c r="S160" s="47">
        <f t="shared" si="32"/>
        <v>1531926.6666666667</v>
      </c>
      <c r="T160" s="47">
        <f t="shared" si="33"/>
        <v>34352.341016782731</v>
      </c>
      <c r="U160" s="12">
        <f t="shared" si="28"/>
        <v>2.2424272495713066E-2</v>
      </c>
      <c r="V160" s="30">
        <f t="shared" si="35"/>
        <v>1287333.6134453781</v>
      </c>
      <c r="W160" s="30">
        <f t="shared" si="36"/>
        <v>244593.38655462186</v>
      </c>
      <c r="X160" s="13">
        <f t="shared" si="30"/>
        <v>1531927</v>
      </c>
      <c r="Y160" s="14" t="s">
        <v>297</v>
      </c>
    </row>
    <row r="161" spans="3:25" ht="49.5" customHeight="1">
      <c r="C161" s="66">
        <f t="shared" si="34"/>
        <v>154</v>
      </c>
      <c r="D161" s="72" t="s">
        <v>406</v>
      </c>
      <c r="E161" s="39" t="s">
        <v>276</v>
      </c>
      <c r="F161" s="68">
        <v>1</v>
      </c>
      <c r="G161" s="7"/>
      <c r="H161" s="7"/>
      <c r="I161" s="7"/>
      <c r="J161" s="7"/>
      <c r="K161" s="8"/>
      <c r="L161" s="8"/>
      <c r="M161" s="9"/>
      <c r="N161" s="9"/>
      <c r="O161" s="10">
        <v>1492260</v>
      </c>
      <c r="P161" s="10">
        <v>1539860</v>
      </c>
      <c r="Q161" s="55">
        <v>1539860</v>
      </c>
      <c r="R161" s="47">
        <f t="shared" si="31"/>
        <v>1539860</v>
      </c>
      <c r="S161" s="47">
        <f t="shared" si="32"/>
        <v>1523993.3333333333</v>
      </c>
      <c r="T161" s="47">
        <f t="shared" si="33"/>
        <v>27481.872813426187</v>
      </c>
      <c r="U161" s="12">
        <f t="shared" si="28"/>
        <v>1.8032803826849322E-2</v>
      </c>
      <c r="V161" s="30">
        <f t="shared" si="35"/>
        <v>1280667.2268907563</v>
      </c>
      <c r="W161" s="30">
        <f t="shared" si="36"/>
        <v>243326.77310924369</v>
      </c>
      <c r="X161" s="13">
        <f t="shared" si="30"/>
        <v>1523994</v>
      </c>
      <c r="Y161" s="14" t="s">
        <v>297</v>
      </c>
    </row>
    <row r="162" spans="3:25" ht="49.5" customHeight="1">
      <c r="C162" s="66">
        <f t="shared" si="34"/>
        <v>155</v>
      </c>
      <c r="D162" s="73" t="s">
        <v>407</v>
      </c>
      <c r="E162" s="39" t="s">
        <v>276</v>
      </c>
      <c r="F162" s="68">
        <v>1</v>
      </c>
      <c r="G162" s="7"/>
      <c r="H162" s="7"/>
      <c r="I162" s="7"/>
      <c r="J162" s="7"/>
      <c r="K162" s="8"/>
      <c r="L162" s="8"/>
      <c r="M162" s="9"/>
      <c r="N162" s="9"/>
      <c r="O162" s="10">
        <v>1259020</v>
      </c>
      <c r="P162" s="10">
        <v>1318520</v>
      </c>
      <c r="Q162" s="55">
        <v>1318520</v>
      </c>
      <c r="R162" s="47">
        <f t="shared" si="31"/>
        <v>1318520</v>
      </c>
      <c r="S162" s="47">
        <f t="shared" si="32"/>
        <v>1298686.6666666667</v>
      </c>
      <c r="T162" s="47">
        <f t="shared" si="33"/>
        <v>34352.341016782731</v>
      </c>
      <c r="U162" s="12">
        <f t="shared" si="28"/>
        <v>2.645160060428951E-2</v>
      </c>
      <c r="V162" s="30">
        <f t="shared" si="35"/>
        <v>1091333.6134453781</v>
      </c>
      <c r="W162" s="30">
        <f t="shared" si="36"/>
        <v>207353.38655462186</v>
      </c>
      <c r="X162" s="13">
        <f t="shared" si="30"/>
        <v>1298687</v>
      </c>
      <c r="Y162" s="14" t="s">
        <v>297</v>
      </c>
    </row>
    <row r="163" spans="3:25" ht="49.5" customHeight="1">
      <c r="C163" s="66">
        <f t="shared" si="34"/>
        <v>156</v>
      </c>
      <c r="D163" s="73" t="s">
        <v>408</v>
      </c>
      <c r="E163" s="39" t="s">
        <v>276</v>
      </c>
      <c r="F163" s="68">
        <v>1</v>
      </c>
      <c r="G163" s="7"/>
      <c r="H163" s="7"/>
      <c r="I163" s="7"/>
      <c r="J163" s="7"/>
      <c r="K163" s="8"/>
      <c r="L163" s="8"/>
      <c r="M163" s="9"/>
      <c r="N163" s="9"/>
      <c r="O163" s="10">
        <v>1259020</v>
      </c>
      <c r="P163" s="10">
        <v>1282820</v>
      </c>
      <c r="Q163" s="55">
        <v>1282820</v>
      </c>
      <c r="R163" s="47">
        <f t="shared" si="31"/>
        <v>1282820</v>
      </c>
      <c r="S163" s="47">
        <f t="shared" si="32"/>
        <v>1274886.6666666667</v>
      </c>
      <c r="T163" s="47">
        <f t="shared" si="33"/>
        <v>13740.936406713094</v>
      </c>
      <c r="U163" s="12">
        <f t="shared" si="28"/>
        <v>1.0778163083813798E-2</v>
      </c>
      <c r="V163" s="30">
        <f t="shared" si="35"/>
        <v>1071333.6134453781</v>
      </c>
      <c r="W163" s="30">
        <f t="shared" si="36"/>
        <v>203553.38655462186</v>
      </c>
      <c r="X163" s="13">
        <f t="shared" si="30"/>
        <v>1274887</v>
      </c>
      <c r="Y163" s="14" t="s">
        <v>297</v>
      </c>
    </row>
    <row r="164" spans="3:25" ht="49.5" customHeight="1">
      <c r="C164" s="66">
        <f t="shared" si="34"/>
        <v>157</v>
      </c>
      <c r="D164" s="74" t="s">
        <v>409</v>
      </c>
      <c r="E164" s="39" t="s">
        <v>276</v>
      </c>
      <c r="F164" s="68">
        <v>1</v>
      </c>
      <c r="G164" s="7"/>
      <c r="H164" s="7"/>
      <c r="I164" s="7"/>
      <c r="J164" s="7"/>
      <c r="K164" s="8"/>
      <c r="L164" s="8"/>
      <c r="M164" s="9"/>
      <c r="N164" s="9"/>
      <c r="O164" s="10">
        <v>1259020</v>
      </c>
      <c r="P164" s="10">
        <v>1318520</v>
      </c>
      <c r="Q164" s="55">
        <v>1318520</v>
      </c>
      <c r="R164" s="47">
        <f t="shared" si="31"/>
        <v>1318520</v>
      </c>
      <c r="S164" s="47">
        <f t="shared" si="32"/>
        <v>1298686.6666666667</v>
      </c>
      <c r="T164" s="47">
        <f t="shared" si="33"/>
        <v>34352.341016782731</v>
      </c>
      <c r="U164" s="12">
        <f t="shared" si="28"/>
        <v>2.645160060428951E-2</v>
      </c>
      <c r="V164" s="30">
        <f t="shared" si="35"/>
        <v>1091333.6134453781</v>
      </c>
      <c r="W164" s="30">
        <f t="shared" si="36"/>
        <v>207353.38655462186</v>
      </c>
      <c r="X164" s="13">
        <f t="shared" si="30"/>
        <v>1298687</v>
      </c>
      <c r="Y164" s="14" t="s">
        <v>297</v>
      </c>
    </row>
    <row r="165" spans="3:25" ht="49.5" customHeight="1">
      <c r="C165" s="66">
        <f t="shared" si="34"/>
        <v>158</v>
      </c>
      <c r="D165" s="74" t="s">
        <v>410</v>
      </c>
      <c r="E165" s="39" t="s">
        <v>276</v>
      </c>
      <c r="F165" s="68">
        <v>1</v>
      </c>
      <c r="G165" s="7"/>
      <c r="H165" s="7"/>
      <c r="I165" s="7"/>
      <c r="J165" s="7"/>
      <c r="K165" s="8"/>
      <c r="L165" s="8"/>
      <c r="M165" s="9"/>
      <c r="N165" s="9"/>
      <c r="O165" s="10">
        <v>1259020</v>
      </c>
      <c r="P165" s="10">
        <v>1282820</v>
      </c>
      <c r="Q165" s="55">
        <v>1282820</v>
      </c>
      <c r="R165" s="47">
        <f t="shared" si="31"/>
        <v>1282820</v>
      </c>
      <c r="S165" s="47">
        <f t="shared" si="32"/>
        <v>1274886.6666666667</v>
      </c>
      <c r="T165" s="47">
        <f t="shared" si="33"/>
        <v>13740.936406713094</v>
      </c>
      <c r="U165" s="12">
        <f t="shared" si="28"/>
        <v>1.0778163083813798E-2</v>
      </c>
      <c r="V165" s="30">
        <f t="shared" si="35"/>
        <v>1071333.6134453781</v>
      </c>
      <c r="W165" s="30">
        <f t="shared" si="36"/>
        <v>203553.38655462186</v>
      </c>
      <c r="X165" s="13">
        <f t="shared" si="30"/>
        <v>1274887</v>
      </c>
      <c r="Y165" s="14" t="s">
        <v>297</v>
      </c>
    </row>
    <row r="166" spans="3:25" ht="49.5" customHeight="1">
      <c r="C166" s="66">
        <f t="shared" si="34"/>
        <v>159</v>
      </c>
      <c r="D166" s="73" t="s">
        <v>411</v>
      </c>
      <c r="E166" s="39" t="s">
        <v>276</v>
      </c>
      <c r="F166" s="68">
        <v>1</v>
      </c>
      <c r="G166" s="7"/>
      <c r="H166" s="7"/>
      <c r="I166" s="7"/>
      <c r="J166" s="7"/>
      <c r="K166" s="8"/>
      <c r="L166" s="8"/>
      <c r="M166" s="9"/>
      <c r="N166" s="9"/>
      <c r="O166" s="10">
        <v>975800</v>
      </c>
      <c r="P166" s="10">
        <v>1035300</v>
      </c>
      <c r="Q166" s="55">
        <v>1035300</v>
      </c>
      <c r="R166" s="47">
        <f t="shared" si="31"/>
        <v>1035300</v>
      </c>
      <c r="S166" s="47">
        <f t="shared" si="32"/>
        <v>1015466.6666666666</v>
      </c>
      <c r="T166" s="47">
        <f t="shared" si="33"/>
        <v>34352.341016782731</v>
      </c>
      <c r="U166" s="12">
        <f t="shared" si="28"/>
        <v>3.3829117335329638E-2</v>
      </c>
      <c r="V166" s="30">
        <f t="shared" si="35"/>
        <v>853333.61344537814</v>
      </c>
      <c r="W166" s="30">
        <f t="shared" si="36"/>
        <v>162133.38655462186</v>
      </c>
      <c r="X166" s="13">
        <f t="shared" si="30"/>
        <v>1015467</v>
      </c>
      <c r="Y166" s="14" t="s">
        <v>297</v>
      </c>
    </row>
    <row r="167" spans="3:25" ht="49.5" customHeight="1">
      <c r="C167" s="66">
        <f t="shared" si="34"/>
        <v>160</v>
      </c>
      <c r="D167" s="75" t="s">
        <v>412</v>
      </c>
      <c r="E167" s="39" t="s">
        <v>276</v>
      </c>
      <c r="F167" s="68">
        <v>1</v>
      </c>
      <c r="G167" s="7"/>
      <c r="H167" s="7"/>
      <c r="I167" s="7"/>
      <c r="J167" s="7"/>
      <c r="K167" s="8"/>
      <c r="L167" s="8"/>
      <c r="M167" s="9"/>
      <c r="N167" s="9"/>
      <c r="O167" s="10">
        <v>7037660</v>
      </c>
      <c r="P167" s="10">
        <v>7073360</v>
      </c>
      <c r="Q167" s="55">
        <v>7073360</v>
      </c>
      <c r="R167" s="47">
        <f t="shared" si="31"/>
        <v>7073360</v>
      </c>
      <c r="S167" s="47">
        <f t="shared" si="32"/>
        <v>7061460</v>
      </c>
      <c r="T167" s="47">
        <f t="shared" si="33"/>
        <v>20611.40461006964</v>
      </c>
      <c r="U167" s="12">
        <f t="shared" si="28"/>
        <v>2.918858792667471E-3</v>
      </c>
      <c r="V167" s="30">
        <f t="shared" si="35"/>
        <v>5934000</v>
      </c>
      <c r="W167" s="30">
        <f t="shared" si="36"/>
        <v>1127460</v>
      </c>
      <c r="X167" s="13">
        <f t="shared" si="30"/>
        <v>7061460</v>
      </c>
      <c r="Y167" s="14" t="s">
        <v>297</v>
      </c>
    </row>
    <row r="168" spans="3:25" ht="49.5" customHeight="1">
      <c r="C168" s="66">
        <f t="shared" si="34"/>
        <v>161</v>
      </c>
      <c r="D168" s="75" t="s">
        <v>413</v>
      </c>
      <c r="E168" s="39" t="s">
        <v>276</v>
      </c>
      <c r="F168" s="68">
        <v>1</v>
      </c>
      <c r="G168" s="7"/>
      <c r="H168" s="7"/>
      <c r="I168" s="7"/>
      <c r="J168" s="7"/>
      <c r="K168" s="8"/>
      <c r="L168" s="8"/>
      <c r="M168" s="9"/>
      <c r="N168" s="9"/>
      <c r="O168" s="10">
        <v>1492260</v>
      </c>
      <c r="P168" s="10">
        <v>1551760</v>
      </c>
      <c r="Q168" s="55">
        <v>1551760</v>
      </c>
      <c r="R168" s="47">
        <f t="shared" si="31"/>
        <v>1551760</v>
      </c>
      <c r="S168" s="47">
        <f t="shared" si="32"/>
        <v>1531926.6666666667</v>
      </c>
      <c r="T168" s="47">
        <f t="shared" si="33"/>
        <v>34352.341016782731</v>
      </c>
      <c r="U168" s="12">
        <f t="shared" si="28"/>
        <v>2.2424272495713066E-2</v>
      </c>
      <c r="V168" s="30">
        <f t="shared" si="35"/>
        <v>1287333.6134453781</v>
      </c>
      <c r="W168" s="30">
        <f t="shared" si="36"/>
        <v>244593.38655462186</v>
      </c>
      <c r="X168" s="13">
        <f t="shared" si="30"/>
        <v>1531927</v>
      </c>
      <c r="Y168" s="14" t="s">
        <v>297</v>
      </c>
    </row>
    <row r="169" spans="3:25" ht="49.5" customHeight="1">
      <c r="C169" s="66">
        <f t="shared" si="34"/>
        <v>162</v>
      </c>
      <c r="D169" s="73" t="s">
        <v>414</v>
      </c>
      <c r="E169" s="39" t="s">
        <v>276</v>
      </c>
      <c r="F169" s="68">
        <v>1</v>
      </c>
      <c r="G169" s="7"/>
      <c r="H169" s="7"/>
      <c r="I169" s="7"/>
      <c r="J169" s="7"/>
      <c r="K169" s="8"/>
      <c r="L169" s="8"/>
      <c r="M169" s="9"/>
      <c r="N169" s="9"/>
      <c r="O169" s="10">
        <v>3070200</v>
      </c>
      <c r="P169" s="10">
        <v>3105900</v>
      </c>
      <c r="Q169" s="55">
        <v>3105900</v>
      </c>
      <c r="R169" s="47">
        <f t="shared" si="31"/>
        <v>3105900</v>
      </c>
      <c r="S169" s="47">
        <f t="shared" si="32"/>
        <v>3094000</v>
      </c>
      <c r="T169" s="47">
        <f t="shared" si="33"/>
        <v>20611.40461006964</v>
      </c>
      <c r="U169" s="12">
        <f t="shared" si="28"/>
        <v>6.6617338752649122E-3</v>
      </c>
      <c r="V169" s="30">
        <f t="shared" si="35"/>
        <v>2600000</v>
      </c>
      <c r="W169" s="30">
        <f t="shared" si="36"/>
        <v>494000</v>
      </c>
      <c r="X169" s="13">
        <f t="shared" si="30"/>
        <v>3094000</v>
      </c>
      <c r="Y169" s="14" t="s">
        <v>297</v>
      </c>
    </row>
    <row r="170" spans="3:25" ht="49.5" customHeight="1">
      <c r="C170" s="66">
        <f t="shared" si="34"/>
        <v>163</v>
      </c>
      <c r="D170" s="73" t="s">
        <v>415</v>
      </c>
      <c r="E170" s="39" t="s">
        <v>276</v>
      </c>
      <c r="F170" s="68">
        <v>1</v>
      </c>
      <c r="G170" s="7"/>
      <c r="H170" s="7"/>
      <c r="I170" s="7"/>
      <c r="J170" s="7"/>
      <c r="K170" s="8"/>
      <c r="L170" s="8"/>
      <c r="M170" s="9"/>
      <c r="N170" s="9"/>
      <c r="O170" s="10">
        <v>3070200</v>
      </c>
      <c r="P170" s="10">
        <v>3117800</v>
      </c>
      <c r="Q170" s="55">
        <v>3117800</v>
      </c>
      <c r="R170" s="47">
        <f t="shared" si="31"/>
        <v>3117800</v>
      </c>
      <c r="S170" s="47">
        <f t="shared" si="32"/>
        <v>3101933.3333333335</v>
      </c>
      <c r="T170" s="47">
        <f t="shared" si="33"/>
        <v>27481.872813426187</v>
      </c>
      <c r="U170" s="12">
        <f t="shared" si="28"/>
        <v>8.859594923625971E-3</v>
      </c>
      <c r="V170" s="30">
        <f t="shared" si="35"/>
        <v>2606667.2268907563</v>
      </c>
      <c r="W170" s="30">
        <f t="shared" si="36"/>
        <v>495266.77310924372</v>
      </c>
      <c r="X170" s="13">
        <f t="shared" si="30"/>
        <v>3101934</v>
      </c>
      <c r="Y170" s="14" t="s">
        <v>297</v>
      </c>
    </row>
    <row r="171" spans="3:25" ht="49.5" customHeight="1">
      <c r="C171" s="66">
        <f t="shared" si="34"/>
        <v>164</v>
      </c>
      <c r="D171" s="73" t="s">
        <v>416</v>
      </c>
      <c r="E171" s="39" t="s">
        <v>276</v>
      </c>
      <c r="F171" s="68">
        <v>1</v>
      </c>
      <c r="G171" s="7"/>
      <c r="H171" s="7"/>
      <c r="I171" s="7"/>
      <c r="J171" s="7"/>
      <c r="K171" s="8"/>
      <c r="L171" s="8"/>
      <c r="M171" s="9"/>
      <c r="N171" s="9"/>
      <c r="O171" s="10">
        <v>1222130</v>
      </c>
      <c r="P171" s="10">
        <v>1269730</v>
      </c>
      <c r="Q171" s="55">
        <v>1269730</v>
      </c>
      <c r="R171" s="47">
        <f t="shared" si="31"/>
        <v>1269730</v>
      </c>
      <c r="S171" s="47">
        <f t="shared" si="32"/>
        <v>1253863.3333333333</v>
      </c>
      <c r="T171" s="47">
        <f t="shared" si="33"/>
        <v>27481.872813426187</v>
      </c>
      <c r="U171" s="12">
        <f t="shared" si="28"/>
        <v>2.191775776740117E-2</v>
      </c>
      <c r="V171" s="30">
        <f t="shared" si="35"/>
        <v>1053667.2268907563</v>
      </c>
      <c r="W171" s="30">
        <f t="shared" si="36"/>
        <v>200196.77310924369</v>
      </c>
      <c r="X171" s="13">
        <f t="shared" si="30"/>
        <v>1253864</v>
      </c>
      <c r="Y171" s="14" t="s">
        <v>297</v>
      </c>
    </row>
    <row r="172" spans="3:25" ht="49.5" customHeight="1">
      <c r="C172" s="66">
        <f t="shared" si="34"/>
        <v>165</v>
      </c>
      <c r="D172" s="73" t="s">
        <v>417</v>
      </c>
      <c r="E172" s="39" t="s">
        <v>276</v>
      </c>
      <c r="F172" s="68">
        <v>1</v>
      </c>
      <c r="G172" s="7"/>
      <c r="H172" s="7"/>
      <c r="I172" s="7"/>
      <c r="J172" s="7"/>
      <c r="K172" s="8"/>
      <c r="L172" s="8"/>
      <c r="M172" s="9"/>
      <c r="N172" s="9"/>
      <c r="O172" s="10">
        <v>3070200</v>
      </c>
      <c r="P172" s="10">
        <v>3105900</v>
      </c>
      <c r="Q172" s="55">
        <v>3105900</v>
      </c>
      <c r="R172" s="47">
        <f t="shared" si="31"/>
        <v>3105900</v>
      </c>
      <c r="S172" s="47">
        <f t="shared" si="32"/>
        <v>3094000</v>
      </c>
      <c r="T172" s="47">
        <f t="shared" si="33"/>
        <v>20611.40461006964</v>
      </c>
      <c r="U172" s="12">
        <f t="shared" si="28"/>
        <v>6.6617338752649122E-3</v>
      </c>
      <c r="V172" s="30">
        <f t="shared" si="35"/>
        <v>2600000</v>
      </c>
      <c r="W172" s="30">
        <f t="shared" si="36"/>
        <v>494000</v>
      </c>
      <c r="X172" s="13">
        <f t="shared" si="30"/>
        <v>3094000</v>
      </c>
      <c r="Y172" s="14" t="s">
        <v>297</v>
      </c>
    </row>
    <row r="173" spans="3:25" ht="49.5" customHeight="1">
      <c r="C173" s="66">
        <f t="shared" si="34"/>
        <v>166</v>
      </c>
      <c r="D173" s="73" t="s">
        <v>418</v>
      </c>
      <c r="E173" s="39" t="s">
        <v>276</v>
      </c>
      <c r="F173" s="68">
        <v>1</v>
      </c>
      <c r="G173" s="7"/>
      <c r="H173" s="7"/>
      <c r="I173" s="7"/>
      <c r="J173" s="7"/>
      <c r="K173" s="8"/>
      <c r="L173" s="8"/>
      <c r="M173" s="9"/>
      <c r="N173" s="9"/>
      <c r="O173" s="10">
        <v>1259020</v>
      </c>
      <c r="P173" s="10">
        <v>1318520</v>
      </c>
      <c r="Q173" s="55">
        <v>1318520</v>
      </c>
      <c r="R173" s="47">
        <f t="shared" si="31"/>
        <v>1318520</v>
      </c>
      <c r="S173" s="47">
        <f t="shared" si="32"/>
        <v>1298686.6666666667</v>
      </c>
      <c r="T173" s="47">
        <f t="shared" si="33"/>
        <v>34352.341016782731</v>
      </c>
      <c r="U173" s="12">
        <f t="shared" si="28"/>
        <v>2.645160060428951E-2</v>
      </c>
      <c r="V173" s="30">
        <f t="shared" si="35"/>
        <v>1091333.6134453781</v>
      </c>
      <c r="W173" s="30">
        <f t="shared" si="36"/>
        <v>207353.38655462186</v>
      </c>
      <c r="X173" s="13">
        <f t="shared" si="30"/>
        <v>1298687</v>
      </c>
      <c r="Y173" s="14" t="s">
        <v>297</v>
      </c>
    </row>
    <row r="174" spans="3:25" ht="49.5" customHeight="1">
      <c r="C174" s="66">
        <f t="shared" si="34"/>
        <v>167</v>
      </c>
      <c r="D174" s="73" t="s">
        <v>419</v>
      </c>
      <c r="E174" s="39" t="s">
        <v>276</v>
      </c>
      <c r="F174" s="68">
        <v>1</v>
      </c>
      <c r="G174" s="7"/>
      <c r="H174" s="7"/>
      <c r="I174" s="7"/>
      <c r="J174" s="7"/>
      <c r="K174" s="8"/>
      <c r="L174" s="8"/>
      <c r="M174" s="9"/>
      <c r="N174" s="9"/>
      <c r="O174" s="10">
        <v>3070200</v>
      </c>
      <c r="P174" s="10">
        <v>3129700</v>
      </c>
      <c r="Q174" s="55">
        <v>3129700</v>
      </c>
      <c r="R174" s="47">
        <f t="shared" si="31"/>
        <v>3129700</v>
      </c>
      <c r="S174" s="47">
        <f t="shared" si="32"/>
        <v>3109866.6666666665</v>
      </c>
      <c r="T174" s="47">
        <f t="shared" si="33"/>
        <v>34352.341016782731</v>
      </c>
      <c r="U174" s="12">
        <f t="shared" ref="U174:U237" si="37">T174/S174</f>
        <v>1.1046242395209677E-2</v>
      </c>
      <c r="V174" s="30">
        <f t="shared" si="35"/>
        <v>2613333.6134453784</v>
      </c>
      <c r="W174" s="30">
        <f t="shared" si="36"/>
        <v>496533.38655462192</v>
      </c>
      <c r="X174" s="13">
        <f t="shared" si="30"/>
        <v>3109867</v>
      </c>
      <c r="Y174" s="14" t="s">
        <v>297</v>
      </c>
    </row>
    <row r="175" spans="3:25" ht="49.5" customHeight="1">
      <c r="C175" s="66">
        <f t="shared" si="34"/>
        <v>168</v>
      </c>
      <c r="D175" s="72" t="s">
        <v>420</v>
      </c>
      <c r="E175" s="39" t="s">
        <v>276</v>
      </c>
      <c r="F175" s="68">
        <v>1</v>
      </c>
      <c r="G175" s="7"/>
      <c r="H175" s="7"/>
      <c r="I175" s="7"/>
      <c r="J175" s="7"/>
      <c r="K175" s="8"/>
      <c r="L175" s="8"/>
      <c r="M175" s="9"/>
      <c r="N175" s="9"/>
      <c r="O175" s="10">
        <v>1487500</v>
      </c>
      <c r="P175" s="10">
        <v>1547000</v>
      </c>
      <c r="Q175" s="55">
        <v>1547000</v>
      </c>
      <c r="R175" s="47">
        <f t="shared" si="31"/>
        <v>1547000</v>
      </c>
      <c r="S175" s="47">
        <f t="shared" si="32"/>
        <v>1527166.6666666667</v>
      </c>
      <c r="T175" s="47">
        <f t="shared" si="33"/>
        <v>34352.341016782731</v>
      </c>
      <c r="U175" s="12">
        <f t="shared" si="37"/>
        <v>2.2494166332063338E-2</v>
      </c>
      <c r="V175" s="30">
        <f t="shared" si="35"/>
        <v>1283333.6134453781</v>
      </c>
      <c r="W175" s="30">
        <f t="shared" si="36"/>
        <v>243833.38655462186</v>
      </c>
      <c r="X175" s="13">
        <f t="shared" si="30"/>
        <v>1527167</v>
      </c>
      <c r="Y175" s="14" t="s">
        <v>297</v>
      </c>
    </row>
    <row r="176" spans="3:25" ht="49.5" customHeight="1">
      <c r="C176" s="66">
        <f t="shared" si="34"/>
        <v>169</v>
      </c>
      <c r="D176" s="73" t="s">
        <v>421</v>
      </c>
      <c r="E176" s="39" t="s">
        <v>276</v>
      </c>
      <c r="F176" s="68">
        <v>1</v>
      </c>
      <c r="G176" s="7"/>
      <c r="H176" s="7"/>
      <c r="I176" s="7"/>
      <c r="J176" s="7"/>
      <c r="K176" s="8"/>
      <c r="L176" s="8"/>
      <c r="M176" s="9"/>
      <c r="N176" s="9"/>
      <c r="O176" s="10">
        <v>4165000</v>
      </c>
      <c r="P176" s="10">
        <v>4212600</v>
      </c>
      <c r="Q176" s="55">
        <v>4212600</v>
      </c>
      <c r="R176" s="47">
        <f t="shared" si="31"/>
        <v>4212600</v>
      </c>
      <c r="S176" s="47">
        <f t="shared" si="32"/>
        <v>4196733.333333333</v>
      </c>
      <c r="T176" s="47">
        <f t="shared" si="33"/>
        <v>27481.872813426187</v>
      </c>
      <c r="U176" s="12">
        <f t="shared" si="37"/>
        <v>6.5483962478974575E-3</v>
      </c>
      <c r="V176" s="30">
        <f t="shared" si="35"/>
        <v>3526667.2268907563</v>
      </c>
      <c r="W176" s="30">
        <f t="shared" si="36"/>
        <v>670066.77310924372</v>
      </c>
      <c r="X176" s="13">
        <f t="shared" si="30"/>
        <v>4196734</v>
      </c>
      <c r="Y176" s="14" t="s">
        <v>297</v>
      </c>
    </row>
    <row r="177" spans="3:25" ht="49.5" customHeight="1">
      <c r="C177" s="66">
        <f t="shared" si="34"/>
        <v>170</v>
      </c>
      <c r="D177" s="73" t="s">
        <v>422</v>
      </c>
      <c r="E177" s="39" t="s">
        <v>276</v>
      </c>
      <c r="F177" s="68">
        <v>1</v>
      </c>
      <c r="G177" s="7"/>
      <c r="H177" s="7"/>
      <c r="I177" s="7"/>
      <c r="J177" s="7"/>
      <c r="K177" s="8"/>
      <c r="L177" s="8"/>
      <c r="M177" s="9"/>
      <c r="N177" s="9"/>
      <c r="O177" s="10">
        <v>1492260</v>
      </c>
      <c r="P177" s="10">
        <v>1551760</v>
      </c>
      <c r="Q177" s="55">
        <v>1551760</v>
      </c>
      <c r="R177" s="47">
        <f t="shared" si="31"/>
        <v>1551760</v>
      </c>
      <c r="S177" s="47">
        <f t="shared" si="32"/>
        <v>1531926.6666666667</v>
      </c>
      <c r="T177" s="47">
        <f t="shared" si="33"/>
        <v>34352.341016782731</v>
      </c>
      <c r="U177" s="12">
        <f t="shared" si="37"/>
        <v>2.2424272495713066E-2</v>
      </c>
      <c r="V177" s="30">
        <f t="shared" si="35"/>
        <v>1287333.6134453781</v>
      </c>
      <c r="W177" s="30">
        <f t="shared" si="36"/>
        <v>244593.38655462186</v>
      </c>
      <c r="X177" s="13">
        <f t="shared" si="30"/>
        <v>1531927</v>
      </c>
      <c r="Y177" s="14" t="s">
        <v>297</v>
      </c>
    </row>
    <row r="178" spans="3:25" ht="49.5" customHeight="1">
      <c r="C178" s="66">
        <f t="shared" si="34"/>
        <v>171</v>
      </c>
      <c r="D178" s="73" t="s">
        <v>423</v>
      </c>
      <c r="E178" s="39" t="s">
        <v>276</v>
      </c>
      <c r="F178" s="68">
        <v>1</v>
      </c>
      <c r="G178" s="7"/>
      <c r="H178" s="7"/>
      <c r="I178" s="7"/>
      <c r="J178" s="7"/>
      <c r="K178" s="8"/>
      <c r="L178" s="8"/>
      <c r="M178" s="9"/>
      <c r="N178" s="9"/>
      <c r="O178" s="10">
        <v>1785000</v>
      </c>
      <c r="P178" s="10">
        <v>1832600</v>
      </c>
      <c r="Q178" s="55">
        <v>1832600</v>
      </c>
      <c r="R178" s="47">
        <f t="shared" si="31"/>
        <v>1832600</v>
      </c>
      <c r="S178" s="47">
        <f t="shared" si="32"/>
        <v>1816733.3333333333</v>
      </c>
      <c r="T178" s="47">
        <f t="shared" si="33"/>
        <v>27481.872813426187</v>
      </c>
      <c r="U178" s="12">
        <f t="shared" si="37"/>
        <v>1.5127081288811156E-2</v>
      </c>
      <c r="V178" s="30">
        <f t="shared" si="35"/>
        <v>1526667.2268907563</v>
      </c>
      <c r="W178" s="30">
        <f t="shared" si="36"/>
        <v>290066.77310924372</v>
      </c>
      <c r="X178" s="13">
        <f t="shared" si="30"/>
        <v>1816734</v>
      </c>
      <c r="Y178" s="14" t="s">
        <v>297</v>
      </c>
    </row>
    <row r="179" spans="3:25" ht="49.5" customHeight="1">
      <c r="C179" s="199" t="s">
        <v>171</v>
      </c>
      <c r="D179" s="200"/>
      <c r="E179" s="200"/>
      <c r="F179" s="201"/>
      <c r="G179" s="15"/>
      <c r="H179" s="7"/>
      <c r="I179" s="7"/>
      <c r="J179" s="7"/>
      <c r="K179" s="16"/>
      <c r="L179" s="8"/>
      <c r="M179" s="9"/>
      <c r="N179" s="9"/>
      <c r="O179" s="17"/>
      <c r="P179" s="17"/>
      <c r="Q179" s="50"/>
      <c r="R179" s="47"/>
      <c r="S179" s="47"/>
      <c r="T179" s="47"/>
      <c r="U179" s="12"/>
      <c r="V179" s="30"/>
      <c r="W179" s="30"/>
      <c r="X179" s="18"/>
      <c r="Y179" s="14"/>
    </row>
    <row r="180" spans="3:25" ht="49.5" customHeight="1">
      <c r="C180" s="66">
        <f>+C178+1</f>
        <v>172</v>
      </c>
      <c r="D180" s="67" t="s">
        <v>110</v>
      </c>
      <c r="E180" s="39" t="s">
        <v>276</v>
      </c>
      <c r="F180" s="68">
        <v>1</v>
      </c>
      <c r="G180" s="7"/>
      <c r="H180" s="7"/>
      <c r="I180" s="7"/>
      <c r="J180" s="7"/>
      <c r="K180" s="8">
        <v>2522800</v>
      </c>
      <c r="L180" s="8">
        <f t="shared" ref="L180:L199" si="38">+(K180*5.1%)+K180</f>
        <v>2651462.7999999998</v>
      </c>
      <c r="M180" s="9">
        <v>2519000</v>
      </c>
      <c r="N180" s="9">
        <f t="shared" ref="N180:N199" si="39">+(M180*5.1%)+M180</f>
        <v>2647469</v>
      </c>
      <c r="O180" s="10">
        <v>3262385</v>
      </c>
      <c r="P180" s="10">
        <v>3321885</v>
      </c>
      <c r="Q180" s="55">
        <v>3321885</v>
      </c>
      <c r="R180" s="47">
        <f t="shared" si="31"/>
        <v>3262385</v>
      </c>
      <c r="S180" s="47">
        <f t="shared" si="32"/>
        <v>3041017.3600000003</v>
      </c>
      <c r="T180" s="47">
        <f t="shared" si="33"/>
        <v>358263.15792758827</v>
      </c>
      <c r="U180" s="12">
        <f t="shared" si="37"/>
        <v>0.11781029685657178</v>
      </c>
      <c r="V180" s="30">
        <f t="shared" si="35"/>
        <v>2555477.3109243698</v>
      </c>
      <c r="W180" s="30">
        <f t="shared" si="36"/>
        <v>485540.68907563027</v>
      </c>
      <c r="X180" s="13">
        <f t="shared" si="29"/>
        <v>3041018</v>
      </c>
      <c r="Y180" s="14" t="s">
        <v>297</v>
      </c>
    </row>
    <row r="181" spans="3:25" ht="49.5" customHeight="1">
      <c r="C181" s="66">
        <f>+C180+1</f>
        <v>173</v>
      </c>
      <c r="D181" s="67" t="s">
        <v>57</v>
      </c>
      <c r="E181" s="39" t="s">
        <v>276</v>
      </c>
      <c r="F181" s="68">
        <v>1</v>
      </c>
      <c r="G181" s="7"/>
      <c r="H181" s="7"/>
      <c r="I181" s="7"/>
      <c r="J181" s="7"/>
      <c r="K181" s="8">
        <v>2975000</v>
      </c>
      <c r="L181" s="8">
        <f t="shared" si="38"/>
        <v>3126725</v>
      </c>
      <c r="M181" s="9">
        <v>2971000</v>
      </c>
      <c r="N181" s="9">
        <f t="shared" si="39"/>
        <v>3122521</v>
      </c>
      <c r="O181" s="10">
        <v>3847418.75</v>
      </c>
      <c r="P181" s="10">
        <v>3906918.75</v>
      </c>
      <c r="Q181" s="55">
        <v>3906918.75</v>
      </c>
      <c r="R181" s="47">
        <f t="shared" si="31"/>
        <v>3847418.75</v>
      </c>
      <c r="S181" s="47">
        <f t="shared" si="32"/>
        <v>3582100.45</v>
      </c>
      <c r="T181" s="47">
        <f t="shared" si="33"/>
        <v>418326.34619088715</v>
      </c>
      <c r="U181" s="12">
        <f t="shared" si="37"/>
        <v>0.11678241635878389</v>
      </c>
      <c r="V181" s="30">
        <f t="shared" si="35"/>
        <v>3010168.9075630251</v>
      </c>
      <c r="W181" s="30">
        <f t="shared" si="36"/>
        <v>571932.09243697475</v>
      </c>
      <c r="X181" s="13">
        <f t="shared" si="29"/>
        <v>3582101</v>
      </c>
      <c r="Y181" s="14" t="s">
        <v>297</v>
      </c>
    </row>
    <row r="182" spans="3:25" ht="49.5" customHeight="1">
      <c r="C182" s="66">
        <f t="shared" ref="C182:C223" si="40">+C181+1</f>
        <v>174</v>
      </c>
      <c r="D182" s="67" t="s">
        <v>58</v>
      </c>
      <c r="E182" s="39" t="s">
        <v>276</v>
      </c>
      <c r="F182" s="68">
        <v>1</v>
      </c>
      <c r="G182" s="7"/>
      <c r="H182" s="7"/>
      <c r="I182" s="7"/>
      <c r="J182" s="7"/>
      <c r="K182" s="8">
        <v>297500</v>
      </c>
      <c r="L182" s="8">
        <f t="shared" si="38"/>
        <v>312672.5</v>
      </c>
      <c r="M182" s="9">
        <v>292800</v>
      </c>
      <c r="N182" s="9">
        <f t="shared" si="39"/>
        <v>307732.8</v>
      </c>
      <c r="O182" s="10">
        <v>381990</v>
      </c>
      <c r="P182" s="10">
        <v>441490</v>
      </c>
      <c r="Q182" s="55">
        <v>441490</v>
      </c>
      <c r="R182" s="47">
        <f t="shared" si="31"/>
        <v>381990</v>
      </c>
      <c r="S182" s="47">
        <f t="shared" si="32"/>
        <v>377075.06</v>
      </c>
      <c r="T182" s="47">
        <f t="shared" si="33"/>
        <v>65724.356942597587</v>
      </c>
      <c r="U182" s="12">
        <f t="shared" si="37"/>
        <v>0.17430046140574132</v>
      </c>
      <c r="V182" s="30">
        <f t="shared" si="35"/>
        <v>321000</v>
      </c>
      <c r="W182" s="30">
        <f t="shared" si="36"/>
        <v>60990</v>
      </c>
      <c r="X182" s="13">
        <f t="shared" si="29"/>
        <v>381990</v>
      </c>
      <c r="Y182" s="14" t="s">
        <v>302</v>
      </c>
    </row>
    <row r="183" spans="3:25" ht="49.5" customHeight="1">
      <c r="C183" s="66">
        <f t="shared" si="40"/>
        <v>175</v>
      </c>
      <c r="D183" s="67" t="s">
        <v>59</v>
      </c>
      <c r="E183" s="39" t="s">
        <v>276</v>
      </c>
      <c r="F183" s="68">
        <v>1</v>
      </c>
      <c r="G183" s="7"/>
      <c r="H183" s="7"/>
      <c r="I183" s="7"/>
      <c r="J183" s="7"/>
      <c r="K183" s="8">
        <v>428400</v>
      </c>
      <c r="L183" s="8">
        <f t="shared" si="38"/>
        <v>450248.4</v>
      </c>
      <c r="M183" s="9">
        <v>423900</v>
      </c>
      <c r="N183" s="9">
        <f t="shared" si="39"/>
        <v>445518.9</v>
      </c>
      <c r="O183" s="10">
        <v>551565</v>
      </c>
      <c r="P183" s="10">
        <v>575365</v>
      </c>
      <c r="Q183" s="55">
        <v>575365</v>
      </c>
      <c r="R183" s="47">
        <f t="shared" si="31"/>
        <v>551565</v>
      </c>
      <c r="S183" s="47">
        <f t="shared" si="32"/>
        <v>519612.45999999996</v>
      </c>
      <c r="T183" s="47">
        <f t="shared" si="33"/>
        <v>66217.227174112719</v>
      </c>
      <c r="U183" s="12">
        <f t="shared" si="37"/>
        <v>0.12743579546593767</v>
      </c>
      <c r="V183" s="30">
        <f t="shared" si="35"/>
        <v>436649.57983193279</v>
      </c>
      <c r="W183" s="30">
        <f t="shared" si="36"/>
        <v>82963.420168067227</v>
      </c>
      <c r="X183" s="13">
        <f t="shared" si="29"/>
        <v>519613</v>
      </c>
      <c r="Y183" s="14" t="s">
        <v>297</v>
      </c>
    </row>
    <row r="184" spans="3:25" ht="49.5" customHeight="1">
      <c r="C184" s="66">
        <f t="shared" si="40"/>
        <v>176</v>
      </c>
      <c r="D184" s="67" t="s">
        <v>60</v>
      </c>
      <c r="E184" s="39" t="s">
        <v>276</v>
      </c>
      <c r="F184" s="68">
        <v>1</v>
      </c>
      <c r="G184" s="7"/>
      <c r="H184" s="7"/>
      <c r="I184" s="7"/>
      <c r="J184" s="7"/>
      <c r="K184" s="8">
        <v>2653700</v>
      </c>
      <c r="L184" s="8">
        <f t="shared" si="38"/>
        <v>2789038.7</v>
      </c>
      <c r="M184" s="9">
        <v>2650800</v>
      </c>
      <c r="N184" s="9">
        <f t="shared" si="39"/>
        <v>2785990.8</v>
      </c>
      <c r="O184" s="10">
        <v>3432406.25</v>
      </c>
      <c r="P184" s="10">
        <v>3468106.25</v>
      </c>
      <c r="Q184" s="55">
        <v>3468106.25</v>
      </c>
      <c r="R184" s="47">
        <f t="shared" si="31"/>
        <v>3432406.25</v>
      </c>
      <c r="S184" s="47">
        <f t="shared" si="32"/>
        <v>3188729.65</v>
      </c>
      <c r="T184" s="47">
        <f t="shared" si="33"/>
        <v>366548.86831564025</v>
      </c>
      <c r="U184" s="12">
        <f t="shared" si="37"/>
        <v>0.11495137830691926</v>
      </c>
      <c r="V184" s="30">
        <f t="shared" si="35"/>
        <v>2679605.042016807</v>
      </c>
      <c r="W184" s="30">
        <f t="shared" si="36"/>
        <v>509124.95798319334</v>
      </c>
      <c r="X184" s="13">
        <f t="shared" si="29"/>
        <v>3188730</v>
      </c>
      <c r="Y184" s="14" t="s">
        <v>297</v>
      </c>
    </row>
    <row r="185" spans="3:25" ht="49.5" customHeight="1">
      <c r="C185" s="66">
        <f t="shared" si="40"/>
        <v>177</v>
      </c>
      <c r="D185" s="67" t="s">
        <v>172</v>
      </c>
      <c r="E185" s="39" t="s">
        <v>276</v>
      </c>
      <c r="F185" s="68">
        <v>1</v>
      </c>
      <c r="G185" s="7"/>
      <c r="H185" s="7"/>
      <c r="I185" s="7"/>
      <c r="J185" s="7"/>
      <c r="K185" s="8">
        <v>3689000</v>
      </c>
      <c r="L185" s="8">
        <f t="shared" si="38"/>
        <v>3877139</v>
      </c>
      <c r="M185" s="9">
        <v>3687000</v>
      </c>
      <c r="N185" s="9">
        <f t="shared" si="39"/>
        <v>3875037</v>
      </c>
      <c r="O185" s="10">
        <v>4772792.5</v>
      </c>
      <c r="P185" s="10">
        <v>4808492.5</v>
      </c>
      <c r="Q185" s="55">
        <v>4808492.5</v>
      </c>
      <c r="R185" s="47">
        <f t="shared" si="31"/>
        <v>4772792.5</v>
      </c>
      <c r="S185" s="47">
        <f t="shared" si="32"/>
        <v>4428390.7</v>
      </c>
      <c r="T185" s="47">
        <f t="shared" si="33"/>
        <v>504392.23592019558</v>
      </c>
      <c r="U185" s="12">
        <f t="shared" si="37"/>
        <v>0.11389966922299687</v>
      </c>
      <c r="V185" s="30">
        <f t="shared" si="35"/>
        <v>3721336.9747899161</v>
      </c>
      <c r="W185" s="30">
        <f t="shared" si="36"/>
        <v>707054.02521008404</v>
      </c>
      <c r="X185" s="13">
        <f t="shared" si="29"/>
        <v>4428391</v>
      </c>
      <c r="Y185" s="14" t="s">
        <v>297</v>
      </c>
    </row>
    <row r="186" spans="3:25" ht="49.5" customHeight="1">
      <c r="C186" s="66">
        <f t="shared" si="40"/>
        <v>178</v>
      </c>
      <c r="D186" s="67" t="s">
        <v>173</v>
      </c>
      <c r="E186" s="39" t="s">
        <v>276</v>
      </c>
      <c r="F186" s="68">
        <v>1</v>
      </c>
      <c r="G186" s="7"/>
      <c r="H186" s="7"/>
      <c r="I186" s="7"/>
      <c r="J186" s="7"/>
      <c r="K186" s="8">
        <v>4998000</v>
      </c>
      <c r="L186" s="8">
        <f t="shared" si="38"/>
        <v>5252898</v>
      </c>
      <c r="M186" s="9">
        <v>4996000</v>
      </c>
      <c r="N186" s="9">
        <f t="shared" si="39"/>
        <v>5250796</v>
      </c>
      <c r="O186" s="10">
        <v>6466757.5</v>
      </c>
      <c r="P186" s="10">
        <v>6490557.5</v>
      </c>
      <c r="Q186" s="55">
        <v>6490557.5</v>
      </c>
      <c r="R186" s="47">
        <f t="shared" si="31"/>
        <v>6466757.5</v>
      </c>
      <c r="S186" s="47">
        <f t="shared" si="32"/>
        <v>5990313.2999999998</v>
      </c>
      <c r="T186" s="47">
        <f t="shared" si="33"/>
        <v>674194.845103089</v>
      </c>
      <c r="U186" s="12">
        <f t="shared" si="37"/>
        <v>0.11254750984444988</v>
      </c>
      <c r="V186" s="30">
        <f t="shared" si="35"/>
        <v>5033877.3109243698</v>
      </c>
      <c r="W186" s="30">
        <f t="shared" si="36"/>
        <v>956436.68907563027</v>
      </c>
      <c r="X186" s="13">
        <f t="shared" si="29"/>
        <v>5990314</v>
      </c>
      <c r="Y186" s="14" t="s">
        <v>297</v>
      </c>
    </row>
    <row r="187" spans="3:25" ht="49.5" customHeight="1">
      <c r="C187" s="66">
        <f t="shared" si="40"/>
        <v>179</v>
      </c>
      <c r="D187" s="67" t="s">
        <v>75</v>
      </c>
      <c r="E187" s="39" t="s">
        <v>276</v>
      </c>
      <c r="F187" s="68">
        <v>1</v>
      </c>
      <c r="G187" s="7"/>
      <c r="H187" s="7"/>
      <c r="I187" s="7"/>
      <c r="J187" s="7"/>
      <c r="K187" s="8">
        <v>3534300</v>
      </c>
      <c r="L187" s="8">
        <f t="shared" si="38"/>
        <v>3714549.3</v>
      </c>
      <c r="M187" s="9">
        <v>3529000</v>
      </c>
      <c r="N187" s="9">
        <f t="shared" si="39"/>
        <v>3708979</v>
      </c>
      <c r="O187" s="10">
        <v>4570343.75</v>
      </c>
      <c r="P187" s="10">
        <v>4629843.75</v>
      </c>
      <c r="Q187" s="55">
        <v>4629843.75</v>
      </c>
      <c r="R187" s="47">
        <f t="shared" si="31"/>
        <v>4570343.75</v>
      </c>
      <c r="S187" s="47">
        <f t="shared" si="32"/>
        <v>4250711.91</v>
      </c>
      <c r="T187" s="47">
        <f t="shared" si="33"/>
        <v>492592.96266908391</v>
      </c>
      <c r="U187" s="12">
        <f t="shared" si="37"/>
        <v>0.11588481484953984</v>
      </c>
      <c r="V187" s="30">
        <f t="shared" si="35"/>
        <v>3572026.8907563025</v>
      </c>
      <c r="W187" s="30">
        <f t="shared" si="36"/>
        <v>678685.10924369749</v>
      </c>
      <c r="X187" s="13">
        <f t="shared" si="29"/>
        <v>4250712</v>
      </c>
      <c r="Y187" s="14" t="s">
        <v>297</v>
      </c>
    </row>
    <row r="188" spans="3:25" ht="49.5" customHeight="1">
      <c r="C188" s="66">
        <f t="shared" si="40"/>
        <v>180</v>
      </c>
      <c r="D188" s="67" t="s">
        <v>66</v>
      </c>
      <c r="E188" s="39" t="s">
        <v>276</v>
      </c>
      <c r="F188" s="68">
        <v>1</v>
      </c>
      <c r="G188" s="7"/>
      <c r="H188" s="7"/>
      <c r="I188" s="7">
        <v>4165000</v>
      </c>
      <c r="J188" s="7">
        <f t="shared" ref="J188:J195" si="41">+(I188*5.1%)+I188</f>
        <v>4377415</v>
      </c>
      <c r="K188" s="8">
        <v>3605700</v>
      </c>
      <c r="L188" s="8">
        <f t="shared" si="38"/>
        <v>3789590.7</v>
      </c>
      <c r="M188" s="9">
        <v>3600700</v>
      </c>
      <c r="N188" s="9">
        <f t="shared" si="39"/>
        <v>3784335.7</v>
      </c>
      <c r="O188" s="10">
        <v>4905328.75</v>
      </c>
      <c r="P188" s="10">
        <v>4964828.75</v>
      </c>
      <c r="Q188" s="55">
        <v>4964828.75</v>
      </c>
      <c r="R188" s="47">
        <f t="shared" si="31"/>
        <v>4641371.875</v>
      </c>
      <c r="S188" s="47">
        <f t="shared" si="32"/>
        <v>4464387.9416666664</v>
      </c>
      <c r="T188" s="47">
        <f t="shared" si="33"/>
        <v>569332.49741838034</v>
      </c>
      <c r="U188" s="12">
        <f t="shared" si="37"/>
        <v>0.12752755917664146</v>
      </c>
      <c r="V188" s="30">
        <f t="shared" si="35"/>
        <v>3751586.5546218487</v>
      </c>
      <c r="W188" s="30">
        <f t="shared" si="36"/>
        <v>712801.44537815126</v>
      </c>
      <c r="X188" s="13">
        <f t="shared" si="29"/>
        <v>4464388</v>
      </c>
      <c r="Y188" s="14" t="s">
        <v>297</v>
      </c>
    </row>
    <row r="189" spans="3:25" ht="49.5" customHeight="1">
      <c r="C189" s="66">
        <f t="shared" si="40"/>
        <v>181</v>
      </c>
      <c r="D189" s="67" t="s">
        <v>150</v>
      </c>
      <c r="E189" s="39" t="s">
        <v>276</v>
      </c>
      <c r="F189" s="68">
        <v>1</v>
      </c>
      <c r="G189" s="7"/>
      <c r="H189" s="7"/>
      <c r="I189" s="7"/>
      <c r="J189" s="7"/>
      <c r="K189" s="8">
        <v>1225700</v>
      </c>
      <c r="L189" s="8">
        <f t="shared" si="38"/>
        <v>1288210.7</v>
      </c>
      <c r="M189" s="9">
        <v>1220900</v>
      </c>
      <c r="N189" s="9">
        <f t="shared" si="39"/>
        <v>1283165.8999999999</v>
      </c>
      <c r="O189" s="10">
        <v>1583146.25</v>
      </c>
      <c r="P189" s="10">
        <v>1630746.25</v>
      </c>
      <c r="Q189" s="55">
        <v>1630746.25</v>
      </c>
      <c r="R189" s="47">
        <f t="shared" si="31"/>
        <v>1583146.25</v>
      </c>
      <c r="S189" s="47">
        <f t="shared" si="32"/>
        <v>1483203.0699999998</v>
      </c>
      <c r="T189" s="47">
        <f t="shared" si="33"/>
        <v>181358.42474046058</v>
      </c>
      <c r="U189" s="12">
        <f t="shared" si="37"/>
        <v>0.12227484449614887</v>
      </c>
      <c r="V189" s="30">
        <f t="shared" si="35"/>
        <v>1246389.9159663867</v>
      </c>
      <c r="W189" s="30">
        <f t="shared" si="36"/>
        <v>236814.08403361347</v>
      </c>
      <c r="X189" s="13">
        <f t="shared" si="29"/>
        <v>1483204</v>
      </c>
      <c r="Y189" s="14" t="s">
        <v>297</v>
      </c>
    </row>
    <row r="190" spans="3:25" ht="49.5" customHeight="1">
      <c r="C190" s="66">
        <f t="shared" si="40"/>
        <v>182</v>
      </c>
      <c r="D190" s="67" t="s">
        <v>70</v>
      </c>
      <c r="E190" s="39" t="s">
        <v>276</v>
      </c>
      <c r="F190" s="68">
        <v>1</v>
      </c>
      <c r="G190" s="7"/>
      <c r="H190" s="7"/>
      <c r="I190" s="7">
        <v>1130500</v>
      </c>
      <c r="J190" s="7">
        <f t="shared" si="41"/>
        <v>1188155.5</v>
      </c>
      <c r="K190" s="8"/>
      <c r="L190" s="8"/>
      <c r="M190" s="9">
        <v>773500</v>
      </c>
      <c r="N190" s="9">
        <f t="shared" si="39"/>
        <v>812948.5</v>
      </c>
      <c r="O190" s="10">
        <v>1191190</v>
      </c>
      <c r="P190" s="10">
        <v>1250690</v>
      </c>
      <c r="Q190" s="55">
        <v>1250690</v>
      </c>
      <c r="R190" s="47">
        <f t="shared" si="31"/>
        <v>1191190</v>
      </c>
      <c r="S190" s="47">
        <f t="shared" si="32"/>
        <v>1138734.8</v>
      </c>
      <c r="T190" s="47">
        <f t="shared" si="33"/>
        <v>184660.90576872232</v>
      </c>
      <c r="U190" s="12">
        <f t="shared" si="37"/>
        <v>0.16216322340260639</v>
      </c>
      <c r="V190" s="30">
        <f t="shared" si="35"/>
        <v>1001000</v>
      </c>
      <c r="W190" s="30">
        <f t="shared" si="36"/>
        <v>190190</v>
      </c>
      <c r="X190" s="13">
        <f>ROUNDUP(IF(U190&lt;15%,S190,R190),0)</f>
        <v>1191190</v>
      </c>
      <c r="Y190" s="14" t="s">
        <v>302</v>
      </c>
    </row>
    <row r="191" spans="3:25" ht="49.5" customHeight="1">
      <c r="C191" s="66">
        <f t="shared" si="40"/>
        <v>183</v>
      </c>
      <c r="D191" s="67" t="s">
        <v>71</v>
      </c>
      <c r="E191" s="39" t="s">
        <v>276</v>
      </c>
      <c r="F191" s="68">
        <v>1</v>
      </c>
      <c r="G191" s="7"/>
      <c r="H191" s="7"/>
      <c r="I191" s="7">
        <v>773500</v>
      </c>
      <c r="J191" s="7">
        <f t="shared" si="41"/>
        <v>812948.5</v>
      </c>
      <c r="K191" s="8"/>
      <c r="L191" s="8"/>
      <c r="M191" s="9">
        <v>1249500</v>
      </c>
      <c r="N191" s="9">
        <f t="shared" si="39"/>
        <v>1313224.5</v>
      </c>
      <c r="O191" s="10">
        <v>1617061.25</v>
      </c>
      <c r="P191" s="10">
        <v>1676561.25</v>
      </c>
      <c r="Q191" s="55">
        <v>1676561.25</v>
      </c>
      <c r="R191" s="47">
        <f t="shared" si="31"/>
        <v>1617061.25</v>
      </c>
      <c r="S191" s="47">
        <f t="shared" si="32"/>
        <v>1419271.35</v>
      </c>
      <c r="T191" s="47">
        <f t="shared" si="33"/>
        <v>370941.49223734537</v>
      </c>
      <c r="U191" s="12">
        <f t="shared" si="37"/>
        <v>0.26136051589947573</v>
      </c>
      <c r="V191" s="30">
        <f t="shared" si="35"/>
        <v>1358875.630252101</v>
      </c>
      <c r="W191" s="30">
        <f t="shared" si="36"/>
        <v>258186.36974789918</v>
      </c>
      <c r="X191" s="13">
        <f>ROUNDUP(IF(U191&lt;15%,S191,R191),0)</f>
        <v>1617062</v>
      </c>
      <c r="Y191" s="14" t="s">
        <v>302</v>
      </c>
    </row>
    <row r="192" spans="3:25" ht="49.5" customHeight="1">
      <c r="C192" s="66">
        <f t="shared" si="40"/>
        <v>184</v>
      </c>
      <c r="D192" s="67" t="s">
        <v>151</v>
      </c>
      <c r="E192" s="39" t="s">
        <v>276</v>
      </c>
      <c r="F192" s="68">
        <v>1</v>
      </c>
      <c r="G192" s="7"/>
      <c r="H192" s="7"/>
      <c r="I192" s="7"/>
      <c r="J192" s="7"/>
      <c r="K192" s="8">
        <v>53550</v>
      </c>
      <c r="L192" s="8">
        <f t="shared" si="38"/>
        <v>56281.05</v>
      </c>
      <c r="M192" s="9">
        <v>50000</v>
      </c>
      <c r="N192" s="9">
        <f t="shared" si="39"/>
        <v>52550</v>
      </c>
      <c r="O192" s="10">
        <v>66937.5</v>
      </c>
      <c r="P192" s="10"/>
      <c r="Q192" s="55"/>
      <c r="R192" s="47">
        <f t="shared" si="31"/>
        <v>56281.05</v>
      </c>
      <c r="S192" s="47">
        <f t="shared" si="32"/>
        <v>58589.516666666663</v>
      </c>
      <c r="T192" s="47">
        <f t="shared" si="33"/>
        <v>7466.3781598465985</v>
      </c>
      <c r="U192" s="12">
        <f t="shared" si="37"/>
        <v>0.12743539432702719</v>
      </c>
      <c r="V192" s="30">
        <f t="shared" si="35"/>
        <v>49235.294117647063</v>
      </c>
      <c r="W192" s="30">
        <f t="shared" si="36"/>
        <v>9354.7058823529424</v>
      </c>
      <c r="X192" s="13">
        <f t="shared" si="29"/>
        <v>58590</v>
      </c>
      <c r="Y192" s="14" t="s">
        <v>297</v>
      </c>
    </row>
    <row r="193" spans="3:25" ht="49.5" customHeight="1">
      <c r="C193" s="66">
        <f t="shared" si="40"/>
        <v>185</v>
      </c>
      <c r="D193" s="67" t="s">
        <v>152</v>
      </c>
      <c r="E193" s="39" t="s">
        <v>276</v>
      </c>
      <c r="F193" s="68">
        <v>1</v>
      </c>
      <c r="G193" s="7"/>
      <c r="H193" s="7"/>
      <c r="I193" s="7"/>
      <c r="J193" s="7"/>
      <c r="K193" s="8">
        <v>119000</v>
      </c>
      <c r="L193" s="8">
        <f t="shared" si="38"/>
        <v>125069</v>
      </c>
      <c r="M193" s="9">
        <v>114000</v>
      </c>
      <c r="N193" s="9">
        <f t="shared" si="39"/>
        <v>119814</v>
      </c>
      <c r="O193" s="10">
        <v>150832.5</v>
      </c>
      <c r="P193" s="10">
        <v>210332.5</v>
      </c>
      <c r="Q193" s="55">
        <v>210332.5</v>
      </c>
      <c r="R193" s="47">
        <f t="shared" si="31"/>
        <v>150832.5</v>
      </c>
      <c r="S193" s="47">
        <f t="shared" si="32"/>
        <v>163276.1</v>
      </c>
      <c r="T193" s="47">
        <f t="shared" si="33"/>
        <v>44531.419721641476</v>
      </c>
      <c r="U193" s="12">
        <f t="shared" si="37"/>
        <v>0.27273691447579573</v>
      </c>
      <c r="V193" s="30">
        <f t="shared" si="35"/>
        <v>126750.42016806723</v>
      </c>
      <c r="W193" s="30">
        <f t="shared" si="36"/>
        <v>24082.579831932773</v>
      </c>
      <c r="X193" s="13">
        <f t="shared" si="29"/>
        <v>150833</v>
      </c>
      <c r="Y193" s="14" t="s">
        <v>302</v>
      </c>
    </row>
    <row r="194" spans="3:25" ht="49.5" customHeight="1">
      <c r="C194" s="66">
        <f t="shared" si="40"/>
        <v>186</v>
      </c>
      <c r="D194" s="67" t="s">
        <v>79</v>
      </c>
      <c r="E194" s="39" t="s">
        <v>276</v>
      </c>
      <c r="F194" s="68">
        <v>1</v>
      </c>
      <c r="G194" s="7"/>
      <c r="H194" s="7"/>
      <c r="I194" s="7"/>
      <c r="J194" s="7"/>
      <c r="K194" s="8">
        <v>1428000</v>
      </c>
      <c r="L194" s="8">
        <f t="shared" si="38"/>
        <v>1500828</v>
      </c>
      <c r="M194" s="9">
        <v>1423000</v>
      </c>
      <c r="N194" s="9">
        <f t="shared" si="39"/>
        <v>1495573</v>
      </c>
      <c r="O194" s="10">
        <v>1844797.5</v>
      </c>
      <c r="P194" s="10">
        <v>1868597.5</v>
      </c>
      <c r="Q194" s="55">
        <v>1868597.5</v>
      </c>
      <c r="R194" s="47">
        <f t="shared" si="31"/>
        <v>1844797.5</v>
      </c>
      <c r="S194" s="47">
        <f t="shared" si="32"/>
        <v>1715678.7</v>
      </c>
      <c r="T194" s="47">
        <f t="shared" si="33"/>
        <v>198775.83213465664</v>
      </c>
      <c r="U194" s="12">
        <f t="shared" si="37"/>
        <v>0.11585842508545256</v>
      </c>
      <c r="V194" s="30">
        <f t="shared" si="35"/>
        <v>1441747.0588235294</v>
      </c>
      <c r="W194" s="30">
        <f t="shared" si="36"/>
        <v>273931.9411764706</v>
      </c>
      <c r="X194" s="13">
        <f t="shared" si="29"/>
        <v>1715679</v>
      </c>
      <c r="Y194" s="14" t="s">
        <v>297</v>
      </c>
    </row>
    <row r="195" spans="3:25" ht="49.5" customHeight="1">
      <c r="C195" s="66">
        <f t="shared" si="40"/>
        <v>187</v>
      </c>
      <c r="D195" s="67" t="s">
        <v>80</v>
      </c>
      <c r="E195" s="39" t="s">
        <v>276</v>
      </c>
      <c r="F195" s="68">
        <v>1</v>
      </c>
      <c r="G195" s="7"/>
      <c r="H195" s="7"/>
      <c r="I195" s="7">
        <v>416500</v>
      </c>
      <c r="J195" s="7">
        <f t="shared" si="41"/>
        <v>437741.5</v>
      </c>
      <c r="K195" s="8">
        <v>416500</v>
      </c>
      <c r="L195" s="8">
        <f t="shared" si="38"/>
        <v>437741.5</v>
      </c>
      <c r="M195" s="9">
        <v>412900</v>
      </c>
      <c r="N195" s="9">
        <f t="shared" si="39"/>
        <v>433957.9</v>
      </c>
      <c r="O195" s="10">
        <v>537433.75</v>
      </c>
      <c r="P195" s="10">
        <v>596933.75</v>
      </c>
      <c r="Q195" s="55">
        <v>596933.75</v>
      </c>
      <c r="R195" s="47">
        <f t="shared" si="31"/>
        <v>487587.625</v>
      </c>
      <c r="S195" s="47">
        <f t="shared" si="32"/>
        <v>506790.35833333334</v>
      </c>
      <c r="T195" s="47">
        <f t="shared" si="33"/>
        <v>80038.411074092903</v>
      </c>
      <c r="U195" s="12">
        <f t="shared" si="37"/>
        <v>0.15793199250536827</v>
      </c>
      <c r="V195" s="30">
        <f t="shared" si="35"/>
        <v>409737.81512605044</v>
      </c>
      <c r="W195" s="30">
        <f t="shared" si="36"/>
        <v>77850.184873949591</v>
      </c>
      <c r="X195" s="13">
        <f t="shared" si="29"/>
        <v>487588</v>
      </c>
      <c r="Y195" s="14" t="s">
        <v>302</v>
      </c>
    </row>
    <row r="196" spans="3:25" ht="49.5" customHeight="1">
      <c r="C196" s="66">
        <f t="shared" si="40"/>
        <v>188</v>
      </c>
      <c r="D196" s="67" t="s">
        <v>96</v>
      </c>
      <c r="E196" s="39" t="s">
        <v>276</v>
      </c>
      <c r="F196" s="68">
        <v>1</v>
      </c>
      <c r="G196" s="7"/>
      <c r="H196" s="7"/>
      <c r="I196" s="7"/>
      <c r="J196" s="7"/>
      <c r="K196" s="8">
        <v>8568000</v>
      </c>
      <c r="L196" s="8">
        <f t="shared" si="38"/>
        <v>9004968</v>
      </c>
      <c r="M196" s="9">
        <v>8563000</v>
      </c>
      <c r="N196" s="9">
        <f t="shared" si="39"/>
        <v>8999713</v>
      </c>
      <c r="O196" s="10">
        <v>11084850</v>
      </c>
      <c r="P196" s="10">
        <v>11132450</v>
      </c>
      <c r="Q196" s="55">
        <v>11132450</v>
      </c>
      <c r="R196" s="47">
        <f t="shared" si="31"/>
        <v>11084850</v>
      </c>
      <c r="S196" s="47">
        <f t="shared" si="32"/>
        <v>10270886.199999999</v>
      </c>
      <c r="T196" s="47">
        <f t="shared" si="33"/>
        <v>1158183.0192310726</v>
      </c>
      <c r="U196" s="12">
        <f t="shared" si="37"/>
        <v>0.11276368919666083</v>
      </c>
      <c r="V196" s="30">
        <f t="shared" si="35"/>
        <v>8630997.4789915979</v>
      </c>
      <c r="W196" s="30">
        <f t="shared" si="36"/>
        <v>1639889.5210084035</v>
      </c>
      <c r="X196" s="13">
        <f t="shared" si="29"/>
        <v>10270887</v>
      </c>
      <c r="Y196" s="14" t="s">
        <v>297</v>
      </c>
    </row>
    <row r="197" spans="3:25" ht="49.5" customHeight="1">
      <c r="C197" s="66">
        <f t="shared" si="40"/>
        <v>189</v>
      </c>
      <c r="D197" s="37" t="s">
        <v>81</v>
      </c>
      <c r="E197" s="39" t="s">
        <v>276</v>
      </c>
      <c r="F197" s="68">
        <v>1</v>
      </c>
      <c r="G197" s="7"/>
      <c r="H197" s="7"/>
      <c r="I197" s="7"/>
      <c r="J197" s="7"/>
      <c r="K197" s="8">
        <v>7497000</v>
      </c>
      <c r="L197" s="8">
        <f t="shared" si="38"/>
        <v>7879347</v>
      </c>
      <c r="M197" s="9">
        <v>7490000</v>
      </c>
      <c r="N197" s="9">
        <f t="shared" si="39"/>
        <v>7871990</v>
      </c>
      <c r="O197" s="10">
        <v>9697458.75</v>
      </c>
      <c r="P197" s="10">
        <v>9756958.75</v>
      </c>
      <c r="Q197" s="55">
        <v>9756958.75</v>
      </c>
      <c r="R197" s="47">
        <f t="shared" si="31"/>
        <v>9697458.75</v>
      </c>
      <c r="S197" s="47">
        <f t="shared" si="32"/>
        <v>8992542.6500000004</v>
      </c>
      <c r="T197" s="47">
        <f t="shared" si="33"/>
        <v>1019854.5794031817</v>
      </c>
      <c r="U197" s="12">
        <f t="shared" si="37"/>
        <v>0.11341114733586297</v>
      </c>
      <c r="V197" s="30">
        <f t="shared" si="35"/>
        <v>7556758.823529412</v>
      </c>
      <c r="W197" s="30">
        <f t="shared" si="36"/>
        <v>1435784.1764705882</v>
      </c>
      <c r="X197" s="13">
        <f t="shared" si="29"/>
        <v>8992543</v>
      </c>
      <c r="Y197" s="14" t="s">
        <v>297</v>
      </c>
    </row>
    <row r="198" spans="3:25" ht="49.5" customHeight="1">
      <c r="C198" s="66">
        <f t="shared" si="40"/>
        <v>190</v>
      </c>
      <c r="D198" s="37" t="s">
        <v>82</v>
      </c>
      <c r="E198" s="39" t="s">
        <v>276</v>
      </c>
      <c r="F198" s="68">
        <v>1</v>
      </c>
      <c r="G198" s="7"/>
      <c r="H198" s="7"/>
      <c r="I198" s="7"/>
      <c r="J198" s="7"/>
      <c r="K198" s="8">
        <v>17850000</v>
      </c>
      <c r="L198" s="8">
        <f t="shared" si="38"/>
        <v>18760350</v>
      </c>
      <c r="M198" s="9">
        <v>17843900</v>
      </c>
      <c r="N198" s="9">
        <f t="shared" si="39"/>
        <v>18753938.899999999</v>
      </c>
      <c r="O198" s="10">
        <v>23096115</v>
      </c>
      <c r="P198" s="10">
        <v>23143715</v>
      </c>
      <c r="Q198" s="55">
        <v>23143715</v>
      </c>
      <c r="R198" s="47">
        <f t="shared" si="31"/>
        <v>23096115</v>
      </c>
      <c r="S198" s="47">
        <f t="shared" si="32"/>
        <v>21379566.780000001</v>
      </c>
      <c r="T198" s="47">
        <f t="shared" si="33"/>
        <v>2394013.0524242329</v>
      </c>
      <c r="U198" s="12">
        <f t="shared" si="37"/>
        <v>0.11197668676166846</v>
      </c>
      <c r="V198" s="30">
        <f t="shared" si="35"/>
        <v>17966022.68907563</v>
      </c>
      <c r="W198" s="30">
        <f t="shared" si="36"/>
        <v>3413544.3109243698</v>
      </c>
      <c r="X198" s="13">
        <f t="shared" si="29"/>
        <v>21379567</v>
      </c>
      <c r="Y198" s="14" t="s">
        <v>297</v>
      </c>
    </row>
    <row r="199" spans="3:25" ht="49.5" customHeight="1">
      <c r="C199" s="66">
        <f t="shared" si="40"/>
        <v>191</v>
      </c>
      <c r="D199" s="37" t="s">
        <v>174</v>
      </c>
      <c r="E199" s="39" t="s">
        <v>276</v>
      </c>
      <c r="F199" s="68">
        <v>1</v>
      </c>
      <c r="G199" s="7"/>
      <c r="H199" s="7"/>
      <c r="I199" s="7"/>
      <c r="J199" s="7"/>
      <c r="K199" s="8">
        <v>8925000</v>
      </c>
      <c r="L199" s="8">
        <f t="shared" si="38"/>
        <v>9380175</v>
      </c>
      <c r="M199" s="9">
        <v>8921000</v>
      </c>
      <c r="N199" s="9">
        <f t="shared" si="39"/>
        <v>9375971</v>
      </c>
      <c r="O199" s="10">
        <v>11547462.5</v>
      </c>
      <c r="P199" s="10">
        <v>11571262.5</v>
      </c>
      <c r="Q199" s="55">
        <v>11571262.5</v>
      </c>
      <c r="R199" s="47">
        <f t="shared" si="31"/>
        <v>11547462.5</v>
      </c>
      <c r="S199" s="47">
        <f t="shared" si="32"/>
        <v>10689226.699999999</v>
      </c>
      <c r="T199" s="47">
        <f t="shared" si="33"/>
        <v>1196954.4561323437</v>
      </c>
      <c r="U199" s="12">
        <f t="shared" si="37"/>
        <v>0.11197764718867305</v>
      </c>
      <c r="V199" s="30">
        <f t="shared" si="35"/>
        <v>8982543.6974789929</v>
      </c>
      <c r="W199" s="30">
        <f t="shared" si="36"/>
        <v>1706683.3025210088</v>
      </c>
      <c r="X199" s="13">
        <f t="shared" si="29"/>
        <v>10689227</v>
      </c>
      <c r="Y199" s="14" t="s">
        <v>297</v>
      </c>
    </row>
    <row r="200" spans="3:25" ht="49.5" customHeight="1">
      <c r="C200" s="66">
        <f t="shared" si="40"/>
        <v>192</v>
      </c>
      <c r="D200" s="67" t="s">
        <v>148</v>
      </c>
      <c r="E200" s="39" t="s">
        <v>276</v>
      </c>
      <c r="F200" s="68">
        <v>1</v>
      </c>
      <c r="G200" s="7"/>
      <c r="H200" s="7"/>
      <c r="I200" s="7"/>
      <c r="J200" s="7"/>
      <c r="K200" s="8">
        <v>3808000</v>
      </c>
      <c r="L200" s="8">
        <f t="shared" ref="L200:L224" si="42">+(K200*5.1%)+K200</f>
        <v>4002208</v>
      </c>
      <c r="M200" s="9">
        <v>3806000</v>
      </c>
      <c r="N200" s="9">
        <f t="shared" ref="N200:N224" si="43">+(M200*5.1%)+M200</f>
        <v>4000106</v>
      </c>
      <c r="O200" s="10">
        <v>4926748.75</v>
      </c>
      <c r="P200" s="10">
        <v>4962448.75</v>
      </c>
      <c r="Q200" s="55">
        <v>4962448.75</v>
      </c>
      <c r="R200" s="47">
        <f t="shared" ref="R200:R263" si="44">MEDIAN(H200,J200,L200,N200,O200,P200,Q200)</f>
        <v>4926748.75</v>
      </c>
      <c r="S200" s="47">
        <f t="shared" ref="S200:S263" si="45">AVERAGE(H200,J200,L200,N200,O200,P200,Q200)</f>
        <v>4570792.05</v>
      </c>
      <c r="T200" s="47">
        <f t="shared" ref="T200:T263" si="46">STDEV(H200,J200,L200,N200,O200,P200,Q200)</f>
        <v>520208.01204029715</v>
      </c>
      <c r="U200" s="12">
        <f t="shared" si="37"/>
        <v>0.11381134961943788</v>
      </c>
      <c r="V200" s="30">
        <f t="shared" si="35"/>
        <v>3841002.5210084035</v>
      </c>
      <c r="W200" s="30">
        <f t="shared" si="36"/>
        <v>729790.47899159673</v>
      </c>
      <c r="X200" s="13">
        <f t="shared" si="29"/>
        <v>4570793</v>
      </c>
      <c r="Y200" s="14" t="s">
        <v>297</v>
      </c>
    </row>
    <row r="201" spans="3:25" ht="49.5" customHeight="1">
      <c r="C201" s="66">
        <f t="shared" si="40"/>
        <v>193</v>
      </c>
      <c r="D201" s="37" t="s">
        <v>84</v>
      </c>
      <c r="E201" s="39" t="s">
        <v>276</v>
      </c>
      <c r="F201" s="68">
        <v>1</v>
      </c>
      <c r="G201" s="7"/>
      <c r="H201" s="7"/>
      <c r="I201" s="7"/>
      <c r="J201" s="7"/>
      <c r="K201" s="8">
        <v>392700</v>
      </c>
      <c r="L201" s="8">
        <f t="shared" si="42"/>
        <v>412727.7</v>
      </c>
      <c r="M201" s="9">
        <v>388000</v>
      </c>
      <c r="N201" s="9">
        <f t="shared" si="43"/>
        <v>407788</v>
      </c>
      <c r="O201" s="10">
        <v>505155</v>
      </c>
      <c r="P201" s="10">
        <v>564655</v>
      </c>
      <c r="Q201" s="55">
        <v>564655</v>
      </c>
      <c r="R201" s="47">
        <f t="shared" si="44"/>
        <v>505155</v>
      </c>
      <c r="S201" s="47">
        <f t="shared" si="45"/>
        <v>490996.14</v>
      </c>
      <c r="T201" s="47">
        <f t="shared" si="46"/>
        <v>77622.92169809081</v>
      </c>
      <c r="U201" s="12">
        <f t="shared" si="37"/>
        <v>0.15809273306729216</v>
      </c>
      <c r="V201" s="30">
        <f t="shared" si="35"/>
        <v>424500</v>
      </c>
      <c r="W201" s="30">
        <f t="shared" si="36"/>
        <v>80655</v>
      </c>
      <c r="X201" s="13">
        <f t="shared" si="29"/>
        <v>505155</v>
      </c>
      <c r="Y201" s="14" t="s">
        <v>302</v>
      </c>
    </row>
    <row r="202" spans="3:25" ht="49.5" customHeight="1">
      <c r="C202" s="66">
        <f t="shared" si="40"/>
        <v>194</v>
      </c>
      <c r="D202" s="37" t="s">
        <v>85</v>
      </c>
      <c r="E202" s="39" t="s">
        <v>276</v>
      </c>
      <c r="F202" s="68">
        <v>1</v>
      </c>
      <c r="G202" s="7"/>
      <c r="H202" s="7"/>
      <c r="I202" s="7"/>
      <c r="J202" s="7"/>
      <c r="K202" s="8">
        <v>6902000</v>
      </c>
      <c r="L202" s="8">
        <f t="shared" si="42"/>
        <v>7254002</v>
      </c>
      <c r="M202" s="9">
        <v>6899000</v>
      </c>
      <c r="N202" s="9">
        <f t="shared" si="43"/>
        <v>7250849</v>
      </c>
      <c r="O202" s="10">
        <v>8930057.5</v>
      </c>
      <c r="P202" s="10">
        <v>8977657.5</v>
      </c>
      <c r="Q202" s="55">
        <v>8977657.5</v>
      </c>
      <c r="R202" s="47">
        <f t="shared" si="44"/>
        <v>8930057.5</v>
      </c>
      <c r="S202" s="47">
        <f t="shared" si="45"/>
        <v>8278044.7000000002</v>
      </c>
      <c r="T202" s="47">
        <f t="shared" si="46"/>
        <v>936460.26193497831</v>
      </c>
      <c r="U202" s="12">
        <f t="shared" si="37"/>
        <v>0.11312577980340917</v>
      </c>
      <c r="V202" s="30">
        <f t="shared" si="35"/>
        <v>6956340.3361344542</v>
      </c>
      <c r="W202" s="30">
        <f t="shared" si="36"/>
        <v>1321704.6638655462</v>
      </c>
      <c r="X202" s="13">
        <f t="shared" si="29"/>
        <v>8278045</v>
      </c>
      <c r="Y202" s="14" t="s">
        <v>297</v>
      </c>
    </row>
    <row r="203" spans="3:25" ht="49.5" customHeight="1">
      <c r="C203" s="66">
        <f t="shared" si="40"/>
        <v>195</v>
      </c>
      <c r="D203" s="37" t="s">
        <v>153</v>
      </c>
      <c r="E203" s="39" t="s">
        <v>276</v>
      </c>
      <c r="F203" s="68">
        <v>1</v>
      </c>
      <c r="G203" s="7"/>
      <c r="H203" s="7"/>
      <c r="I203" s="7"/>
      <c r="J203" s="7"/>
      <c r="K203" s="8">
        <v>12257000</v>
      </c>
      <c r="L203" s="8">
        <f t="shared" si="42"/>
        <v>12882107</v>
      </c>
      <c r="M203" s="9">
        <v>12255000</v>
      </c>
      <c r="N203" s="9">
        <f t="shared" si="43"/>
        <v>12880005</v>
      </c>
      <c r="O203" s="10">
        <v>15860766.25</v>
      </c>
      <c r="P203" s="10">
        <v>15908366.25</v>
      </c>
      <c r="Q203" s="55">
        <v>15908366.25</v>
      </c>
      <c r="R203" s="47">
        <f t="shared" si="44"/>
        <v>15860766.25</v>
      </c>
      <c r="S203" s="47">
        <f t="shared" si="45"/>
        <v>14687922.15</v>
      </c>
      <c r="T203" s="47">
        <f t="shared" si="46"/>
        <v>1649550.2161640967</v>
      </c>
      <c r="U203" s="12">
        <f t="shared" si="37"/>
        <v>0.11230657402171053</v>
      </c>
      <c r="V203" s="30">
        <f t="shared" si="35"/>
        <v>12342792.43697479</v>
      </c>
      <c r="W203" s="30">
        <f t="shared" si="36"/>
        <v>2345130.5630252101</v>
      </c>
      <c r="X203" s="13">
        <f t="shared" si="29"/>
        <v>14687923</v>
      </c>
      <c r="Y203" s="14" t="s">
        <v>297</v>
      </c>
    </row>
    <row r="204" spans="3:25" ht="49.5" customHeight="1">
      <c r="C204" s="66">
        <f t="shared" si="40"/>
        <v>196</v>
      </c>
      <c r="D204" s="67" t="s">
        <v>149</v>
      </c>
      <c r="E204" s="39" t="s">
        <v>276</v>
      </c>
      <c r="F204" s="68">
        <v>1</v>
      </c>
      <c r="G204" s="7"/>
      <c r="H204" s="7"/>
      <c r="I204" s="7"/>
      <c r="J204" s="7"/>
      <c r="K204" s="8">
        <v>12495000</v>
      </c>
      <c r="L204" s="8">
        <f t="shared" si="42"/>
        <v>13132245</v>
      </c>
      <c r="M204" s="9">
        <v>12490000</v>
      </c>
      <c r="N204" s="9">
        <f t="shared" si="43"/>
        <v>13126990</v>
      </c>
      <c r="O204" s="10">
        <v>16166893.75</v>
      </c>
      <c r="P204" s="10">
        <v>16226393.75</v>
      </c>
      <c r="Q204" s="55">
        <v>16226393.75</v>
      </c>
      <c r="R204" s="47">
        <f t="shared" si="44"/>
        <v>16166893.75</v>
      </c>
      <c r="S204" s="47">
        <f t="shared" si="45"/>
        <v>14975783.25</v>
      </c>
      <c r="T204" s="47">
        <f t="shared" si="46"/>
        <v>1685487.1127577072</v>
      </c>
      <c r="U204" s="12">
        <f t="shared" si="37"/>
        <v>0.11254750984444885</v>
      </c>
      <c r="V204" s="30">
        <f t="shared" si="35"/>
        <v>12584692.43697479</v>
      </c>
      <c r="W204" s="30">
        <f t="shared" si="36"/>
        <v>2391091.5630252101</v>
      </c>
      <c r="X204" s="13">
        <f t="shared" si="29"/>
        <v>14975784</v>
      </c>
      <c r="Y204" s="14" t="s">
        <v>297</v>
      </c>
    </row>
    <row r="205" spans="3:25" ht="49.5" customHeight="1">
      <c r="C205" s="66">
        <f t="shared" si="40"/>
        <v>197</v>
      </c>
      <c r="D205" s="37" t="s">
        <v>156</v>
      </c>
      <c r="E205" s="39" t="s">
        <v>276</v>
      </c>
      <c r="F205" s="68">
        <v>1</v>
      </c>
      <c r="G205" s="7"/>
      <c r="H205" s="7"/>
      <c r="I205" s="7"/>
      <c r="J205" s="7"/>
      <c r="K205" s="8">
        <v>416500</v>
      </c>
      <c r="L205" s="8">
        <f t="shared" si="42"/>
        <v>437741.5</v>
      </c>
      <c r="M205" s="9">
        <v>411800</v>
      </c>
      <c r="N205" s="9">
        <f t="shared" si="43"/>
        <v>432801.8</v>
      </c>
      <c r="O205" s="10">
        <v>535946.25</v>
      </c>
      <c r="P205" s="10">
        <v>559746.25</v>
      </c>
      <c r="Q205" s="55">
        <v>559746.25</v>
      </c>
      <c r="R205" s="47">
        <f t="shared" si="44"/>
        <v>535946.25</v>
      </c>
      <c r="S205" s="47">
        <f t="shared" si="45"/>
        <v>505196.41</v>
      </c>
      <c r="T205" s="47">
        <f t="shared" si="46"/>
        <v>64591.151073961562</v>
      </c>
      <c r="U205" s="12">
        <f t="shared" si="37"/>
        <v>0.12785354328618759</v>
      </c>
      <c r="V205" s="30">
        <f t="shared" si="35"/>
        <v>424535.29411764711</v>
      </c>
      <c r="W205" s="30">
        <f t="shared" si="36"/>
        <v>80661.705882352951</v>
      </c>
      <c r="X205" s="13">
        <f t="shared" si="29"/>
        <v>505197</v>
      </c>
      <c r="Y205" s="14" t="s">
        <v>297</v>
      </c>
    </row>
    <row r="206" spans="3:25" ht="49.5" customHeight="1">
      <c r="C206" s="66">
        <f t="shared" si="40"/>
        <v>198</v>
      </c>
      <c r="D206" s="37" t="s">
        <v>99</v>
      </c>
      <c r="E206" s="39" t="s">
        <v>276</v>
      </c>
      <c r="F206" s="68">
        <v>1</v>
      </c>
      <c r="G206" s="7"/>
      <c r="H206" s="7"/>
      <c r="I206" s="7"/>
      <c r="J206" s="7"/>
      <c r="K206" s="8">
        <v>1201900</v>
      </c>
      <c r="L206" s="8">
        <f t="shared" si="42"/>
        <v>1263196.8999999999</v>
      </c>
      <c r="M206" s="9">
        <v>1199800</v>
      </c>
      <c r="N206" s="9">
        <f t="shared" si="43"/>
        <v>1260989.8</v>
      </c>
      <c r="O206" s="10">
        <v>1553991.25</v>
      </c>
      <c r="P206" s="10">
        <v>1589691.25</v>
      </c>
      <c r="Q206" s="55">
        <v>1589691.25</v>
      </c>
      <c r="R206" s="47">
        <f t="shared" si="44"/>
        <v>1553991.25</v>
      </c>
      <c r="S206" s="47">
        <f t="shared" si="45"/>
        <v>1451512.09</v>
      </c>
      <c r="T206" s="47">
        <f t="shared" si="46"/>
        <v>173529.74710586225</v>
      </c>
      <c r="U206" s="12">
        <f t="shared" si="37"/>
        <v>0.11955101738481712</v>
      </c>
      <c r="V206" s="30">
        <f t="shared" si="35"/>
        <v>1219758.8235294118</v>
      </c>
      <c r="W206" s="30">
        <f t="shared" si="36"/>
        <v>231754.17647058825</v>
      </c>
      <c r="X206" s="13">
        <f t="shared" si="29"/>
        <v>1451513</v>
      </c>
      <c r="Y206" s="14" t="s">
        <v>297</v>
      </c>
    </row>
    <row r="207" spans="3:25" ht="49.5" customHeight="1">
      <c r="C207" s="66">
        <f t="shared" si="40"/>
        <v>199</v>
      </c>
      <c r="D207" s="37" t="s">
        <v>90</v>
      </c>
      <c r="E207" s="39" t="s">
        <v>276</v>
      </c>
      <c r="F207" s="68">
        <v>1</v>
      </c>
      <c r="G207" s="7"/>
      <c r="H207" s="7"/>
      <c r="I207" s="7"/>
      <c r="J207" s="7"/>
      <c r="K207" s="8">
        <v>773500</v>
      </c>
      <c r="L207" s="8">
        <f t="shared" si="42"/>
        <v>812948.5</v>
      </c>
      <c r="M207" s="9">
        <v>772000</v>
      </c>
      <c r="N207" s="9">
        <f t="shared" si="43"/>
        <v>811372</v>
      </c>
      <c r="O207" s="10">
        <v>1000046.25</v>
      </c>
      <c r="P207" s="10">
        <v>1023846.25</v>
      </c>
      <c r="Q207" s="55">
        <v>1023846.25</v>
      </c>
      <c r="R207" s="47">
        <f t="shared" si="44"/>
        <v>1000046.25</v>
      </c>
      <c r="S207" s="47">
        <f t="shared" si="45"/>
        <v>934411.85</v>
      </c>
      <c r="T207" s="47">
        <f t="shared" si="46"/>
        <v>112023.4890004382</v>
      </c>
      <c r="U207" s="12">
        <f t="shared" si="37"/>
        <v>0.11988663136114788</v>
      </c>
      <c r="V207" s="30">
        <f t="shared" si="35"/>
        <v>785220.16806722688</v>
      </c>
      <c r="W207" s="30">
        <f t="shared" si="36"/>
        <v>149191.83193277312</v>
      </c>
      <c r="X207" s="13">
        <f t="shared" si="29"/>
        <v>934412</v>
      </c>
      <c r="Y207" s="14" t="s">
        <v>297</v>
      </c>
    </row>
    <row r="208" spans="3:25" ht="49.5" customHeight="1">
      <c r="C208" s="66">
        <f t="shared" si="40"/>
        <v>200</v>
      </c>
      <c r="D208" s="67" t="s">
        <v>91</v>
      </c>
      <c r="E208" s="39" t="s">
        <v>276</v>
      </c>
      <c r="F208" s="68">
        <v>1</v>
      </c>
      <c r="G208" s="7"/>
      <c r="H208" s="7"/>
      <c r="I208" s="7"/>
      <c r="J208" s="7"/>
      <c r="K208" s="8">
        <v>618800</v>
      </c>
      <c r="L208" s="8">
        <f t="shared" si="42"/>
        <v>650358.80000000005</v>
      </c>
      <c r="M208" s="9">
        <v>615000</v>
      </c>
      <c r="N208" s="9">
        <f t="shared" si="43"/>
        <v>646365</v>
      </c>
      <c r="O208" s="10">
        <v>798341.25</v>
      </c>
      <c r="P208" s="10">
        <v>834041.25</v>
      </c>
      <c r="Q208" s="55">
        <v>834041.25</v>
      </c>
      <c r="R208" s="47">
        <f t="shared" si="44"/>
        <v>798341.25</v>
      </c>
      <c r="S208" s="47">
        <f t="shared" si="45"/>
        <v>752629.51</v>
      </c>
      <c r="T208" s="47">
        <f t="shared" si="46"/>
        <v>96302.58330248369</v>
      </c>
      <c r="U208" s="12">
        <f t="shared" si="37"/>
        <v>0.12795483305256486</v>
      </c>
      <c r="V208" s="30">
        <f t="shared" si="35"/>
        <v>632462.18487394962</v>
      </c>
      <c r="W208" s="30">
        <f t="shared" si="36"/>
        <v>120167.81512605042</v>
      </c>
      <c r="X208" s="13">
        <f t="shared" si="29"/>
        <v>752630</v>
      </c>
      <c r="Y208" s="14" t="s">
        <v>297</v>
      </c>
    </row>
    <row r="209" spans="3:25" ht="49.5" customHeight="1">
      <c r="C209" s="66">
        <f t="shared" si="40"/>
        <v>201</v>
      </c>
      <c r="D209" s="67" t="s">
        <v>92</v>
      </c>
      <c r="E209" s="39" t="s">
        <v>276</v>
      </c>
      <c r="F209" s="68">
        <v>1</v>
      </c>
      <c r="G209" s="7"/>
      <c r="H209" s="7"/>
      <c r="I209" s="7"/>
      <c r="J209" s="7"/>
      <c r="K209" s="8">
        <v>1166200</v>
      </c>
      <c r="L209" s="8">
        <f t="shared" si="42"/>
        <v>1225676.2</v>
      </c>
      <c r="M209" s="9">
        <v>1163000</v>
      </c>
      <c r="N209" s="9">
        <f t="shared" si="43"/>
        <v>1222313</v>
      </c>
      <c r="O209" s="10">
        <v>1507135</v>
      </c>
      <c r="P209" s="10">
        <v>1554735</v>
      </c>
      <c r="Q209" s="55">
        <v>1554735</v>
      </c>
      <c r="R209" s="47">
        <f t="shared" si="44"/>
        <v>1507135</v>
      </c>
      <c r="S209" s="47">
        <f t="shared" si="45"/>
        <v>1412918.84</v>
      </c>
      <c r="T209" s="47">
        <f t="shared" si="46"/>
        <v>173558.86879940113</v>
      </c>
      <c r="U209" s="12">
        <f t="shared" si="37"/>
        <v>0.12283711129465945</v>
      </c>
      <c r="V209" s="30">
        <f t="shared" si="35"/>
        <v>1187326.8907563025</v>
      </c>
      <c r="W209" s="30">
        <f t="shared" si="36"/>
        <v>225592.10924369749</v>
      </c>
      <c r="X209" s="13">
        <f t="shared" si="29"/>
        <v>1412919</v>
      </c>
      <c r="Y209" s="14" t="s">
        <v>297</v>
      </c>
    </row>
    <row r="210" spans="3:25" ht="49.5" customHeight="1">
      <c r="C210" s="66">
        <f t="shared" si="40"/>
        <v>202</v>
      </c>
      <c r="D210" s="67" t="s">
        <v>157</v>
      </c>
      <c r="E210" s="39" t="s">
        <v>276</v>
      </c>
      <c r="F210" s="68">
        <v>1</v>
      </c>
      <c r="G210" s="7"/>
      <c r="H210" s="7"/>
      <c r="I210" s="7"/>
      <c r="J210" s="7"/>
      <c r="K210" s="8">
        <v>1166200</v>
      </c>
      <c r="L210" s="8">
        <f t="shared" si="42"/>
        <v>1225676.2</v>
      </c>
      <c r="M210" s="9">
        <v>1163000</v>
      </c>
      <c r="N210" s="9">
        <f t="shared" si="43"/>
        <v>1222313</v>
      </c>
      <c r="O210" s="10">
        <v>1507135</v>
      </c>
      <c r="P210" s="10">
        <v>1554735</v>
      </c>
      <c r="Q210" s="55">
        <v>1554735</v>
      </c>
      <c r="R210" s="47">
        <f t="shared" si="44"/>
        <v>1507135</v>
      </c>
      <c r="S210" s="47">
        <f t="shared" si="45"/>
        <v>1412918.84</v>
      </c>
      <c r="T210" s="47">
        <f t="shared" si="46"/>
        <v>173558.86879940113</v>
      </c>
      <c r="U210" s="12">
        <f t="shared" si="37"/>
        <v>0.12283711129465945</v>
      </c>
      <c r="V210" s="30">
        <f t="shared" si="35"/>
        <v>1187326.8907563025</v>
      </c>
      <c r="W210" s="30">
        <f t="shared" si="36"/>
        <v>225592.10924369749</v>
      </c>
      <c r="X210" s="13">
        <f t="shared" si="29"/>
        <v>1412919</v>
      </c>
      <c r="Y210" s="14" t="s">
        <v>297</v>
      </c>
    </row>
    <row r="211" spans="3:25" ht="49.5" customHeight="1">
      <c r="C211" s="66">
        <f t="shared" si="40"/>
        <v>203</v>
      </c>
      <c r="D211" s="67" t="s">
        <v>158</v>
      </c>
      <c r="E211" s="39" t="s">
        <v>276</v>
      </c>
      <c r="F211" s="68">
        <v>1</v>
      </c>
      <c r="G211" s="7"/>
      <c r="H211" s="7"/>
      <c r="I211" s="7"/>
      <c r="J211" s="7"/>
      <c r="K211" s="8">
        <v>1201900</v>
      </c>
      <c r="L211" s="8">
        <f t="shared" si="42"/>
        <v>1263196.8999999999</v>
      </c>
      <c r="M211" s="9">
        <v>1199000</v>
      </c>
      <c r="N211" s="9">
        <f t="shared" si="43"/>
        <v>1260149</v>
      </c>
      <c r="O211" s="10">
        <v>1553545</v>
      </c>
      <c r="P211" s="10">
        <v>1613045</v>
      </c>
      <c r="Q211" s="55">
        <v>1613045</v>
      </c>
      <c r="R211" s="47">
        <f t="shared" si="44"/>
        <v>1553545</v>
      </c>
      <c r="S211" s="47">
        <f t="shared" si="45"/>
        <v>1460596.1800000002</v>
      </c>
      <c r="T211" s="47">
        <f t="shared" si="46"/>
        <v>183211.84206584908</v>
      </c>
      <c r="U211" s="12">
        <f t="shared" si="37"/>
        <v>0.12543634207358331</v>
      </c>
      <c r="V211" s="30">
        <f t="shared" si="35"/>
        <v>1227392.4369747899</v>
      </c>
      <c r="W211" s="30">
        <f t="shared" si="36"/>
        <v>233204.56302521008</v>
      </c>
      <c r="X211" s="13">
        <f t="shared" si="29"/>
        <v>1460597</v>
      </c>
      <c r="Y211" s="14" t="s">
        <v>297</v>
      </c>
    </row>
    <row r="212" spans="3:25" ht="49.5" customHeight="1">
      <c r="C212" s="66">
        <f t="shared" si="40"/>
        <v>204</v>
      </c>
      <c r="D212" s="67" t="s">
        <v>159</v>
      </c>
      <c r="E212" s="39" t="s">
        <v>276</v>
      </c>
      <c r="F212" s="68">
        <v>1</v>
      </c>
      <c r="G212" s="7"/>
      <c r="H212" s="7"/>
      <c r="I212" s="7"/>
      <c r="J212" s="7"/>
      <c r="K212" s="8">
        <v>571200</v>
      </c>
      <c r="L212" s="8">
        <f t="shared" si="42"/>
        <v>600331.19999999995</v>
      </c>
      <c r="M212" s="9">
        <v>566700</v>
      </c>
      <c r="N212" s="9">
        <f t="shared" si="43"/>
        <v>595601.69999999995</v>
      </c>
      <c r="O212" s="10">
        <v>736312.5</v>
      </c>
      <c r="P212" s="10">
        <v>795812.5</v>
      </c>
      <c r="Q212" s="55">
        <v>795812.5</v>
      </c>
      <c r="R212" s="47">
        <f t="shared" si="44"/>
        <v>736312.5</v>
      </c>
      <c r="S212" s="47">
        <f t="shared" si="45"/>
        <v>704774.08</v>
      </c>
      <c r="T212" s="47">
        <f t="shared" si="46"/>
        <v>100495.75053932398</v>
      </c>
      <c r="U212" s="12">
        <f t="shared" si="37"/>
        <v>0.1425928583232289</v>
      </c>
      <c r="V212" s="30">
        <f t="shared" si="35"/>
        <v>592247.89915966394</v>
      </c>
      <c r="W212" s="30">
        <f t="shared" si="36"/>
        <v>112527.10084033615</v>
      </c>
      <c r="X212" s="13">
        <f t="shared" si="29"/>
        <v>704775</v>
      </c>
      <c r="Y212" s="14" t="s">
        <v>297</v>
      </c>
    </row>
    <row r="213" spans="3:25" ht="49.5" customHeight="1">
      <c r="C213" s="66">
        <f t="shared" si="40"/>
        <v>205</v>
      </c>
      <c r="D213" s="67" t="s">
        <v>160</v>
      </c>
      <c r="E213" s="39" t="s">
        <v>276</v>
      </c>
      <c r="F213" s="68">
        <v>1</v>
      </c>
      <c r="G213" s="7"/>
      <c r="H213" s="7"/>
      <c r="I213" s="7"/>
      <c r="J213" s="7"/>
      <c r="K213" s="8">
        <v>142800</v>
      </c>
      <c r="L213" s="8">
        <f t="shared" si="42"/>
        <v>150082.79999999999</v>
      </c>
      <c r="M213" s="9">
        <v>135700</v>
      </c>
      <c r="N213" s="9">
        <f t="shared" si="43"/>
        <v>142620.70000000001</v>
      </c>
      <c r="O213" s="10">
        <v>180136.25</v>
      </c>
      <c r="P213" s="10">
        <v>239636.25</v>
      </c>
      <c r="Q213" s="55"/>
      <c r="R213" s="47">
        <f t="shared" si="44"/>
        <v>165109.52499999999</v>
      </c>
      <c r="S213" s="47">
        <f t="shared" si="45"/>
        <v>178119</v>
      </c>
      <c r="T213" s="47">
        <f t="shared" si="46"/>
        <v>44100.639294137989</v>
      </c>
      <c r="U213" s="12">
        <f t="shared" si="37"/>
        <v>0.24759087629134449</v>
      </c>
      <c r="V213" s="30">
        <f t="shared" si="35"/>
        <v>138747.89915966388</v>
      </c>
      <c r="W213" s="30">
        <f t="shared" si="36"/>
        <v>26362.100840336137</v>
      </c>
      <c r="X213" s="13">
        <f t="shared" si="29"/>
        <v>165110</v>
      </c>
      <c r="Y213" s="14" t="s">
        <v>302</v>
      </c>
    </row>
    <row r="214" spans="3:25" ht="49.5" customHeight="1">
      <c r="C214" s="66">
        <f t="shared" si="40"/>
        <v>206</v>
      </c>
      <c r="D214" s="67" t="s">
        <v>161</v>
      </c>
      <c r="E214" s="39" t="s">
        <v>276</v>
      </c>
      <c r="F214" s="68">
        <v>1</v>
      </c>
      <c r="G214" s="7"/>
      <c r="H214" s="7"/>
      <c r="I214" s="7"/>
      <c r="J214" s="7"/>
      <c r="K214" s="8">
        <v>2118200</v>
      </c>
      <c r="L214" s="8">
        <f t="shared" si="42"/>
        <v>2226228.2000000002</v>
      </c>
      <c r="M214" s="9">
        <v>2116900</v>
      </c>
      <c r="N214" s="9">
        <f t="shared" si="43"/>
        <v>2224861.9</v>
      </c>
      <c r="O214" s="10">
        <v>2740421.25</v>
      </c>
      <c r="P214" s="10">
        <v>2788021.25</v>
      </c>
      <c r="Q214" s="55">
        <v>2788021.25</v>
      </c>
      <c r="R214" s="47">
        <f t="shared" si="44"/>
        <v>2740421.25</v>
      </c>
      <c r="S214" s="47">
        <f t="shared" si="45"/>
        <v>2553510.77</v>
      </c>
      <c r="T214" s="47">
        <f t="shared" si="46"/>
        <v>300020.75693674019</v>
      </c>
      <c r="U214" s="12">
        <f t="shared" si="37"/>
        <v>0.11749343705988763</v>
      </c>
      <c r="V214" s="30">
        <f t="shared" si="35"/>
        <v>2145807.5630252101</v>
      </c>
      <c r="W214" s="30">
        <f t="shared" si="36"/>
        <v>407703.43697478989</v>
      </c>
      <c r="X214" s="13">
        <f t="shared" si="29"/>
        <v>2553511</v>
      </c>
      <c r="Y214" s="14" t="s">
        <v>297</v>
      </c>
    </row>
    <row r="215" spans="3:25" ht="49.5" customHeight="1">
      <c r="C215" s="66">
        <f t="shared" si="40"/>
        <v>207</v>
      </c>
      <c r="D215" s="67" t="s">
        <v>162</v>
      </c>
      <c r="E215" s="39" t="s">
        <v>276</v>
      </c>
      <c r="F215" s="68">
        <v>1</v>
      </c>
      <c r="G215" s="7"/>
      <c r="H215" s="7"/>
      <c r="I215" s="7"/>
      <c r="J215" s="7"/>
      <c r="K215" s="8">
        <v>892500</v>
      </c>
      <c r="L215" s="8">
        <f t="shared" si="42"/>
        <v>938017.5</v>
      </c>
      <c r="M215" s="9">
        <v>889000</v>
      </c>
      <c r="N215" s="9">
        <f t="shared" si="43"/>
        <v>934339</v>
      </c>
      <c r="O215" s="10">
        <v>1152812.5</v>
      </c>
      <c r="P215" s="10">
        <v>1200412.5</v>
      </c>
      <c r="Q215" s="55">
        <v>1200412.5</v>
      </c>
      <c r="R215" s="47">
        <f t="shared" si="44"/>
        <v>1152812.5</v>
      </c>
      <c r="S215" s="47">
        <f t="shared" si="45"/>
        <v>1085198.8</v>
      </c>
      <c r="T215" s="47">
        <f t="shared" si="46"/>
        <v>137423.63341943754</v>
      </c>
      <c r="U215" s="12">
        <f t="shared" si="37"/>
        <v>0.12663452394108576</v>
      </c>
      <c r="V215" s="30">
        <f t="shared" si="35"/>
        <v>911931.93277310929</v>
      </c>
      <c r="W215" s="30">
        <f t="shared" si="36"/>
        <v>173267.06722689077</v>
      </c>
      <c r="X215" s="13">
        <f t="shared" si="29"/>
        <v>1085199</v>
      </c>
      <c r="Y215" s="14" t="s">
        <v>297</v>
      </c>
    </row>
    <row r="216" spans="3:25" ht="49.5" customHeight="1">
      <c r="C216" s="66">
        <f t="shared" si="40"/>
        <v>208</v>
      </c>
      <c r="D216" s="67" t="s">
        <v>163</v>
      </c>
      <c r="E216" s="39" t="s">
        <v>276</v>
      </c>
      <c r="F216" s="68">
        <v>1</v>
      </c>
      <c r="G216" s="7"/>
      <c r="H216" s="7"/>
      <c r="I216" s="7"/>
      <c r="J216" s="7"/>
      <c r="K216" s="8">
        <v>404600</v>
      </c>
      <c r="L216" s="8">
        <f t="shared" si="42"/>
        <v>425234.6</v>
      </c>
      <c r="M216" s="9">
        <v>400890</v>
      </c>
      <c r="N216" s="9">
        <f t="shared" si="43"/>
        <v>421335.39</v>
      </c>
      <c r="O216" s="10">
        <v>521220</v>
      </c>
      <c r="P216" s="10">
        <v>545020</v>
      </c>
      <c r="Q216" s="55">
        <v>545020</v>
      </c>
      <c r="R216" s="47">
        <f t="shared" si="44"/>
        <v>521220</v>
      </c>
      <c r="S216" s="47">
        <f t="shared" si="45"/>
        <v>491565.99800000002</v>
      </c>
      <c r="T216" s="47">
        <f t="shared" si="46"/>
        <v>63099.550622274415</v>
      </c>
      <c r="U216" s="12">
        <f t="shared" si="37"/>
        <v>0.12836435164149496</v>
      </c>
      <c r="V216" s="30">
        <f t="shared" si="35"/>
        <v>413080.6722689076</v>
      </c>
      <c r="W216" s="30">
        <f t="shared" si="36"/>
        <v>78485.327731092446</v>
      </c>
      <c r="X216" s="13">
        <f t="shared" si="29"/>
        <v>491566</v>
      </c>
      <c r="Y216" s="14" t="s">
        <v>297</v>
      </c>
    </row>
    <row r="217" spans="3:25" ht="49.5" customHeight="1">
      <c r="C217" s="66">
        <f t="shared" si="40"/>
        <v>209</v>
      </c>
      <c r="D217" s="67" t="s">
        <v>164</v>
      </c>
      <c r="E217" s="39" t="s">
        <v>276</v>
      </c>
      <c r="F217" s="68">
        <v>1</v>
      </c>
      <c r="G217" s="7"/>
      <c r="H217" s="7"/>
      <c r="I217" s="7"/>
      <c r="J217" s="7"/>
      <c r="K217" s="8">
        <v>3213000</v>
      </c>
      <c r="L217" s="8">
        <f t="shared" si="42"/>
        <v>3376863</v>
      </c>
      <c r="M217" s="9">
        <v>3208000</v>
      </c>
      <c r="N217" s="9">
        <f t="shared" si="43"/>
        <v>3371608</v>
      </c>
      <c r="O217" s="10">
        <v>4154736.25</v>
      </c>
      <c r="P217" s="10">
        <v>4190436.25</v>
      </c>
      <c r="Q217" s="55">
        <v>4190436.25</v>
      </c>
      <c r="R217" s="47">
        <f t="shared" si="44"/>
        <v>4154736.25</v>
      </c>
      <c r="S217" s="47">
        <f t="shared" si="45"/>
        <v>3856815.95</v>
      </c>
      <c r="T217" s="47">
        <f t="shared" si="46"/>
        <v>440778.60180967604</v>
      </c>
      <c r="U217" s="12">
        <f t="shared" si="37"/>
        <v>0.11428561993207792</v>
      </c>
      <c r="V217" s="30">
        <f t="shared" si="35"/>
        <v>3241021.848739496</v>
      </c>
      <c r="W217" s="30">
        <f t="shared" si="36"/>
        <v>615794.15126050427</v>
      </c>
      <c r="X217" s="13">
        <f t="shared" si="29"/>
        <v>3856816</v>
      </c>
      <c r="Y217" s="14" t="s">
        <v>297</v>
      </c>
    </row>
    <row r="218" spans="3:25" ht="49.5" customHeight="1">
      <c r="C218" s="66">
        <f t="shared" si="40"/>
        <v>210</v>
      </c>
      <c r="D218" s="67" t="s">
        <v>165</v>
      </c>
      <c r="E218" s="39" t="s">
        <v>276</v>
      </c>
      <c r="F218" s="68">
        <v>1</v>
      </c>
      <c r="G218" s="7"/>
      <c r="H218" s="7"/>
      <c r="I218" s="7"/>
      <c r="J218" s="7"/>
      <c r="K218" s="8">
        <v>6783000</v>
      </c>
      <c r="L218" s="8">
        <f t="shared" si="42"/>
        <v>7128933</v>
      </c>
      <c r="M218" s="9">
        <v>6780900</v>
      </c>
      <c r="N218" s="9">
        <f t="shared" si="43"/>
        <v>7126725.9000000004</v>
      </c>
      <c r="O218" s="10">
        <v>8776696.25</v>
      </c>
      <c r="P218" s="10">
        <v>8836196.25</v>
      </c>
      <c r="Q218" s="55">
        <v>8836196.25</v>
      </c>
      <c r="R218" s="47">
        <f t="shared" si="44"/>
        <v>8776696.25</v>
      </c>
      <c r="S218" s="47">
        <f t="shared" si="45"/>
        <v>8140949.5299999993</v>
      </c>
      <c r="T218" s="47">
        <f t="shared" si="46"/>
        <v>925167.13678879058</v>
      </c>
      <c r="U218" s="12">
        <f t="shared" si="37"/>
        <v>0.11364363989476675</v>
      </c>
      <c r="V218" s="30">
        <f t="shared" si="35"/>
        <v>6841134.4537815126</v>
      </c>
      <c r="W218" s="30">
        <f t="shared" si="36"/>
        <v>1299815.5462184874</v>
      </c>
      <c r="X218" s="13">
        <f t="shared" si="29"/>
        <v>8140950</v>
      </c>
      <c r="Y218" s="14" t="s">
        <v>297</v>
      </c>
    </row>
    <row r="219" spans="3:25" ht="49.5" customHeight="1">
      <c r="C219" s="66">
        <f t="shared" si="40"/>
        <v>211</v>
      </c>
      <c r="D219" s="67" t="s">
        <v>175</v>
      </c>
      <c r="E219" s="39" t="s">
        <v>276</v>
      </c>
      <c r="F219" s="68">
        <v>1</v>
      </c>
      <c r="G219" s="7"/>
      <c r="H219" s="7"/>
      <c r="I219" s="7"/>
      <c r="J219" s="7"/>
      <c r="K219" s="8">
        <v>2570400</v>
      </c>
      <c r="L219" s="8">
        <f t="shared" si="42"/>
        <v>2701490.4</v>
      </c>
      <c r="M219" s="9">
        <v>2565700</v>
      </c>
      <c r="N219" s="9">
        <f t="shared" si="43"/>
        <v>2696550.7</v>
      </c>
      <c r="O219" s="10">
        <v>3323372.5</v>
      </c>
      <c r="P219" s="10">
        <v>3382872.5</v>
      </c>
      <c r="Q219" s="55">
        <v>3382872.5</v>
      </c>
      <c r="R219" s="47">
        <f t="shared" si="44"/>
        <v>3323372.5</v>
      </c>
      <c r="S219" s="47">
        <f t="shared" si="45"/>
        <v>3097431.7199999997</v>
      </c>
      <c r="T219" s="47">
        <f t="shared" si="46"/>
        <v>364512.42602983007</v>
      </c>
      <c r="U219" s="12">
        <f t="shared" si="37"/>
        <v>0.11768215056241178</v>
      </c>
      <c r="V219" s="30">
        <f t="shared" si="35"/>
        <v>2602884.0336134457</v>
      </c>
      <c r="W219" s="30">
        <f t="shared" si="36"/>
        <v>494547.9663865547</v>
      </c>
      <c r="X219" s="13">
        <f t="shared" si="29"/>
        <v>3097432</v>
      </c>
      <c r="Y219" s="14" t="s">
        <v>297</v>
      </c>
    </row>
    <row r="220" spans="3:25" ht="49.5" customHeight="1">
      <c r="C220" s="66">
        <f t="shared" si="40"/>
        <v>212</v>
      </c>
      <c r="D220" s="67" t="s">
        <v>166</v>
      </c>
      <c r="E220" s="39" t="s">
        <v>276</v>
      </c>
      <c r="F220" s="68">
        <v>1</v>
      </c>
      <c r="G220" s="7"/>
      <c r="H220" s="7"/>
      <c r="I220" s="7"/>
      <c r="J220" s="7"/>
      <c r="K220" s="8">
        <v>1094800</v>
      </c>
      <c r="L220" s="8">
        <f t="shared" si="42"/>
        <v>1150634.8</v>
      </c>
      <c r="M220" s="9">
        <v>1090800</v>
      </c>
      <c r="N220" s="9">
        <f t="shared" si="43"/>
        <v>1146430.8</v>
      </c>
      <c r="O220" s="10">
        <v>1414166.25</v>
      </c>
      <c r="P220" s="10">
        <v>1437966.25</v>
      </c>
      <c r="Q220" s="55">
        <v>1437966.25</v>
      </c>
      <c r="R220" s="47">
        <f t="shared" si="44"/>
        <v>1414166.25</v>
      </c>
      <c r="S220" s="47">
        <f t="shared" si="45"/>
        <v>1317432.8699999999</v>
      </c>
      <c r="T220" s="47">
        <f t="shared" si="46"/>
        <v>154496.95975543061</v>
      </c>
      <c r="U220" s="12">
        <f t="shared" si="37"/>
        <v>0.11727121986521455</v>
      </c>
      <c r="V220" s="30">
        <f t="shared" si="35"/>
        <v>1107086.5546218487</v>
      </c>
      <c r="W220" s="30">
        <f t="shared" si="36"/>
        <v>210346.44537815126</v>
      </c>
      <c r="X220" s="13">
        <f t="shared" si="29"/>
        <v>1317433</v>
      </c>
      <c r="Y220" s="14" t="s">
        <v>297</v>
      </c>
    </row>
    <row r="221" spans="3:25" ht="49.5" customHeight="1">
      <c r="C221" s="66">
        <f t="shared" si="40"/>
        <v>213</v>
      </c>
      <c r="D221" s="67" t="s">
        <v>167</v>
      </c>
      <c r="E221" s="39" t="s">
        <v>276</v>
      </c>
      <c r="F221" s="68">
        <v>1</v>
      </c>
      <c r="G221" s="7"/>
      <c r="H221" s="7"/>
      <c r="I221" s="7"/>
      <c r="J221" s="7"/>
      <c r="K221" s="8">
        <v>15470000</v>
      </c>
      <c r="L221" s="8">
        <f t="shared" si="42"/>
        <v>16258970</v>
      </c>
      <c r="M221" s="9">
        <v>15467000</v>
      </c>
      <c r="N221" s="9">
        <f t="shared" si="43"/>
        <v>16255817</v>
      </c>
      <c r="O221" s="10"/>
      <c r="P221" s="10"/>
      <c r="Q221" s="55">
        <v>21320932.5</v>
      </c>
      <c r="R221" s="47">
        <f t="shared" si="44"/>
        <v>16258970</v>
      </c>
      <c r="S221" s="47">
        <f t="shared" si="45"/>
        <v>17945239.833333332</v>
      </c>
      <c r="T221" s="47">
        <f t="shared" si="46"/>
        <v>2923436.0297760279</v>
      </c>
      <c r="U221" s="12">
        <f t="shared" si="37"/>
        <v>0.16290871879827082</v>
      </c>
      <c r="V221" s="30">
        <f t="shared" ref="V221:V284" si="47">X221/1.19</f>
        <v>13663000</v>
      </c>
      <c r="W221" s="30">
        <f t="shared" ref="W221:W284" si="48">+V221*19%</f>
        <v>2595970</v>
      </c>
      <c r="X221" s="13">
        <f t="shared" si="29"/>
        <v>16258970</v>
      </c>
      <c r="Y221" s="14" t="s">
        <v>302</v>
      </c>
    </row>
    <row r="222" spans="3:25" ht="49.5" customHeight="1">
      <c r="C222" s="66">
        <f t="shared" si="40"/>
        <v>214</v>
      </c>
      <c r="D222" s="67" t="s">
        <v>168</v>
      </c>
      <c r="E222" s="39" t="s">
        <v>276</v>
      </c>
      <c r="F222" s="68">
        <v>1</v>
      </c>
      <c r="G222" s="7"/>
      <c r="H222" s="7"/>
      <c r="I222" s="7"/>
      <c r="J222" s="7"/>
      <c r="K222" s="8">
        <v>249900</v>
      </c>
      <c r="L222" s="8">
        <f t="shared" si="42"/>
        <v>262644.90000000002</v>
      </c>
      <c r="M222" s="9">
        <v>246000</v>
      </c>
      <c r="N222" s="9">
        <f t="shared" si="43"/>
        <v>258546</v>
      </c>
      <c r="O222" s="10">
        <v>320853.75</v>
      </c>
      <c r="P222" s="10">
        <v>344653.75</v>
      </c>
      <c r="Q222" s="55">
        <v>344653.75</v>
      </c>
      <c r="R222" s="47">
        <f t="shared" si="44"/>
        <v>320853.75</v>
      </c>
      <c r="S222" s="47">
        <f t="shared" si="45"/>
        <v>306270.43</v>
      </c>
      <c r="T222" s="47">
        <f t="shared" si="46"/>
        <v>42837.016169643139</v>
      </c>
      <c r="U222" s="12">
        <f t="shared" si="37"/>
        <v>0.13986664063404078</v>
      </c>
      <c r="V222" s="30">
        <f t="shared" si="47"/>
        <v>257370.58823529413</v>
      </c>
      <c r="W222" s="30">
        <f t="shared" si="48"/>
        <v>48900.411764705881</v>
      </c>
      <c r="X222" s="13">
        <f t="shared" si="29"/>
        <v>306271</v>
      </c>
      <c r="Y222" s="14" t="s">
        <v>297</v>
      </c>
    </row>
    <row r="223" spans="3:25" ht="49.5" customHeight="1">
      <c r="C223" s="66">
        <f t="shared" si="40"/>
        <v>215</v>
      </c>
      <c r="D223" s="67" t="s">
        <v>169</v>
      </c>
      <c r="E223" s="39" t="s">
        <v>276</v>
      </c>
      <c r="F223" s="68">
        <v>1</v>
      </c>
      <c r="G223" s="7"/>
      <c r="H223" s="7"/>
      <c r="I223" s="7"/>
      <c r="J223" s="7"/>
      <c r="K223" s="8">
        <v>190400</v>
      </c>
      <c r="L223" s="8">
        <f t="shared" si="42"/>
        <v>200110.4</v>
      </c>
      <c r="M223" s="9">
        <v>186000</v>
      </c>
      <c r="N223" s="9">
        <f t="shared" si="43"/>
        <v>195486</v>
      </c>
      <c r="O223" s="10">
        <v>243503.75</v>
      </c>
      <c r="P223" s="10">
        <v>267303.75</v>
      </c>
      <c r="Q223" s="55">
        <v>267303.75</v>
      </c>
      <c r="R223" s="47">
        <f t="shared" si="44"/>
        <v>243503.75</v>
      </c>
      <c r="S223" s="47">
        <f t="shared" si="45"/>
        <v>234741.52999999997</v>
      </c>
      <c r="T223" s="47">
        <f t="shared" si="46"/>
        <v>35134.33022928951</v>
      </c>
      <c r="U223" s="12">
        <f t="shared" si="37"/>
        <v>0.14967240875225407</v>
      </c>
      <c r="V223" s="30">
        <f t="shared" si="47"/>
        <v>197262.18487394959</v>
      </c>
      <c r="W223" s="30">
        <f t="shared" si="48"/>
        <v>37479.815126050424</v>
      </c>
      <c r="X223" s="13">
        <f t="shared" ref="X223:X224" si="49">ROUNDUP(IF(U223&lt;15%,S223,R223),0)</f>
        <v>234742</v>
      </c>
      <c r="Y223" s="14" t="s">
        <v>297</v>
      </c>
    </row>
    <row r="224" spans="3:25" ht="49.5" customHeight="1">
      <c r="C224" s="66">
        <v>216</v>
      </c>
      <c r="D224" s="67" t="s">
        <v>170</v>
      </c>
      <c r="E224" s="39" t="s">
        <v>276</v>
      </c>
      <c r="F224" s="68">
        <v>1</v>
      </c>
      <c r="G224" s="7"/>
      <c r="H224" s="7"/>
      <c r="I224" s="7"/>
      <c r="J224" s="7"/>
      <c r="K224" s="8">
        <v>249900</v>
      </c>
      <c r="L224" s="8">
        <f t="shared" si="42"/>
        <v>262644.90000000002</v>
      </c>
      <c r="M224" s="9">
        <v>246000</v>
      </c>
      <c r="N224" s="9">
        <f t="shared" si="43"/>
        <v>258546</v>
      </c>
      <c r="O224" s="10">
        <v>320853.75</v>
      </c>
      <c r="P224" s="10">
        <v>344653.75</v>
      </c>
      <c r="Q224" s="55">
        <v>344653.75</v>
      </c>
      <c r="R224" s="47">
        <f t="shared" si="44"/>
        <v>320853.75</v>
      </c>
      <c r="S224" s="47">
        <f t="shared" si="45"/>
        <v>306270.43</v>
      </c>
      <c r="T224" s="47">
        <f t="shared" si="46"/>
        <v>42837.016169643139</v>
      </c>
      <c r="U224" s="12">
        <f t="shared" si="37"/>
        <v>0.13986664063404078</v>
      </c>
      <c r="V224" s="30">
        <f t="shared" si="47"/>
        <v>257370.58823529413</v>
      </c>
      <c r="W224" s="30">
        <f t="shared" si="48"/>
        <v>48900.411764705881</v>
      </c>
      <c r="X224" s="13">
        <f t="shared" si="49"/>
        <v>306271</v>
      </c>
      <c r="Y224" s="14" t="s">
        <v>297</v>
      </c>
    </row>
    <row r="225" spans="3:25" ht="49.5" customHeight="1">
      <c r="C225" s="66">
        <f t="shared" ref="C225:C271" si="50">+C224+1</f>
        <v>217</v>
      </c>
      <c r="D225" s="67" t="s">
        <v>388</v>
      </c>
      <c r="E225" s="39" t="s">
        <v>276</v>
      </c>
      <c r="F225" s="68">
        <v>1</v>
      </c>
      <c r="G225" s="7"/>
      <c r="H225" s="7"/>
      <c r="I225" s="7"/>
      <c r="J225" s="7"/>
      <c r="K225" s="8"/>
      <c r="L225" s="8"/>
      <c r="M225" s="9"/>
      <c r="N225" s="9"/>
      <c r="O225" s="10">
        <v>1428000</v>
      </c>
      <c r="P225" s="10">
        <v>1475600</v>
      </c>
      <c r="Q225" s="55">
        <v>1475600</v>
      </c>
      <c r="R225" s="47">
        <f t="shared" si="44"/>
        <v>1475600</v>
      </c>
      <c r="S225" s="47">
        <f t="shared" si="45"/>
        <v>1459733.3333333333</v>
      </c>
      <c r="T225" s="47">
        <f t="shared" si="46"/>
        <v>27481.872813426187</v>
      </c>
      <c r="U225" s="12">
        <f t="shared" si="37"/>
        <v>1.8826639212705189E-2</v>
      </c>
      <c r="V225" s="30">
        <f t="shared" si="47"/>
        <v>1226667.2268907563</v>
      </c>
      <c r="W225" s="30">
        <f t="shared" si="48"/>
        <v>233066.77310924369</v>
      </c>
      <c r="X225" s="13">
        <f t="shared" ref="X225:X288" si="51">ROUNDUP(IF(U225&lt;15%,S225,R225),0)</f>
        <v>1459734</v>
      </c>
      <c r="Y225" s="14" t="s">
        <v>297</v>
      </c>
    </row>
    <row r="226" spans="3:25" ht="49.5" customHeight="1">
      <c r="C226" s="66">
        <f t="shared" si="50"/>
        <v>218</v>
      </c>
      <c r="D226" s="67" t="s">
        <v>424</v>
      </c>
      <c r="E226" s="39" t="s">
        <v>276</v>
      </c>
      <c r="F226" s="68">
        <v>1</v>
      </c>
      <c r="G226" s="7"/>
      <c r="H226" s="7"/>
      <c r="I226" s="7"/>
      <c r="J226" s="7"/>
      <c r="K226" s="8"/>
      <c r="L226" s="8"/>
      <c r="M226" s="9"/>
      <c r="N226" s="9"/>
      <c r="O226" s="10">
        <v>835380</v>
      </c>
      <c r="P226" s="10">
        <v>871080</v>
      </c>
      <c r="Q226" s="55">
        <v>871080</v>
      </c>
      <c r="R226" s="47">
        <f t="shared" si="44"/>
        <v>871080</v>
      </c>
      <c r="S226" s="47">
        <f t="shared" si="45"/>
        <v>859180</v>
      </c>
      <c r="T226" s="47">
        <f t="shared" si="46"/>
        <v>20611.40461006964</v>
      </c>
      <c r="U226" s="12">
        <f t="shared" si="37"/>
        <v>2.3989623373530156E-2</v>
      </c>
      <c r="V226" s="30">
        <f t="shared" si="47"/>
        <v>722000</v>
      </c>
      <c r="W226" s="30">
        <f t="shared" si="48"/>
        <v>137180</v>
      </c>
      <c r="X226" s="13">
        <f t="shared" si="51"/>
        <v>859180</v>
      </c>
      <c r="Y226" s="14" t="s">
        <v>297</v>
      </c>
    </row>
    <row r="227" spans="3:25" ht="49.5" customHeight="1">
      <c r="C227" s="66">
        <f t="shared" si="50"/>
        <v>219</v>
      </c>
      <c r="D227" s="67" t="s">
        <v>425</v>
      </c>
      <c r="E227" s="39" t="s">
        <v>276</v>
      </c>
      <c r="F227" s="68">
        <v>1</v>
      </c>
      <c r="G227" s="7"/>
      <c r="H227" s="7"/>
      <c r="I227" s="7"/>
      <c r="J227" s="7"/>
      <c r="K227" s="8"/>
      <c r="L227" s="8"/>
      <c r="M227" s="9"/>
      <c r="N227" s="9"/>
      <c r="O227" s="10">
        <v>297500</v>
      </c>
      <c r="P227" s="10">
        <v>345100</v>
      </c>
      <c r="Q227" s="55">
        <v>345100</v>
      </c>
      <c r="R227" s="47">
        <f t="shared" si="44"/>
        <v>345100</v>
      </c>
      <c r="S227" s="47">
        <f t="shared" si="45"/>
        <v>329233.33333333331</v>
      </c>
      <c r="T227" s="47">
        <f t="shared" si="46"/>
        <v>27481.872813426184</v>
      </c>
      <c r="U227" s="12">
        <f t="shared" si="37"/>
        <v>8.3472328075608546E-2</v>
      </c>
      <c r="V227" s="30">
        <f t="shared" si="47"/>
        <v>276667.22689075634</v>
      </c>
      <c r="W227" s="30">
        <f t="shared" si="48"/>
        <v>52566.773109243702</v>
      </c>
      <c r="X227" s="13">
        <f t="shared" si="51"/>
        <v>329234</v>
      </c>
      <c r="Y227" s="14" t="s">
        <v>297</v>
      </c>
    </row>
    <row r="228" spans="3:25" ht="49.5" customHeight="1">
      <c r="C228" s="66">
        <f t="shared" si="50"/>
        <v>220</v>
      </c>
      <c r="D228" s="67" t="s">
        <v>426</v>
      </c>
      <c r="E228" s="39" t="s">
        <v>276</v>
      </c>
      <c r="F228" s="68">
        <v>1</v>
      </c>
      <c r="G228" s="7"/>
      <c r="H228" s="7"/>
      <c r="I228" s="7"/>
      <c r="J228" s="7"/>
      <c r="K228" s="8"/>
      <c r="L228" s="8"/>
      <c r="M228" s="9"/>
      <c r="N228" s="9"/>
      <c r="O228" s="10">
        <v>1492260</v>
      </c>
      <c r="P228" s="10">
        <v>1539860</v>
      </c>
      <c r="Q228" s="55">
        <v>1539860</v>
      </c>
      <c r="R228" s="47">
        <f t="shared" si="44"/>
        <v>1539860</v>
      </c>
      <c r="S228" s="47">
        <f t="shared" si="45"/>
        <v>1523993.3333333333</v>
      </c>
      <c r="T228" s="47">
        <f t="shared" si="46"/>
        <v>27481.872813426187</v>
      </c>
      <c r="U228" s="12">
        <f t="shared" si="37"/>
        <v>1.8032803826849322E-2</v>
      </c>
      <c r="V228" s="30">
        <f t="shared" si="47"/>
        <v>1280667.2268907563</v>
      </c>
      <c r="W228" s="30">
        <f t="shared" si="48"/>
        <v>243326.77310924369</v>
      </c>
      <c r="X228" s="13">
        <f t="shared" si="51"/>
        <v>1523994</v>
      </c>
      <c r="Y228" s="14" t="s">
        <v>297</v>
      </c>
    </row>
    <row r="229" spans="3:25" ht="49.5" customHeight="1">
      <c r="C229" s="66">
        <f t="shared" si="50"/>
        <v>221</v>
      </c>
      <c r="D229" s="67" t="s">
        <v>391</v>
      </c>
      <c r="E229" s="39" t="s">
        <v>276</v>
      </c>
      <c r="F229" s="68">
        <v>1</v>
      </c>
      <c r="G229" s="7"/>
      <c r="H229" s="7"/>
      <c r="I229" s="7"/>
      <c r="J229" s="7"/>
      <c r="K229" s="8"/>
      <c r="L229" s="8"/>
      <c r="M229" s="9"/>
      <c r="N229" s="9"/>
      <c r="O229" s="10">
        <v>714000</v>
      </c>
      <c r="P229" s="10">
        <v>773500</v>
      </c>
      <c r="Q229" s="55">
        <v>773500</v>
      </c>
      <c r="R229" s="47">
        <f t="shared" si="44"/>
        <v>773500</v>
      </c>
      <c r="S229" s="47">
        <f t="shared" si="45"/>
        <v>753666.66666666663</v>
      </c>
      <c r="T229" s="47">
        <f t="shared" si="46"/>
        <v>34352.341016782731</v>
      </c>
      <c r="U229" s="12">
        <f t="shared" si="37"/>
        <v>4.5580284409707295E-2</v>
      </c>
      <c r="V229" s="30">
        <f t="shared" si="47"/>
        <v>633333.61344537814</v>
      </c>
      <c r="W229" s="30">
        <f t="shared" si="48"/>
        <v>120333.38655462184</v>
      </c>
      <c r="X229" s="13">
        <f t="shared" si="51"/>
        <v>753667</v>
      </c>
      <c r="Y229" s="14" t="s">
        <v>297</v>
      </c>
    </row>
    <row r="230" spans="3:25" ht="49.5" customHeight="1">
      <c r="C230" s="66">
        <f t="shared" si="50"/>
        <v>222</v>
      </c>
      <c r="D230" s="67" t="s">
        <v>392</v>
      </c>
      <c r="E230" s="39" t="s">
        <v>276</v>
      </c>
      <c r="F230" s="68">
        <v>1</v>
      </c>
      <c r="G230" s="7"/>
      <c r="H230" s="7"/>
      <c r="I230" s="7"/>
      <c r="J230" s="7"/>
      <c r="K230" s="8"/>
      <c r="L230" s="8"/>
      <c r="M230" s="9"/>
      <c r="N230" s="9"/>
      <c r="O230" s="10">
        <v>1071000</v>
      </c>
      <c r="P230" s="10">
        <v>1118600</v>
      </c>
      <c r="Q230" s="55">
        <v>1118600</v>
      </c>
      <c r="R230" s="47">
        <f t="shared" si="44"/>
        <v>1118600</v>
      </c>
      <c r="S230" s="47">
        <f t="shared" si="45"/>
        <v>1102733.3333333333</v>
      </c>
      <c r="T230" s="47">
        <f t="shared" si="46"/>
        <v>27481.872813426187</v>
      </c>
      <c r="U230" s="12">
        <f t="shared" si="37"/>
        <v>2.4921594353509029E-2</v>
      </c>
      <c r="V230" s="30">
        <f t="shared" si="47"/>
        <v>926667.2268907564</v>
      </c>
      <c r="W230" s="30">
        <f t="shared" si="48"/>
        <v>176066.77310924372</v>
      </c>
      <c r="X230" s="13">
        <f t="shared" si="51"/>
        <v>1102734</v>
      </c>
      <c r="Y230" s="14" t="s">
        <v>297</v>
      </c>
    </row>
    <row r="231" spans="3:25" ht="49.5" customHeight="1">
      <c r="C231" s="66">
        <f t="shared" si="50"/>
        <v>223</v>
      </c>
      <c r="D231" s="67" t="s">
        <v>386</v>
      </c>
      <c r="E231" s="39" t="s">
        <v>276</v>
      </c>
      <c r="F231" s="68">
        <v>1</v>
      </c>
      <c r="G231" s="7"/>
      <c r="H231" s="7"/>
      <c r="I231" s="7"/>
      <c r="J231" s="7"/>
      <c r="K231" s="8"/>
      <c r="L231" s="8"/>
      <c r="M231" s="9"/>
      <c r="N231" s="9"/>
      <c r="O231" s="10">
        <v>835380</v>
      </c>
      <c r="P231" s="10">
        <v>859180</v>
      </c>
      <c r="Q231" s="55">
        <v>859180</v>
      </c>
      <c r="R231" s="47">
        <f t="shared" si="44"/>
        <v>859180</v>
      </c>
      <c r="S231" s="47">
        <f t="shared" si="45"/>
        <v>851246.66666666663</v>
      </c>
      <c r="T231" s="47">
        <f t="shared" si="46"/>
        <v>13740.936406713094</v>
      </c>
      <c r="U231" s="12">
        <f t="shared" si="37"/>
        <v>1.6142132409775186E-2</v>
      </c>
      <c r="V231" s="30">
        <f t="shared" si="47"/>
        <v>715333.61344537814</v>
      </c>
      <c r="W231" s="30">
        <f t="shared" si="48"/>
        <v>135913.38655462186</v>
      </c>
      <c r="X231" s="13">
        <f t="shared" si="51"/>
        <v>851247</v>
      </c>
      <c r="Y231" s="14" t="s">
        <v>297</v>
      </c>
    </row>
    <row r="232" spans="3:25" ht="49.5" customHeight="1">
      <c r="C232" s="66">
        <f t="shared" si="50"/>
        <v>224</v>
      </c>
      <c r="D232" s="67" t="s">
        <v>427</v>
      </c>
      <c r="E232" s="39" t="s">
        <v>276</v>
      </c>
      <c r="F232" s="68">
        <v>1</v>
      </c>
      <c r="G232" s="7"/>
      <c r="H232" s="7"/>
      <c r="I232" s="7"/>
      <c r="J232" s="7"/>
      <c r="K232" s="8"/>
      <c r="L232" s="8"/>
      <c r="M232" s="9"/>
      <c r="N232" s="9"/>
      <c r="O232" s="10">
        <v>3070200</v>
      </c>
      <c r="P232" s="10">
        <v>3117800</v>
      </c>
      <c r="Q232" s="55">
        <v>3117800</v>
      </c>
      <c r="R232" s="47">
        <f t="shared" si="44"/>
        <v>3117800</v>
      </c>
      <c r="S232" s="47">
        <f t="shared" si="45"/>
        <v>3101933.3333333335</v>
      </c>
      <c r="T232" s="47">
        <f t="shared" si="46"/>
        <v>27481.872813426187</v>
      </c>
      <c r="U232" s="12">
        <f t="shared" si="37"/>
        <v>8.859594923625971E-3</v>
      </c>
      <c r="V232" s="30">
        <f t="shared" si="47"/>
        <v>2606667.2268907563</v>
      </c>
      <c r="W232" s="30">
        <f t="shared" si="48"/>
        <v>495266.77310924372</v>
      </c>
      <c r="X232" s="13">
        <f t="shared" si="51"/>
        <v>3101934</v>
      </c>
      <c r="Y232" s="14" t="s">
        <v>297</v>
      </c>
    </row>
    <row r="233" spans="3:25" ht="49.5" customHeight="1">
      <c r="C233" s="66">
        <f t="shared" si="50"/>
        <v>225</v>
      </c>
      <c r="D233" s="67" t="s">
        <v>428</v>
      </c>
      <c r="E233" s="39" t="s">
        <v>276</v>
      </c>
      <c r="F233" s="68">
        <v>1</v>
      </c>
      <c r="G233" s="7"/>
      <c r="H233" s="7"/>
      <c r="I233" s="7"/>
      <c r="J233" s="7"/>
      <c r="K233" s="8"/>
      <c r="L233" s="8"/>
      <c r="M233" s="9"/>
      <c r="N233" s="9"/>
      <c r="O233" s="10">
        <v>1492260</v>
      </c>
      <c r="P233" s="10">
        <v>1516060</v>
      </c>
      <c r="Q233" s="55">
        <v>1516060</v>
      </c>
      <c r="R233" s="47">
        <f t="shared" si="44"/>
        <v>1516060</v>
      </c>
      <c r="S233" s="47">
        <f t="shared" si="45"/>
        <v>1508126.6666666667</v>
      </c>
      <c r="T233" s="47">
        <f t="shared" si="46"/>
        <v>13740.936406713094</v>
      </c>
      <c r="U233" s="12">
        <f t="shared" si="37"/>
        <v>9.111261481161901E-3</v>
      </c>
      <c r="V233" s="30">
        <f t="shared" si="47"/>
        <v>1267333.6134453781</v>
      </c>
      <c r="W233" s="30">
        <f t="shared" si="48"/>
        <v>240793.38655462186</v>
      </c>
      <c r="X233" s="13">
        <f t="shared" si="51"/>
        <v>1508127</v>
      </c>
      <c r="Y233" s="14" t="s">
        <v>297</v>
      </c>
    </row>
    <row r="234" spans="3:25" ht="49.5" customHeight="1">
      <c r="C234" s="66">
        <f t="shared" si="50"/>
        <v>226</v>
      </c>
      <c r="D234" s="67" t="s">
        <v>429</v>
      </c>
      <c r="E234" s="39" t="s">
        <v>276</v>
      </c>
      <c r="F234" s="68">
        <v>1</v>
      </c>
      <c r="G234" s="7"/>
      <c r="H234" s="7"/>
      <c r="I234" s="7"/>
      <c r="J234" s="7"/>
      <c r="K234" s="8"/>
      <c r="L234" s="8"/>
      <c r="M234" s="9"/>
      <c r="N234" s="9"/>
      <c r="O234" s="10">
        <v>1259020</v>
      </c>
      <c r="P234" s="10">
        <v>1306620</v>
      </c>
      <c r="Q234" s="55">
        <v>1306620</v>
      </c>
      <c r="R234" s="47">
        <f t="shared" si="44"/>
        <v>1306620</v>
      </c>
      <c r="S234" s="47">
        <f t="shared" si="45"/>
        <v>1290753.3333333333</v>
      </c>
      <c r="T234" s="47">
        <f t="shared" si="46"/>
        <v>27481.872813426187</v>
      </c>
      <c r="U234" s="12">
        <f t="shared" si="37"/>
        <v>2.1291343670176734E-2</v>
      </c>
      <c r="V234" s="30">
        <f t="shared" si="47"/>
        <v>1084667.2268907563</v>
      </c>
      <c r="W234" s="30">
        <f t="shared" si="48"/>
        <v>206086.77310924369</v>
      </c>
      <c r="X234" s="13">
        <f t="shared" si="51"/>
        <v>1290754</v>
      </c>
      <c r="Y234" s="14" t="s">
        <v>297</v>
      </c>
    </row>
    <row r="235" spans="3:25" ht="49.5" customHeight="1">
      <c r="C235" s="66">
        <f t="shared" si="50"/>
        <v>227</v>
      </c>
      <c r="D235" s="67" t="s">
        <v>42</v>
      </c>
      <c r="E235" s="39" t="s">
        <v>276</v>
      </c>
      <c r="F235" s="68">
        <v>1</v>
      </c>
      <c r="G235" s="7"/>
      <c r="H235" s="7"/>
      <c r="I235" s="7"/>
      <c r="J235" s="7"/>
      <c r="K235" s="8"/>
      <c r="L235" s="8"/>
      <c r="M235" s="9"/>
      <c r="N235" s="9"/>
      <c r="O235" s="10">
        <v>1158018.75</v>
      </c>
      <c r="P235" s="10">
        <v>1181818.75</v>
      </c>
      <c r="Q235" s="55">
        <v>1181818.75</v>
      </c>
      <c r="R235" s="47">
        <f t="shared" si="44"/>
        <v>1181818.75</v>
      </c>
      <c r="S235" s="47">
        <f t="shared" si="45"/>
        <v>1173885.4166666667</v>
      </c>
      <c r="T235" s="47">
        <f t="shared" si="46"/>
        <v>13740.936406713094</v>
      </c>
      <c r="U235" s="12">
        <f t="shared" si="37"/>
        <v>1.1705517601310257E-2</v>
      </c>
      <c r="V235" s="30">
        <f t="shared" si="47"/>
        <v>986458.82352941181</v>
      </c>
      <c r="W235" s="30">
        <f t="shared" si="48"/>
        <v>187427.17647058825</v>
      </c>
      <c r="X235" s="13">
        <f t="shared" si="51"/>
        <v>1173886</v>
      </c>
      <c r="Y235" s="14" t="s">
        <v>297</v>
      </c>
    </row>
    <row r="236" spans="3:25" ht="49.5" customHeight="1">
      <c r="C236" s="66">
        <f t="shared" si="50"/>
        <v>228</v>
      </c>
      <c r="D236" s="72" t="s">
        <v>430</v>
      </c>
      <c r="E236" s="39" t="s">
        <v>276</v>
      </c>
      <c r="F236" s="68">
        <v>1</v>
      </c>
      <c r="G236" s="7"/>
      <c r="H236" s="7"/>
      <c r="I236" s="7"/>
      <c r="J236" s="7"/>
      <c r="K236" s="8"/>
      <c r="L236" s="8"/>
      <c r="M236" s="9"/>
      <c r="N236" s="9"/>
      <c r="O236" s="10">
        <v>896070</v>
      </c>
      <c r="P236" s="10">
        <v>931770</v>
      </c>
      <c r="Q236" s="55">
        <v>931770</v>
      </c>
      <c r="R236" s="47">
        <f t="shared" si="44"/>
        <v>931770</v>
      </c>
      <c r="S236" s="47">
        <f t="shared" si="45"/>
        <v>919870</v>
      </c>
      <c r="T236" s="47">
        <f t="shared" si="46"/>
        <v>20611.40461006964</v>
      </c>
      <c r="U236" s="12">
        <f t="shared" si="37"/>
        <v>2.2406866850826355E-2</v>
      </c>
      <c r="V236" s="30">
        <f t="shared" si="47"/>
        <v>773000</v>
      </c>
      <c r="W236" s="30">
        <f t="shared" si="48"/>
        <v>146870</v>
      </c>
      <c r="X236" s="13">
        <f t="shared" si="51"/>
        <v>919870</v>
      </c>
      <c r="Y236" s="14" t="s">
        <v>297</v>
      </c>
    </row>
    <row r="237" spans="3:25" ht="49.5" customHeight="1">
      <c r="C237" s="66">
        <f t="shared" si="50"/>
        <v>229</v>
      </c>
      <c r="D237" s="76" t="s">
        <v>431</v>
      </c>
      <c r="E237" s="39" t="s">
        <v>276</v>
      </c>
      <c r="F237" s="68">
        <v>1</v>
      </c>
      <c r="G237" s="7"/>
      <c r="H237" s="7"/>
      <c r="I237" s="7"/>
      <c r="J237" s="7"/>
      <c r="K237" s="8"/>
      <c r="L237" s="8"/>
      <c r="M237" s="9"/>
      <c r="N237" s="9"/>
      <c r="O237" s="10">
        <v>773500</v>
      </c>
      <c r="P237" s="10">
        <v>821100</v>
      </c>
      <c r="Q237" s="55">
        <v>821100</v>
      </c>
      <c r="R237" s="47">
        <f t="shared" si="44"/>
        <v>821100</v>
      </c>
      <c r="S237" s="47">
        <f t="shared" si="45"/>
        <v>805233.33333333337</v>
      </c>
      <c r="T237" s="47">
        <f t="shared" si="46"/>
        <v>27481.872813426187</v>
      </c>
      <c r="U237" s="12">
        <f t="shared" si="37"/>
        <v>3.4129079952096103E-2</v>
      </c>
      <c r="V237" s="30">
        <f t="shared" si="47"/>
        <v>676667.22689075628</v>
      </c>
      <c r="W237" s="30">
        <f t="shared" si="48"/>
        <v>128566.7731092437</v>
      </c>
      <c r="X237" s="13">
        <f t="shared" si="51"/>
        <v>805234</v>
      </c>
      <c r="Y237" s="14" t="s">
        <v>297</v>
      </c>
    </row>
    <row r="238" spans="3:25" ht="49.5" customHeight="1">
      <c r="C238" s="66">
        <f t="shared" si="50"/>
        <v>230</v>
      </c>
      <c r="D238" s="73" t="s">
        <v>432</v>
      </c>
      <c r="E238" s="39" t="s">
        <v>276</v>
      </c>
      <c r="F238" s="68">
        <v>1</v>
      </c>
      <c r="G238" s="7"/>
      <c r="H238" s="7"/>
      <c r="I238" s="7"/>
      <c r="J238" s="7"/>
      <c r="K238" s="8"/>
      <c r="L238" s="8"/>
      <c r="M238" s="9"/>
      <c r="N238" s="9"/>
      <c r="O238" s="10">
        <v>975800</v>
      </c>
      <c r="P238" s="10">
        <v>1035300</v>
      </c>
      <c r="Q238" s="55">
        <v>1035300</v>
      </c>
      <c r="R238" s="47">
        <f t="shared" si="44"/>
        <v>1035300</v>
      </c>
      <c r="S238" s="47">
        <f t="shared" si="45"/>
        <v>1015466.6666666666</v>
      </c>
      <c r="T238" s="47">
        <f t="shared" si="46"/>
        <v>34352.341016782731</v>
      </c>
      <c r="U238" s="12">
        <f t="shared" ref="U238:U301" si="52">T238/S238</f>
        <v>3.3829117335329638E-2</v>
      </c>
      <c r="V238" s="30">
        <f t="shared" si="47"/>
        <v>853333.61344537814</v>
      </c>
      <c r="W238" s="30">
        <f t="shared" si="48"/>
        <v>162133.38655462186</v>
      </c>
      <c r="X238" s="13">
        <f t="shared" si="51"/>
        <v>1015467</v>
      </c>
      <c r="Y238" s="14" t="s">
        <v>297</v>
      </c>
    </row>
    <row r="239" spans="3:25" ht="49.5" customHeight="1">
      <c r="C239" s="66">
        <f t="shared" si="50"/>
        <v>231</v>
      </c>
      <c r="D239" s="73" t="s">
        <v>433</v>
      </c>
      <c r="E239" s="39" t="s">
        <v>276</v>
      </c>
      <c r="F239" s="68">
        <v>1</v>
      </c>
      <c r="G239" s="7"/>
      <c r="H239" s="7"/>
      <c r="I239" s="7"/>
      <c r="J239" s="7"/>
      <c r="K239" s="8"/>
      <c r="L239" s="8"/>
      <c r="M239" s="9"/>
      <c r="N239" s="9"/>
      <c r="O239" s="10">
        <v>1492260</v>
      </c>
      <c r="P239" s="10">
        <v>1516060</v>
      </c>
      <c r="Q239" s="55">
        <v>1516060</v>
      </c>
      <c r="R239" s="47">
        <f t="shared" si="44"/>
        <v>1516060</v>
      </c>
      <c r="S239" s="47">
        <f t="shared" si="45"/>
        <v>1508126.6666666667</v>
      </c>
      <c r="T239" s="47">
        <f t="shared" si="46"/>
        <v>13740.936406713094</v>
      </c>
      <c r="U239" s="12">
        <f t="shared" si="52"/>
        <v>9.111261481161901E-3</v>
      </c>
      <c r="V239" s="30">
        <f t="shared" si="47"/>
        <v>1267333.6134453781</v>
      </c>
      <c r="W239" s="30">
        <f t="shared" si="48"/>
        <v>240793.38655462186</v>
      </c>
      <c r="X239" s="13">
        <f t="shared" si="51"/>
        <v>1508127</v>
      </c>
      <c r="Y239" s="14" t="s">
        <v>297</v>
      </c>
    </row>
    <row r="240" spans="3:25" ht="49.5" customHeight="1">
      <c r="C240" s="66">
        <f t="shared" si="50"/>
        <v>232</v>
      </c>
      <c r="D240" s="73" t="s">
        <v>434</v>
      </c>
      <c r="E240" s="39" t="s">
        <v>276</v>
      </c>
      <c r="F240" s="68">
        <v>1</v>
      </c>
      <c r="G240" s="7"/>
      <c r="H240" s="7"/>
      <c r="I240" s="7"/>
      <c r="J240" s="7"/>
      <c r="K240" s="8"/>
      <c r="L240" s="8"/>
      <c r="M240" s="9"/>
      <c r="N240" s="9"/>
      <c r="O240" s="10">
        <v>1259020</v>
      </c>
      <c r="P240" s="10">
        <v>1282820</v>
      </c>
      <c r="Q240" s="55">
        <v>1282820</v>
      </c>
      <c r="R240" s="47">
        <f t="shared" si="44"/>
        <v>1282820</v>
      </c>
      <c r="S240" s="47">
        <f t="shared" si="45"/>
        <v>1274886.6666666667</v>
      </c>
      <c r="T240" s="47">
        <f t="shared" si="46"/>
        <v>13740.936406713094</v>
      </c>
      <c r="U240" s="12">
        <f t="shared" si="52"/>
        <v>1.0778163083813798E-2</v>
      </c>
      <c r="V240" s="30">
        <f t="shared" si="47"/>
        <v>1071333.6134453781</v>
      </c>
      <c r="W240" s="30">
        <f t="shared" si="48"/>
        <v>203553.38655462186</v>
      </c>
      <c r="X240" s="13">
        <f t="shared" si="51"/>
        <v>1274887</v>
      </c>
      <c r="Y240" s="14" t="s">
        <v>297</v>
      </c>
    </row>
    <row r="241" spans="3:25" ht="49.5" customHeight="1">
      <c r="C241" s="66">
        <f t="shared" si="50"/>
        <v>233</v>
      </c>
      <c r="D241" s="72" t="s">
        <v>435</v>
      </c>
      <c r="E241" s="39" t="s">
        <v>276</v>
      </c>
      <c r="F241" s="68">
        <v>1</v>
      </c>
      <c r="G241" s="7"/>
      <c r="H241" s="7"/>
      <c r="I241" s="7"/>
      <c r="J241" s="7"/>
      <c r="K241" s="8"/>
      <c r="L241" s="8"/>
      <c r="M241" s="9"/>
      <c r="N241" s="9"/>
      <c r="O241" s="10">
        <v>1999200</v>
      </c>
      <c r="P241" s="10">
        <v>2023000</v>
      </c>
      <c r="Q241" s="55">
        <v>2023000</v>
      </c>
      <c r="R241" s="47">
        <f t="shared" si="44"/>
        <v>2023000</v>
      </c>
      <c r="S241" s="47">
        <f t="shared" si="45"/>
        <v>2015066.6666666667</v>
      </c>
      <c r="T241" s="47">
        <f t="shared" si="46"/>
        <v>13740.936406713094</v>
      </c>
      <c r="U241" s="12">
        <f t="shared" si="52"/>
        <v>6.8190976675940049E-3</v>
      </c>
      <c r="V241" s="30">
        <f t="shared" si="47"/>
        <v>1693333.6134453781</v>
      </c>
      <c r="W241" s="30">
        <f t="shared" si="48"/>
        <v>321733.38655462186</v>
      </c>
      <c r="X241" s="13">
        <f t="shared" si="51"/>
        <v>2015067</v>
      </c>
      <c r="Y241" s="14" t="s">
        <v>297</v>
      </c>
    </row>
    <row r="242" spans="3:25" ht="49.5" customHeight="1">
      <c r="C242" s="66">
        <f t="shared" si="50"/>
        <v>234</v>
      </c>
      <c r="D242" s="72" t="s">
        <v>436</v>
      </c>
      <c r="E242" s="39" t="s">
        <v>276</v>
      </c>
      <c r="F242" s="68">
        <v>1</v>
      </c>
      <c r="G242" s="7"/>
      <c r="H242" s="7"/>
      <c r="I242" s="7"/>
      <c r="J242" s="7"/>
      <c r="K242" s="8"/>
      <c r="L242" s="8"/>
      <c r="M242" s="9"/>
      <c r="N242" s="9"/>
      <c r="O242" s="10">
        <v>1492260</v>
      </c>
      <c r="P242" s="10">
        <v>1551760</v>
      </c>
      <c r="Q242" s="55">
        <v>1551760</v>
      </c>
      <c r="R242" s="47">
        <f t="shared" si="44"/>
        <v>1551760</v>
      </c>
      <c r="S242" s="47">
        <f t="shared" si="45"/>
        <v>1531926.6666666667</v>
      </c>
      <c r="T242" s="47">
        <f t="shared" si="46"/>
        <v>34352.341016782731</v>
      </c>
      <c r="U242" s="12">
        <f t="shared" si="52"/>
        <v>2.2424272495713066E-2</v>
      </c>
      <c r="V242" s="30">
        <f t="shared" si="47"/>
        <v>1287333.6134453781</v>
      </c>
      <c r="W242" s="30">
        <f t="shared" si="48"/>
        <v>244593.38655462186</v>
      </c>
      <c r="X242" s="13">
        <f t="shared" si="51"/>
        <v>1531927</v>
      </c>
      <c r="Y242" s="14" t="s">
        <v>297</v>
      </c>
    </row>
    <row r="243" spans="3:25" ht="49.5" customHeight="1">
      <c r="C243" s="66">
        <f t="shared" si="50"/>
        <v>235</v>
      </c>
      <c r="D243" s="74" t="s">
        <v>30</v>
      </c>
      <c r="E243" s="39" t="s">
        <v>276</v>
      </c>
      <c r="F243" s="68">
        <v>1</v>
      </c>
      <c r="G243" s="7"/>
      <c r="H243" s="7"/>
      <c r="I243" s="7"/>
      <c r="J243" s="7"/>
      <c r="K243" s="8"/>
      <c r="L243" s="8"/>
      <c r="M243" s="9"/>
      <c r="N243" s="9"/>
      <c r="O243" s="10">
        <v>7037660</v>
      </c>
      <c r="P243" s="10">
        <v>7061460</v>
      </c>
      <c r="Q243" s="55">
        <v>7061460</v>
      </c>
      <c r="R243" s="47">
        <f t="shared" si="44"/>
        <v>7061460</v>
      </c>
      <c r="S243" s="47">
        <f t="shared" si="45"/>
        <v>7053526.666666667</v>
      </c>
      <c r="T243" s="47">
        <f t="shared" si="46"/>
        <v>13740.936406713094</v>
      </c>
      <c r="U243" s="12">
        <f t="shared" si="52"/>
        <v>1.9480944860745442E-3</v>
      </c>
      <c r="V243" s="30">
        <f t="shared" si="47"/>
        <v>5927333.6134453788</v>
      </c>
      <c r="W243" s="30">
        <f t="shared" si="48"/>
        <v>1126193.3865546221</v>
      </c>
      <c r="X243" s="13">
        <f t="shared" si="51"/>
        <v>7053527</v>
      </c>
      <c r="Y243" s="14" t="s">
        <v>297</v>
      </c>
    </row>
    <row r="244" spans="3:25" ht="49.5" customHeight="1">
      <c r="C244" s="66">
        <f t="shared" si="50"/>
        <v>236</v>
      </c>
      <c r="D244" s="72" t="s">
        <v>437</v>
      </c>
      <c r="E244" s="39" t="s">
        <v>276</v>
      </c>
      <c r="F244" s="68">
        <v>1</v>
      </c>
      <c r="G244" s="7"/>
      <c r="H244" s="7"/>
      <c r="I244" s="7"/>
      <c r="J244" s="7"/>
      <c r="K244" s="8"/>
      <c r="L244" s="8"/>
      <c r="M244" s="9"/>
      <c r="N244" s="9"/>
      <c r="O244" s="10">
        <v>1492260</v>
      </c>
      <c r="P244" s="10">
        <v>1527960</v>
      </c>
      <c r="Q244" s="55">
        <v>1527960</v>
      </c>
      <c r="R244" s="47">
        <f t="shared" si="44"/>
        <v>1527960</v>
      </c>
      <c r="S244" s="47">
        <f t="shared" si="45"/>
        <v>1516060</v>
      </c>
      <c r="T244" s="47">
        <f t="shared" si="46"/>
        <v>20611.40461006964</v>
      </c>
      <c r="U244" s="12">
        <f t="shared" si="52"/>
        <v>1.3595375255642679E-2</v>
      </c>
      <c r="V244" s="30">
        <f t="shared" si="47"/>
        <v>1274000</v>
      </c>
      <c r="W244" s="30">
        <f t="shared" si="48"/>
        <v>242060</v>
      </c>
      <c r="X244" s="13">
        <f t="shared" si="51"/>
        <v>1516060</v>
      </c>
      <c r="Y244" s="14" t="s">
        <v>297</v>
      </c>
    </row>
    <row r="245" spans="3:25" ht="49.5" customHeight="1">
      <c r="C245" s="66">
        <f t="shared" si="50"/>
        <v>237</v>
      </c>
      <c r="D245" s="72" t="s">
        <v>438</v>
      </c>
      <c r="E245" s="39" t="s">
        <v>276</v>
      </c>
      <c r="F245" s="68">
        <v>1</v>
      </c>
      <c r="G245" s="7"/>
      <c r="H245" s="7"/>
      <c r="I245" s="7"/>
      <c r="J245" s="7"/>
      <c r="K245" s="8"/>
      <c r="L245" s="8"/>
      <c r="M245" s="9"/>
      <c r="N245" s="9"/>
      <c r="O245" s="10">
        <v>773500</v>
      </c>
      <c r="P245" s="10">
        <v>833000</v>
      </c>
      <c r="Q245" s="55">
        <v>833000</v>
      </c>
      <c r="R245" s="47">
        <f t="shared" si="44"/>
        <v>833000</v>
      </c>
      <c r="S245" s="47">
        <f t="shared" si="45"/>
        <v>813166.66666666663</v>
      </c>
      <c r="T245" s="47">
        <f t="shared" si="46"/>
        <v>34352.341016782731</v>
      </c>
      <c r="U245" s="12">
        <f t="shared" si="52"/>
        <v>4.22451416480214E-2</v>
      </c>
      <c r="V245" s="30">
        <f t="shared" si="47"/>
        <v>683333.61344537814</v>
      </c>
      <c r="W245" s="30">
        <f t="shared" si="48"/>
        <v>129833.38655462184</v>
      </c>
      <c r="X245" s="13">
        <f t="shared" si="51"/>
        <v>813167</v>
      </c>
      <c r="Y245" s="14" t="s">
        <v>297</v>
      </c>
    </row>
    <row r="246" spans="3:25" ht="49.5" customHeight="1">
      <c r="C246" s="66">
        <f t="shared" si="50"/>
        <v>238</v>
      </c>
      <c r="D246" s="72" t="s">
        <v>439</v>
      </c>
      <c r="E246" s="39" t="s">
        <v>276</v>
      </c>
      <c r="F246" s="68">
        <v>1</v>
      </c>
      <c r="G246" s="7"/>
      <c r="H246" s="7"/>
      <c r="I246" s="7"/>
      <c r="J246" s="7"/>
      <c r="K246" s="8"/>
      <c r="L246" s="8"/>
      <c r="M246" s="9"/>
      <c r="N246" s="9"/>
      <c r="O246" s="10">
        <v>1492260</v>
      </c>
      <c r="P246" s="10">
        <v>1527960</v>
      </c>
      <c r="Q246" s="55">
        <v>1527960</v>
      </c>
      <c r="R246" s="47">
        <f t="shared" si="44"/>
        <v>1527960</v>
      </c>
      <c r="S246" s="47">
        <f t="shared" si="45"/>
        <v>1516060</v>
      </c>
      <c r="T246" s="47">
        <f t="shared" si="46"/>
        <v>20611.40461006964</v>
      </c>
      <c r="U246" s="12">
        <f t="shared" si="52"/>
        <v>1.3595375255642679E-2</v>
      </c>
      <c r="V246" s="30">
        <f t="shared" si="47"/>
        <v>1274000</v>
      </c>
      <c r="W246" s="30">
        <f t="shared" si="48"/>
        <v>242060</v>
      </c>
      <c r="X246" s="13">
        <f t="shared" si="51"/>
        <v>1516060</v>
      </c>
      <c r="Y246" s="14" t="s">
        <v>297</v>
      </c>
    </row>
    <row r="247" spans="3:25" ht="49.5" customHeight="1">
      <c r="C247" s="66">
        <f t="shared" si="50"/>
        <v>239</v>
      </c>
      <c r="D247" s="72" t="s">
        <v>440</v>
      </c>
      <c r="E247" s="39" t="s">
        <v>276</v>
      </c>
      <c r="F247" s="68">
        <v>1</v>
      </c>
      <c r="G247" s="7"/>
      <c r="H247" s="7"/>
      <c r="I247" s="7"/>
      <c r="J247" s="7"/>
      <c r="K247" s="8"/>
      <c r="L247" s="8"/>
      <c r="M247" s="9"/>
      <c r="N247" s="9"/>
      <c r="O247" s="10">
        <v>1259020</v>
      </c>
      <c r="P247" s="10">
        <v>1318520</v>
      </c>
      <c r="Q247" s="55">
        <v>1318520</v>
      </c>
      <c r="R247" s="47">
        <f t="shared" si="44"/>
        <v>1318520</v>
      </c>
      <c r="S247" s="47">
        <f t="shared" si="45"/>
        <v>1298686.6666666667</v>
      </c>
      <c r="T247" s="47">
        <f t="shared" si="46"/>
        <v>34352.341016782731</v>
      </c>
      <c r="U247" s="12">
        <f t="shared" si="52"/>
        <v>2.645160060428951E-2</v>
      </c>
      <c r="V247" s="30">
        <f t="shared" si="47"/>
        <v>1091333.6134453781</v>
      </c>
      <c r="W247" s="30">
        <f t="shared" si="48"/>
        <v>207353.38655462186</v>
      </c>
      <c r="X247" s="13">
        <f t="shared" si="51"/>
        <v>1298687</v>
      </c>
      <c r="Y247" s="14" t="s">
        <v>297</v>
      </c>
    </row>
    <row r="248" spans="3:25" ht="49.5" customHeight="1">
      <c r="C248" s="66">
        <f t="shared" si="50"/>
        <v>240</v>
      </c>
      <c r="D248" s="77" t="s">
        <v>441</v>
      </c>
      <c r="E248" s="39" t="s">
        <v>276</v>
      </c>
      <c r="F248" s="68">
        <v>1</v>
      </c>
      <c r="G248" s="7"/>
      <c r="H248" s="7"/>
      <c r="I248" s="7"/>
      <c r="J248" s="7"/>
      <c r="K248" s="8"/>
      <c r="L248" s="8"/>
      <c r="M248" s="9"/>
      <c r="N248" s="9"/>
      <c r="O248" s="10">
        <v>1259020</v>
      </c>
      <c r="P248" s="10">
        <v>1306620</v>
      </c>
      <c r="Q248" s="55">
        <v>1306620</v>
      </c>
      <c r="R248" s="47">
        <f t="shared" si="44"/>
        <v>1306620</v>
      </c>
      <c r="S248" s="47">
        <f t="shared" si="45"/>
        <v>1290753.3333333333</v>
      </c>
      <c r="T248" s="47">
        <f t="shared" si="46"/>
        <v>27481.872813426187</v>
      </c>
      <c r="U248" s="12">
        <f t="shared" si="52"/>
        <v>2.1291343670176734E-2</v>
      </c>
      <c r="V248" s="30">
        <f t="shared" si="47"/>
        <v>1084667.2268907563</v>
      </c>
      <c r="W248" s="30">
        <f t="shared" si="48"/>
        <v>206086.77310924369</v>
      </c>
      <c r="X248" s="13">
        <f t="shared" si="51"/>
        <v>1290754</v>
      </c>
      <c r="Y248" s="14" t="s">
        <v>297</v>
      </c>
    </row>
    <row r="249" spans="3:25" ht="49.5" customHeight="1">
      <c r="C249" s="66">
        <f t="shared" si="50"/>
        <v>241</v>
      </c>
      <c r="D249" s="72" t="s">
        <v>442</v>
      </c>
      <c r="E249" s="39" t="s">
        <v>276</v>
      </c>
      <c r="F249" s="68">
        <v>1</v>
      </c>
      <c r="G249" s="7"/>
      <c r="H249" s="7"/>
      <c r="I249" s="7"/>
      <c r="J249" s="7"/>
      <c r="K249" s="8"/>
      <c r="L249" s="8"/>
      <c r="M249" s="9"/>
      <c r="N249" s="9"/>
      <c r="O249" s="10">
        <v>773500</v>
      </c>
      <c r="P249" s="10">
        <v>833000</v>
      </c>
      <c r="Q249" s="55">
        <v>833000</v>
      </c>
      <c r="R249" s="47">
        <f t="shared" si="44"/>
        <v>833000</v>
      </c>
      <c r="S249" s="47">
        <f t="shared" si="45"/>
        <v>813166.66666666663</v>
      </c>
      <c r="T249" s="47">
        <f t="shared" si="46"/>
        <v>34352.341016782731</v>
      </c>
      <c r="U249" s="12">
        <f t="shared" si="52"/>
        <v>4.22451416480214E-2</v>
      </c>
      <c r="V249" s="30">
        <f t="shared" si="47"/>
        <v>683333.61344537814</v>
      </c>
      <c r="W249" s="30">
        <f t="shared" si="48"/>
        <v>129833.38655462184</v>
      </c>
      <c r="X249" s="13">
        <f t="shared" si="51"/>
        <v>813167</v>
      </c>
      <c r="Y249" s="14" t="s">
        <v>297</v>
      </c>
    </row>
    <row r="250" spans="3:25" ht="49.5" customHeight="1">
      <c r="C250" s="66">
        <f t="shared" si="50"/>
        <v>242</v>
      </c>
      <c r="D250" s="72" t="s">
        <v>443</v>
      </c>
      <c r="E250" s="39" t="s">
        <v>276</v>
      </c>
      <c r="F250" s="68">
        <v>1</v>
      </c>
      <c r="G250" s="7"/>
      <c r="H250" s="7"/>
      <c r="I250" s="7"/>
      <c r="J250" s="7"/>
      <c r="K250" s="8"/>
      <c r="L250" s="8"/>
      <c r="M250" s="9"/>
      <c r="N250" s="9"/>
      <c r="O250" s="10">
        <v>1492260</v>
      </c>
      <c r="P250" s="10">
        <v>1551760</v>
      </c>
      <c r="Q250" s="55">
        <v>1551760</v>
      </c>
      <c r="R250" s="47">
        <f t="shared" si="44"/>
        <v>1551760</v>
      </c>
      <c r="S250" s="47">
        <f t="shared" si="45"/>
        <v>1531926.6666666667</v>
      </c>
      <c r="T250" s="47">
        <f t="shared" si="46"/>
        <v>34352.341016782731</v>
      </c>
      <c r="U250" s="12">
        <f t="shared" si="52"/>
        <v>2.2424272495713066E-2</v>
      </c>
      <c r="V250" s="30">
        <f t="shared" si="47"/>
        <v>1287333.6134453781</v>
      </c>
      <c r="W250" s="30">
        <f t="shared" si="48"/>
        <v>244593.38655462186</v>
      </c>
      <c r="X250" s="13">
        <f t="shared" si="51"/>
        <v>1531927</v>
      </c>
      <c r="Y250" s="14" t="s">
        <v>297</v>
      </c>
    </row>
    <row r="251" spans="3:25" ht="49.5" customHeight="1">
      <c r="C251" s="66">
        <f t="shared" si="50"/>
        <v>243</v>
      </c>
      <c r="D251" s="76" t="s">
        <v>431</v>
      </c>
      <c r="E251" s="39" t="s">
        <v>276</v>
      </c>
      <c r="F251" s="68">
        <v>1</v>
      </c>
      <c r="G251" s="7"/>
      <c r="H251" s="7"/>
      <c r="I251" s="7"/>
      <c r="J251" s="7"/>
      <c r="K251" s="8"/>
      <c r="L251" s="8"/>
      <c r="M251" s="9"/>
      <c r="N251" s="9"/>
      <c r="O251" s="10">
        <v>773500</v>
      </c>
      <c r="P251" s="10">
        <v>821100</v>
      </c>
      <c r="Q251" s="55">
        <v>821100</v>
      </c>
      <c r="R251" s="47">
        <f t="shared" si="44"/>
        <v>821100</v>
      </c>
      <c r="S251" s="47">
        <f t="shared" si="45"/>
        <v>805233.33333333337</v>
      </c>
      <c r="T251" s="47">
        <f t="shared" si="46"/>
        <v>27481.872813426187</v>
      </c>
      <c r="U251" s="12">
        <f t="shared" si="52"/>
        <v>3.4129079952096103E-2</v>
      </c>
      <c r="V251" s="30">
        <f t="shared" si="47"/>
        <v>676667.22689075628</v>
      </c>
      <c r="W251" s="30">
        <f t="shared" si="48"/>
        <v>128566.7731092437</v>
      </c>
      <c r="X251" s="13">
        <f t="shared" si="51"/>
        <v>805234</v>
      </c>
      <c r="Y251" s="14" t="s">
        <v>297</v>
      </c>
    </row>
    <row r="252" spans="3:25" ht="49.5" customHeight="1">
      <c r="C252" s="66">
        <f t="shared" si="50"/>
        <v>244</v>
      </c>
      <c r="D252" s="72" t="s">
        <v>444</v>
      </c>
      <c r="E252" s="39" t="s">
        <v>276</v>
      </c>
      <c r="F252" s="68">
        <v>1</v>
      </c>
      <c r="G252" s="7"/>
      <c r="H252" s="7"/>
      <c r="I252" s="7"/>
      <c r="J252" s="7"/>
      <c r="K252" s="8"/>
      <c r="L252" s="8"/>
      <c r="M252" s="9"/>
      <c r="N252" s="9"/>
      <c r="O252" s="10">
        <v>3070200</v>
      </c>
      <c r="P252" s="10">
        <v>3094000</v>
      </c>
      <c r="Q252" s="55">
        <v>3094000</v>
      </c>
      <c r="R252" s="47">
        <f t="shared" si="44"/>
        <v>3094000</v>
      </c>
      <c r="S252" s="47">
        <f t="shared" si="45"/>
        <v>3086066.6666666665</v>
      </c>
      <c r="T252" s="47">
        <f t="shared" si="46"/>
        <v>13740.936406713094</v>
      </c>
      <c r="U252" s="12">
        <f t="shared" si="52"/>
        <v>4.4525727700999423E-3</v>
      </c>
      <c r="V252" s="30">
        <f t="shared" si="47"/>
        <v>2593333.6134453784</v>
      </c>
      <c r="W252" s="30">
        <f t="shared" si="48"/>
        <v>492733.38655462192</v>
      </c>
      <c r="X252" s="13">
        <f t="shared" si="51"/>
        <v>3086067</v>
      </c>
      <c r="Y252" s="14" t="s">
        <v>297</v>
      </c>
    </row>
    <row r="253" spans="3:25" ht="49.5" customHeight="1">
      <c r="C253" s="66">
        <f t="shared" si="50"/>
        <v>245</v>
      </c>
      <c r="D253" s="76" t="s">
        <v>445</v>
      </c>
      <c r="E253" s="39" t="s">
        <v>276</v>
      </c>
      <c r="F253" s="68">
        <v>1</v>
      </c>
      <c r="G253" s="7"/>
      <c r="H253" s="7"/>
      <c r="I253" s="7"/>
      <c r="J253" s="7"/>
      <c r="K253" s="8"/>
      <c r="L253" s="8"/>
      <c r="M253" s="9"/>
      <c r="N253" s="9"/>
      <c r="O253" s="10">
        <v>6266540</v>
      </c>
      <c r="P253" s="10">
        <v>6314140</v>
      </c>
      <c r="Q253" s="55">
        <v>6314140</v>
      </c>
      <c r="R253" s="47">
        <f t="shared" si="44"/>
        <v>6314140</v>
      </c>
      <c r="S253" s="47">
        <f t="shared" si="45"/>
        <v>6298273.333333333</v>
      </c>
      <c r="T253" s="47">
        <f t="shared" si="46"/>
        <v>27481.872813426187</v>
      </c>
      <c r="U253" s="12">
        <f t="shared" si="52"/>
        <v>4.3633979281241398E-3</v>
      </c>
      <c r="V253" s="30">
        <f t="shared" si="47"/>
        <v>5292667.2268907567</v>
      </c>
      <c r="W253" s="30">
        <f t="shared" si="48"/>
        <v>1005606.7731092438</v>
      </c>
      <c r="X253" s="13">
        <f t="shared" si="51"/>
        <v>6298274</v>
      </c>
      <c r="Y253" s="14" t="s">
        <v>297</v>
      </c>
    </row>
    <row r="254" spans="3:25" ht="49.5" customHeight="1">
      <c r="C254" s="66">
        <f t="shared" si="50"/>
        <v>246</v>
      </c>
      <c r="D254" s="73" t="s">
        <v>446</v>
      </c>
      <c r="E254" s="39" t="s">
        <v>276</v>
      </c>
      <c r="F254" s="68">
        <v>1</v>
      </c>
      <c r="G254" s="7"/>
      <c r="H254" s="7"/>
      <c r="I254" s="7"/>
      <c r="J254" s="7"/>
      <c r="K254" s="8"/>
      <c r="L254" s="8"/>
      <c r="M254" s="9"/>
      <c r="N254" s="9"/>
      <c r="O254" s="10">
        <v>3070200</v>
      </c>
      <c r="P254" s="10">
        <v>3117800</v>
      </c>
      <c r="Q254" s="55">
        <v>3117800</v>
      </c>
      <c r="R254" s="47">
        <f t="shared" si="44"/>
        <v>3117800</v>
      </c>
      <c r="S254" s="47">
        <f t="shared" si="45"/>
        <v>3101933.3333333335</v>
      </c>
      <c r="T254" s="47">
        <f t="shared" si="46"/>
        <v>27481.872813426187</v>
      </c>
      <c r="U254" s="12">
        <f t="shared" si="52"/>
        <v>8.859594923625971E-3</v>
      </c>
      <c r="V254" s="30">
        <f t="shared" si="47"/>
        <v>2606667.2268907563</v>
      </c>
      <c r="W254" s="30">
        <f t="shared" si="48"/>
        <v>495266.77310924372</v>
      </c>
      <c r="X254" s="13">
        <f t="shared" si="51"/>
        <v>3101934</v>
      </c>
      <c r="Y254" s="14" t="s">
        <v>297</v>
      </c>
    </row>
    <row r="255" spans="3:25" ht="49.5" customHeight="1">
      <c r="C255" s="66">
        <f t="shared" si="50"/>
        <v>247</v>
      </c>
      <c r="D255" s="73" t="s">
        <v>447</v>
      </c>
      <c r="E255" s="39" t="s">
        <v>276</v>
      </c>
      <c r="F255" s="68">
        <v>1</v>
      </c>
      <c r="G255" s="7"/>
      <c r="H255" s="7"/>
      <c r="I255" s="7"/>
      <c r="J255" s="7"/>
      <c r="K255" s="8"/>
      <c r="L255" s="8"/>
      <c r="M255" s="9"/>
      <c r="N255" s="9"/>
      <c r="O255" s="10">
        <v>7037660</v>
      </c>
      <c r="P255" s="10">
        <v>7085260</v>
      </c>
      <c r="Q255" s="55">
        <v>7085260</v>
      </c>
      <c r="R255" s="47">
        <f t="shared" si="44"/>
        <v>7085260</v>
      </c>
      <c r="S255" s="47">
        <f t="shared" si="45"/>
        <v>7069393.333333333</v>
      </c>
      <c r="T255" s="47">
        <f t="shared" si="46"/>
        <v>27481.872813426187</v>
      </c>
      <c r="U255" s="12">
        <f t="shared" si="52"/>
        <v>3.8874442993353775E-3</v>
      </c>
      <c r="V255" s="30">
        <f t="shared" si="47"/>
        <v>5940667.2268907567</v>
      </c>
      <c r="W255" s="30">
        <f t="shared" si="48"/>
        <v>1128726.7731092437</v>
      </c>
      <c r="X255" s="13">
        <f t="shared" si="51"/>
        <v>7069394</v>
      </c>
      <c r="Y255" s="14" t="s">
        <v>297</v>
      </c>
    </row>
    <row r="256" spans="3:25" ht="49.5" customHeight="1">
      <c r="C256" s="66">
        <f t="shared" si="50"/>
        <v>248</v>
      </c>
      <c r="D256" s="73" t="s">
        <v>448</v>
      </c>
      <c r="E256" s="39" t="s">
        <v>276</v>
      </c>
      <c r="F256" s="68">
        <v>1</v>
      </c>
      <c r="G256" s="7"/>
      <c r="H256" s="7"/>
      <c r="I256" s="7"/>
      <c r="J256" s="7"/>
      <c r="K256" s="8"/>
      <c r="L256" s="8"/>
      <c r="M256" s="9"/>
      <c r="N256" s="9"/>
      <c r="O256" s="10">
        <v>1259020</v>
      </c>
      <c r="P256" s="10">
        <v>1282820</v>
      </c>
      <c r="Q256" s="55">
        <v>1282820</v>
      </c>
      <c r="R256" s="47">
        <f t="shared" si="44"/>
        <v>1282820</v>
      </c>
      <c r="S256" s="47">
        <f t="shared" si="45"/>
        <v>1274886.6666666667</v>
      </c>
      <c r="T256" s="47">
        <f t="shared" si="46"/>
        <v>13740.936406713094</v>
      </c>
      <c r="U256" s="12">
        <f t="shared" si="52"/>
        <v>1.0778163083813798E-2</v>
      </c>
      <c r="V256" s="30">
        <f t="shared" si="47"/>
        <v>1071333.6134453781</v>
      </c>
      <c r="W256" s="30">
        <f t="shared" si="48"/>
        <v>203553.38655462186</v>
      </c>
      <c r="X256" s="13">
        <f t="shared" si="51"/>
        <v>1274887</v>
      </c>
      <c r="Y256" s="14" t="s">
        <v>297</v>
      </c>
    </row>
    <row r="257" spans="3:25" ht="49.5" customHeight="1">
      <c r="C257" s="66">
        <f t="shared" si="50"/>
        <v>249</v>
      </c>
      <c r="D257" s="72" t="s">
        <v>449</v>
      </c>
      <c r="E257" s="39" t="s">
        <v>276</v>
      </c>
      <c r="F257" s="68">
        <v>1</v>
      </c>
      <c r="G257" s="7"/>
      <c r="H257" s="7"/>
      <c r="I257" s="7"/>
      <c r="J257" s="7"/>
      <c r="K257" s="8"/>
      <c r="L257" s="8"/>
      <c r="M257" s="9"/>
      <c r="N257" s="9"/>
      <c r="O257" s="10">
        <v>1259020</v>
      </c>
      <c r="P257" s="10">
        <v>1294720</v>
      </c>
      <c r="Q257" s="55">
        <v>1294720</v>
      </c>
      <c r="R257" s="47">
        <f t="shared" si="44"/>
        <v>1294720</v>
      </c>
      <c r="S257" s="47">
        <f t="shared" si="45"/>
        <v>1282820</v>
      </c>
      <c r="T257" s="47">
        <f t="shared" si="46"/>
        <v>20611.40461006964</v>
      </c>
      <c r="U257" s="12">
        <f t="shared" si="52"/>
        <v>1.606726166575953E-2</v>
      </c>
      <c r="V257" s="30">
        <f t="shared" si="47"/>
        <v>1078000</v>
      </c>
      <c r="W257" s="30">
        <f t="shared" si="48"/>
        <v>204820</v>
      </c>
      <c r="X257" s="13">
        <f t="shared" si="51"/>
        <v>1282820</v>
      </c>
      <c r="Y257" s="14" t="s">
        <v>297</v>
      </c>
    </row>
    <row r="258" spans="3:25" ht="49.5" customHeight="1">
      <c r="C258" s="66">
        <f t="shared" si="50"/>
        <v>250</v>
      </c>
      <c r="D258" s="72" t="s">
        <v>450</v>
      </c>
      <c r="E258" s="39" t="s">
        <v>276</v>
      </c>
      <c r="F258" s="68">
        <v>1</v>
      </c>
      <c r="G258" s="7"/>
      <c r="H258" s="7"/>
      <c r="I258" s="7"/>
      <c r="J258" s="7"/>
      <c r="K258" s="8"/>
      <c r="L258" s="8"/>
      <c r="M258" s="9"/>
      <c r="N258" s="9"/>
      <c r="O258" s="10">
        <v>773500</v>
      </c>
      <c r="P258" s="10">
        <v>809200</v>
      </c>
      <c r="Q258" s="55">
        <v>809200</v>
      </c>
      <c r="R258" s="47">
        <f t="shared" si="44"/>
        <v>809200</v>
      </c>
      <c r="S258" s="47">
        <f t="shared" si="45"/>
        <v>797300</v>
      </c>
      <c r="T258" s="47">
        <f t="shared" si="46"/>
        <v>20611.40461006964</v>
      </c>
      <c r="U258" s="12">
        <f t="shared" si="52"/>
        <v>2.5851504590580259E-2</v>
      </c>
      <c r="V258" s="30">
        <f t="shared" si="47"/>
        <v>670000</v>
      </c>
      <c r="W258" s="30">
        <f t="shared" si="48"/>
        <v>127300</v>
      </c>
      <c r="X258" s="13">
        <f t="shared" si="51"/>
        <v>797300</v>
      </c>
      <c r="Y258" s="14" t="s">
        <v>297</v>
      </c>
    </row>
    <row r="259" spans="3:25" ht="49.5" customHeight="1">
      <c r="C259" s="66">
        <f t="shared" si="50"/>
        <v>251</v>
      </c>
      <c r="D259" s="72" t="s">
        <v>451</v>
      </c>
      <c r="E259" s="39" t="s">
        <v>276</v>
      </c>
      <c r="F259" s="68">
        <v>1</v>
      </c>
      <c r="G259" s="7"/>
      <c r="H259" s="7"/>
      <c r="I259" s="7"/>
      <c r="J259" s="7"/>
      <c r="K259" s="8"/>
      <c r="L259" s="8"/>
      <c r="M259" s="9"/>
      <c r="N259" s="9"/>
      <c r="O259" s="10">
        <v>6266540</v>
      </c>
      <c r="P259" s="10">
        <v>6302240</v>
      </c>
      <c r="Q259" s="55">
        <v>6302240</v>
      </c>
      <c r="R259" s="47">
        <f t="shared" si="44"/>
        <v>6302240</v>
      </c>
      <c r="S259" s="47">
        <f t="shared" si="45"/>
        <v>6290340</v>
      </c>
      <c r="T259" s="47">
        <f t="shared" si="46"/>
        <v>20611.40461006964</v>
      </c>
      <c r="U259" s="12">
        <f t="shared" si="52"/>
        <v>3.2766757615756287E-3</v>
      </c>
      <c r="V259" s="30">
        <f t="shared" si="47"/>
        <v>5286000</v>
      </c>
      <c r="W259" s="30">
        <f t="shared" si="48"/>
        <v>1004340</v>
      </c>
      <c r="X259" s="13">
        <f t="shared" si="51"/>
        <v>6290340</v>
      </c>
      <c r="Y259" s="14" t="s">
        <v>297</v>
      </c>
    </row>
    <row r="260" spans="3:25" ht="49.5" customHeight="1">
      <c r="C260" s="66">
        <f t="shared" si="50"/>
        <v>252</v>
      </c>
      <c r="D260" s="76" t="s">
        <v>431</v>
      </c>
      <c r="E260" s="39" t="s">
        <v>276</v>
      </c>
      <c r="F260" s="68">
        <v>1</v>
      </c>
      <c r="G260" s="7"/>
      <c r="H260" s="7"/>
      <c r="I260" s="7"/>
      <c r="J260" s="7"/>
      <c r="K260" s="8"/>
      <c r="L260" s="8"/>
      <c r="M260" s="9"/>
      <c r="N260" s="9"/>
      <c r="O260" s="10">
        <v>773500</v>
      </c>
      <c r="P260" s="10">
        <v>821100</v>
      </c>
      <c r="Q260" s="55">
        <v>821100</v>
      </c>
      <c r="R260" s="47">
        <f t="shared" si="44"/>
        <v>821100</v>
      </c>
      <c r="S260" s="47">
        <f t="shared" si="45"/>
        <v>805233.33333333337</v>
      </c>
      <c r="T260" s="47">
        <f t="shared" si="46"/>
        <v>27481.872813426187</v>
      </c>
      <c r="U260" s="12">
        <f t="shared" si="52"/>
        <v>3.4129079952096103E-2</v>
      </c>
      <c r="V260" s="30">
        <f t="shared" si="47"/>
        <v>676667.22689075628</v>
      </c>
      <c r="W260" s="30">
        <f t="shared" si="48"/>
        <v>128566.7731092437</v>
      </c>
      <c r="X260" s="13">
        <f t="shared" si="51"/>
        <v>805234</v>
      </c>
      <c r="Y260" s="14" t="s">
        <v>297</v>
      </c>
    </row>
    <row r="261" spans="3:25" ht="49.5" customHeight="1">
      <c r="C261" s="66">
        <f t="shared" si="50"/>
        <v>253</v>
      </c>
      <c r="D261" s="72" t="s">
        <v>452</v>
      </c>
      <c r="E261" s="39" t="s">
        <v>276</v>
      </c>
      <c r="F261" s="68">
        <v>1</v>
      </c>
      <c r="G261" s="7"/>
      <c r="H261" s="7"/>
      <c r="I261" s="7"/>
      <c r="J261" s="7"/>
      <c r="K261" s="8"/>
      <c r="L261" s="8"/>
      <c r="M261" s="9"/>
      <c r="N261" s="9"/>
      <c r="O261" s="10">
        <v>773500</v>
      </c>
      <c r="P261" s="10">
        <v>809200</v>
      </c>
      <c r="Q261" s="55">
        <v>809200</v>
      </c>
      <c r="R261" s="47">
        <f t="shared" si="44"/>
        <v>809200</v>
      </c>
      <c r="S261" s="47">
        <f t="shared" si="45"/>
        <v>797300</v>
      </c>
      <c r="T261" s="47">
        <f t="shared" si="46"/>
        <v>20611.40461006964</v>
      </c>
      <c r="U261" s="12">
        <f t="shared" si="52"/>
        <v>2.5851504590580259E-2</v>
      </c>
      <c r="V261" s="30">
        <f t="shared" si="47"/>
        <v>670000</v>
      </c>
      <c r="W261" s="30">
        <f t="shared" si="48"/>
        <v>127300</v>
      </c>
      <c r="X261" s="13">
        <f t="shared" si="51"/>
        <v>797300</v>
      </c>
      <c r="Y261" s="14" t="s">
        <v>297</v>
      </c>
    </row>
    <row r="262" spans="3:25" ht="49.5" customHeight="1">
      <c r="C262" s="66">
        <f t="shared" si="50"/>
        <v>254</v>
      </c>
      <c r="D262" s="72" t="s">
        <v>453</v>
      </c>
      <c r="E262" s="39" t="s">
        <v>276</v>
      </c>
      <c r="F262" s="68">
        <v>1</v>
      </c>
      <c r="G262" s="7"/>
      <c r="H262" s="7"/>
      <c r="I262" s="7"/>
      <c r="J262" s="7"/>
      <c r="K262" s="8"/>
      <c r="L262" s="8"/>
      <c r="M262" s="9"/>
      <c r="N262" s="9"/>
      <c r="O262" s="10">
        <v>835380</v>
      </c>
      <c r="P262" s="10">
        <v>871080</v>
      </c>
      <c r="Q262" s="55">
        <v>871080</v>
      </c>
      <c r="R262" s="47">
        <f t="shared" si="44"/>
        <v>871080</v>
      </c>
      <c r="S262" s="47">
        <f t="shared" si="45"/>
        <v>859180</v>
      </c>
      <c r="T262" s="47">
        <f t="shared" si="46"/>
        <v>20611.40461006964</v>
      </c>
      <c r="U262" s="12">
        <f t="shared" si="52"/>
        <v>2.3989623373530156E-2</v>
      </c>
      <c r="V262" s="30">
        <f t="shared" si="47"/>
        <v>722000</v>
      </c>
      <c r="W262" s="30">
        <f t="shared" si="48"/>
        <v>137180</v>
      </c>
      <c r="X262" s="13">
        <f t="shared" si="51"/>
        <v>859180</v>
      </c>
      <c r="Y262" s="14" t="s">
        <v>297</v>
      </c>
    </row>
    <row r="263" spans="3:25" ht="49.5" customHeight="1">
      <c r="C263" s="66">
        <f t="shared" si="50"/>
        <v>255</v>
      </c>
      <c r="D263" s="72" t="s">
        <v>454</v>
      </c>
      <c r="E263" s="39" t="s">
        <v>276</v>
      </c>
      <c r="F263" s="68">
        <v>1</v>
      </c>
      <c r="G263" s="7"/>
      <c r="H263" s="7"/>
      <c r="I263" s="7"/>
      <c r="J263" s="7"/>
      <c r="K263" s="8"/>
      <c r="L263" s="8"/>
      <c r="M263" s="9"/>
      <c r="N263" s="9"/>
      <c r="O263" s="10">
        <v>1492260</v>
      </c>
      <c r="P263" s="10">
        <v>1516060</v>
      </c>
      <c r="Q263" s="55">
        <v>1516060</v>
      </c>
      <c r="R263" s="47">
        <f t="shared" si="44"/>
        <v>1516060</v>
      </c>
      <c r="S263" s="47">
        <f t="shared" si="45"/>
        <v>1508126.6666666667</v>
      </c>
      <c r="T263" s="47">
        <f t="shared" si="46"/>
        <v>13740.936406713094</v>
      </c>
      <c r="U263" s="12">
        <f t="shared" si="52"/>
        <v>9.111261481161901E-3</v>
      </c>
      <c r="V263" s="30">
        <f t="shared" si="47"/>
        <v>1267333.6134453781</v>
      </c>
      <c r="W263" s="30">
        <f t="shared" si="48"/>
        <v>240793.38655462186</v>
      </c>
      <c r="X263" s="13">
        <f t="shared" si="51"/>
        <v>1508127</v>
      </c>
      <c r="Y263" s="14" t="s">
        <v>297</v>
      </c>
    </row>
    <row r="264" spans="3:25" ht="49.5" customHeight="1">
      <c r="C264" s="66">
        <f t="shared" si="50"/>
        <v>256</v>
      </c>
      <c r="D264" s="72" t="s">
        <v>455</v>
      </c>
      <c r="E264" s="39" t="s">
        <v>276</v>
      </c>
      <c r="F264" s="68">
        <v>1</v>
      </c>
      <c r="G264" s="7"/>
      <c r="H264" s="7"/>
      <c r="I264" s="7"/>
      <c r="J264" s="7"/>
      <c r="K264" s="8"/>
      <c r="L264" s="8"/>
      <c r="M264" s="9"/>
      <c r="N264" s="9"/>
      <c r="O264" s="10">
        <v>1492260</v>
      </c>
      <c r="P264" s="10">
        <v>1539860</v>
      </c>
      <c r="Q264" s="55">
        <v>1539860</v>
      </c>
      <c r="R264" s="47">
        <f t="shared" ref="R264:R327" si="53">MEDIAN(H264,J264,L264,N264,O264,P264,Q264)</f>
        <v>1539860</v>
      </c>
      <c r="S264" s="47">
        <f t="shared" ref="S264:S327" si="54">AVERAGE(H264,J264,L264,N264,O264,P264,Q264)</f>
        <v>1523993.3333333333</v>
      </c>
      <c r="T264" s="47">
        <f t="shared" ref="T264:T327" si="55">STDEV(H264,J264,L264,N264,O264,P264,Q264)</f>
        <v>27481.872813426187</v>
      </c>
      <c r="U264" s="12">
        <f t="shared" si="52"/>
        <v>1.8032803826849322E-2</v>
      </c>
      <c r="V264" s="30">
        <f t="shared" si="47"/>
        <v>1280667.2268907563</v>
      </c>
      <c r="W264" s="30">
        <f t="shared" si="48"/>
        <v>243326.77310924369</v>
      </c>
      <c r="X264" s="13">
        <f t="shared" si="51"/>
        <v>1523994</v>
      </c>
      <c r="Y264" s="14" t="s">
        <v>297</v>
      </c>
    </row>
    <row r="265" spans="3:25" ht="49.5" customHeight="1">
      <c r="C265" s="66">
        <f t="shared" si="50"/>
        <v>257</v>
      </c>
      <c r="D265" s="73" t="s">
        <v>456</v>
      </c>
      <c r="E265" s="39" t="s">
        <v>276</v>
      </c>
      <c r="F265" s="68">
        <v>1</v>
      </c>
      <c r="G265" s="7"/>
      <c r="H265" s="7"/>
      <c r="I265" s="7"/>
      <c r="J265" s="7"/>
      <c r="K265" s="8"/>
      <c r="L265" s="8"/>
      <c r="M265" s="9"/>
      <c r="N265" s="9"/>
      <c r="O265" s="10">
        <v>2222920</v>
      </c>
      <c r="P265" s="10">
        <v>2270520</v>
      </c>
      <c r="Q265" s="55">
        <v>2270520</v>
      </c>
      <c r="R265" s="47">
        <f t="shared" si="53"/>
        <v>2270520</v>
      </c>
      <c r="S265" s="47">
        <f t="shared" si="54"/>
        <v>2254653.3333333335</v>
      </c>
      <c r="T265" s="47">
        <f t="shared" si="55"/>
        <v>27481.872813426187</v>
      </c>
      <c r="U265" s="12">
        <f t="shared" si="52"/>
        <v>1.2188957125748608E-2</v>
      </c>
      <c r="V265" s="30">
        <f t="shared" si="47"/>
        <v>1894667.2268907563</v>
      </c>
      <c r="W265" s="30">
        <f t="shared" si="48"/>
        <v>359986.77310924372</v>
      </c>
      <c r="X265" s="13">
        <f t="shared" si="51"/>
        <v>2254654</v>
      </c>
      <c r="Y265" s="14" t="s">
        <v>297</v>
      </c>
    </row>
    <row r="266" spans="3:25" ht="49.5" customHeight="1">
      <c r="C266" s="66">
        <f t="shared" si="50"/>
        <v>258</v>
      </c>
      <c r="D266" s="72" t="s">
        <v>457</v>
      </c>
      <c r="E266" s="39" t="s">
        <v>276</v>
      </c>
      <c r="F266" s="68">
        <v>1</v>
      </c>
      <c r="G266" s="7"/>
      <c r="H266" s="7"/>
      <c r="I266" s="7"/>
      <c r="J266" s="7"/>
      <c r="K266" s="8"/>
      <c r="L266" s="8"/>
      <c r="M266" s="9"/>
      <c r="N266" s="9"/>
      <c r="O266" s="10">
        <v>1492260</v>
      </c>
      <c r="P266" s="10">
        <v>1527960</v>
      </c>
      <c r="Q266" s="55">
        <v>1527960</v>
      </c>
      <c r="R266" s="47">
        <f t="shared" si="53"/>
        <v>1527960</v>
      </c>
      <c r="S266" s="47">
        <f t="shared" si="54"/>
        <v>1516060</v>
      </c>
      <c r="T266" s="47">
        <f t="shared" si="55"/>
        <v>20611.40461006964</v>
      </c>
      <c r="U266" s="12">
        <f t="shared" si="52"/>
        <v>1.3595375255642679E-2</v>
      </c>
      <c r="V266" s="30">
        <f t="shared" si="47"/>
        <v>1274000</v>
      </c>
      <c r="W266" s="30">
        <f t="shared" si="48"/>
        <v>242060</v>
      </c>
      <c r="X266" s="13">
        <f t="shared" si="51"/>
        <v>1516060</v>
      </c>
      <c r="Y266" s="14" t="s">
        <v>297</v>
      </c>
    </row>
    <row r="267" spans="3:25" ht="49.5" customHeight="1">
      <c r="C267" s="66">
        <f t="shared" si="50"/>
        <v>259</v>
      </c>
      <c r="D267" s="72" t="s">
        <v>458</v>
      </c>
      <c r="E267" s="39" t="s">
        <v>276</v>
      </c>
      <c r="F267" s="68">
        <v>1</v>
      </c>
      <c r="G267" s="7"/>
      <c r="H267" s="7"/>
      <c r="I267" s="7"/>
      <c r="J267" s="7"/>
      <c r="K267" s="8"/>
      <c r="L267" s="8"/>
      <c r="M267" s="9"/>
      <c r="N267" s="9"/>
      <c r="O267" s="10">
        <v>1259020</v>
      </c>
      <c r="P267" s="10">
        <v>1294720</v>
      </c>
      <c r="Q267" s="55">
        <v>1294720</v>
      </c>
      <c r="R267" s="47">
        <f t="shared" si="53"/>
        <v>1294720</v>
      </c>
      <c r="S267" s="47">
        <f t="shared" si="54"/>
        <v>1282820</v>
      </c>
      <c r="T267" s="47">
        <f t="shared" si="55"/>
        <v>20611.40461006964</v>
      </c>
      <c r="U267" s="12">
        <f t="shared" si="52"/>
        <v>1.606726166575953E-2</v>
      </c>
      <c r="V267" s="30">
        <f t="shared" si="47"/>
        <v>1078000</v>
      </c>
      <c r="W267" s="30">
        <f t="shared" si="48"/>
        <v>204820</v>
      </c>
      <c r="X267" s="13">
        <f t="shared" si="51"/>
        <v>1282820</v>
      </c>
      <c r="Y267" s="14" t="s">
        <v>297</v>
      </c>
    </row>
    <row r="268" spans="3:25" ht="49.5" customHeight="1">
      <c r="C268" s="66">
        <f t="shared" si="50"/>
        <v>260</v>
      </c>
      <c r="D268" s="72" t="s">
        <v>459</v>
      </c>
      <c r="E268" s="39" t="s">
        <v>276</v>
      </c>
      <c r="F268" s="68">
        <v>1</v>
      </c>
      <c r="G268" s="7"/>
      <c r="H268" s="7"/>
      <c r="I268" s="7"/>
      <c r="J268" s="7"/>
      <c r="K268" s="8"/>
      <c r="L268" s="8"/>
      <c r="M268" s="9"/>
      <c r="N268" s="9"/>
      <c r="O268" s="10">
        <v>1222130</v>
      </c>
      <c r="P268" s="10">
        <v>1281630</v>
      </c>
      <c r="Q268" s="55">
        <v>1281630</v>
      </c>
      <c r="R268" s="47">
        <f t="shared" si="53"/>
        <v>1281630</v>
      </c>
      <c r="S268" s="47">
        <f t="shared" si="54"/>
        <v>1261796.6666666667</v>
      </c>
      <c r="T268" s="47">
        <f t="shared" si="55"/>
        <v>34352.341016782731</v>
      </c>
      <c r="U268" s="12">
        <f t="shared" si="52"/>
        <v>2.7224941961158079E-2</v>
      </c>
      <c r="V268" s="30">
        <f t="shared" si="47"/>
        <v>1060333.6134453781</v>
      </c>
      <c r="W268" s="30">
        <f t="shared" si="48"/>
        <v>201463.38655462186</v>
      </c>
      <c r="X268" s="13">
        <f t="shared" si="51"/>
        <v>1261797</v>
      </c>
      <c r="Y268" s="14" t="s">
        <v>297</v>
      </c>
    </row>
    <row r="269" spans="3:25" ht="49.5" customHeight="1">
      <c r="C269" s="66">
        <f t="shared" si="50"/>
        <v>261</v>
      </c>
      <c r="D269" s="72" t="s">
        <v>460</v>
      </c>
      <c r="E269" s="39" t="s">
        <v>276</v>
      </c>
      <c r="F269" s="68">
        <v>1</v>
      </c>
      <c r="G269" s="7"/>
      <c r="H269" s="7"/>
      <c r="I269" s="7"/>
      <c r="J269" s="7"/>
      <c r="K269" s="8"/>
      <c r="L269" s="8"/>
      <c r="M269" s="9"/>
      <c r="N269" s="9"/>
      <c r="O269" s="10">
        <v>6266540</v>
      </c>
      <c r="P269" s="10">
        <v>6290340</v>
      </c>
      <c r="Q269" s="55">
        <v>6290340</v>
      </c>
      <c r="R269" s="47">
        <f t="shared" si="53"/>
        <v>6290340</v>
      </c>
      <c r="S269" s="47">
        <f t="shared" si="54"/>
        <v>6282406.666666667</v>
      </c>
      <c r="T269" s="47">
        <f t="shared" si="55"/>
        <v>13740.936406713094</v>
      </c>
      <c r="U269" s="12">
        <f t="shared" si="52"/>
        <v>2.1872090005920913E-3</v>
      </c>
      <c r="V269" s="30">
        <f t="shared" si="47"/>
        <v>5279333.6134453788</v>
      </c>
      <c r="W269" s="30">
        <f t="shared" si="48"/>
        <v>1003073.386554622</v>
      </c>
      <c r="X269" s="13">
        <f t="shared" si="51"/>
        <v>6282407</v>
      </c>
      <c r="Y269" s="14" t="s">
        <v>297</v>
      </c>
    </row>
    <row r="270" spans="3:25" ht="49.5" customHeight="1">
      <c r="C270" s="66">
        <f t="shared" si="50"/>
        <v>262</v>
      </c>
      <c r="D270" s="72" t="s">
        <v>461</v>
      </c>
      <c r="E270" s="39" t="s">
        <v>276</v>
      </c>
      <c r="F270" s="68">
        <v>1</v>
      </c>
      <c r="G270" s="7"/>
      <c r="H270" s="7"/>
      <c r="I270" s="7"/>
      <c r="J270" s="7"/>
      <c r="K270" s="8"/>
      <c r="L270" s="8"/>
      <c r="M270" s="9"/>
      <c r="N270" s="9"/>
      <c r="O270" s="10">
        <v>6266540</v>
      </c>
      <c r="P270" s="10">
        <v>6302240</v>
      </c>
      <c r="Q270" s="55">
        <v>6302240</v>
      </c>
      <c r="R270" s="47">
        <f t="shared" si="53"/>
        <v>6302240</v>
      </c>
      <c r="S270" s="47">
        <f t="shared" si="54"/>
        <v>6290340</v>
      </c>
      <c r="T270" s="47">
        <f t="shared" si="55"/>
        <v>20611.40461006964</v>
      </c>
      <c r="U270" s="12">
        <f t="shared" si="52"/>
        <v>3.2766757615756287E-3</v>
      </c>
      <c r="V270" s="30">
        <f t="shared" si="47"/>
        <v>5286000</v>
      </c>
      <c r="W270" s="30">
        <f t="shared" si="48"/>
        <v>1004340</v>
      </c>
      <c r="X270" s="13">
        <f t="shared" si="51"/>
        <v>6290340</v>
      </c>
      <c r="Y270" s="14" t="s">
        <v>297</v>
      </c>
    </row>
    <row r="271" spans="3:25" ht="49.5" customHeight="1">
      <c r="C271" s="66">
        <f t="shared" si="50"/>
        <v>263</v>
      </c>
      <c r="D271" s="72" t="s">
        <v>462</v>
      </c>
      <c r="E271" s="39" t="s">
        <v>276</v>
      </c>
      <c r="F271" s="68">
        <v>1</v>
      </c>
      <c r="G271" s="7"/>
      <c r="H271" s="7"/>
      <c r="I271" s="7"/>
      <c r="J271" s="7"/>
      <c r="K271" s="8"/>
      <c r="L271" s="8"/>
      <c r="M271" s="9"/>
      <c r="N271" s="9"/>
      <c r="O271" s="10">
        <v>414120</v>
      </c>
      <c r="P271" s="10">
        <v>461720</v>
      </c>
      <c r="Q271" s="55">
        <v>461720</v>
      </c>
      <c r="R271" s="47">
        <f t="shared" si="53"/>
        <v>461720</v>
      </c>
      <c r="S271" s="47">
        <f t="shared" si="54"/>
        <v>445853.33333333331</v>
      </c>
      <c r="T271" s="47">
        <f t="shared" si="55"/>
        <v>27481.872813426184</v>
      </c>
      <c r="U271" s="12">
        <f t="shared" si="52"/>
        <v>6.1638818774693141E-2</v>
      </c>
      <c r="V271" s="30">
        <f t="shared" si="47"/>
        <v>374667.22689075634</v>
      </c>
      <c r="W271" s="30">
        <f t="shared" si="48"/>
        <v>71186.773109243702</v>
      </c>
      <c r="X271" s="13">
        <f t="shared" si="51"/>
        <v>445854</v>
      </c>
      <c r="Y271" s="14" t="s">
        <v>297</v>
      </c>
    </row>
    <row r="272" spans="3:25" ht="49.5" customHeight="1">
      <c r="C272" s="198" t="s">
        <v>176</v>
      </c>
      <c r="D272" s="198"/>
      <c r="E272" s="198"/>
      <c r="F272" s="198"/>
      <c r="G272" s="15"/>
      <c r="H272" s="7"/>
      <c r="I272" s="7"/>
      <c r="J272" s="7"/>
      <c r="K272" s="16"/>
      <c r="L272" s="8"/>
      <c r="M272" s="9"/>
      <c r="N272" s="9"/>
      <c r="O272" s="17"/>
      <c r="P272" s="17"/>
      <c r="Q272" s="50"/>
      <c r="R272" s="47"/>
      <c r="S272" s="47"/>
      <c r="T272" s="47"/>
      <c r="U272" s="12"/>
      <c r="V272" s="30"/>
      <c r="W272" s="30"/>
      <c r="X272" s="13"/>
      <c r="Y272" s="14"/>
    </row>
    <row r="273" spans="3:25" ht="49.5" customHeight="1">
      <c r="C273" s="66">
        <f>+C271+1</f>
        <v>264</v>
      </c>
      <c r="D273" s="67" t="s">
        <v>177</v>
      </c>
      <c r="E273" s="39" t="s">
        <v>276</v>
      </c>
      <c r="F273" s="68">
        <v>1</v>
      </c>
      <c r="G273" s="7"/>
      <c r="H273" s="7"/>
      <c r="I273" s="7"/>
      <c r="J273" s="7"/>
      <c r="K273" s="8">
        <v>1190000</v>
      </c>
      <c r="L273" s="8">
        <f t="shared" ref="L273:L327" si="56">+(K273*5.1%)+K273</f>
        <v>1250690</v>
      </c>
      <c r="M273" s="9">
        <v>1186000</v>
      </c>
      <c r="N273" s="9">
        <f t="shared" ref="N273:N327" si="57">+(M273*5.1%)+M273</f>
        <v>1246486</v>
      </c>
      <c r="O273" s="10">
        <v>1537480</v>
      </c>
      <c r="P273" s="10">
        <v>1573180</v>
      </c>
      <c r="Q273" s="55">
        <v>1573180</v>
      </c>
      <c r="R273" s="47">
        <f t="shared" si="53"/>
        <v>1537480</v>
      </c>
      <c r="S273" s="47">
        <f t="shared" si="54"/>
        <v>1436203.2</v>
      </c>
      <c r="T273" s="47">
        <f t="shared" si="55"/>
        <v>171893.89244880166</v>
      </c>
      <c r="U273" s="12">
        <f t="shared" si="52"/>
        <v>0.11968633160600232</v>
      </c>
      <c r="V273" s="30">
        <f t="shared" si="47"/>
        <v>1206894.1176470588</v>
      </c>
      <c r="W273" s="30">
        <f t="shared" si="48"/>
        <v>229309.88235294117</v>
      </c>
      <c r="X273" s="13">
        <f t="shared" si="51"/>
        <v>1436204</v>
      </c>
      <c r="Y273" s="14" t="s">
        <v>297</v>
      </c>
    </row>
    <row r="274" spans="3:25" ht="49.5" customHeight="1">
      <c r="C274" s="66">
        <f>+C273+1</f>
        <v>265</v>
      </c>
      <c r="D274" s="67" t="s">
        <v>178</v>
      </c>
      <c r="E274" s="39" t="s">
        <v>276</v>
      </c>
      <c r="F274" s="68">
        <v>1</v>
      </c>
      <c r="G274" s="7"/>
      <c r="H274" s="7"/>
      <c r="I274" s="7"/>
      <c r="J274" s="7"/>
      <c r="K274" s="8">
        <v>1190000</v>
      </c>
      <c r="L274" s="8">
        <f t="shared" si="56"/>
        <v>1250690</v>
      </c>
      <c r="M274" s="9">
        <v>1186000</v>
      </c>
      <c r="N274" s="9">
        <f t="shared" si="57"/>
        <v>1246486</v>
      </c>
      <c r="O274" s="10">
        <v>1537480</v>
      </c>
      <c r="P274" s="10">
        <v>1573180</v>
      </c>
      <c r="Q274" s="55">
        <v>1573180</v>
      </c>
      <c r="R274" s="47">
        <f t="shared" si="53"/>
        <v>1537480</v>
      </c>
      <c r="S274" s="47">
        <f t="shared" si="54"/>
        <v>1436203.2</v>
      </c>
      <c r="T274" s="47">
        <f t="shared" si="55"/>
        <v>171893.89244880166</v>
      </c>
      <c r="U274" s="12">
        <f t="shared" si="52"/>
        <v>0.11968633160600232</v>
      </c>
      <c r="V274" s="30">
        <f t="shared" si="47"/>
        <v>1206894.1176470588</v>
      </c>
      <c r="W274" s="30">
        <f t="shared" si="48"/>
        <v>229309.88235294117</v>
      </c>
      <c r="X274" s="13">
        <f t="shared" si="51"/>
        <v>1436204</v>
      </c>
      <c r="Y274" s="14" t="s">
        <v>297</v>
      </c>
    </row>
    <row r="275" spans="3:25" ht="49.5" customHeight="1">
      <c r="C275" s="66">
        <f t="shared" ref="C275:C276" si="58">+C274+1</f>
        <v>266</v>
      </c>
      <c r="D275" s="67" t="s">
        <v>179</v>
      </c>
      <c r="E275" s="39" t="s">
        <v>276</v>
      </c>
      <c r="F275" s="68">
        <v>1</v>
      </c>
      <c r="G275" s="7"/>
      <c r="H275" s="7"/>
      <c r="I275" s="7"/>
      <c r="J275" s="7"/>
      <c r="K275" s="8">
        <v>1190000</v>
      </c>
      <c r="L275" s="8">
        <f t="shared" si="56"/>
        <v>1250690</v>
      </c>
      <c r="M275" s="9">
        <v>1186000</v>
      </c>
      <c r="N275" s="9">
        <f t="shared" si="57"/>
        <v>1246486</v>
      </c>
      <c r="O275" s="10">
        <v>1537480</v>
      </c>
      <c r="P275" s="10">
        <v>1561280</v>
      </c>
      <c r="Q275" s="55">
        <v>1561280</v>
      </c>
      <c r="R275" s="47">
        <f t="shared" si="53"/>
        <v>1537480</v>
      </c>
      <c r="S275" s="47">
        <f t="shared" si="54"/>
        <v>1431443.2</v>
      </c>
      <c r="T275" s="47">
        <f t="shared" si="55"/>
        <v>167212.34805240968</v>
      </c>
      <c r="U275" s="12">
        <f t="shared" si="52"/>
        <v>0.11681381982352473</v>
      </c>
      <c r="V275" s="30">
        <f t="shared" si="47"/>
        <v>1202894.1176470588</v>
      </c>
      <c r="W275" s="30">
        <f t="shared" si="48"/>
        <v>228549.88235294117</v>
      </c>
      <c r="X275" s="13">
        <f t="shared" si="51"/>
        <v>1431444</v>
      </c>
      <c r="Y275" s="14" t="s">
        <v>297</v>
      </c>
    </row>
    <row r="276" spans="3:25" ht="49.5" customHeight="1">
      <c r="C276" s="66">
        <f t="shared" si="58"/>
        <v>267</v>
      </c>
      <c r="D276" s="67" t="s">
        <v>180</v>
      </c>
      <c r="E276" s="39" t="s">
        <v>276</v>
      </c>
      <c r="F276" s="68">
        <v>1</v>
      </c>
      <c r="G276" s="7"/>
      <c r="H276" s="7"/>
      <c r="I276" s="7"/>
      <c r="J276" s="7"/>
      <c r="K276" s="8">
        <v>1190000</v>
      </c>
      <c r="L276" s="8">
        <f t="shared" si="56"/>
        <v>1250690</v>
      </c>
      <c r="M276" s="9">
        <v>1186000</v>
      </c>
      <c r="N276" s="9">
        <f t="shared" si="57"/>
        <v>1246486</v>
      </c>
      <c r="O276" s="10">
        <v>1537480</v>
      </c>
      <c r="P276" s="10">
        <v>1573180</v>
      </c>
      <c r="Q276" s="55">
        <v>1573180</v>
      </c>
      <c r="R276" s="47">
        <f t="shared" si="53"/>
        <v>1537480</v>
      </c>
      <c r="S276" s="47">
        <f t="shared" si="54"/>
        <v>1436203.2</v>
      </c>
      <c r="T276" s="47">
        <f t="shared" si="55"/>
        <v>171893.89244880166</v>
      </c>
      <c r="U276" s="12">
        <f t="shared" si="52"/>
        <v>0.11968633160600232</v>
      </c>
      <c r="V276" s="30">
        <f t="shared" si="47"/>
        <v>1206894.1176470588</v>
      </c>
      <c r="W276" s="30">
        <f t="shared" si="48"/>
        <v>229309.88235294117</v>
      </c>
      <c r="X276" s="13">
        <f t="shared" si="51"/>
        <v>1436204</v>
      </c>
      <c r="Y276" s="14" t="s">
        <v>297</v>
      </c>
    </row>
    <row r="277" spans="3:25" ht="49.5" customHeight="1">
      <c r="C277" s="78" t="s">
        <v>181</v>
      </c>
      <c r="D277" s="78"/>
      <c r="E277" s="79"/>
      <c r="F277" s="80"/>
      <c r="G277" s="15"/>
      <c r="H277" s="7"/>
      <c r="I277" s="7"/>
      <c r="J277" s="7"/>
      <c r="K277" s="16"/>
      <c r="L277" s="8"/>
      <c r="M277" s="9"/>
      <c r="N277" s="9"/>
      <c r="O277" s="17"/>
      <c r="P277" s="17"/>
      <c r="Q277" s="50"/>
      <c r="R277" s="47"/>
      <c r="S277" s="47"/>
      <c r="T277" s="47"/>
      <c r="U277" s="12"/>
      <c r="V277" s="30"/>
      <c r="W277" s="30"/>
      <c r="X277" s="13"/>
      <c r="Y277" s="14"/>
    </row>
    <row r="278" spans="3:25" ht="49.5" customHeight="1">
      <c r="C278" s="66">
        <f>+C276+1</f>
        <v>268</v>
      </c>
      <c r="D278" s="37" t="s">
        <v>177</v>
      </c>
      <c r="E278" s="39" t="s">
        <v>276</v>
      </c>
      <c r="F278" s="60">
        <v>1</v>
      </c>
      <c r="G278" s="7"/>
      <c r="H278" s="7"/>
      <c r="I278" s="7"/>
      <c r="J278" s="7"/>
      <c r="K278" s="8">
        <v>987700</v>
      </c>
      <c r="L278" s="8">
        <f t="shared" si="56"/>
        <v>1038072.7</v>
      </c>
      <c r="M278" s="9">
        <v>980900</v>
      </c>
      <c r="N278" s="9">
        <f t="shared" si="57"/>
        <v>1030925.9</v>
      </c>
      <c r="O278" s="10">
        <v>1273746.25</v>
      </c>
      <c r="P278" s="10">
        <v>1333246.25</v>
      </c>
      <c r="Q278" s="55">
        <v>1333246.25</v>
      </c>
      <c r="R278" s="47">
        <f t="shared" si="53"/>
        <v>1273746.25</v>
      </c>
      <c r="S278" s="47">
        <f t="shared" si="54"/>
        <v>1201847.47</v>
      </c>
      <c r="T278" s="47">
        <f t="shared" si="55"/>
        <v>154707.03904176774</v>
      </c>
      <c r="U278" s="12">
        <f t="shared" si="52"/>
        <v>0.12872435388308281</v>
      </c>
      <c r="V278" s="30">
        <f t="shared" si="47"/>
        <v>1009956.3025210084</v>
      </c>
      <c r="W278" s="30">
        <f t="shared" si="48"/>
        <v>191891.69747899161</v>
      </c>
      <c r="X278" s="13">
        <f t="shared" si="51"/>
        <v>1201848</v>
      </c>
      <c r="Y278" s="14" t="s">
        <v>297</v>
      </c>
    </row>
    <row r="279" spans="3:25" ht="49.5" customHeight="1">
      <c r="C279" s="66">
        <f>+C278+1</f>
        <v>269</v>
      </c>
      <c r="D279" s="37" t="s">
        <v>178</v>
      </c>
      <c r="E279" s="39" t="s">
        <v>276</v>
      </c>
      <c r="F279" s="60">
        <v>1</v>
      </c>
      <c r="G279" s="7"/>
      <c r="H279" s="7"/>
      <c r="I279" s="7"/>
      <c r="J279" s="7"/>
      <c r="K279" s="8">
        <v>987700</v>
      </c>
      <c r="L279" s="8">
        <f t="shared" si="56"/>
        <v>1038072.7</v>
      </c>
      <c r="M279" s="9">
        <v>980900</v>
      </c>
      <c r="N279" s="9">
        <f t="shared" si="57"/>
        <v>1030925.9</v>
      </c>
      <c r="O279" s="10">
        <v>1273746.25</v>
      </c>
      <c r="P279" s="10">
        <v>1321346.25</v>
      </c>
      <c r="Q279" s="55">
        <v>1321346.25</v>
      </c>
      <c r="R279" s="47">
        <f t="shared" si="53"/>
        <v>1273746.25</v>
      </c>
      <c r="S279" s="47">
        <f t="shared" si="54"/>
        <v>1197087.47</v>
      </c>
      <c r="T279" s="47">
        <f t="shared" si="55"/>
        <v>149710.07129472299</v>
      </c>
      <c r="U279" s="12">
        <f t="shared" si="52"/>
        <v>0.12506193160197643</v>
      </c>
      <c r="V279" s="30">
        <f t="shared" si="47"/>
        <v>1005956.3025210084</v>
      </c>
      <c r="W279" s="30">
        <f t="shared" si="48"/>
        <v>191131.69747899161</v>
      </c>
      <c r="X279" s="13">
        <f t="shared" si="51"/>
        <v>1197088</v>
      </c>
      <c r="Y279" s="14" t="s">
        <v>297</v>
      </c>
    </row>
    <row r="280" spans="3:25" ht="49.5" customHeight="1">
      <c r="C280" s="66">
        <f t="shared" ref="C280:C281" si="59">+C279+1</f>
        <v>270</v>
      </c>
      <c r="D280" s="37" t="s">
        <v>179</v>
      </c>
      <c r="E280" s="39" t="s">
        <v>276</v>
      </c>
      <c r="F280" s="60">
        <v>1</v>
      </c>
      <c r="G280" s="7"/>
      <c r="H280" s="7"/>
      <c r="I280" s="7"/>
      <c r="J280" s="7"/>
      <c r="K280" s="8">
        <v>987700</v>
      </c>
      <c r="L280" s="8">
        <f t="shared" si="56"/>
        <v>1038072.7</v>
      </c>
      <c r="M280" s="9">
        <v>980900</v>
      </c>
      <c r="N280" s="9">
        <f t="shared" si="57"/>
        <v>1030925.9</v>
      </c>
      <c r="O280" s="10">
        <v>1273746.25</v>
      </c>
      <c r="P280" s="10">
        <v>1321346.25</v>
      </c>
      <c r="Q280" s="55">
        <v>1321346.25</v>
      </c>
      <c r="R280" s="47">
        <f t="shared" si="53"/>
        <v>1273746.25</v>
      </c>
      <c r="S280" s="47">
        <f t="shared" si="54"/>
        <v>1197087.47</v>
      </c>
      <c r="T280" s="47">
        <f t="shared" si="55"/>
        <v>149710.07129472299</v>
      </c>
      <c r="U280" s="12">
        <f t="shared" si="52"/>
        <v>0.12506193160197643</v>
      </c>
      <c r="V280" s="30">
        <f t="shared" si="47"/>
        <v>1005956.3025210084</v>
      </c>
      <c r="W280" s="30">
        <f t="shared" si="48"/>
        <v>191131.69747899161</v>
      </c>
      <c r="X280" s="13">
        <f t="shared" si="51"/>
        <v>1197088</v>
      </c>
      <c r="Y280" s="14" t="s">
        <v>297</v>
      </c>
    </row>
    <row r="281" spans="3:25" ht="49.5" customHeight="1">
      <c r="C281" s="66">
        <f t="shared" si="59"/>
        <v>271</v>
      </c>
      <c r="D281" s="37" t="s">
        <v>180</v>
      </c>
      <c r="E281" s="39" t="s">
        <v>276</v>
      </c>
      <c r="F281" s="60">
        <v>1</v>
      </c>
      <c r="G281" s="7"/>
      <c r="H281" s="7"/>
      <c r="I281" s="7"/>
      <c r="J281" s="7"/>
      <c r="K281" s="8">
        <v>987700</v>
      </c>
      <c r="L281" s="8">
        <f t="shared" si="56"/>
        <v>1038072.7</v>
      </c>
      <c r="M281" s="9">
        <v>980900</v>
      </c>
      <c r="N281" s="9">
        <f t="shared" si="57"/>
        <v>1030925.9</v>
      </c>
      <c r="O281" s="10">
        <v>1273746.25</v>
      </c>
      <c r="P281" s="10">
        <v>1309446.25</v>
      </c>
      <c r="Q281" s="55">
        <v>1309446.25</v>
      </c>
      <c r="R281" s="47">
        <f t="shared" si="53"/>
        <v>1273746.25</v>
      </c>
      <c r="S281" s="47">
        <f t="shared" si="54"/>
        <v>1192327.47</v>
      </c>
      <c r="T281" s="47">
        <f t="shared" si="55"/>
        <v>144834.07390897712</v>
      </c>
      <c r="U281" s="12">
        <f t="shared" si="52"/>
        <v>0.1214717244659113</v>
      </c>
      <c r="V281" s="30">
        <f t="shared" si="47"/>
        <v>1001956.3025210084</v>
      </c>
      <c r="W281" s="30">
        <f t="shared" si="48"/>
        <v>190371.69747899161</v>
      </c>
      <c r="X281" s="13">
        <f t="shared" si="51"/>
        <v>1192328</v>
      </c>
      <c r="Y281" s="14" t="s">
        <v>297</v>
      </c>
    </row>
    <row r="282" spans="3:25" ht="49.5" customHeight="1">
      <c r="C282" s="179" t="s">
        <v>182</v>
      </c>
      <c r="D282" s="179"/>
      <c r="E282" s="179"/>
      <c r="F282" s="179"/>
      <c r="G282" s="15"/>
      <c r="H282" s="7"/>
      <c r="I282" s="7"/>
      <c r="J282" s="7"/>
      <c r="K282" s="16"/>
      <c r="L282" s="8"/>
      <c r="M282" s="9"/>
      <c r="N282" s="9"/>
      <c r="O282" s="17"/>
      <c r="P282" s="17"/>
      <c r="Q282" s="50"/>
      <c r="R282" s="47"/>
      <c r="S282" s="47"/>
      <c r="T282" s="47"/>
      <c r="U282" s="12"/>
      <c r="V282" s="30"/>
      <c r="W282" s="30"/>
      <c r="X282" s="13"/>
      <c r="Y282" s="14"/>
    </row>
    <row r="283" spans="3:25" ht="49.5" customHeight="1">
      <c r="C283" s="66">
        <f>+C281+1</f>
        <v>272</v>
      </c>
      <c r="D283" s="67" t="s">
        <v>183</v>
      </c>
      <c r="E283" s="39" t="s">
        <v>276</v>
      </c>
      <c r="F283" s="68">
        <v>1</v>
      </c>
      <c r="G283" s="7"/>
      <c r="H283" s="7"/>
      <c r="I283" s="7"/>
      <c r="J283" s="7"/>
      <c r="K283" s="8">
        <v>1190000</v>
      </c>
      <c r="L283" s="8">
        <f t="shared" si="56"/>
        <v>1250690</v>
      </c>
      <c r="M283" s="9">
        <v>1185000</v>
      </c>
      <c r="N283" s="9">
        <f t="shared" si="57"/>
        <v>1245435</v>
      </c>
      <c r="O283" s="10">
        <v>1536736.25</v>
      </c>
      <c r="P283" s="10">
        <v>1560536.25</v>
      </c>
      <c r="Q283" s="55">
        <v>1560536.25</v>
      </c>
      <c r="R283" s="47">
        <f t="shared" si="53"/>
        <v>1536736.25</v>
      </c>
      <c r="S283" s="47">
        <f t="shared" si="54"/>
        <v>1430786.75</v>
      </c>
      <c r="T283" s="47">
        <f t="shared" si="55"/>
        <v>167096.73294186141</v>
      </c>
      <c r="U283" s="12">
        <f t="shared" si="52"/>
        <v>0.11678660914483686</v>
      </c>
      <c r="V283" s="30">
        <f t="shared" si="47"/>
        <v>1202342.0168067229</v>
      </c>
      <c r="W283" s="30">
        <f t="shared" si="48"/>
        <v>228444.98319327735</v>
      </c>
      <c r="X283" s="13">
        <f t="shared" si="51"/>
        <v>1430787</v>
      </c>
      <c r="Y283" s="14" t="s">
        <v>297</v>
      </c>
    </row>
    <row r="284" spans="3:25" ht="49.5" customHeight="1">
      <c r="C284" s="66">
        <f>+C283+1</f>
        <v>273</v>
      </c>
      <c r="D284" s="69" t="s">
        <v>184</v>
      </c>
      <c r="E284" s="39" t="s">
        <v>276</v>
      </c>
      <c r="F284" s="68">
        <v>1</v>
      </c>
      <c r="G284" s="7"/>
      <c r="H284" s="7"/>
      <c r="I284" s="7"/>
      <c r="J284" s="7"/>
      <c r="K284" s="8">
        <v>4414900</v>
      </c>
      <c r="L284" s="8">
        <f t="shared" si="56"/>
        <v>4640059.9000000004</v>
      </c>
      <c r="M284" s="9">
        <v>4409900</v>
      </c>
      <c r="N284" s="9">
        <f t="shared" si="57"/>
        <v>4634804.9000000004</v>
      </c>
      <c r="O284" s="10">
        <v>5710215</v>
      </c>
      <c r="P284" s="10">
        <v>5745915</v>
      </c>
      <c r="Q284" s="55">
        <v>5745915</v>
      </c>
      <c r="R284" s="47">
        <f t="shared" si="53"/>
        <v>5710215</v>
      </c>
      <c r="S284" s="47">
        <f t="shared" si="54"/>
        <v>5295381.96</v>
      </c>
      <c r="T284" s="47">
        <f t="shared" si="55"/>
        <v>600802.70177900593</v>
      </c>
      <c r="U284" s="12">
        <f t="shared" si="52"/>
        <v>0.11345785937961045</v>
      </c>
      <c r="V284" s="30">
        <f t="shared" si="47"/>
        <v>4449900.8403361347</v>
      </c>
      <c r="W284" s="30">
        <f t="shared" si="48"/>
        <v>845481.15966386558</v>
      </c>
      <c r="X284" s="13">
        <f t="shared" si="51"/>
        <v>5295382</v>
      </c>
      <c r="Y284" s="14" t="s">
        <v>297</v>
      </c>
    </row>
    <row r="285" spans="3:25" ht="49.5" customHeight="1">
      <c r="C285" s="66">
        <f t="shared" ref="C285:C323" si="60">+C284+1</f>
        <v>274</v>
      </c>
      <c r="D285" s="67" t="s">
        <v>185</v>
      </c>
      <c r="E285" s="39" t="s">
        <v>276</v>
      </c>
      <c r="F285" s="68">
        <v>1</v>
      </c>
      <c r="G285" s="7"/>
      <c r="H285" s="7"/>
      <c r="I285" s="7"/>
      <c r="J285" s="7"/>
      <c r="K285" s="8">
        <v>797300</v>
      </c>
      <c r="L285" s="8">
        <f t="shared" si="56"/>
        <v>837962.3</v>
      </c>
      <c r="M285" s="9">
        <v>795600</v>
      </c>
      <c r="N285" s="9">
        <f t="shared" si="57"/>
        <v>836175.6</v>
      </c>
      <c r="O285" s="10">
        <v>1030688.75</v>
      </c>
      <c r="P285" s="10">
        <v>1066388.75</v>
      </c>
      <c r="Q285" s="55">
        <v>1066388.75</v>
      </c>
      <c r="R285" s="47">
        <f t="shared" si="53"/>
        <v>1030688.75</v>
      </c>
      <c r="S285" s="47">
        <f t="shared" si="54"/>
        <v>967520.83000000007</v>
      </c>
      <c r="T285" s="47">
        <f t="shared" si="55"/>
        <v>119975.93453156823</v>
      </c>
      <c r="U285" s="12">
        <f t="shared" si="52"/>
        <v>0.12400346412342174</v>
      </c>
      <c r="V285" s="30">
        <f t="shared" ref="V285:V348" si="61">X285/1.19</f>
        <v>813042.85714285716</v>
      </c>
      <c r="W285" s="30">
        <f t="shared" ref="W285:W348" si="62">+V285*19%</f>
        <v>154478.14285714287</v>
      </c>
      <c r="X285" s="13">
        <f t="shared" si="51"/>
        <v>967521</v>
      </c>
      <c r="Y285" s="14" t="s">
        <v>297</v>
      </c>
    </row>
    <row r="286" spans="3:25" ht="49.5" customHeight="1">
      <c r="C286" s="66">
        <f t="shared" si="60"/>
        <v>275</v>
      </c>
      <c r="D286" s="67" t="s">
        <v>186</v>
      </c>
      <c r="E286" s="39" t="s">
        <v>276</v>
      </c>
      <c r="F286" s="68">
        <v>1</v>
      </c>
      <c r="G286" s="7"/>
      <c r="H286" s="7"/>
      <c r="I286" s="7"/>
      <c r="J286" s="7"/>
      <c r="K286" s="8">
        <v>595000</v>
      </c>
      <c r="L286" s="8">
        <f t="shared" si="56"/>
        <v>625345</v>
      </c>
      <c r="M286" s="9">
        <v>590000</v>
      </c>
      <c r="N286" s="9">
        <f t="shared" si="57"/>
        <v>620090</v>
      </c>
      <c r="O286" s="10">
        <v>766806.25</v>
      </c>
      <c r="P286" s="10">
        <v>790606.25</v>
      </c>
      <c r="Q286" s="55">
        <v>790606.25</v>
      </c>
      <c r="R286" s="47">
        <f t="shared" si="53"/>
        <v>766806.25</v>
      </c>
      <c r="S286" s="47">
        <f t="shared" si="54"/>
        <v>718690.75</v>
      </c>
      <c r="T286" s="47">
        <f t="shared" si="55"/>
        <v>88167.90312292648</v>
      </c>
      <c r="U286" s="12">
        <f t="shared" si="52"/>
        <v>0.12267849992910926</v>
      </c>
      <c r="V286" s="30">
        <f t="shared" si="61"/>
        <v>603942.01680672274</v>
      </c>
      <c r="W286" s="30">
        <f t="shared" si="62"/>
        <v>114748.98319327732</v>
      </c>
      <c r="X286" s="13">
        <f t="shared" si="51"/>
        <v>718691</v>
      </c>
      <c r="Y286" s="14" t="s">
        <v>297</v>
      </c>
    </row>
    <row r="287" spans="3:25" ht="49.5" customHeight="1">
      <c r="C287" s="66">
        <f t="shared" si="60"/>
        <v>276</v>
      </c>
      <c r="D287" s="67" t="s">
        <v>187</v>
      </c>
      <c r="E287" s="39" t="s">
        <v>276</v>
      </c>
      <c r="F287" s="68">
        <v>1</v>
      </c>
      <c r="G287" s="7"/>
      <c r="H287" s="7"/>
      <c r="I287" s="7"/>
      <c r="J287" s="7"/>
      <c r="K287" s="8">
        <v>440300</v>
      </c>
      <c r="L287" s="8">
        <f t="shared" si="56"/>
        <v>462755.3</v>
      </c>
      <c r="M287" s="9">
        <v>436000</v>
      </c>
      <c r="N287" s="9">
        <f t="shared" si="57"/>
        <v>458236</v>
      </c>
      <c r="O287" s="10">
        <v>567035</v>
      </c>
      <c r="P287" s="10">
        <v>602735</v>
      </c>
      <c r="Q287" s="55">
        <v>602735</v>
      </c>
      <c r="R287" s="47">
        <f t="shared" si="53"/>
        <v>567035</v>
      </c>
      <c r="S287" s="47">
        <f t="shared" si="54"/>
        <v>538699.26</v>
      </c>
      <c r="T287" s="47">
        <f t="shared" si="55"/>
        <v>72879.845338666943</v>
      </c>
      <c r="U287" s="12">
        <f t="shared" si="52"/>
        <v>0.13528855662186531</v>
      </c>
      <c r="V287" s="30">
        <f t="shared" si="61"/>
        <v>452689.07563025213</v>
      </c>
      <c r="W287" s="30">
        <f t="shared" si="62"/>
        <v>86010.924369747911</v>
      </c>
      <c r="X287" s="13">
        <f t="shared" si="51"/>
        <v>538700</v>
      </c>
      <c r="Y287" s="14" t="s">
        <v>297</v>
      </c>
    </row>
    <row r="288" spans="3:25" ht="49.5" customHeight="1">
      <c r="C288" s="66">
        <f t="shared" si="60"/>
        <v>277</v>
      </c>
      <c r="D288" s="67" t="s">
        <v>188</v>
      </c>
      <c r="E288" s="39" t="s">
        <v>276</v>
      </c>
      <c r="F288" s="68">
        <v>1</v>
      </c>
      <c r="G288" s="7"/>
      <c r="H288" s="7"/>
      <c r="I288" s="7"/>
      <c r="J288" s="7"/>
      <c r="K288" s="8">
        <v>154700</v>
      </c>
      <c r="L288" s="8">
        <f t="shared" si="56"/>
        <v>162589.70000000001</v>
      </c>
      <c r="M288" s="9">
        <v>150900</v>
      </c>
      <c r="N288" s="9">
        <f t="shared" si="57"/>
        <v>158595.9</v>
      </c>
      <c r="O288" s="10">
        <v>197688.75</v>
      </c>
      <c r="P288" s="10">
        <v>257188.75</v>
      </c>
      <c r="Q288" s="55">
        <v>257188.75</v>
      </c>
      <c r="R288" s="47">
        <f t="shared" si="53"/>
        <v>197688.75</v>
      </c>
      <c r="S288" s="47">
        <f t="shared" si="54"/>
        <v>206650.37</v>
      </c>
      <c r="T288" s="47">
        <f t="shared" si="55"/>
        <v>48577.621048439025</v>
      </c>
      <c r="U288" s="12">
        <f t="shared" si="52"/>
        <v>0.2350715416015903</v>
      </c>
      <c r="V288" s="30">
        <f t="shared" si="61"/>
        <v>166125.21008403364</v>
      </c>
      <c r="W288" s="30">
        <f t="shared" si="62"/>
        <v>31563.78991596639</v>
      </c>
      <c r="X288" s="13">
        <f t="shared" si="51"/>
        <v>197689</v>
      </c>
      <c r="Y288" s="14" t="s">
        <v>302</v>
      </c>
    </row>
    <row r="289" spans="3:25" ht="49.5" customHeight="1">
      <c r="C289" s="66">
        <f t="shared" si="60"/>
        <v>278</v>
      </c>
      <c r="D289" s="67" t="s">
        <v>189</v>
      </c>
      <c r="E289" s="39" t="s">
        <v>276</v>
      </c>
      <c r="F289" s="68">
        <v>1</v>
      </c>
      <c r="G289" s="7"/>
      <c r="H289" s="7"/>
      <c r="I289" s="7"/>
      <c r="J289" s="7"/>
      <c r="K289" s="8">
        <v>1154300</v>
      </c>
      <c r="L289" s="8">
        <f t="shared" si="56"/>
        <v>1213169.3</v>
      </c>
      <c r="M289" s="9">
        <v>1150900</v>
      </c>
      <c r="N289" s="9">
        <f t="shared" si="57"/>
        <v>1209595.8999999999</v>
      </c>
      <c r="O289" s="10">
        <v>1491665</v>
      </c>
      <c r="P289" s="10">
        <v>1527365</v>
      </c>
      <c r="Q289" s="55">
        <v>1527365</v>
      </c>
      <c r="R289" s="47">
        <f t="shared" si="53"/>
        <v>1491665</v>
      </c>
      <c r="S289" s="47">
        <f t="shared" si="54"/>
        <v>1393832.04</v>
      </c>
      <c r="T289" s="47">
        <f t="shared" si="55"/>
        <v>167194.02784003096</v>
      </c>
      <c r="U289" s="12">
        <f t="shared" si="52"/>
        <v>0.1199527798485899</v>
      </c>
      <c r="V289" s="30">
        <f t="shared" si="61"/>
        <v>1171288.2352941176</v>
      </c>
      <c r="W289" s="30">
        <f t="shared" si="62"/>
        <v>222544.76470588235</v>
      </c>
      <c r="X289" s="13">
        <f t="shared" ref="X289:X352" si="63">ROUNDUP(IF(U289&lt;15%,S289,R289),0)</f>
        <v>1393833</v>
      </c>
      <c r="Y289" s="14" t="s">
        <v>297</v>
      </c>
    </row>
    <row r="290" spans="3:25" ht="49.5" customHeight="1">
      <c r="C290" s="66">
        <f t="shared" si="60"/>
        <v>279</v>
      </c>
      <c r="D290" s="67" t="s">
        <v>190</v>
      </c>
      <c r="E290" s="39" t="s">
        <v>276</v>
      </c>
      <c r="F290" s="68">
        <v>1</v>
      </c>
      <c r="G290" s="7"/>
      <c r="H290" s="7"/>
      <c r="I290" s="7"/>
      <c r="J290" s="7"/>
      <c r="K290" s="8">
        <v>1154300</v>
      </c>
      <c r="L290" s="8">
        <f t="shared" si="56"/>
        <v>1213169.3</v>
      </c>
      <c r="M290" s="9">
        <v>1150900</v>
      </c>
      <c r="N290" s="9">
        <f t="shared" si="57"/>
        <v>1209595.8999999999</v>
      </c>
      <c r="O290" s="10">
        <v>1491665</v>
      </c>
      <c r="P290" s="10">
        <v>1527365</v>
      </c>
      <c r="Q290" s="55">
        <v>1527365</v>
      </c>
      <c r="R290" s="47">
        <f t="shared" si="53"/>
        <v>1491665</v>
      </c>
      <c r="S290" s="47">
        <f t="shared" si="54"/>
        <v>1393832.04</v>
      </c>
      <c r="T290" s="47">
        <f t="shared" si="55"/>
        <v>167194.02784003096</v>
      </c>
      <c r="U290" s="12">
        <f t="shared" si="52"/>
        <v>0.1199527798485899</v>
      </c>
      <c r="V290" s="30">
        <f t="shared" si="61"/>
        <v>1171288.2352941176</v>
      </c>
      <c r="W290" s="30">
        <f t="shared" si="62"/>
        <v>222544.76470588235</v>
      </c>
      <c r="X290" s="13">
        <f t="shared" si="63"/>
        <v>1393833</v>
      </c>
      <c r="Y290" s="14" t="s">
        <v>297</v>
      </c>
    </row>
    <row r="291" spans="3:25" ht="49.5" customHeight="1">
      <c r="C291" s="66">
        <f t="shared" si="60"/>
        <v>280</v>
      </c>
      <c r="D291" s="67" t="s">
        <v>191</v>
      </c>
      <c r="E291" s="39" t="s">
        <v>276</v>
      </c>
      <c r="F291" s="68">
        <v>1</v>
      </c>
      <c r="G291" s="7"/>
      <c r="H291" s="7"/>
      <c r="I291" s="7"/>
      <c r="J291" s="7"/>
      <c r="K291" s="8">
        <v>1606500</v>
      </c>
      <c r="L291" s="8">
        <f t="shared" si="56"/>
        <v>1688431.5</v>
      </c>
      <c r="M291" s="9">
        <v>1600900</v>
      </c>
      <c r="N291" s="9">
        <f t="shared" si="57"/>
        <v>1682545.9</v>
      </c>
      <c r="O291" s="10">
        <v>2075360</v>
      </c>
      <c r="P291" s="10">
        <v>2122960</v>
      </c>
      <c r="Q291" s="55">
        <v>2122960</v>
      </c>
      <c r="R291" s="47">
        <f t="shared" si="53"/>
        <v>2075360</v>
      </c>
      <c r="S291" s="47">
        <f t="shared" si="54"/>
        <v>1938451.48</v>
      </c>
      <c r="T291" s="47">
        <f t="shared" si="55"/>
        <v>231747.91640277236</v>
      </c>
      <c r="U291" s="12">
        <f t="shared" si="52"/>
        <v>0.11955311690482569</v>
      </c>
      <c r="V291" s="30">
        <f t="shared" si="61"/>
        <v>1628951.2605042018</v>
      </c>
      <c r="W291" s="30">
        <f t="shared" si="62"/>
        <v>309500.73949579836</v>
      </c>
      <c r="X291" s="13">
        <f t="shared" si="63"/>
        <v>1938452</v>
      </c>
      <c r="Y291" s="14" t="s">
        <v>297</v>
      </c>
    </row>
    <row r="292" spans="3:25" ht="49.5" customHeight="1">
      <c r="C292" s="66">
        <f t="shared" si="60"/>
        <v>281</v>
      </c>
      <c r="D292" s="67" t="s">
        <v>192</v>
      </c>
      <c r="E292" s="39" t="s">
        <v>276</v>
      </c>
      <c r="F292" s="68">
        <v>1</v>
      </c>
      <c r="G292" s="7"/>
      <c r="H292" s="7"/>
      <c r="I292" s="7"/>
      <c r="J292" s="7"/>
      <c r="K292" s="8">
        <v>4664800</v>
      </c>
      <c r="L292" s="8">
        <f t="shared" si="56"/>
        <v>4902704.8</v>
      </c>
      <c r="M292" s="9">
        <v>4660900</v>
      </c>
      <c r="N292" s="9">
        <f t="shared" si="57"/>
        <v>4898605.9000000004</v>
      </c>
      <c r="O292" s="10"/>
      <c r="P292" s="10"/>
      <c r="Q292" s="55"/>
      <c r="R292" s="47">
        <f t="shared" si="53"/>
        <v>4900655.3499999996</v>
      </c>
      <c r="S292" s="47">
        <f t="shared" si="54"/>
        <v>4900655.3499999996</v>
      </c>
      <c r="T292" s="47">
        <f t="shared" si="55"/>
        <v>2898.3599854051445</v>
      </c>
      <c r="U292" s="12">
        <f t="shared" si="52"/>
        <v>5.9142293803728606E-4</v>
      </c>
      <c r="V292" s="30">
        <f t="shared" si="61"/>
        <v>4118198.3193277312</v>
      </c>
      <c r="W292" s="30">
        <f t="shared" si="62"/>
        <v>782457.68067226897</v>
      </c>
      <c r="X292" s="13">
        <f t="shared" si="63"/>
        <v>4900656</v>
      </c>
      <c r="Y292" s="14" t="s">
        <v>297</v>
      </c>
    </row>
    <row r="293" spans="3:25" ht="49.5" customHeight="1">
      <c r="C293" s="66">
        <f t="shared" si="60"/>
        <v>282</v>
      </c>
      <c r="D293" s="67" t="s">
        <v>193</v>
      </c>
      <c r="E293" s="39" t="s">
        <v>276</v>
      </c>
      <c r="F293" s="68">
        <v>1</v>
      </c>
      <c r="G293" s="7"/>
      <c r="H293" s="7"/>
      <c r="I293" s="7"/>
      <c r="J293" s="7"/>
      <c r="K293" s="8">
        <v>1273300</v>
      </c>
      <c r="L293" s="8">
        <f t="shared" si="56"/>
        <v>1338238.3</v>
      </c>
      <c r="M293" s="9">
        <v>1270800</v>
      </c>
      <c r="N293" s="9">
        <f t="shared" si="57"/>
        <v>1335610.8</v>
      </c>
      <c r="O293" s="10">
        <v>1646216.25</v>
      </c>
      <c r="P293" s="10">
        <v>1681916.25</v>
      </c>
      <c r="Q293" s="55">
        <v>1681916.25</v>
      </c>
      <c r="R293" s="47">
        <f t="shared" si="53"/>
        <v>1646216.25</v>
      </c>
      <c r="S293" s="47">
        <f t="shared" si="54"/>
        <v>1536779.5699999998</v>
      </c>
      <c r="T293" s="47">
        <f t="shared" si="55"/>
        <v>183025.41395172072</v>
      </c>
      <c r="U293" s="12">
        <f t="shared" si="52"/>
        <v>0.11909672507666193</v>
      </c>
      <c r="V293" s="30">
        <f t="shared" si="61"/>
        <v>1291411.7647058824</v>
      </c>
      <c r="W293" s="30">
        <f t="shared" si="62"/>
        <v>245368.23529411765</v>
      </c>
      <c r="X293" s="13">
        <f t="shared" si="63"/>
        <v>1536780</v>
      </c>
      <c r="Y293" s="14" t="s">
        <v>297</v>
      </c>
    </row>
    <row r="294" spans="3:25" ht="49.5" customHeight="1">
      <c r="C294" s="66">
        <f t="shared" si="60"/>
        <v>283</v>
      </c>
      <c r="D294" s="67" t="s">
        <v>194</v>
      </c>
      <c r="E294" s="39" t="s">
        <v>276</v>
      </c>
      <c r="F294" s="68">
        <v>1</v>
      </c>
      <c r="G294" s="7"/>
      <c r="H294" s="7"/>
      <c r="I294" s="7"/>
      <c r="J294" s="7"/>
      <c r="K294" s="8">
        <v>1320900</v>
      </c>
      <c r="L294" s="8">
        <f t="shared" si="56"/>
        <v>1388265.9</v>
      </c>
      <c r="M294" s="9">
        <v>1317800</v>
      </c>
      <c r="N294" s="9">
        <f t="shared" si="57"/>
        <v>1385007.8</v>
      </c>
      <c r="O294" s="10">
        <v>1707352.5</v>
      </c>
      <c r="P294" s="10">
        <v>1743052.5</v>
      </c>
      <c r="Q294" s="55">
        <v>1743052.5</v>
      </c>
      <c r="R294" s="47">
        <f t="shared" si="53"/>
        <v>1707352.5</v>
      </c>
      <c r="S294" s="47">
        <f t="shared" si="54"/>
        <v>1593346.24</v>
      </c>
      <c r="T294" s="47">
        <f t="shared" si="55"/>
        <v>189264.50229884032</v>
      </c>
      <c r="U294" s="12">
        <f t="shared" si="52"/>
        <v>0.11878429028636006</v>
      </c>
      <c r="V294" s="30">
        <f t="shared" si="61"/>
        <v>1338947.0588235294</v>
      </c>
      <c r="W294" s="30">
        <f t="shared" si="62"/>
        <v>254399.9411764706</v>
      </c>
      <c r="X294" s="13">
        <f t="shared" si="63"/>
        <v>1593347</v>
      </c>
      <c r="Y294" s="14" t="s">
        <v>297</v>
      </c>
    </row>
    <row r="295" spans="3:25" ht="49.5" customHeight="1">
      <c r="C295" s="66">
        <f t="shared" si="60"/>
        <v>284</v>
      </c>
      <c r="D295" s="67" t="s">
        <v>195</v>
      </c>
      <c r="E295" s="39" t="s">
        <v>276</v>
      </c>
      <c r="F295" s="68">
        <v>1</v>
      </c>
      <c r="G295" s="7"/>
      <c r="H295" s="7"/>
      <c r="I295" s="7"/>
      <c r="J295" s="7"/>
      <c r="K295" s="8">
        <v>1320900</v>
      </c>
      <c r="L295" s="8">
        <f t="shared" si="56"/>
        <v>1388265.9</v>
      </c>
      <c r="M295" s="9">
        <v>1317800</v>
      </c>
      <c r="N295" s="9">
        <f t="shared" si="57"/>
        <v>1385007.8</v>
      </c>
      <c r="O295" s="10">
        <v>1707352.5</v>
      </c>
      <c r="P295" s="10">
        <v>1743052.5</v>
      </c>
      <c r="Q295" s="55">
        <v>1743052.5</v>
      </c>
      <c r="R295" s="47">
        <f t="shared" si="53"/>
        <v>1707352.5</v>
      </c>
      <c r="S295" s="47">
        <f t="shared" si="54"/>
        <v>1593346.24</v>
      </c>
      <c r="T295" s="47">
        <f t="shared" si="55"/>
        <v>189264.50229884032</v>
      </c>
      <c r="U295" s="12">
        <f t="shared" si="52"/>
        <v>0.11878429028636006</v>
      </c>
      <c r="V295" s="30">
        <f t="shared" si="61"/>
        <v>1338947.0588235294</v>
      </c>
      <c r="W295" s="30">
        <f t="shared" si="62"/>
        <v>254399.9411764706</v>
      </c>
      <c r="X295" s="13">
        <f t="shared" si="63"/>
        <v>1593347</v>
      </c>
      <c r="Y295" s="14" t="s">
        <v>297</v>
      </c>
    </row>
    <row r="296" spans="3:25" ht="49.5" customHeight="1">
      <c r="C296" s="66">
        <f t="shared" si="60"/>
        <v>285</v>
      </c>
      <c r="D296" s="67" t="s">
        <v>196</v>
      </c>
      <c r="E296" s="39" t="s">
        <v>276</v>
      </c>
      <c r="F296" s="68">
        <v>1</v>
      </c>
      <c r="G296" s="7"/>
      <c r="H296" s="7"/>
      <c r="I296" s="7"/>
      <c r="J296" s="7"/>
      <c r="K296" s="8">
        <v>4843300</v>
      </c>
      <c r="L296" s="8">
        <f t="shared" si="56"/>
        <v>5090308.3</v>
      </c>
      <c r="M296" s="9">
        <v>4840900</v>
      </c>
      <c r="N296" s="9">
        <f t="shared" si="57"/>
        <v>5087785.9000000004</v>
      </c>
      <c r="O296" s="10">
        <v>6266242.5</v>
      </c>
      <c r="P296" s="10">
        <v>6301942.5</v>
      </c>
      <c r="Q296" s="55">
        <v>6301942.5</v>
      </c>
      <c r="R296" s="47">
        <f t="shared" si="53"/>
        <v>6266242.5</v>
      </c>
      <c r="S296" s="47">
        <f t="shared" si="54"/>
        <v>5809644.3399999999</v>
      </c>
      <c r="T296" s="47">
        <f t="shared" si="55"/>
        <v>657974.31223343557</v>
      </c>
      <c r="U296" s="12">
        <f t="shared" si="52"/>
        <v>0.11325552369931058</v>
      </c>
      <c r="V296" s="30">
        <f t="shared" si="61"/>
        <v>4882054.6218487397</v>
      </c>
      <c r="W296" s="30">
        <f t="shared" si="62"/>
        <v>927590.37815126055</v>
      </c>
      <c r="X296" s="13">
        <f t="shared" si="63"/>
        <v>5809645</v>
      </c>
      <c r="Y296" s="14" t="s">
        <v>297</v>
      </c>
    </row>
    <row r="297" spans="3:25" ht="49.5" customHeight="1">
      <c r="C297" s="66">
        <f t="shared" si="60"/>
        <v>286</v>
      </c>
      <c r="D297" s="67" t="s">
        <v>197</v>
      </c>
      <c r="E297" s="39" t="s">
        <v>276</v>
      </c>
      <c r="F297" s="68">
        <v>1</v>
      </c>
      <c r="G297" s="7"/>
      <c r="H297" s="7"/>
      <c r="I297" s="7"/>
      <c r="J297" s="7"/>
      <c r="K297" s="8">
        <v>7616000</v>
      </c>
      <c r="L297" s="8">
        <f t="shared" si="56"/>
        <v>8004416</v>
      </c>
      <c r="M297" s="9">
        <v>7611000</v>
      </c>
      <c r="N297" s="9">
        <f t="shared" si="57"/>
        <v>7999161</v>
      </c>
      <c r="O297" s="10">
        <v>9852753.75</v>
      </c>
      <c r="P297" s="10">
        <v>9876553.75</v>
      </c>
      <c r="Q297" s="55">
        <v>9876553.75</v>
      </c>
      <c r="R297" s="47">
        <f t="shared" si="53"/>
        <v>9852753.75</v>
      </c>
      <c r="S297" s="47">
        <f t="shared" si="54"/>
        <v>9121887.6500000004</v>
      </c>
      <c r="T297" s="47">
        <f t="shared" si="55"/>
        <v>1022553.8030198674</v>
      </c>
      <c r="U297" s="12">
        <f t="shared" si="52"/>
        <v>0.11209892538194847</v>
      </c>
      <c r="V297" s="30">
        <f t="shared" si="61"/>
        <v>7665452.1008403366</v>
      </c>
      <c r="W297" s="30">
        <f t="shared" si="62"/>
        <v>1456435.8991596641</v>
      </c>
      <c r="X297" s="13">
        <f t="shared" si="63"/>
        <v>9121888</v>
      </c>
      <c r="Y297" s="14" t="s">
        <v>297</v>
      </c>
    </row>
    <row r="298" spans="3:25" ht="49.5" customHeight="1">
      <c r="C298" s="66">
        <f t="shared" si="60"/>
        <v>287</v>
      </c>
      <c r="D298" s="67" t="s">
        <v>198</v>
      </c>
      <c r="E298" s="39" t="s">
        <v>276</v>
      </c>
      <c r="F298" s="68">
        <v>1</v>
      </c>
      <c r="G298" s="7"/>
      <c r="H298" s="7"/>
      <c r="I298" s="7"/>
      <c r="J298" s="7"/>
      <c r="K298" s="8">
        <v>3867500</v>
      </c>
      <c r="L298" s="8">
        <f t="shared" si="56"/>
        <v>4064742.5</v>
      </c>
      <c r="M298" s="9">
        <v>3862900</v>
      </c>
      <c r="N298" s="9">
        <f t="shared" si="57"/>
        <v>4059907.9</v>
      </c>
      <c r="O298" s="10">
        <v>5002016.25</v>
      </c>
      <c r="P298" s="10">
        <v>5037716.25</v>
      </c>
      <c r="Q298" s="55">
        <v>5037716.25</v>
      </c>
      <c r="R298" s="47">
        <f t="shared" si="53"/>
        <v>5002016.25</v>
      </c>
      <c r="S298" s="47">
        <f t="shared" si="54"/>
        <v>4640419.83</v>
      </c>
      <c r="T298" s="47">
        <f t="shared" si="55"/>
        <v>527929.76587674965</v>
      </c>
      <c r="U298" s="12">
        <f t="shared" si="52"/>
        <v>0.11376767301607485</v>
      </c>
      <c r="V298" s="30">
        <f t="shared" si="61"/>
        <v>3899512.6050420171</v>
      </c>
      <c r="W298" s="30">
        <f t="shared" si="62"/>
        <v>740907.39495798328</v>
      </c>
      <c r="X298" s="13">
        <f t="shared" si="63"/>
        <v>4640420</v>
      </c>
      <c r="Y298" s="14" t="s">
        <v>297</v>
      </c>
    </row>
    <row r="299" spans="3:25" ht="49.5" customHeight="1">
      <c r="C299" s="66">
        <f t="shared" si="60"/>
        <v>288</v>
      </c>
      <c r="D299" s="67" t="s">
        <v>199</v>
      </c>
      <c r="E299" s="39" t="s">
        <v>276</v>
      </c>
      <c r="F299" s="68">
        <v>1</v>
      </c>
      <c r="G299" s="7"/>
      <c r="H299" s="7"/>
      <c r="I299" s="7"/>
      <c r="J299" s="7"/>
      <c r="K299" s="8">
        <v>2451400</v>
      </c>
      <c r="L299" s="8">
        <f t="shared" si="56"/>
        <v>2576421.4</v>
      </c>
      <c r="M299" s="9">
        <v>2445900</v>
      </c>
      <c r="N299" s="9">
        <f t="shared" si="57"/>
        <v>2570640.9</v>
      </c>
      <c r="O299" s="10">
        <v>3168821.25</v>
      </c>
      <c r="P299" s="10">
        <v>3204521.25</v>
      </c>
      <c r="Q299" s="55">
        <v>3204521.25</v>
      </c>
      <c r="R299" s="47">
        <f t="shared" si="53"/>
        <v>3168821.25</v>
      </c>
      <c r="S299" s="47">
        <f t="shared" si="54"/>
        <v>2944985.21</v>
      </c>
      <c r="T299" s="47">
        <f t="shared" si="55"/>
        <v>339408.83510588179</v>
      </c>
      <c r="U299" s="12">
        <f t="shared" si="52"/>
        <v>0.11524975879450403</v>
      </c>
      <c r="V299" s="30">
        <f t="shared" si="61"/>
        <v>2474778.1512605045</v>
      </c>
      <c r="W299" s="30">
        <f t="shared" si="62"/>
        <v>470207.84873949585</v>
      </c>
      <c r="X299" s="13">
        <f t="shared" si="63"/>
        <v>2944986</v>
      </c>
      <c r="Y299" s="14" t="s">
        <v>297</v>
      </c>
    </row>
    <row r="300" spans="3:25" ht="49.5" customHeight="1">
      <c r="C300" s="66">
        <f t="shared" si="60"/>
        <v>289</v>
      </c>
      <c r="D300" s="67" t="s">
        <v>200</v>
      </c>
      <c r="E300" s="39" t="s">
        <v>276</v>
      </c>
      <c r="F300" s="68">
        <v>1</v>
      </c>
      <c r="G300" s="7"/>
      <c r="H300" s="7"/>
      <c r="I300" s="7"/>
      <c r="J300" s="7"/>
      <c r="K300" s="8">
        <v>8044400</v>
      </c>
      <c r="L300" s="8">
        <f t="shared" si="56"/>
        <v>8454664.4000000004</v>
      </c>
      <c r="M300" s="9">
        <v>8040000</v>
      </c>
      <c r="N300" s="9">
        <f t="shared" si="57"/>
        <v>8450040</v>
      </c>
      <c r="O300" s="10">
        <v>10407591.25</v>
      </c>
      <c r="P300" s="10">
        <v>10467091.25</v>
      </c>
      <c r="Q300" s="55">
        <v>10467091.25</v>
      </c>
      <c r="R300" s="47">
        <f t="shared" si="53"/>
        <v>10407591.25</v>
      </c>
      <c r="S300" s="47">
        <f t="shared" si="54"/>
        <v>9649295.629999999</v>
      </c>
      <c r="T300" s="47">
        <f t="shared" si="55"/>
        <v>1092926.0543686799</v>
      </c>
      <c r="U300" s="12">
        <f t="shared" si="52"/>
        <v>0.11326485334025153</v>
      </c>
      <c r="V300" s="30">
        <f t="shared" si="61"/>
        <v>8108652.1008403366</v>
      </c>
      <c r="W300" s="30">
        <f t="shared" si="62"/>
        <v>1540643.8991596641</v>
      </c>
      <c r="X300" s="13">
        <f t="shared" si="63"/>
        <v>9649296</v>
      </c>
      <c r="Y300" s="14" t="s">
        <v>297</v>
      </c>
    </row>
    <row r="301" spans="3:25" ht="49.5" customHeight="1">
      <c r="C301" s="66">
        <f t="shared" si="60"/>
        <v>290</v>
      </c>
      <c r="D301" s="67" t="s">
        <v>201</v>
      </c>
      <c r="E301" s="39" t="s">
        <v>276</v>
      </c>
      <c r="F301" s="68">
        <v>1</v>
      </c>
      <c r="G301" s="7"/>
      <c r="H301" s="7"/>
      <c r="I301" s="7"/>
      <c r="J301" s="7"/>
      <c r="K301" s="8">
        <v>1915900</v>
      </c>
      <c r="L301" s="8">
        <f t="shared" si="56"/>
        <v>2013610.9</v>
      </c>
      <c r="M301" s="9">
        <v>1910800</v>
      </c>
      <c r="N301" s="9">
        <f t="shared" si="57"/>
        <v>2008250.8</v>
      </c>
      <c r="O301" s="10">
        <v>2476092.5</v>
      </c>
      <c r="P301" s="10">
        <v>2499892.5</v>
      </c>
      <c r="Q301" s="55">
        <v>2499892.5</v>
      </c>
      <c r="R301" s="47">
        <f t="shared" si="53"/>
        <v>2476092.5</v>
      </c>
      <c r="S301" s="47">
        <f t="shared" si="54"/>
        <v>2299547.84</v>
      </c>
      <c r="T301" s="47">
        <f t="shared" si="55"/>
        <v>263655.9698380045</v>
      </c>
      <c r="U301" s="12">
        <f t="shared" si="52"/>
        <v>0.11465557065253512</v>
      </c>
      <c r="V301" s="30">
        <f t="shared" si="61"/>
        <v>1932393.2773109244</v>
      </c>
      <c r="W301" s="30">
        <f t="shared" si="62"/>
        <v>367154.72268907563</v>
      </c>
      <c r="X301" s="13">
        <f t="shared" si="63"/>
        <v>2299548</v>
      </c>
      <c r="Y301" s="14" t="s">
        <v>297</v>
      </c>
    </row>
    <row r="302" spans="3:25" ht="49.5" customHeight="1">
      <c r="C302" s="66">
        <f t="shared" si="60"/>
        <v>291</v>
      </c>
      <c r="D302" s="67" t="s">
        <v>202</v>
      </c>
      <c r="E302" s="39" t="s">
        <v>276</v>
      </c>
      <c r="F302" s="68">
        <v>1</v>
      </c>
      <c r="G302" s="7"/>
      <c r="H302" s="7"/>
      <c r="I302" s="7"/>
      <c r="J302" s="7"/>
      <c r="K302" s="8">
        <v>8020600</v>
      </c>
      <c r="L302" s="8">
        <f t="shared" si="56"/>
        <v>8429650.5999999996</v>
      </c>
      <c r="M302" s="9">
        <v>8015900</v>
      </c>
      <c r="N302" s="9">
        <f t="shared" si="57"/>
        <v>8424710.9000000004</v>
      </c>
      <c r="O302" s="10">
        <v>10376651.25</v>
      </c>
      <c r="P302" s="10">
        <v>10436151.25</v>
      </c>
      <c r="Q302" s="55">
        <v>10436151.25</v>
      </c>
      <c r="R302" s="47">
        <f t="shared" si="53"/>
        <v>10376651.25</v>
      </c>
      <c r="S302" s="47">
        <f t="shared" si="54"/>
        <v>9620663.0500000007</v>
      </c>
      <c r="T302" s="47">
        <f t="shared" si="55"/>
        <v>1089767.4486286484</v>
      </c>
      <c r="U302" s="12">
        <f t="shared" ref="U302:U365" si="64">T302/S302</f>
        <v>0.11327363228136841</v>
      </c>
      <c r="V302" s="30">
        <f t="shared" si="61"/>
        <v>8084591.5966386562</v>
      </c>
      <c r="W302" s="30">
        <f t="shared" si="62"/>
        <v>1536072.4033613447</v>
      </c>
      <c r="X302" s="13">
        <f t="shared" si="63"/>
        <v>9620664</v>
      </c>
      <c r="Y302" s="14" t="s">
        <v>297</v>
      </c>
    </row>
    <row r="303" spans="3:25" ht="49.5" customHeight="1">
      <c r="C303" s="66">
        <f t="shared" si="60"/>
        <v>292</v>
      </c>
      <c r="D303" s="67" t="s">
        <v>203</v>
      </c>
      <c r="E303" s="39" t="s">
        <v>276</v>
      </c>
      <c r="F303" s="68">
        <v>1</v>
      </c>
      <c r="G303" s="7"/>
      <c r="H303" s="7"/>
      <c r="I303" s="7"/>
      <c r="J303" s="7"/>
      <c r="K303" s="8">
        <v>1273300</v>
      </c>
      <c r="L303" s="8">
        <f t="shared" si="56"/>
        <v>1338238.3</v>
      </c>
      <c r="M303" s="9">
        <v>1270900</v>
      </c>
      <c r="N303" s="9">
        <f t="shared" si="57"/>
        <v>1335715.8999999999</v>
      </c>
      <c r="O303" s="10">
        <v>1646216.25</v>
      </c>
      <c r="P303" s="10">
        <v>1693816.25</v>
      </c>
      <c r="Q303" s="55">
        <v>1693816.25</v>
      </c>
      <c r="R303" s="47">
        <f t="shared" si="53"/>
        <v>1646216.25</v>
      </c>
      <c r="S303" s="47">
        <f t="shared" si="54"/>
        <v>1541560.59</v>
      </c>
      <c r="T303" s="47">
        <f t="shared" si="55"/>
        <v>187768.72022926668</v>
      </c>
      <c r="U303" s="12">
        <f t="shared" si="64"/>
        <v>0.12180430756164223</v>
      </c>
      <c r="V303" s="30">
        <f t="shared" si="61"/>
        <v>1295429.411764706</v>
      </c>
      <c r="W303" s="30">
        <f t="shared" si="62"/>
        <v>246131.58823529416</v>
      </c>
      <c r="X303" s="13">
        <f t="shared" si="63"/>
        <v>1541561</v>
      </c>
      <c r="Y303" s="14" t="s">
        <v>297</v>
      </c>
    </row>
    <row r="304" spans="3:25" ht="49.5" customHeight="1">
      <c r="C304" s="66">
        <f t="shared" si="60"/>
        <v>293</v>
      </c>
      <c r="D304" s="67" t="s">
        <v>204</v>
      </c>
      <c r="E304" s="39" t="s">
        <v>276</v>
      </c>
      <c r="F304" s="68">
        <v>1</v>
      </c>
      <c r="G304" s="7"/>
      <c r="H304" s="7"/>
      <c r="I304" s="7"/>
      <c r="J304" s="7"/>
      <c r="K304" s="8">
        <v>2558500</v>
      </c>
      <c r="L304" s="8">
        <f t="shared" si="56"/>
        <v>2688983.5</v>
      </c>
      <c r="M304" s="9">
        <v>2553900</v>
      </c>
      <c r="N304" s="9">
        <f t="shared" si="57"/>
        <v>2684148.9</v>
      </c>
      <c r="O304" s="10">
        <v>3308051.25</v>
      </c>
      <c r="P304" s="10">
        <v>3331851.25</v>
      </c>
      <c r="Q304" s="55">
        <v>3331851.25</v>
      </c>
      <c r="R304" s="47">
        <f t="shared" si="53"/>
        <v>3308051.25</v>
      </c>
      <c r="S304" s="47">
        <f t="shared" si="54"/>
        <v>3068977.23</v>
      </c>
      <c r="T304" s="47">
        <f t="shared" si="55"/>
        <v>349231.28662491753</v>
      </c>
      <c r="U304" s="12">
        <f t="shared" si="64"/>
        <v>0.11379402988431997</v>
      </c>
      <c r="V304" s="30">
        <f t="shared" si="61"/>
        <v>2578973.1092436975</v>
      </c>
      <c r="W304" s="30">
        <f t="shared" si="62"/>
        <v>490004.89075630251</v>
      </c>
      <c r="X304" s="13">
        <f t="shared" si="63"/>
        <v>3068978</v>
      </c>
      <c r="Y304" s="14" t="s">
        <v>297</v>
      </c>
    </row>
    <row r="305" spans="3:25" ht="49.5" customHeight="1">
      <c r="C305" s="66">
        <f t="shared" si="60"/>
        <v>294</v>
      </c>
      <c r="D305" s="69" t="s">
        <v>205</v>
      </c>
      <c r="E305" s="39" t="s">
        <v>276</v>
      </c>
      <c r="F305" s="68">
        <v>1</v>
      </c>
      <c r="G305" s="7"/>
      <c r="H305" s="7"/>
      <c r="I305" s="7"/>
      <c r="J305" s="7"/>
      <c r="K305" s="8">
        <v>4153100</v>
      </c>
      <c r="L305" s="8">
        <f t="shared" si="56"/>
        <v>4364908.0999999996</v>
      </c>
      <c r="M305" s="9">
        <v>4150000</v>
      </c>
      <c r="N305" s="9">
        <f t="shared" si="57"/>
        <v>4361650</v>
      </c>
      <c r="O305" s="10">
        <v>5372552.5</v>
      </c>
      <c r="P305" s="10">
        <v>5408252.5</v>
      </c>
      <c r="Q305" s="55">
        <v>5408252.5</v>
      </c>
      <c r="R305" s="47">
        <f t="shared" si="53"/>
        <v>5372552.5</v>
      </c>
      <c r="S305" s="47">
        <f t="shared" si="54"/>
        <v>4983123.12</v>
      </c>
      <c r="T305" s="47">
        <f t="shared" si="55"/>
        <v>566026.47272934322</v>
      </c>
      <c r="U305" s="12">
        <f t="shared" si="64"/>
        <v>0.11358869911473173</v>
      </c>
      <c r="V305" s="30">
        <f t="shared" si="61"/>
        <v>4187499.1596638658</v>
      </c>
      <c r="W305" s="30">
        <f t="shared" si="62"/>
        <v>795624.84033613454</v>
      </c>
      <c r="X305" s="13">
        <f t="shared" si="63"/>
        <v>4983124</v>
      </c>
      <c r="Y305" s="14" t="s">
        <v>297</v>
      </c>
    </row>
    <row r="306" spans="3:25" ht="49.5" customHeight="1">
      <c r="C306" s="66">
        <f t="shared" si="60"/>
        <v>295</v>
      </c>
      <c r="D306" s="67" t="s">
        <v>206</v>
      </c>
      <c r="E306" s="39" t="s">
        <v>276</v>
      </c>
      <c r="F306" s="68">
        <v>1</v>
      </c>
      <c r="G306" s="7"/>
      <c r="H306" s="7"/>
      <c r="I306" s="7"/>
      <c r="J306" s="7"/>
      <c r="K306" s="8">
        <v>821100</v>
      </c>
      <c r="L306" s="8">
        <f t="shared" si="56"/>
        <v>862976.1</v>
      </c>
      <c r="M306" s="9">
        <v>816000</v>
      </c>
      <c r="N306" s="9">
        <f t="shared" si="57"/>
        <v>857616</v>
      </c>
      <c r="O306" s="10">
        <v>1059248.75</v>
      </c>
      <c r="P306" s="10">
        <v>1118748.75</v>
      </c>
      <c r="Q306" s="55">
        <v>1118748.75</v>
      </c>
      <c r="R306" s="47">
        <f t="shared" si="53"/>
        <v>1059248.75</v>
      </c>
      <c r="S306" s="47">
        <f t="shared" si="54"/>
        <v>1003467.6699999999</v>
      </c>
      <c r="T306" s="47">
        <f t="shared" si="55"/>
        <v>132948.83844994087</v>
      </c>
      <c r="U306" s="12">
        <f t="shared" si="64"/>
        <v>0.13248940890137584</v>
      </c>
      <c r="V306" s="30">
        <f t="shared" si="61"/>
        <v>843250.42016806721</v>
      </c>
      <c r="W306" s="30">
        <f t="shared" si="62"/>
        <v>160217.57983193276</v>
      </c>
      <c r="X306" s="13">
        <f t="shared" si="63"/>
        <v>1003468</v>
      </c>
      <c r="Y306" s="14" t="s">
        <v>297</v>
      </c>
    </row>
    <row r="307" spans="3:25" ht="49.5" customHeight="1">
      <c r="C307" s="66">
        <f t="shared" si="60"/>
        <v>296</v>
      </c>
      <c r="D307" s="67" t="s">
        <v>207</v>
      </c>
      <c r="E307" s="39" t="s">
        <v>276</v>
      </c>
      <c r="F307" s="68">
        <v>1</v>
      </c>
      <c r="G307" s="7"/>
      <c r="H307" s="7"/>
      <c r="I307" s="7"/>
      <c r="J307" s="7"/>
      <c r="K307" s="8">
        <v>1059100</v>
      </c>
      <c r="L307" s="8">
        <f t="shared" si="56"/>
        <v>1113114.1000000001</v>
      </c>
      <c r="M307" s="9">
        <v>1055900</v>
      </c>
      <c r="N307" s="9">
        <f t="shared" si="57"/>
        <v>1109750.8999999999</v>
      </c>
      <c r="O307" s="10">
        <v>1368500</v>
      </c>
      <c r="P307" s="10">
        <v>1428000</v>
      </c>
      <c r="Q307" s="55">
        <v>1428000</v>
      </c>
      <c r="R307" s="47">
        <f t="shared" si="53"/>
        <v>1368500</v>
      </c>
      <c r="S307" s="47">
        <f t="shared" si="54"/>
        <v>1289473</v>
      </c>
      <c r="T307" s="47">
        <f t="shared" si="55"/>
        <v>164337.47368191782</v>
      </c>
      <c r="U307" s="12">
        <f t="shared" si="64"/>
        <v>0.1274454553774432</v>
      </c>
      <c r="V307" s="30">
        <f t="shared" si="61"/>
        <v>1083590.7563025211</v>
      </c>
      <c r="W307" s="30">
        <f t="shared" si="62"/>
        <v>205882.24369747902</v>
      </c>
      <c r="X307" s="13">
        <f t="shared" si="63"/>
        <v>1289473</v>
      </c>
      <c r="Y307" s="14" t="s">
        <v>297</v>
      </c>
    </row>
    <row r="308" spans="3:25" ht="49.5" customHeight="1">
      <c r="C308" s="66">
        <f t="shared" si="60"/>
        <v>297</v>
      </c>
      <c r="D308" s="67" t="s">
        <v>208</v>
      </c>
      <c r="E308" s="39" t="s">
        <v>276</v>
      </c>
      <c r="F308" s="68">
        <v>1</v>
      </c>
      <c r="G308" s="7"/>
      <c r="H308" s="7"/>
      <c r="I308" s="7"/>
      <c r="J308" s="7"/>
      <c r="K308" s="8">
        <v>1654100</v>
      </c>
      <c r="L308" s="8">
        <f t="shared" si="56"/>
        <v>1738459.1</v>
      </c>
      <c r="M308" s="9">
        <v>1650900</v>
      </c>
      <c r="N308" s="9">
        <f t="shared" si="57"/>
        <v>1735095.9</v>
      </c>
      <c r="O308" s="10">
        <v>2138578.75</v>
      </c>
      <c r="P308" s="10">
        <v>2174278.75</v>
      </c>
      <c r="Q308" s="55">
        <v>2174278.75</v>
      </c>
      <c r="R308" s="47">
        <f t="shared" si="53"/>
        <v>2138578.75</v>
      </c>
      <c r="S308" s="47">
        <f t="shared" si="54"/>
        <v>1992138.25</v>
      </c>
      <c r="T308" s="47">
        <f t="shared" si="55"/>
        <v>233569.59581621282</v>
      </c>
      <c r="U308" s="12">
        <f t="shared" si="64"/>
        <v>0.11724567600477166</v>
      </c>
      <c r="V308" s="30">
        <f t="shared" si="61"/>
        <v>1674066.3865546219</v>
      </c>
      <c r="W308" s="30">
        <f t="shared" si="62"/>
        <v>318072.61344537814</v>
      </c>
      <c r="X308" s="13">
        <f t="shared" si="63"/>
        <v>1992139</v>
      </c>
      <c r="Y308" s="14" t="s">
        <v>297</v>
      </c>
    </row>
    <row r="309" spans="3:25" ht="49.5" customHeight="1">
      <c r="C309" s="66">
        <f t="shared" si="60"/>
        <v>298</v>
      </c>
      <c r="D309" s="67" t="s">
        <v>209</v>
      </c>
      <c r="E309" s="39" t="s">
        <v>276</v>
      </c>
      <c r="F309" s="68">
        <v>1</v>
      </c>
      <c r="G309" s="7"/>
      <c r="H309" s="7"/>
      <c r="I309" s="7"/>
      <c r="J309" s="7"/>
      <c r="K309" s="8">
        <v>868700</v>
      </c>
      <c r="L309" s="8">
        <f t="shared" si="56"/>
        <v>913003.7</v>
      </c>
      <c r="M309" s="9">
        <v>865000</v>
      </c>
      <c r="N309" s="9">
        <f t="shared" si="57"/>
        <v>909115</v>
      </c>
      <c r="O309" s="10">
        <v>1121872.5</v>
      </c>
      <c r="P309" s="10">
        <v>1145672.5</v>
      </c>
      <c r="Q309" s="55">
        <v>1145672.5</v>
      </c>
      <c r="R309" s="47">
        <f t="shared" si="53"/>
        <v>1121872.5</v>
      </c>
      <c r="S309" s="47">
        <f t="shared" si="54"/>
        <v>1047067.24</v>
      </c>
      <c r="T309" s="47">
        <f t="shared" si="55"/>
        <v>124544.84614121087</v>
      </c>
      <c r="U309" s="12">
        <f t="shared" si="64"/>
        <v>0.11894636885135559</v>
      </c>
      <c r="V309" s="30">
        <f t="shared" si="61"/>
        <v>879889.07563025213</v>
      </c>
      <c r="W309" s="30">
        <f t="shared" si="62"/>
        <v>167178.9243697479</v>
      </c>
      <c r="X309" s="13">
        <f t="shared" si="63"/>
        <v>1047068</v>
      </c>
      <c r="Y309" s="14" t="s">
        <v>297</v>
      </c>
    </row>
    <row r="310" spans="3:25" ht="49.5" customHeight="1">
      <c r="C310" s="66">
        <f t="shared" si="60"/>
        <v>299</v>
      </c>
      <c r="D310" s="67" t="s">
        <v>210</v>
      </c>
      <c r="E310" s="39" t="s">
        <v>276</v>
      </c>
      <c r="F310" s="68">
        <v>1</v>
      </c>
      <c r="G310" s="7"/>
      <c r="H310" s="7"/>
      <c r="I310" s="7"/>
      <c r="J310" s="7"/>
      <c r="K310" s="8">
        <v>1332800</v>
      </c>
      <c r="L310" s="8">
        <f t="shared" si="56"/>
        <v>1400772.8</v>
      </c>
      <c r="M310" s="9">
        <v>1330000</v>
      </c>
      <c r="N310" s="9">
        <f t="shared" si="57"/>
        <v>1397830</v>
      </c>
      <c r="O310" s="10">
        <v>1722971.25</v>
      </c>
      <c r="P310" s="10">
        <v>1758671.25</v>
      </c>
      <c r="Q310" s="55">
        <v>1758671.25</v>
      </c>
      <c r="R310" s="47">
        <f t="shared" si="53"/>
        <v>1722971.25</v>
      </c>
      <c r="S310" s="47">
        <f t="shared" si="54"/>
        <v>1607783.31</v>
      </c>
      <c r="T310" s="47">
        <f t="shared" si="55"/>
        <v>190877.15030010013</v>
      </c>
      <c r="U310" s="12">
        <f t="shared" si="64"/>
        <v>0.11872069395974767</v>
      </c>
      <c r="V310" s="30">
        <f t="shared" si="61"/>
        <v>1351078.9915966387</v>
      </c>
      <c r="W310" s="30">
        <f t="shared" si="62"/>
        <v>256705.00840336137</v>
      </c>
      <c r="X310" s="13">
        <f t="shared" si="63"/>
        <v>1607784</v>
      </c>
      <c r="Y310" s="14" t="s">
        <v>297</v>
      </c>
    </row>
    <row r="311" spans="3:25" ht="49.5" customHeight="1">
      <c r="C311" s="66">
        <f t="shared" si="60"/>
        <v>300</v>
      </c>
      <c r="D311" s="67" t="s">
        <v>211</v>
      </c>
      <c r="E311" s="39" t="s">
        <v>276</v>
      </c>
      <c r="F311" s="68">
        <v>1</v>
      </c>
      <c r="G311" s="7"/>
      <c r="H311" s="7"/>
      <c r="I311" s="7"/>
      <c r="J311" s="7"/>
      <c r="K311" s="8">
        <v>868700</v>
      </c>
      <c r="L311" s="8">
        <f t="shared" si="56"/>
        <v>913003.7</v>
      </c>
      <c r="M311" s="9">
        <v>865000</v>
      </c>
      <c r="N311" s="9">
        <f t="shared" si="57"/>
        <v>909115</v>
      </c>
      <c r="O311" s="10">
        <v>1121872.5</v>
      </c>
      <c r="P311" s="10">
        <v>1181372.5</v>
      </c>
      <c r="Q311" s="55">
        <v>1181372.5</v>
      </c>
      <c r="R311" s="47">
        <f t="shared" si="53"/>
        <v>1121872.5</v>
      </c>
      <c r="S311" s="47">
        <f t="shared" si="54"/>
        <v>1061347.24</v>
      </c>
      <c r="T311" s="47">
        <f t="shared" si="55"/>
        <v>139334.03562065476</v>
      </c>
      <c r="U311" s="12">
        <f t="shared" si="64"/>
        <v>0.13128034856966769</v>
      </c>
      <c r="V311" s="30">
        <f t="shared" si="61"/>
        <v>891889.07563025213</v>
      </c>
      <c r="W311" s="30">
        <f t="shared" si="62"/>
        <v>169458.9243697479</v>
      </c>
      <c r="X311" s="13">
        <f t="shared" si="63"/>
        <v>1061348</v>
      </c>
      <c r="Y311" s="14" t="s">
        <v>297</v>
      </c>
    </row>
    <row r="312" spans="3:25" ht="49.5" customHeight="1">
      <c r="C312" s="66">
        <f t="shared" si="60"/>
        <v>301</v>
      </c>
      <c r="D312" s="67" t="s">
        <v>212</v>
      </c>
      <c r="E312" s="39" t="s">
        <v>276</v>
      </c>
      <c r="F312" s="68">
        <v>1</v>
      </c>
      <c r="G312" s="7"/>
      <c r="H312" s="7"/>
      <c r="I312" s="7"/>
      <c r="J312" s="7"/>
      <c r="K312" s="8">
        <v>1332800</v>
      </c>
      <c r="L312" s="8">
        <f t="shared" si="56"/>
        <v>1400772.8</v>
      </c>
      <c r="M312" s="9">
        <v>1328000</v>
      </c>
      <c r="N312" s="9">
        <f t="shared" si="57"/>
        <v>1395728</v>
      </c>
      <c r="O312" s="10">
        <v>1721632.5</v>
      </c>
      <c r="P312" s="10">
        <v>1781132.5</v>
      </c>
      <c r="Q312" s="55">
        <v>1781132.5</v>
      </c>
      <c r="R312" s="47">
        <f t="shared" si="53"/>
        <v>1721632.5</v>
      </c>
      <c r="S312" s="47">
        <f t="shared" si="54"/>
        <v>1616079.66</v>
      </c>
      <c r="T312" s="47">
        <f t="shared" si="55"/>
        <v>200336.0801528345</v>
      </c>
      <c r="U312" s="12">
        <f t="shared" si="64"/>
        <v>0.12396423586745378</v>
      </c>
      <c r="V312" s="30">
        <f t="shared" si="61"/>
        <v>1358050.4201680673</v>
      </c>
      <c r="W312" s="30">
        <f t="shared" si="62"/>
        <v>258029.57983193279</v>
      </c>
      <c r="X312" s="13">
        <f t="shared" si="63"/>
        <v>1616080</v>
      </c>
      <c r="Y312" s="14" t="s">
        <v>297</v>
      </c>
    </row>
    <row r="313" spans="3:25" ht="49.5" customHeight="1">
      <c r="C313" s="66">
        <f t="shared" si="60"/>
        <v>302</v>
      </c>
      <c r="D313" s="67" t="s">
        <v>213</v>
      </c>
      <c r="E313" s="39" t="s">
        <v>276</v>
      </c>
      <c r="F313" s="68">
        <v>1</v>
      </c>
      <c r="G313" s="7"/>
      <c r="H313" s="7"/>
      <c r="I313" s="7"/>
      <c r="J313" s="7"/>
      <c r="K313" s="8">
        <v>368900</v>
      </c>
      <c r="L313" s="8">
        <f t="shared" si="56"/>
        <v>387713.9</v>
      </c>
      <c r="M313" s="9">
        <v>366000</v>
      </c>
      <c r="N313" s="9">
        <f t="shared" si="57"/>
        <v>384666</v>
      </c>
      <c r="O313" s="10">
        <v>475553.75</v>
      </c>
      <c r="P313" s="10">
        <v>499353.75</v>
      </c>
      <c r="Q313" s="55">
        <v>499353.75</v>
      </c>
      <c r="R313" s="47">
        <f t="shared" si="53"/>
        <v>475553.75</v>
      </c>
      <c r="S313" s="47">
        <f t="shared" si="54"/>
        <v>449328.23</v>
      </c>
      <c r="T313" s="47">
        <f t="shared" si="55"/>
        <v>58460.27038026131</v>
      </c>
      <c r="U313" s="12">
        <f t="shared" si="64"/>
        <v>0.13010593699011813</v>
      </c>
      <c r="V313" s="30">
        <f t="shared" si="61"/>
        <v>377587.39495798323</v>
      </c>
      <c r="W313" s="30">
        <f t="shared" si="62"/>
        <v>71741.605042016818</v>
      </c>
      <c r="X313" s="13">
        <f t="shared" si="63"/>
        <v>449329</v>
      </c>
      <c r="Y313" s="14" t="s">
        <v>297</v>
      </c>
    </row>
    <row r="314" spans="3:25" ht="49.5" customHeight="1">
      <c r="C314" s="66">
        <f t="shared" si="60"/>
        <v>303</v>
      </c>
      <c r="D314" s="69" t="s">
        <v>463</v>
      </c>
      <c r="E314" s="39" t="s">
        <v>276</v>
      </c>
      <c r="F314" s="68">
        <v>1</v>
      </c>
      <c r="G314" s="7"/>
      <c r="H314" s="7"/>
      <c r="I314" s="7"/>
      <c r="J314" s="7"/>
      <c r="K314" s="8"/>
      <c r="L314" s="8"/>
      <c r="M314" s="9"/>
      <c r="N314" s="9"/>
      <c r="O314" s="10">
        <v>7037660</v>
      </c>
      <c r="P314" s="10">
        <v>7085260</v>
      </c>
      <c r="Q314" s="55">
        <v>7085260</v>
      </c>
      <c r="R314" s="47">
        <f t="shared" si="53"/>
        <v>7085260</v>
      </c>
      <c r="S314" s="47">
        <f t="shared" si="54"/>
        <v>7069393.333333333</v>
      </c>
      <c r="T314" s="47">
        <f t="shared" si="55"/>
        <v>27481.872813426187</v>
      </c>
      <c r="U314" s="12">
        <f t="shared" si="64"/>
        <v>3.8874442993353775E-3</v>
      </c>
      <c r="V314" s="30">
        <f t="shared" si="61"/>
        <v>5940667.2268907567</v>
      </c>
      <c r="W314" s="30">
        <f t="shared" si="62"/>
        <v>1128726.7731092437</v>
      </c>
      <c r="X314" s="13">
        <f t="shared" si="63"/>
        <v>7069394</v>
      </c>
      <c r="Y314" s="14" t="s">
        <v>297</v>
      </c>
    </row>
    <row r="315" spans="3:25" ht="49.5" customHeight="1">
      <c r="C315" s="66">
        <f t="shared" si="60"/>
        <v>304</v>
      </c>
      <c r="D315" s="67" t="s">
        <v>464</v>
      </c>
      <c r="E315" s="39" t="s">
        <v>276</v>
      </c>
      <c r="F315" s="68">
        <v>1</v>
      </c>
      <c r="G315" s="7"/>
      <c r="H315" s="7"/>
      <c r="I315" s="7"/>
      <c r="J315" s="7"/>
      <c r="K315" s="8"/>
      <c r="L315" s="8"/>
      <c r="M315" s="9"/>
      <c r="N315" s="9"/>
      <c r="O315" s="10">
        <v>835380</v>
      </c>
      <c r="P315" s="10">
        <v>859180</v>
      </c>
      <c r="Q315" s="55">
        <v>859180</v>
      </c>
      <c r="R315" s="47">
        <f t="shared" si="53"/>
        <v>859180</v>
      </c>
      <c r="S315" s="47">
        <f t="shared" si="54"/>
        <v>851246.66666666663</v>
      </c>
      <c r="T315" s="47">
        <f t="shared" si="55"/>
        <v>13740.936406713094</v>
      </c>
      <c r="U315" s="12">
        <f t="shared" si="64"/>
        <v>1.6142132409775186E-2</v>
      </c>
      <c r="V315" s="30">
        <f t="shared" si="61"/>
        <v>715333.61344537814</v>
      </c>
      <c r="W315" s="30">
        <f t="shared" si="62"/>
        <v>135913.38655462186</v>
      </c>
      <c r="X315" s="13">
        <f t="shared" si="63"/>
        <v>851247</v>
      </c>
      <c r="Y315" s="14" t="s">
        <v>297</v>
      </c>
    </row>
    <row r="316" spans="3:25" ht="49.5" customHeight="1">
      <c r="C316" s="66">
        <f t="shared" si="60"/>
        <v>305</v>
      </c>
      <c r="D316" s="67" t="s">
        <v>465</v>
      </c>
      <c r="E316" s="39" t="s">
        <v>276</v>
      </c>
      <c r="F316" s="68">
        <v>1</v>
      </c>
      <c r="G316" s="7"/>
      <c r="H316" s="7"/>
      <c r="I316" s="7"/>
      <c r="J316" s="7"/>
      <c r="K316" s="8"/>
      <c r="L316" s="8"/>
      <c r="M316" s="9"/>
      <c r="N316" s="9"/>
      <c r="O316" s="10">
        <v>812770</v>
      </c>
      <c r="P316" s="10">
        <v>860370</v>
      </c>
      <c r="Q316" s="55">
        <v>860370</v>
      </c>
      <c r="R316" s="47">
        <f t="shared" si="53"/>
        <v>860370</v>
      </c>
      <c r="S316" s="47">
        <f t="shared" si="54"/>
        <v>844503.33333333337</v>
      </c>
      <c r="T316" s="47">
        <f t="shared" si="55"/>
        <v>27481.872813426187</v>
      </c>
      <c r="U316" s="12">
        <f t="shared" si="64"/>
        <v>3.2542053688471156E-2</v>
      </c>
      <c r="V316" s="30">
        <f t="shared" si="61"/>
        <v>709667.22689075628</v>
      </c>
      <c r="W316" s="30">
        <f t="shared" si="62"/>
        <v>134836.77310924369</v>
      </c>
      <c r="X316" s="13">
        <f t="shared" si="63"/>
        <v>844504</v>
      </c>
      <c r="Y316" s="14" t="s">
        <v>297</v>
      </c>
    </row>
    <row r="317" spans="3:25" ht="49.5" customHeight="1">
      <c r="C317" s="66">
        <f t="shared" si="60"/>
        <v>306</v>
      </c>
      <c r="D317" s="67" t="s">
        <v>464</v>
      </c>
      <c r="E317" s="39" t="s">
        <v>276</v>
      </c>
      <c r="F317" s="68">
        <v>1</v>
      </c>
      <c r="G317" s="7"/>
      <c r="H317" s="7"/>
      <c r="I317" s="7"/>
      <c r="J317" s="7"/>
      <c r="K317" s="8"/>
      <c r="L317" s="8"/>
      <c r="M317" s="9"/>
      <c r="N317" s="9"/>
      <c r="O317" s="10">
        <v>835380</v>
      </c>
      <c r="P317" s="10">
        <v>882980</v>
      </c>
      <c r="Q317" s="55">
        <v>882980</v>
      </c>
      <c r="R317" s="47">
        <f t="shared" si="53"/>
        <v>882980</v>
      </c>
      <c r="S317" s="47">
        <f t="shared" si="54"/>
        <v>867113.33333333337</v>
      </c>
      <c r="T317" s="47">
        <f t="shared" si="55"/>
        <v>27481.872813426187</v>
      </c>
      <c r="U317" s="12">
        <f t="shared" si="64"/>
        <v>3.1693518894215504E-2</v>
      </c>
      <c r="V317" s="30">
        <f t="shared" si="61"/>
        <v>728667.22689075628</v>
      </c>
      <c r="W317" s="30">
        <f t="shared" si="62"/>
        <v>138446.77310924369</v>
      </c>
      <c r="X317" s="13">
        <f t="shared" si="63"/>
        <v>867114</v>
      </c>
      <c r="Y317" s="14" t="s">
        <v>297</v>
      </c>
    </row>
    <row r="318" spans="3:25" ht="49.5" customHeight="1">
      <c r="C318" s="66">
        <f t="shared" si="60"/>
        <v>307</v>
      </c>
      <c r="D318" s="67" t="s">
        <v>465</v>
      </c>
      <c r="E318" s="39" t="s">
        <v>276</v>
      </c>
      <c r="F318" s="68">
        <v>1</v>
      </c>
      <c r="G318" s="7"/>
      <c r="H318" s="7"/>
      <c r="I318" s="7"/>
      <c r="J318" s="7"/>
      <c r="K318" s="8"/>
      <c r="L318" s="8"/>
      <c r="M318" s="9"/>
      <c r="N318" s="9"/>
      <c r="O318" s="10">
        <v>812770</v>
      </c>
      <c r="P318" s="10">
        <v>848470</v>
      </c>
      <c r="Q318" s="55">
        <v>848470</v>
      </c>
      <c r="R318" s="47">
        <f t="shared" si="53"/>
        <v>848470</v>
      </c>
      <c r="S318" s="47">
        <f t="shared" si="54"/>
        <v>836570</v>
      </c>
      <c r="T318" s="47">
        <f t="shared" si="55"/>
        <v>20611.40461006964</v>
      </c>
      <c r="U318" s="12">
        <f t="shared" si="64"/>
        <v>2.4637991572814755E-2</v>
      </c>
      <c r="V318" s="30">
        <f t="shared" si="61"/>
        <v>703000</v>
      </c>
      <c r="W318" s="30">
        <f t="shared" si="62"/>
        <v>133570</v>
      </c>
      <c r="X318" s="13">
        <f t="shared" si="63"/>
        <v>836570</v>
      </c>
      <c r="Y318" s="14" t="s">
        <v>297</v>
      </c>
    </row>
    <row r="319" spans="3:25" ht="49.5" customHeight="1">
      <c r="C319" s="66">
        <f t="shared" si="60"/>
        <v>308</v>
      </c>
      <c r="D319" s="67" t="s">
        <v>466</v>
      </c>
      <c r="E319" s="39" t="s">
        <v>276</v>
      </c>
      <c r="F319" s="68">
        <v>1</v>
      </c>
      <c r="G319" s="7"/>
      <c r="H319" s="7"/>
      <c r="I319" s="7"/>
      <c r="J319" s="7"/>
      <c r="K319" s="8"/>
      <c r="L319" s="8"/>
      <c r="M319" s="9"/>
      <c r="N319" s="9"/>
      <c r="O319" s="10">
        <v>1492260</v>
      </c>
      <c r="P319" s="10">
        <v>1516060</v>
      </c>
      <c r="Q319" s="55">
        <v>1516060</v>
      </c>
      <c r="R319" s="47">
        <f t="shared" si="53"/>
        <v>1516060</v>
      </c>
      <c r="S319" s="47">
        <f t="shared" si="54"/>
        <v>1508126.6666666667</v>
      </c>
      <c r="T319" s="47">
        <f t="shared" si="55"/>
        <v>13740.936406713094</v>
      </c>
      <c r="U319" s="12">
        <f t="shared" si="64"/>
        <v>9.111261481161901E-3</v>
      </c>
      <c r="V319" s="30">
        <f t="shared" si="61"/>
        <v>1267333.6134453781</v>
      </c>
      <c r="W319" s="30">
        <f t="shared" si="62"/>
        <v>240793.38655462186</v>
      </c>
      <c r="X319" s="13">
        <f t="shared" si="63"/>
        <v>1508127</v>
      </c>
      <c r="Y319" s="14" t="s">
        <v>297</v>
      </c>
    </row>
    <row r="320" spans="3:25" ht="49.5" customHeight="1">
      <c r="C320" s="66">
        <f t="shared" si="60"/>
        <v>309</v>
      </c>
      <c r="D320" s="67" t="s">
        <v>467</v>
      </c>
      <c r="E320" s="39" t="s">
        <v>276</v>
      </c>
      <c r="F320" s="68">
        <v>1</v>
      </c>
      <c r="G320" s="7"/>
      <c r="H320" s="7"/>
      <c r="I320" s="7"/>
      <c r="J320" s="7"/>
      <c r="K320" s="8"/>
      <c r="L320" s="8"/>
      <c r="M320" s="9"/>
      <c r="N320" s="9"/>
      <c r="O320" s="10">
        <v>1222130</v>
      </c>
      <c r="P320" s="10">
        <v>1281630</v>
      </c>
      <c r="Q320" s="55">
        <v>1281630</v>
      </c>
      <c r="R320" s="47">
        <f t="shared" si="53"/>
        <v>1281630</v>
      </c>
      <c r="S320" s="47">
        <f t="shared" si="54"/>
        <v>1261796.6666666667</v>
      </c>
      <c r="T320" s="47">
        <f t="shared" si="55"/>
        <v>34352.341016782731</v>
      </c>
      <c r="U320" s="12">
        <f t="shared" si="64"/>
        <v>2.7224941961158079E-2</v>
      </c>
      <c r="V320" s="30">
        <f t="shared" si="61"/>
        <v>1060333.6134453781</v>
      </c>
      <c r="W320" s="30">
        <f t="shared" si="62"/>
        <v>201463.38655462186</v>
      </c>
      <c r="X320" s="13">
        <f t="shared" si="63"/>
        <v>1261797</v>
      </c>
      <c r="Y320" s="14" t="s">
        <v>297</v>
      </c>
    </row>
    <row r="321" spans="3:25" ht="49.5" customHeight="1">
      <c r="C321" s="66">
        <f t="shared" si="60"/>
        <v>310</v>
      </c>
      <c r="D321" s="67" t="s">
        <v>468</v>
      </c>
      <c r="E321" s="39" t="s">
        <v>276</v>
      </c>
      <c r="F321" s="68">
        <v>1</v>
      </c>
      <c r="G321" s="7"/>
      <c r="H321" s="7"/>
      <c r="I321" s="7"/>
      <c r="J321" s="7"/>
      <c r="K321" s="8"/>
      <c r="L321" s="8"/>
      <c r="M321" s="9"/>
      <c r="N321" s="9"/>
      <c r="O321" s="10">
        <v>2222920</v>
      </c>
      <c r="P321" s="10">
        <v>2246720</v>
      </c>
      <c r="Q321" s="55">
        <v>2246720</v>
      </c>
      <c r="R321" s="47">
        <f t="shared" si="53"/>
        <v>2246720</v>
      </c>
      <c r="S321" s="47">
        <f t="shared" si="54"/>
        <v>2238786.6666666665</v>
      </c>
      <c r="T321" s="47">
        <f t="shared" si="55"/>
        <v>13740.936406713094</v>
      </c>
      <c r="U321" s="12">
        <f t="shared" si="64"/>
        <v>6.1376711820300403E-3</v>
      </c>
      <c r="V321" s="30">
        <f t="shared" si="61"/>
        <v>1881333.6134453781</v>
      </c>
      <c r="W321" s="30">
        <f t="shared" si="62"/>
        <v>357453.38655462186</v>
      </c>
      <c r="X321" s="13">
        <f t="shared" si="63"/>
        <v>2238787</v>
      </c>
      <c r="Y321" s="14" t="s">
        <v>297</v>
      </c>
    </row>
    <row r="322" spans="3:25" ht="49.5" customHeight="1">
      <c r="C322" s="66">
        <f t="shared" si="60"/>
        <v>311</v>
      </c>
      <c r="D322" s="67" t="s">
        <v>469</v>
      </c>
      <c r="E322" s="39" t="s">
        <v>276</v>
      </c>
      <c r="F322" s="68">
        <v>1</v>
      </c>
      <c r="G322" s="7"/>
      <c r="H322" s="7"/>
      <c r="I322" s="7"/>
      <c r="J322" s="7"/>
      <c r="K322" s="8"/>
      <c r="L322" s="8"/>
      <c r="M322" s="9"/>
      <c r="N322" s="9"/>
      <c r="O322" s="10">
        <v>835380</v>
      </c>
      <c r="P322" s="10">
        <v>882980</v>
      </c>
      <c r="Q322" s="55">
        <v>882980</v>
      </c>
      <c r="R322" s="47">
        <f t="shared" si="53"/>
        <v>882980</v>
      </c>
      <c r="S322" s="47">
        <f t="shared" si="54"/>
        <v>867113.33333333337</v>
      </c>
      <c r="T322" s="47">
        <f t="shared" si="55"/>
        <v>27481.872813426187</v>
      </c>
      <c r="U322" s="12">
        <f t="shared" si="64"/>
        <v>3.1693518894215504E-2</v>
      </c>
      <c r="V322" s="30">
        <f t="shared" si="61"/>
        <v>728667.22689075628</v>
      </c>
      <c r="W322" s="30">
        <f t="shared" si="62"/>
        <v>138446.77310924369</v>
      </c>
      <c r="X322" s="13">
        <f t="shared" si="63"/>
        <v>867114</v>
      </c>
      <c r="Y322" s="14" t="s">
        <v>297</v>
      </c>
    </row>
    <row r="323" spans="3:25" ht="49.5" customHeight="1">
      <c r="C323" s="66">
        <f t="shared" si="60"/>
        <v>312</v>
      </c>
      <c r="D323" s="67" t="s">
        <v>470</v>
      </c>
      <c r="E323" s="39" t="s">
        <v>276</v>
      </c>
      <c r="F323" s="68">
        <v>1</v>
      </c>
      <c r="G323" s="7"/>
      <c r="H323" s="7"/>
      <c r="I323" s="7"/>
      <c r="J323" s="7"/>
      <c r="K323" s="8"/>
      <c r="L323" s="8"/>
      <c r="M323" s="9"/>
      <c r="N323" s="9"/>
      <c r="O323" s="10">
        <v>835380</v>
      </c>
      <c r="P323" s="10">
        <v>894880</v>
      </c>
      <c r="Q323" s="55">
        <v>894880</v>
      </c>
      <c r="R323" s="47">
        <f t="shared" si="53"/>
        <v>894880</v>
      </c>
      <c r="S323" s="47">
        <f t="shared" si="54"/>
        <v>875046.66666666663</v>
      </c>
      <c r="T323" s="47">
        <f t="shared" si="55"/>
        <v>34352.341016782731</v>
      </c>
      <c r="U323" s="12">
        <f t="shared" si="64"/>
        <v>3.9257724559584706E-2</v>
      </c>
      <c r="V323" s="30">
        <f t="shared" si="61"/>
        <v>735333.61344537814</v>
      </c>
      <c r="W323" s="30">
        <f t="shared" si="62"/>
        <v>139713.38655462186</v>
      </c>
      <c r="X323" s="13">
        <f t="shared" si="63"/>
        <v>875047</v>
      </c>
      <c r="Y323" s="14" t="s">
        <v>297</v>
      </c>
    </row>
    <row r="324" spans="3:25" ht="49.5" customHeight="1">
      <c r="C324" s="179" t="s">
        <v>214</v>
      </c>
      <c r="D324" s="179"/>
      <c r="E324" s="179"/>
      <c r="F324" s="179"/>
      <c r="G324" s="15"/>
      <c r="H324" s="7"/>
      <c r="I324" s="7"/>
      <c r="J324" s="7"/>
      <c r="K324" s="16"/>
      <c r="L324" s="8"/>
      <c r="M324" s="9"/>
      <c r="N324" s="9"/>
      <c r="O324" s="17"/>
      <c r="P324" s="17"/>
      <c r="Q324" s="50"/>
      <c r="R324" s="47"/>
      <c r="S324" s="47"/>
      <c r="T324" s="47"/>
      <c r="U324" s="12"/>
      <c r="V324" s="30"/>
      <c r="W324" s="30"/>
      <c r="X324" s="13"/>
      <c r="Y324" s="14"/>
    </row>
    <row r="325" spans="3:25" ht="49.5" customHeight="1">
      <c r="C325" s="66">
        <f>+C323+1</f>
        <v>313</v>
      </c>
      <c r="D325" s="67" t="s">
        <v>215</v>
      </c>
      <c r="E325" s="39" t="s">
        <v>276</v>
      </c>
      <c r="F325" s="68">
        <v>1</v>
      </c>
      <c r="G325" s="7"/>
      <c r="H325" s="7"/>
      <c r="I325" s="7"/>
      <c r="J325" s="7"/>
      <c r="K325" s="8">
        <v>333200</v>
      </c>
      <c r="L325" s="8">
        <f t="shared" si="56"/>
        <v>350193.2</v>
      </c>
      <c r="M325" s="9">
        <v>328900</v>
      </c>
      <c r="N325" s="9">
        <f t="shared" si="57"/>
        <v>345673.9</v>
      </c>
      <c r="O325" s="10">
        <v>428400</v>
      </c>
      <c r="P325" s="10">
        <v>487900</v>
      </c>
      <c r="Q325" s="55">
        <v>487900</v>
      </c>
      <c r="R325" s="47">
        <f t="shared" si="53"/>
        <v>428400</v>
      </c>
      <c r="S325" s="47">
        <f t="shared" si="54"/>
        <v>420013.42000000004</v>
      </c>
      <c r="T325" s="47">
        <f t="shared" si="55"/>
        <v>70158.280991925494</v>
      </c>
      <c r="U325" s="12">
        <f t="shared" si="64"/>
        <v>0.16703818890340572</v>
      </c>
      <c r="V325" s="30">
        <f t="shared" si="61"/>
        <v>360000</v>
      </c>
      <c r="W325" s="30">
        <f t="shared" si="62"/>
        <v>68400</v>
      </c>
      <c r="X325" s="13">
        <f t="shared" si="63"/>
        <v>428400</v>
      </c>
      <c r="Y325" s="14" t="s">
        <v>302</v>
      </c>
    </row>
    <row r="326" spans="3:25" ht="49.5" customHeight="1">
      <c r="C326" s="66">
        <f>+C325+1</f>
        <v>314</v>
      </c>
      <c r="D326" s="67" t="s">
        <v>101</v>
      </c>
      <c r="E326" s="39" t="s">
        <v>276</v>
      </c>
      <c r="F326" s="68">
        <v>1</v>
      </c>
      <c r="G326" s="7"/>
      <c r="H326" s="7"/>
      <c r="I326" s="7"/>
      <c r="J326" s="7"/>
      <c r="K326" s="8">
        <v>297500</v>
      </c>
      <c r="L326" s="8">
        <f t="shared" si="56"/>
        <v>312672.5</v>
      </c>
      <c r="M326" s="9">
        <v>292500</v>
      </c>
      <c r="N326" s="9">
        <f t="shared" si="57"/>
        <v>307417.5</v>
      </c>
      <c r="O326" s="10">
        <v>381841.25</v>
      </c>
      <c r="P326" s="10">
        <v>405641.25</v>
      </c>
      <c r="Q326" s="55">
        <v>405641.25</v>
      </c>
      <c r="R326" s="47">
        <f t="shared" si="53"/>
        <v>381841.25</v>
      </c>
      <c r="S326" s="47">
        <f t="shared" si="54"/>
        <v>362642.75</v>
      </c>
      <c r="T326" s="47">
        <f t="shared" si="55"/>
        <v>49023.409024095316</v>
      </c>
      <c r="U326" s="12">
        <f t="shared" si="64"/>
        <v>0.13518375598049406</v>
      </c>
      <c r="V326" s="30">
        <f t="shared" si="61"/>
        <v>304742.01680672268</v>
      </c>
      <c r="W326" s="30">
        <f t="shared" si="62"/>
        <v>57900.983193277309</v>
      </c>
      <c r="X326" s="13">
        <f t="shared" si="63"/>
        <v>362643</v>
      </c>
      <c r="Y326" s="14" t="s">
        <v>297</v>
      </c>
    </row>
    <row r="327" spans="3:25" ht="49.5" customHeight="1">
      <c r="C327" s="66">
        <f t="shared" ref="C327:C342" si="65">+C326+1</f>
        <v>315</v>
      </c>
      <c r="D327" s="67" t="s">
        <v>102</v>
      </c>
      <c r="E327" s="39" t="s">
        <v>276</v>
      </c>
      <c r="F327" s="68">
        <v>1</v>
      </c>
      <c r="G327" s="7"/>
      <c r="H327" s="7"/>
      <c r="I327" s="7"/>
      <c r="J327" s="7"/>
      <c r="K327" s="8">
        <v>464100</v>
      </c>
      <c r="L327" s="8">
        <f t="shared" si="56"/>
        <v>487769.1</v>
      </c>
      <c r="M327" s="9">
        <v>460700</v>
      </c>
      <c r="N327" s="9">
        <f t="shared" si="57"/>
        <v>484195.7</v>
      </c>
      <c r="O327" s="10">
        <v>598421.25</v>
      </c>
      <c r="P327" s="10">
        <v>657921.25</v>
      </c>
      <c r="Q327" s="55">
        <v>657921.25</v>
      </c>
      <c r="R327" s="47">
        <f t="shared" si="53"/>
        <v>598421.25</v>
      </c>
      <c r="S327" s="47">
        <f t="shared" si="54"/>
        <v>577245.71</v>
      </c>
      <c r="T327" s="47">
        <f t="shared" si="55"/>
        <v>86789.770567975473</v>
      </c>
      <c r="U327" s="12">
        <f t="shared" si="64"/>
        <v>0.15035152113642469</v>
      </c>
      <c r="V327" s="30">
        <f t="shared" si="61"/>
        <v>502875.63025210088</v>
      </c>
      <c r="W327" s="30">
        <f t="shared" si="62"/>
        <v>95546.369747899167</v>
      </c>
      <c r="X327" s="13">
        <f t="shared" si="63"/>
        <v>598422</v>
      </c>
      <c r="Y327" s="14" t="s">
        <v>297</v>
      </c>
    </row>
    <row r="328" spans="3:25" ht="49.5" customHeight="1">
      <c r="C328" s="66">
        <f t="shared" si="65"/>
        <v>316</v>
      </c>
      <c r="D328" s="67" t="s">
        <v>216</v>
      </c>
      <c r="E328" s="39" t="s">
        <v>276</v>
      </c>
      <c r="F328" s="68">
        <v>1</v>
      </c>
      <c r="G328" s="7"/>
      <c r="H328" s="7"/>
      <c r="I328" s="7"/>
      <c r="J328" s="7"/>
      <c r="K328" s="8">
        <v>416500</v>
      </c>
      <c r="L328" s="8">
        <f t="shared" ref="L328:L343" si="66">+(K328*5.1%)+K328</f>
        <v>437741.5</v>
      </c>
      <c r="M328" s="9">
        <v>411700</v>
      </c>
      <c r="N328" s="9">
        <f t="shared" ref="N328:N343" si="67">+(M328*5.1%)+M328</f>
        <v>432696.7</v>
      </c>
      <c r="O328" s="10">
        <v>535946.25</v>
      </c>
      <c r="P328" s="10">
        <v>583546.25</v>
      </c>
      <c r="Q328" s="55">
        <v>583546.25</v>
      </c>
      <c r="R328" s="47">
        <f t="shared" ref="R328:R391" si="68">MEDIAN(H328,J328,L328,N328,O328,P328,Q328)</f>
        <v>535946.25</v>
      </c>
      <c r="S328" s="47">
        <f t="shared" ref="S328:S391" si="69">AVERAGE(H328,J328,L328,N328,O328,P328,Q328)</f>
        <v>514695.39</v>
      </c>
      <c r="T328" s="47">
        <f t="shared" ref="T328:T391" si="70">STDEV(H328,J328,L328,N328,O328,P328,Q328)</f>
        <v>75130.165785899371</v>
      </c>
      <c r="U328" s="12">
        <f t="shared" si="64"/>
        <v>0.14597015486363568</v>
      </c>
      <c r="V328" s="30">
        <f t="shared" si="61"/>
        <v>432517.64705882355</v>
      </c>
      <c r="W328" s="30">
        <f t="shared" si="62"/>
        <v>82178.352941176476</v>
      </c>
      <c r="X328" s="13">
        <f t="shared" si="63"/>
        <v>514696</v>
      </c>
      <c r="Y328" s="14" t="s">
        <v>297</v>
      </c>
    </row>
    <row r="329" spans="3:25" ht="49.5" customHeight="1">
      <c r="C329" s="66">
        <f t="shared" si="65"/>
        <v>317</v>
      </c>
      <c r="D329" s="67" t="s">
        <v>217</v>
      </c>
      <c r="E329" s="39" t="s">
        <v>276</v>
      </c>
      <c r="F329" s="68">
        <v>1</v>
      </c>
      <c r="G329" s="7"/>
      <c r="H329" s="7"/>
      <c r="I329" s="7"/>
      <c r="J329" s="7"/>
      <c r="K329" s="8">
        <v>345100</v>
      </c>
      <c r="L329" s="8">
        <f t="shared" si="66"/>
        <v>362700.1</v>
      </c>
      <c r="M329" s="9">
        <v>340900</v>
      </c>
      <c r="N329" s="9">
        <f t="shared" si="67"/>
        <v>358285.9</v>
      </c>
      <c r="O329" s="10">
        <v>443870</v>
      </c>
      <c r="P329" s="10">
        <v>467670</v>
      </c>
      <c r="Q329" s="55">
        <v>467670</v>
      </c>
      <c r="R329" s="47">
        <f t="shared" si="68"/>
        <v>443870</v>
      </c>
      <c r="S329" s="47">
        <f t="shared" si="69"/>
        <v>420039.2</v>
      </c>
      <c r="T329" s="47">
        <f t="shared" si="70"/>
        <v>55241.595957258774</v>
      </c>
      <c r="U329" s="12">
        <f t="shared" si="64"/>
        <v>0.13151533465747667</v>
      </c>
      <c r="V329" s="30">
        <f t="shared" si="61"/>
        <v>352974.78991596639</v>
      </c>
      <c r="W329" s="30">
        <f t="shared" si="62"/>
        <v>67065.210084033621</v>
      </c>
      <c r="X329" s="13">
        <f t="shared" si="63"/>
        <v>420040</v>
      </c>
      <c r="Y329" s="14" t="s">
        <v>297</v>
      </c>
    </row>
    <row r="330" spans="3:25" ht="49.5" customHeight="1">
      <c r="C330" s="66">
        <f t="shared" si="65"/>
        <v>318</v>
      </c>
      <c r="D330" s="67" t="s">
        <v>218</v>
      </c>
      <c r="E330" s="39" t="s">
        <v>276</v>
      </c>
      <c r="F330" s="68">
        <v>1</v>
      </c>
      <c r="G330" s="7"/>
      <c r="H330" s="7"/>
      <c r="I330" s="7"/>
      <c r="J330" s="7"/>
      <c r="K330" s="8">
        <v>309400</v>
      </c>
      <c r="L330" s="8">
        <f t="shared" si="66"/>
        <v>325179.40000000002</v>
      </c>
      <c r="M330" s="9">
        <v>306000</v>
      </c>
      <c r="N330" s="9">
        <f t="shared" si="67"/>
        <v>321606</v>
      </c>
      <c r="O330" s="10">
        <v>398203.75</v>
      </c>
      <c r="P330" s="10">
        <v>457703.75</v>
      </c>
      <c r="Q330" s="55">
        <v>457703.75</v>
      </c>
      <c r="R330" s="47">
        <f t="shared" si="68"/>
        <v>398203.75</v>
      </c>
      <c r="S330" s="47">
        <f t="shared" si="69"/>
        <v>392079.32999999996</v>
      </c>
      <c r="T330" s="47">
        <f t="shared" si="70"/>
        <v>67254.606526808071</v>
      </c>
      <c r="U330" s="12">
        <f t="shared" si="64"/>
        <v>0.17153316020716541</v>
      </c>
      <c r="V330" s="30">
        <f t="shared" si="61"/>
        <v>334625.21008403361</v>
      </c>
      <c r="W330" s="30">
        <f t="shared" si="62"/>
        <v>63578.789915966387</v>
      </c>
      <c r="X330" s="13">
        <f t="shared" si="63"/>
        <v>398204</v>
      </c>
      <c r="Y330" s="14" t="s">
        <v>302</v>
      </c>
    </row>
    <row r="331" spans="3:25" ht="49.5" customHeight="1">
      <c r="C331" s="66">
        <f t="shared" si="65"/>
        <v>319</v>
      </c>
      <c r="D331" s="67" t="s">
        <v>219</v>
      </c>
      <c r="E331" s="39" t="s">
        <v>276</v>
      </c>
      <c r="F331" s="68">
        <v>1</v>
      </c>
      <c r="G331" s="7"/>
      <c r="H331" s="7"/>
      <c r="I331" s="7"/>
      <c r="J331" s="7"/>
      <c r="K331" s="8">
        <v>333200</v>
      </c>
      <c r="L331" s="8">
        <f t="shared" si="66"/>
        <v>350193.2</v>
      </c>
      <c r="M331" s="9">
        <v>329000</v>
      </c>
      <c r="N331" s="9">
        <f t="shared" si="67"/>
        <v>345779</v>
      </c>
      <c r="O331" s="10">
        <v>428548.75</v>
      </c>
      <c r="P331" s="10">
        <v>488048.75</v>
      </c>
      <c r="Q331" s="55">
        <v>488048.75</v>
      </c>
      <c r="R331" s="47">
        <f t="shared" si="68"/>
        <v>428548.75</v>
      </c>
      <c r="S331" s="47">
        <f t="shared" si="69"/>
        <v>420123.69000000006</v>
      </c>
      <c r="T331" s="47">
        <f t="shared" si="70"/>
        <v>70206.864961424537</v>
      </c>
      <c r="U331" s="12">
        <f t="shared" si="64"/>
        <v>0.16710998839752295</v>
      </c>
      <c r="V331" s="30">
        <f t="shared" si="61"/>
        <v>360125.21008403361</v>
      </c>
      <c r="W331" s="30">
        <f t="shared" si="62"/>
        <v>68423.789915966379</v>
      </c>
      <c r="X331" s="13">
        <f t="shared" si="63"/>
        <v>428549</v>
      </c>
      <c r="Y331" s="14" t="s">
        <v>302</v>
      </c>
    </row>
    <row r="332" spans="3:25" ht="49.5" customHeight="1">
      <c r="C332" s="66">
        <f t="shared" si="65"/>
        <v>320</v>
      </c>
      <c r="D332" s="67" t="s">
        <v>220</v>
      </c>
      <c r="E332" s="39" t="s">
        <v>276</v>
      </c>
      <c r="F332" s="68">
        <v>1</v>
      </c>
      <c r="G332" s="7"/>
      <c r="H332" s="7"/>
      <c r="I332" s="7"/>
      <c r="J332" s="7"/>
      <c r="K332" s="8">
        <v>333200</v>
      </c>
      <c r="L332" s="8">
        <f t="shared" si="66"/>
        <v>350193.2</v>
      </c>
      <c r="M332" s="9">
        <v>329000</v>
      </c>
      <c r="N332" s="9">
        <f t="shared" si="67"/>
        <v>345779</v>
      </c>
      <c r="O332" s="10">
        <v>428548.75</v>
      </c>
      <c r="P332" s="10">
        <v>452348.75</v>
      </c>
      <c r="Q332" s="55">
        <v>452348.75</v>
      </c>
      <c r="R332" s="47">
        <f t="shared" si="68"/>
        <v>428548.75</v>
      </c>
      <c r="S332" s="47">
        <f t="shared" si="69"/>
        <v>405843.69</v>
      </c>
      <c r="T332" s="47">
        <f t="shared" si="70"/>
        <v>53725.471107397105</v>
      </c>
      <c r="U332" s="12">
        <f t="shared" si="64"/>
        <v>0.13237971275935595</v>
      </c>
      <c r="V332" s="30">
        <f t="shared" si="61"/>
        <v>341045.37815126049</v>
      </c>
      <c r="W332" s="30">
        <f t="shared" si="62"/>
        <v>64798.621848739494</v>
      </c>
      <c r="X332" s="13">
        <f t="shared" si="63"/>
        <v>405844</v>
      </c>
      <c r="Y332" s="14" t="s">
        <v>297</v>
      </c>
    </row>
    <row r="333" spans="3:25" ht="49.5" customHeight="1">
      <c r="C333" s="66">
        <f t="shared" si="65"/>
        <v>321</v>
      </c>
      <c r="D333" s="67" t="s">
        <v>221</v>
      </c>
      <c r="E333" s="39" t="s">
        <v>276</v>
      </c>
      <c r="F333" s="68">
        <v>1</v>
      </c>
      <c r="G333" s="7"/>
      <c r="H333" s="7"/>
      <c r="I333" s="7"/>
      <c r="J333" s="7"/>
      <c r="K333" s="8">
        <v>273700</v>
      </c>
      <c r="L333" s="8">
        <f t="shared" si="66"/>
        <v>287658.7</v>
      </c>
      <c r="M333" s="9">
        <v>270000</v>
      </c>
      <c r="N333" s="9">
        <f t="shared" si="67"/>
        <v>283770</v>
      </c>
      <c r="O333" s="10">
        <v>351793.75</v>
      </c>
      <c r="P333" s="10">
        <v>411293.75</v>
      </c>
      <c r="Q333" s="55">
        <v>411293.75</v>
      </c>
      <c r="R333" s="47">
        <f t="shared" si="68"/>
        <v>351793.75</v>
      </c>
      <c r="S333" s="47">
        <f t="shared" si="69"/>
        <v>349161.99</v>
      </c>
      <c r="T333" s="47">
        <f t="shared" si="70"/>
        <v>62821.979432116161</v>
      </c>
      <c r="U333" s="12">
        <f t="shared" si="64"/>
        <v>0.17992216000406047</v>
      </c>
      <c r="V333" s="30">
        <f t="shared" si="61"/>
        <v>295625.21008403361</v>
      </c>
      <c r="W333" s="30">
        <f t="shared" si="62"/>
        <v>56168.789915966387</v>
      </c>
      <c r="X333" s="13">
        <f t="shared" si="63"/>
        <v>351794</v>
      </c>
      <c r="Y333" s="14" t="s">
        <v>302</v>
      </c>
    </row>
    <row r="334" spans="3:25" ht="49.5" customHeight="1">
      <c r="C334" s="66">
        <f t="shared" si="65"/>
        <v>322</v>
      </c>
      <c r="D334" s="67" t="s">
        <v>222</v>
      </c>
      <c r="E334" s="39" t="s">
        <v>276</v>
      </c>
      <c r="F334" s="68">
        <v>1</v>
      </c>
      <c r="G334" s="7"/>
      <c r="H334" s="7"/>
      <c r="I334" s="7"/>
      <c r="J334" s="7"/>
      <c r="K334" s="8">
        <v>273700</v>
      </c>
      <c r="L334" s="8">
        <f t="shared" si="66"/>
        <v>287658.7</v>
      </c>
      <c r="M334" s="9">
        <v>270000</v>
      </c>
      <c r="N334" s="9">
        <f t="shared" si="67"/>
        <v>283770</v>
      </c>
      <c r="O334" s="10">
        <v>351793.75</v>
      </c>
      <c r="P334" s="10">
        <v>411293.75</v>
      </c>
      <c r="Q334" s="55">
        <v>411293.75</v>
      </c>
      <c r="R334" s="47">
        <f t="shared" si="68"/>
        <v>351793.75</v>
      </c>
      <c r="S334" s="47">
        <f t="shared" si="69"/>
        <v>349161.99</v>
      </c>
      <c r="T334" s="47">
        <f t="shared" si="70"/>
        <v>62821.979432116161</v>
      </c>
      <c r="U334" s="12">
        <f t="shared" si="64"/>
        <v>0.17992216000406047</v>
      </c>
      <c r="V334" s="30">
        <f t="shared" si="61"/>
        <v>295625.21008403361</v>
      </c>
      <c r="W334" s="30">
        <f t="shared" si="62"/>
        <v>56168.789915966387</v>
      </c>
      <c r="X334" s="13">
        <f t="shared" si="63"/>
        <v>351794</v>
      </c>
      <c r="Y334" s="14" t="s">
        <v>302</v>
      </c>
    </row>
    <row r="335" spans="3:25" ht="49.5" customHeight="1">
      <c r="C335" s="66">
        <f t="shared" si="65"/>
        <v>323</v>
      </c>
      <c r="D335" s="67" t="s">
        <v>223</v>
      </c>
      <c r="E335" s="39" t="s">
        <v>276</v>
      </c>
      <c r="F335" s="68">
        <v>1</v>
      </c>
      <c r="G335" s="7"/>
      <c r="H335" s="7"/>
      <c r="I335" s="7"/>
      <c r="J335" s="7"/>
      <c r="K335" s="8">
        <v>130900</v>
      </c>
      <c r="L335" s="8">
        <f t="shared" si="66"/>
        <v>137575.9</v>
      </c>
      <c r="M335" s="9">
        <v>126000</v>
      </c>
      <c r="N335" s="9">
        <f t="shared" si="67"/>
        <v>132426</v>
      </c>
      <c r="O335" s="10">
        <v>166302.5</v>
      </c>
      <c r="P335" s="10">
        <v>202002.5</v>
      </c>
      <c r="Q335" s="55">
        <v>202002.5</v>
      </c>
      <c r="R335" s="47">
        <f t="shared" si="68"/>
        <v>166302.5</v>
      </c>
      <c r="S335" s="47">
        <f t="shared" si="69"/>
        <v>168061.88</v>
      </c>
      <c r="T335" s="47">
        <f t="shared" si="70"/>
        <v>33564.630602346871</v>
      </c>
      <c r="U335" s="12">
        <f t="shared" si="64"/>
        <v>0.19971590584579246</v>
      </c>
      <c r="V335" s="30">
        <f t="shared" si="61"/>
        <v>139750.42016806724</v>
      </c>
      <c r="W335" s="30">
        <f t="shared" si="62"/>
        <v>26552.579831932777</v>
      </c>
      <c r="X335" s="13">
        <f t="shared" si="63"/>
        <v>166303</v>
      </c>
      <c r="Y335" s="14" t="s">
        <v>302</v>
      </c>
    </row>
    <row r="336" spans="3:25" ht="49.5" customHeight="1">
      <c r="C336" s="66">
        <f t="shared" si="65"/>
        <v>324</v>
      </c>
      <c r="D336" s="67" t="s">
        <v>224</v>
      </c>
      <c r="E336" s="39" t="s">
        <v>276</v>
      </c>
      <c r="F336" s="68">
        <v>1</v>
      </c>
      <c r="G336" s="7"/>
      <c r="H336" s="7"/>
      <c r="I336" s="7"/>
      <c r="J336" s="7"/>
      <c r="K336" s="8">
        <v>464100</v>
      </c>
      <c r="L336" s="8">
        <f t="shared" si="66"/>
        <v>487769.1</v>
      </c>
      <c r="M336" s="9">
        <v>459000</v>
      </c>
      <c r="N336" s="9">
        <f t="shared" si="67"/>
        <v>482409</v>
      </c>
      <c r="O336" s="10">
        <v>597231.25</v>
      </c>
      <c r="P336" s="10">
        <v>656731.25</v>
      </c>
      <c r="Q336" s="55">
        <v>656731.25</v>
      </c>
      <c r="R336" s="47">
        <f t="shared" si="68"/>
        <v>597231.25</v>
      </c>
      <c r="S336" s="47">
        <f t="shared" si="69"/>
        <v>576174.37</v>
      </c>
      <c r="T336" s="47">
        <f t="shared" si="70"/>
        <v>86645.326476695991</v>
      </c>
      <c r="U336" s="12">
        <f t="shared" si="64"/>
        <v>0.15038039001404382</v>
      </c>
      <c r="V336" s="30">
        <f t="shared" si="61"/>
        <v>501875.63025210088</v>
      </c>
      <c r="W336" s="30">
        <f t="shared" si="62"/>
        <v>95356.369747899167</v>
      </c>
      <c r="X336" s="13">
        <f t="shared" si="63"/>
        <v>597232</v>
      </c>
      <c r="Y336" s="14" t="s">
        <v>297</v>
      </c>
    </row>
    <row r="337" spans="3:25" ht="49.5" customHeight="1">
      <c r="C337" s="66">
        <f t="shared" si="65"/>
        <v>325</v>
      </c>
      <c r="D337" s="67" t="s">
        <v>225</v>
      </c>
      <c r="E337" s="39" t="s">
        <v>276</v>
      </c>
      <c r="F337" s="68">
        <v>1</v>
      </c>
      <c r="G337" s="7"/>
      <c r="H337" s="7"/>
      <c r="I337" s="7"/>
      <c r="J337" s="7"/>
      <c r="K337" s="8">
        <v>511700</v>
      </c>
      <c r="L337" s="8">
        <f t="shared" si="66"/>
        <v>537796.69999999995</v>
      </c>
      <c r="M337" s="9">
        <v>506000</v>
      </c>
      <c r="N337" s="9">
        <f t="shared" si="67"/>
        <v>531806</v>
      </c>
      <c r="O337" s="10">
        <v>658516.25</v>
      </c>
      <c r="P337" s="10">
        <v>718016.25</v>
      </c>
      <c r="Q337" s="55">
        <v>718016.25</v>
      </c>
      <c r="R337" s="47">
        <f t="shared" si="68"/>
        <v>658516.25</v>
      </c>
      <c r="S337" s="47">
        <f t="shared" si="69"/>
        <v>632830.29</v>
      </c>
      <c r="T337" s="47">
        <f t="shared" si="70"/>
        <v>92750.140837705389</v>
      </c>
      <c r="U337" s="12">
        <f t="shared" si="64"/>
        <v>0.14656400349879806</v>
      </c>
      <c r="V337" s="30">
        <f t="shared" si="61"/>
        <v>531790.75630252098</v>
      </c>
      <c r="W337" s="30">
        <f t="shared" si="62"/>
        <v>101040.24369747899</v>
      </c>
      <c r="X337" s="13">
        <f t="shared" si="63"/>
        <v>632831</v>
      </c>
      <c r="Y337" s="14" t="s">
        <v>297</v>
      </c>
    </row>
    <row r="338" spans="3:25" ht="49.5" customHeight="1">
      <c r="C338" s="66">
        <f t="shared" si="65"/>
        <v>326</v>
      </c>
      <c r="D338" s="67" t="s">
        <v>226</v>
      </c>
      <c r="E338" s="39" t="s">
        <v>276</v>
      </c>
      <c r="F338" s="68">
        <v>1</v>
      </c>
      <c r="G338" s="7"/>
      <c r="H338" s="7"/>
      <c r="I338" s="7"/>
      <c r="J338" s="7"/>
      <c r="K338" s="8">
        <v>856800</v>
      </c>
      <c r="L338" s="8">
        <f t="shared" si="66"/>
        <v>900496.8</v>
      </c>
      <c r="M338" s="9">
        <v>852000</v>
      </c>
      <c r="N338" s="9">
        <f t="shared" si="67"/>
        <v>895452</v>
      </c>
      <c r="O338" s="10">
        <v>1105658.75</v>
      </c>
      <c r="P338" s="10">
        <v>1153258.75</v>
      </c>
      <c r="Q338" s="55">
        <v>1153258.75</v>
      </c>
      <c r="R338" s="47">
        <f t="shared" si="68"/>
        <v>1105658.75</v>
      </c>
      <c r="S338" s="47">
        <f t="shared" si="69"/>
        <v>1041625.01</v>
      </c>
      <c r="T338" s="47">
        <f t="shared" si="70"/>
        <v>132578.49013077852</v>
      </c>
      <c r="U338" s="12">
        <f t="shared" si="64"/>
        <v>0.12728044052127599</v>
      </c>
      <c r="V338" s="30">
        <f t="shared" si="61"/>
        <v>875315.96638655465</v>
      </c>
      <c r="W338" s="30">
        <f t="shared" si="62"/>
        <v>166310.03361344538</v>
      </c>
      <c r="X338" s="13">
        <f t="shared" si="63"/>
        <v>1041626</v>
      </c>
      <c r="Y338" s="14" t="s">
        <v>297</v>
      </c>
    </row>
    <row r="339" spans="3:25" ht="49.5" customHeight="1">
      <c r="C339" s="66">
        <f t="shared" si="65"/>
        <v>327</v>
      </c>
      <c r="D339" s="81" t="s">
        <v>227</v>
      </c>
      <c r="E339" s="39" t="s">
        <v>276</v>
      </c>
      <c r="F339" s="60">
        <v>1</v>
      </c>
      <c r="G339" s="7"/>
      <c r="H339" s="7"/>
      <c r="I339" s="7"/>
      <c r="J339" s="7"/>
      <c r="K339" s="8">
        <v>5176500</v>
      </c>
      <c r="L339" s="8">
        <f t="shared" si="66"/>
        <v>5440501.5</v>
      </c>
      <c r="M339" s="9">
        <v>5171000</v>
      </c>
      <c r="N339" s="9">
        <f t="shared" si="67"/>
        <v>5434721</v>
      </c>
      <c r="O339" s="10">
        <v>6695535</v>
      </c>
      <c r="P339" s="10">
        <v>6743135</v>
      </c>
      <c r="Q339" s="55">
        <v>6743135</v>
      </c>
      <c r="R339" s="47">
        <f t="shared" si="68"/>
        <v>6695535</v>
      </c>
      <c r="S339" s="47">
        <f t="shared" si="69"/>
        <v>6211405.5</v>
      </c>
      <c r="T339" s="47">
        <f t="shared" si="70"/>
        <v>706644.48007236992</v>
      </c>
      <c r="U339" s="12">
        <f t="shared" si="64"/>
        <v>0.1137656332487663</v>
      </c>
      <c r="V339" s="30">
        <f t="shared" si="61"/>
        <v>5219668.9075630251</v>
      </c>
      <c r="W339" s="30">
        <f t="shared" si="62"/>
        <v>991737.09243697475</v>
      </c>
      <c r="X339" s="13">
        <f t="shared" si="63"/>
        <v>6211406</v>
      </c>
      <c r="Y339" s="14" t="s">
        <v>297</v>
      </c>
    </row>
    <row r="340" spans="3:25" ht="49.5" customHeight="1">
      <c r="C340" s="66">
        <f t="shared" si="65"/>
        <v>328</v>
      </c>
      <c r="D340" s="81" t="s">
        <v>228</v>
      </c>
      <c r="E340" s="39" t="s">
        <v>276</v>
      </c>
      <c r="F340" s="60">
        <v>1</v>
      </c>
      <c r="G340" s="7"/>
      <c r="H340" s="7"/>
      <c r="I340" s="7"/>
      <c r="J340" s="7"/>
      <c r="K340" s="8">
        <v>5771500</v>
      </c>
      <c r="L340" s="8">
        <f t="shared" si="66"/>
        <v>6065846.5</v>
      </c>
      <c r="M340" s="9">
        <v>5768800</v>
      </c>
      <c r="N340" s="9">
        <f t="shared" si="67"/>
        <v>6063008.7999999998</v>
      </c>
      <c r="O340" s="10">
        <v>7467250</v>
      </c>
      <c r="P340" s="10">
        <v>7514850</v>
      </c>
      <c r="Q340" s="55">
        <v>7514850</v>
      </c>
      <c r="R340" s="47">
        <f t="shared" si="68"/>
        <v>7467250</v>
      </c>
      <c r="S340" s="47">
        <f t="shared" si="69"/>
        <v>6925161.0599999996</v>
      </c>
      <c r="T340" s="47">
        <f t="shared" si="70"/>
        <v>785979.41182293277</v>
      </c>
      <c r="U340" s="12">
        <f t="shared" si="64"/>
        <v>0.11349619236479286</v>
      </c>
      <c r="V340" s="30">
        <f t="shared" si="61"/>
        <v>5819463.8655462191</v>
      </c>
      <c r="W340" s="30">
        <f t="shared" si="62"/>
        <v>1105698.1344537816</v>
      </c>
      <c r="X340" s="13">
        <f t="shared" si="63"/>
        <v>6925162</v>
      </c>
      <c r="Y340" s="14" t="s">
        <v>297</v>
      </c>
    </row>
    <row r="341" spans="3:25" ht="49.5" customHeight="1">
      <c r="C341" s="66">
        <f t="shared" si="65"/>
        <v>329</v>
      </c>
      <c r="D341" s="37" t="s">
        <v>229</v>
      </c>
      <c r="E341" s="39" t="s">
        <v>276</v>
      </c>
      <c r="F341" s="60">
        <v>1</v>
      </c>
      <c r="G341" s="7"/>
      <c r="H341" s="7"/>
      <c r="I341" s="7"/>
      <c r="J341" s="7"/>
      <c r="K341" s="8">
        <v>5997600</v>
      </c>
      <c r="L341" s="8">
        <f t="shared" si="66"/>
        <v>6303477.5999999996</v>
      </c>
      <c r="M341" s="9">
        <v>5992700</v>
      </c>
      <c r="N341" s="9">
        <f t="shared" si="67"/>
        <v>6298327.7000000002</v>
      </c>
      <c r="O341" s="10">
        <v>7758502.5</v>
      </c>
      <c r="P341" s="10">
        <v>7806102.5</v>
      </c>
      <c r="Q341" s="55">
        <v>7806102.5</v>
      </c>
      <c r="R341" s="47">
        <f t="shared" si="68"/>
        <v>7758502.5</v>
      </c>
      <c r="S341" s="47">
        <f t="shared" si="69"/>
        <v>7194502.5599999996</v>
      </c>
      <c r="T341" s="47">
        <f t="shared" si="70"/>
        <v>815974.8409992588</v>
      </c>
      <c r="U341" s="12">
        <f t="shared" si="64"/>
        <v>0.11341643625730517</v>
      </c>
      <c r="V341" s="30">
        <f t="shared" si="61"/>
        <v>6045800.8403361347</v>
      </c>
      <c r="W341" s="30">
        <f t="shared" si="62"/>
        <v>1148702.1596638656</v>
      </c>
      <c r="X341" s="13">
        <f t="shared" si="63"/>
        <v>7194503</v>
      </c>
      <c r="Y341" s="14" t="s">
        <v>297</v>
      </c>
    </row>
    <row r="342" spans="3:25" ht="49.5" customHeight="1">
      <c r="C342" s="66">
        <f t="shared" si="65"/>
        <v>330</v>
      </c>
      <c r="D342" s="37" t="s">
        <v>230</v>
      </c>
      <c r="E342" s="39" t="s">
        <v>276</v>
      </c>
      <c r="F342" s="68">
        <v>1</v>
      </c>
      <c r="G342" s="7"/>
      <c r="H342" s="7"/>
      <c r="I342" s="7"/>
      <c r="J342" s="7"/>
      <c r="K342" s="8">
        <v>5997600</v>
      </c>
      <c r="L342" s="8">
        <f t="shared" si="66"/>
        <v>6303477.5999999996</v>
      </c>
      <c r="M342" s="9">
        <v>5992700</v>
      </c>
      <c r="N342" s="9">
        <f t="shared" si="67"/>
        <v>6298327.7000000002</v>
      </c>
      <c r="O342" s="10">
        <v>7758502.5</v>
      </c>
      <c r="P342" s="10">
        <v>7794202.5</v>
      </c>
      <c r="Q342" s="55">
        <v>7794202.5</v>
      </c>
      <c r="R342" s="47">
        <f t="shared" si="68"/>
        <v>7758502.5</v>
      </c>
      <c r="S342" s="47">
        <f t="shared" si="69"/>
        <v>7189742.5599999996</v>
      </c>
      <c r="T342" s="47">
        <f t="shared" si="70"/>
        <v>811529.0412904307</v>
      </c>
      <c r="U342" s="12">
        <f t="shared" si="64"/>
        <v>0.1128731709818593</v>
      </c>
      <c r="V342" s="30">
        <f t="shared" si="61"/>
        <v>6041800.8403361347</v>
      </c>
      <c r="W342" s="30">
        <f t="shared" si="62"/>
        <v>1147942.1596638656</v>
      </c>
      <c r="X342" s="13">
        <f t="shared" si="63"/>
        <v>7189743</v>
      </c>
      <c r="Y342" s="14" t="s">
        <v>297</v>
      </c>
    </row>
    <row r="343" spans="3:25" ht="49.5" customHeight="1">
      <c r="C343" s="66">
        <v>331</v>
      </c>
      <c r="D343" s="37" t="s">
        <v>231</v>
      </c>
      <c r="E343" s="39" t="s">
        <v>276</v>
      </c>
      <c r="F343" s="60">
        <v>1</v>
      </c>
      <c r="G343" s="7"/>
      <c r="H343" s="7"/>
      <c r="I343" s="7"/>
      <c r="J343" s="7"/>
      <c r="K343" s="8">
        <v>5997600</v>
      </c>
      <c r="L343" s="8">
        <f t="shared" si="66"/>
        <v>6303477.5999999996</v>
      </c>
      <c r="M343" s="9">
        <v>5992700</v>
      </c>
      <c r="N343" s="9">
        <f t="shared" si="67"/>
        <v>6298327.7000000002</v>
      </c>
      <c r="O343" s="10">
        <v>7758502.5</v>
      </c>
      <c r="P343" s="10">
        <v>7806102.5</v>
      </c>
      <c r="Q343" s="55">
        <v>7806102.5</v>
      </c>
      <c r="R343" s="47">
        <f t="shared" si="68"/>
        <v>7758502.5</v>
      </c>
      <c r="S343" s="47">
        <f t="shared" si="69"/>
        <v>7194502.5599999996</v>
      </c>
      <c r="T343" s="47">
        <f t="shared" si="70"/>
        <v>815974.8409992588</v>
      </c>
      <c r="U343" s="12">
        <f t="shared" si="64"/>
        <v>0.11341643625730517</v>
      </c>
      <c r="V343" s="30">
        <f t="shared" si="61"/>
        <v>6045800.8403361347</v>
      </c>
      <c r="W343" s="30">
        <f t="shared" si="62"/>
        <v>1148702.1596638656</v>
      </c>
      <c r="X343" s="13">
        <f t="shared" si="63"/>
        <v>7194503</v>
      </c>
      <c r="Y343" s="14" t="s">
        <v>297</v>
      </c>
    </row>
    <row r="344" spans="3:25" ht="49.5" customHeight="1">
      <c r="C344" s="66">
        <f t="shared" ref="C344:C354" si="71">+C343+1</f>
        <v>332</v>
      </c>
      <c r="D344" s="37" t="s">
        <v>321</v>
      </c>
      <c r="E344" s="39" t="s">
        <v>276</v>
      </c>
      <c r="F344" s="60">
        <v>1</v>
      </c>
      <c r="G344" s="7"/>
      <c r="H344" s="7"/>
      <c r="I344" s="7"/>
      <c r="J344" s="7"/>
      <c r="K344" s="8"/>
      <c r="L344" s="8"/>
      <c r="M344" s="9"/>
      <c r="N344" s="9"/>
      <c r="O344" s="10">
        <v>1222130</v>
      </c>
      <c r="P344" s="10">
        <v>1281630</v>
      </c>
      <c r="Q344" s="55">
        <v>1281630</v>
      </c>
      <c r="R344" s="47">
        <f t="shared" si="68"/>
        <v>1281630</v>
      </c>
      <c r="S344" s="47">
        <f t="shared" si="69"/>
        <v>1261796.6666666667</v>
      </c>
      <c r="T344" s="47">
        <f t="shared" si="70"/>
        <v>34352.341016782731</v>
      </c>
      <c r="U344" s="12">
        <f t="shared" si="64"/>
        <v>2.7224941961158079E-2</v>
      </c>
      <c r="V344" s="30">
        <f t="shared" si="61"/>
        <v>1060333.6134453781</v>
      </c>
      <c r="W344" s="30">
        <f t="shared" si="62"/>
        <v>201463.38655462186</v>
      </c>
      <c r="X344" s="13">
        <f t="shared" si="63"/>
        <v>1261797</v>
      </c>
      <c r="Y344" s="14" t="s">
        <v>297</v>
      </c>
    </row>
    <row r="345" spans="3:25" ht="49.5" customHeight="1">
      <c r="C345" s="66">
        <f t="shared" si="71"/>
        <v>333</v>
      </c>
      <c r="D345" s="37" t="s">
        <v>471</v>
      </c>
      <c r="E345" s="39" t="s">
        <v>276</v>
      </c>
      <c r="F345" s="60">
        <v>1</v>
      </c>
      <c r="G345" s="7"/>
      <c r="H345" s="7"/>
      <c r="I345" s="7"/>
      <c r="J345" s="7"/>
      <c r="K345" s="8"/>
      <c r="L345" s="8"/>
      <c r="M345" s="9"/>
      <c r="N345" s="9"/>
      <c r="O345" s="10">
        <v>1492260</v>
      </c>
      <c r="P345" s="10">
        <v>1551760</v>
      </c>
      <c r="Q345" s="55">
        <v>1551760</v>
      </c>
      <c r="R345" s="47">
        <f t="shared" si="68"/>
        <v>1551760</v>
      </c>
      <c r="S345" s="47">
        <f t="shared" si="69"/>
        <v>1531926.6666666667</v>
      </c>
      <c r="T345" s="47">
        <f t="shared" si="70"/>
        <v>34352.341016782731</v>
      </c>
      <c r="U345" s="12">
        <f t="shared" si="64"/>
        <v>2.2424272495713066E-2</v>
      </c>
      <c r="V345" s="30">
        <f t="shared" si="61"/>
        <v>1287333.6134453781</v>
      </c>
      <c r="W345" s="30">
        <f t="shared" si="62"/>
        <v>244593.38655462186</v>
      </c>
      <c r="X345" s="13">
        <f t="shared" si="63"/>
        <v>1531927</v>
      </c>
      <c r="Y345" s="14" t="s">
        <v>297</v>
      </c>
    </row>
    <row r="346" spans="3:25" ht="49.5" customHeight="1">
      <c r="C346" s="66">
        <f t="shared" si="71"/>
        <v>334</v>
      </c>
      <c r="D346" s="37" t="s">
        <v>472</v>
      </c>
      <c r="E346" s="39" t="s">
        <v>276</v>
      </c>
      <c r="F346" s="60">
        <v>1</v>
      </c>
      <c r="G346" s="7"/>
      <c r="H346" s="7"/>
      <c r="I346" s="7"/>
      <c r="J346" s="7"/>
      <c r="K346" s="8"/>
      <c r="L346" s="8"/>
      <c r="M346" s="9"/>
      <c r="N346" s="9"/>
      <c r="O346" s="10">
        <v>975800</v>
      </c>
      <c r="P346" s="10">
        <v>999600</v>
      </c>
      <c r="Q346" s="55">
        <v>999600</v>
      </c>
      <c r="R346" s="47">
        <f t="shared" si="68"/>
        <v>999600</v>
      </c>
      <c r="S346" s="47">
        <f t="shared" si="69"/>
        <v>991666.66666666663</v>
      </c>
      <c r="T346" s="47">
        <f t="shared" si="70"/>
        <v>13740.936406713094</v>
      </c>
      <c r="U346" s="12">
        <f t="shared" si="64"/>
        <v>1.3856406460551019E-2</v>
      </c>
      <c r="V346" s="30">
        <f t="shared" si="61"/>
        <v>833333.61344537814</v>
      </c>
      <c r="W346" s="30">
        <f t="shared" si="62"/>
        <v>158333.38655462186</v>
      </c>
      <c r="X346" s="13">
        <f t="shared" si="63"/>
        <v>991667</v>
      </c>
      <c r="Y346" s="14" t="s">
        <v>297</v>
      </c>
    </row>
    <row r="347" spans="3:25" ht="49.5" customHeight="1">
      <c r="C347" s="66">
        <f t="shared" si="71"/>
        <v>335</v>
      </c>
      <c r="D347" s="37" t="s">
        <v>473</v>
      </c>
      <c r="E347" s="39" t="s">
        <v>276</v>
      </c>
      <c r="F347" s="60">
        <v>1</v>
      </c>
      <c r="G347" s="7"/>
      <c r="H347" s="7"/>
      <c r="I347" s="7"/>
      <c r="J347" s="7"/>
      <c r="K347" s="8"/>
      <c r="L347" s="8"/>
      <c r="M347" s="9"/>
      <c r="N347" s="9"/>
      <c r="O347" s="10">
        <v>7037660</v>
      </c>
      <c r="P347" s="10">
        <v>7085260</v>
      </c>
      <c r="Q347" s="55">
        <v>7085260</v>
      </c>
      <c r="R347" s="47">
        <f t="shared" si="68"/>
        <v>7085260</v>
      </c>
      <c r="S347" s="47">
        <f t="shared" si="69"/>
        <v>7069393.333333333</v>
      </c>
      <c r="T347" s="47">
        <f t="shared" si="70"/>
        <v>27481.872813426187</v>
      </c>
      <c r="U347" s="12">
        <f t="shared" si="64"/>
        <v>3.8874442993353775E-3</v>
      </c>
      <c r="V347" s="30">
        <f t="shared" si="61"/>
        <v>5940667.2268907567</v>
      </c>
      <c r="W347" s="30">
        <f t="shared" si="62"/>
        <v>1128726.7731092437</v>
      </c>
      <c r="X347" s="13">
        <f t="shared" si="63"/>
        <v>7069394</v>
      </c>
      <c r="Y347" s="14" t="s">
        <v>297</v>
      </c>
    </row>
    <row r="348" spans="3:25" ht="49.5" customHeight="1">
      <c r="C348" s="66">
        <f t="shared" si="71"/>
        <v>336</v>
      </c>
      <c r="D348" s="37" t="s">
        <v>474</v>
      </c>
      <c r="E348" s="39" t="s">
        <v>276</v>
      </c>
      <c r="F348" s="60">
        <v>1</v>
      </c>
      <c r="G348" s="7"/>
      <c r="H348" s="7"/>
      <c r="I348" s="7"/>
      <c r="J348" s="7"/>
      <c r="K348" s="8"/>
      <c r="L348" s="8"/>
      <c r="M348" s="9"/>
      <c r="N348" s="9"/>
      <c r="O348" s="10">
        <v>1492260</v>
      </c>
      <c r="P348" s="10">
        <v>1516060</v>
      </c>
      <c r="Q348" s="55">
        <v>1516060</v>
      </c>
      <c r="R348" s="47">
        <f t="shared" si="68"/>
        <v>1516060</v>
      </c>
      <c r="S348" s="47">
        <f t="shared" si="69"/>
        <v>1508126.6666666667</v>
      </c>
      <c r="T348" s="47">
        <f t="shared" si="70"/>
        <v>13740.936406713094</v>
      </c>
      <c r="U348" s="12">
        <f t="shared" si="64"/>
        <v>9.111261481161901E-3</v>
      </c>
      <c r="V348" s="30">
        <f t="shared" si="61"/>
        <v>1267333.6134453781</v>
      </c>
      <c r="W348" s="30">
        <f t="shared" si="62"/>
        <v>240793.38655462186</v>
      </c>
      <c r="X348" s="13">
        <f t="shared" si="63"/>
        <v>1508127</v>
      </c>
      <c r="Y348" s="14" t="s">
        <v>297</v>
      </c>
    </row>
    <row r="349" spans="3:25" ht="49.5" customHeight="1">
      <c r="C349" s="66">
        <f t="shared" si="71"/>
        <v>337</v>
      </c>
      <c r="D349" s="37" t="s">
        <v>475</v>
      </c>
      <c r="E349" s="39" t="s">
        <v>276</v>
      </c>
      <c r="F349" s="60">
        <v>1</v>
      </c>
      <c r="G349" s="7"/>
      <c r="H349" s="7"/>
      <c r="I349" s="7"/>
      <c r="J349" s="7"/>
      <c r="K349" s="8"/>
      <c r="L349" s="8"/>
      <c r="M349" s="9"/>
      <c r="N349" s="9"/>
      <c r="O349" s="10">
        <v>1492260</v>
      </c>
      <c r="P349" s="10">
        <v>1516060</v>
      </c>
      <c r="Q349" s="55">
        <v>1516060</v>
      </c>
      <c r="R349" s="47">
        <f t="shared" si="68"/>
        <v>1516060</v>
      </c>
      <c r="S349" s="47">
        <f t="shared" si="69"/>
        <v>1508126.6666666667</v>
      </c>
      <c r="T349" s="47">
        <f t="shared" si="70"/>
        <v>13740.936406713094</v>
      </c>
      <c r="U349" s="12">
        <f t="shared" si="64"/>
        <v>9.111261481161901E-3</v>
      </c>
      <c r="V349" s="30">
        <f t="shared" ref="V349:V412" si="72">X349/1.19</f>
        <v>1267333.6134453781</v>
      </c>
      <c r="W349" s="30">
        <f t="shared" ref="W349:W412" si="73">+V349*19%</f>
        <v>240793.38655462186</v>
      </c>
      <c r="X349" s="13">
        <f t="shared" si="63"/>
        <v>1508127</v>
      </c>
      <c r="Y349" s="14" t="s">
        <v>297</v>
      </c>
    </row>
    <row r="350" spans="3:25" ht="49.5" customHeight="1">
      <c r="C350" s="66">
        <f t="shared" si="71"/>
        <v>338</v>
      </c>
      <c r="D350" s="69" t="s">
        <v>476</v>
      </c>
      <c r="E350" s="39" t="s">
        <v>276</v>
      </c>
      <c r="F350" s="60">
        <v>1</v>
      </c>
      <c r="G350" s="7"/>
      <c r="H350" s="7"/>
      <c r="I350" s="7"/>
      <c r="J350" s="7"/>
      <c r="K350" s="8"/>
      <c r="L350" s="8"/>
      <c r="M350" s="9"/>
      <c r="N350" s="9"/>
      <c r="O350" s="10">
        <v>7037660</v>
      </c>
      <c r="P350" s="10">
        <v>7061460</v>
      </c>
      <c r="Q350" s="55">
        <v>7061460</v>
      </c>
      <c r="R350" s="47">
        <f t="shared" si="68"/>
        <v>7061460</v>
      </c>
      <c r="S350" s="47">
        <f t="shared" si="69"/>
        <v>7053526.666666667</v>
      </c>
      <c r="T350" s="47">
        <f t="shared" si="70"/>
        <v>13740.936406713094</v>
      </c>
      <c r="U350" s="12">
        <f t="shared" si="64"/>
        <v>1.9480944860745442E-3</v>
      </c>
      <c r="V350" s="30">
        <f t="shared" si="72"/>
        <v>5927333.6134453788</v>
      </c>
      <c r="W350" s="30">
        <f t="shared" si="73"/>
        <v>1126193.3865546221</v>
      </c>
      <c r="X350" s="13">
        <f t="shared" si="63"/>
        <v>7053527</v>
      </c>
      <c r="Y350" s="14" t="s">
        <v>297</v>
      </c>
    </row>
    <row r="351" spans="3:25" ht="49.5" customHeight="1">
      <c r="C351" s="66">
        <f t="shared" si="71"/>
        <v>339</v>
      </c>
      <c r="D351" s="69" t="s">
        <v>477</v>
      </c>
      <c r="E351" s="39" t="s">
        <v>276</v>
      </c>
      <c r="F351" s="60">
        <v>1</v>
      </c>
      <c r="G351" s="7"/>
      <c r="H351" s="7"/>
      <c r="I351" s="7"/>
      <c r="J351" s="7"/>
      <c r="K351" s="8"/>
      <c r="L351" s="8"/>
      <c r="M351" s="9"/>
      <c r="N351" s="9"/>
      <c r="O351" s="10">
        <v>1492260</v>
      </c>
      <c r="P351" s="10">
        <v>1551760</v>
      </c>
      <c r="Q351" s="55">
        <v>1551760</v>
      </c>
      <c r="R351" s="47">
        <f t="shared" si="68"/>
        <v>1551760</v>
      </c>
      <c r="S351" s="47">
        <f t="shared" si="69"/>
        <v>1531926.6666666667</v>
      </c>
      <c r="T351" s="47">
        <f t="shared" si="70"/>
        <v>34352.341016782731</v>
      </c>
      <c r="U351" s="12">
        <f t="shared" si="64"/>
        <v>2.2424272495713066E-2</v>
      </c>
      <c r="V351" s="30">
        <f t="shared" si="72"/>
        <v>1287333.6134453781</v>
      </c>
      <c r="W351" s="30">
        <f t="shared" si="73"/>
        <v>244593.38655462186</v>
      </c>
      <c r="X351" s="13">
        <f t="shared" si="63"/>
        <v>1531927</v>
      </c>
      <c r="Y351" s="14" t="s">
        <v>297</v>
      </c>
    </row>
    <row r="352" spans="3:25" ht="49.5" customHeight="1">
      <c r="C352" s="66">
        <f t="shared" si="71"/>
        <v>340</v>
      </c>
      <c r="D352" s="37" t="s">
        <v>478</v>
      </c>
      <c r="E352" s="39" t="s">
        <v>276</v>
      </c>
      <c r="F352" s="60">
        <v>1</v>
      </c>
      <c r="G352" s="7"/>
      <c r="H352" s="7"/>
      <c r="I352" s="7"/>
      <c r="J352" s="7"/>
      <c r="K352" s="8"/>
      <c r="L352" s="8"/>
      <c r="M352" s="9"/>
      <c r="N352" s="9"/>
      <c r="O352" s="10">
        <v>773500</v>
      </c>
      <c r="P352" s="10">
        <v>821100</v>
      </c>
      <c r="Q352" s="55">
        <v>821100</v>
      </c>
      <c r="R352" s="47">
        <f t="shared" si="68"/>
        <v>821100</v>
      </c>
      <c r="S352" s="47">
        <f t="shared" si="69"/>
        <v>805233.33333333337</v>
      </c>
      <c r="T352" s="47">
        <f t="shared" si="70"/>
        <v>27481.872813426187</v>
      </c>
      <c r="U352" s="12">
        <f t="shared" si="64"/>
        <v>3.4129079952096103E-2</v>
      </c>
      <c r="V352" s="30">
        <f t="shared" si="72"/>
        <v>676667.22689075628</v>
      </c>
      <c r="W352" s="30">
        <f t="shared" si="73"/>
        <v>128566.7731092437</v>
      </c>
      <c r="X352" s="13">
        <f t="shared" si="63"/>
        <v>805234</v>
      </c>
      <c r="Y352" s="14" t="s">
        <v>297</v>
      </c>
    </row>
    <row r="353" spans="3:25" ht="49.5" customHeight="1">
      <c r="C353" s="66">
        <f t="shared" si="71"/>
        <v>341</v>
      </c>
      <c r="D353" s="37" t="s">
        <v>479</v>
      </c>
      <c r="E353" s="39" t="s">
        <v>276</v>
      </c>
      <c r="F353" s="60">
        <v>1</v>
      </c>
      <c r="G353" s="7"/>
      <c r="H353" s="7"/>
      <c r="I353" s="7"/>
      <c r="J353" s="7"/>
      <c r="K353" s="8"/>
      <c r="L353" s="8"/>
      <c r="M353" s="9"/>
      <c r="N353" s="9"/>
      <c r="O353" s="10">
        <v>1492260</v>
      </c>
      <c r="P353" s="10">
        <v>1539860</v>
      </c>
      <c r="Q353" s="55">
        <v>1539860</v>
      </c>
      <c r="R353" s="47">
        <f t="shared" si="68"/>
        <v>1539860</v>
      </c>
      <c r="S353" s="47">
        <f t="shared" si="69"/>
        <v>1523993.3333333333</v>
      </c>
      <c r="T353" s="47">
        <f t="shared" si="70"/>
        <v>27481.872813426187</v>
      </c>
      <c r="U353" s="12">
        <f t="shared" si="64"/>
        <v>1.8032803826849322E-2</v>
      </c>
      <c r="V353" s="30">
        <f t="shared" si="72"/>
        <v>1280667.2268907563</v>
      </c>
      <c r="W353" s="30">
        <f t="shared" si="73"/>
        <v>243326.77310924369</v>
      </c>
      <c r="X353" s="13">
        <f t="shared" ref="X353:X416" si="74">ROUNDUP(IF(U353&lt;15%,S353,R353),0)</f>
        <v>1523994</v>
      </c>
      <c r="Y353" s="14" t="s">
        <v>297</v>
      </c>
    </row>
    <row r="354" spans="3:25" ht="49.5" customHeight="1">
      <c r="C354" s="66">
        <f t="shared" si="71"/>
        <v>342</v>
      </c>
      <c r="D354" s="37" t="s">
        <v>480</v>
      </c>
      <c r="E354" s="39" t="s">
        <v>276</v>
      </c>
      <c r="F354" s="60">
        <v>1</v>
      </c>
      <c r="G354" s="15"/>
      <c r="H354" s="7"/>
      <c r="I354" s="7"/>
      <c r="J354" s="7"/>
      <c r="K354" s="16"/>
      <c r="L354" s="8"/>
      <c r="M354" s="9"/>
      <c r="N354" s="9"/>
      <c r="O354" s="10">
        <v>1492260</v>
      </c>
      <c r="P354" s="10">
        <v>1527960</v>
      </c>
      <c r="Q354" s="55">
        <v>1527960</v>
      </c>
      <c r="R354" s="47">
        <f t="shared" si="68"/>
        <v>1527960</v>
      </c>
      <c r="S354" s="47">
        <f t="shared" si="69"/>
        <v>1516060</v>
      </c>
      <c r="T354" s="47">
        <f t="shared" si="70"/>
        <v>20611.40461006964</v>
      </c>
      <c r="U354" s="12">
        <f t="shared" si="64"/>
        <v>1.3595375255642679E-2</v>
      </c>
      <c r="V354" s="30">
        <f t="shared" si="72"/>
        <v>1274000</v>
      </c>
      <c r="W354" s="30">
        <f t="shared" si="73"/>
        <v>242060</v>
      </c>
      <c r="X354" s="13">
        <f t="shared" si="74"/>
        <v>1516060</v>
      </c>
      <c r="Y354" s="14" t="s">
        <v>297</v>
      </c>
    </row>
    <row r="355" spans="3:25" ht="49.5" customHeight="1">
      <c r="C355" s="179" t="s">
        <v>232</v>
      </c>
      <c r="D355" s="179"/>
      <c r="E355" s="179"/>
      <c r="F355" s="179"/>
      <c r="G355" s="15"/>
      <c r="H355" s="7"/>
      <c r="I355" s="7"/>
      <c r="J355" s="7"/>
      <c r="K355" s="16"/>
      <c r="L355" s="8"/>
      <c r="M355" s="9"/>
      <c r="N355" s="9"/>
      <c r="O355" s="17"/>
      <c r="P355" s="17"/>
      <c r="Q355" s="50"/>
      <c r="R355" s="47"/>
      <c r="S355" s="47"/>
      <c r="T355" s="47"/>
      <c r="U355" s="12"/>
      <c r="V355" s="30"/>
      <c r="W355" s="30"/>
      <c r="X355" s="13"/>
      <c r="Y355" s="14"/>
    </row>
    <row r="356" spans="3:25" ht="49.5" customHeight="1">
      <c r="C356" s="66">
        <f>+C354+1</f>
        <v>343</v>
      </c>
      <c r="D356" s="67" t="s">
        <v>233</v>
      </c>
      <c r="E356" s="39" t="s">
        <v>276</v>
      </c>
      <c r="F356" s="68">
        <v>1</v>
      </c>
      <c r="G356" s="15"/>
      <c r="H356" s="7"/>
      <c r="I356" s="7"/>
      <c r="J356" s="7"/>
      <c r="K356" s="16"/>
      <c r="L356" s="8"/>
      <c r="M356" s="9"/>
      <c r="N356" s="9"/>
      <c r="O356" s="10">
        <v>2352481.25</v>
      </c>
      <c r="P356" s="10">
        <v>2376281.25</v>
      </c>
      <c r="Q356" s="55">
        <v>2376281.25</v>
      </c>
      <c r="R356" s="47">
        <f t="shared" si="68"/>
        <v>2376281.25</v>
      </c>
      <c r="S356" s="47">
        <f t="shared" si="69"/>
        <v>2368347.9166666665</v>
      </c>
      <c r="T356" s="47">
        <f t="shared" si="70"/>
        <v>13740.936406713094</v>
      </c>
      <c r="U356" s="12">
        <f t="shared" si="64"/>
        <v>5.801907865822682E-3</v>
      </c>
      <c r="V356" s="30">
        <f t="shared" si="72"/>
        <v>1990208.4033613447</v>
      </c>
      <c r="W356" s="30">
        <f t="shared" si="73"/>
        <v>378139.59663865552</v>
      </c>
      <c r="X356" s="13">
        <f t="shared" si="74"/>
        <v>2368348</v>
      </c>
      <c r="Y356" s="14" t="s">
        <v>297</v>
      </c>
    </row>
    <row r="357" spans="3:25" ht="49.5" customHeight="1">
      <c r="C357" s="66">
        <f>+C356+1</f>
        <v>344</v>
      </c>
      <c r="D357" s="67" t="s">
        <v>234</v>
      </c>
      <c r="E357" s="39" t="s">
        <v>276</v>
      </c>
      <c r="F357" s="68">
        <v>1</v>
      </c>
      <c r="G357" s="15"/>
      <c r="H357" s="7"/>
      <c r="I357" s="7"/>
      <c r="J357" s="7"/>
      <c r="K357" s="16"/>
      <c r="L357" s="8"/>
      <c r="M357" s="9"/>
      <c r="N357" s="9"/>
      <c r="O357" s="10">
        <v>166897.5</v>
      </c>
      <c r="P357" s="10">
        <v>202597.5</v>
      </c>
      <c r="Q357" s="55">
        <v>202597.5</v>
      </c>
      <c r="R357" s="47">
        <f t="shared" si="68"/>
        <v>202597.5</v>
      </c>
      <c r="S357" s="47">
        <f t="shared" si="69"/>
        <v>190697.5</v>
      </c>
      <c r="T357" s="47">
        <f t="shared" si="70"/>
        <v>20611.40461006964</v>
      </c>
      <c r="U357" s="12">
        <f t="shared" si="64"/>
        <v>0.1080842937640485</v>
      </c>
      <c r="V357" s="30">
        <f t="shared" si="72"/>
        <v>160250.42016806724</v>
      </c>
      <c r="W357" s="30">
        <f t="shared" si="73"/>
        <v>30447.579831932777</v>
      </c>
      <c r="X357" s="13">
        <f t="shared" si="74"/>
        <v>190698</v>
      </c>
      <c r="Y357" s="14" t="s">
        <v>297</v>
      </c>
    </row>
    <row r="358" spans="3:25" ht="49.5" customHeight="1">
      <c r="C358" s="66">
        <f t="shared" ref="C358:C421" si="75">+C357+1</f>
        <v>345</v>
      </c>
      <c r="D358" s="67" t="s">
        <v>235</v>
      </c>
      <c r="E358" s="39" t="s">
        <v>276</v>
      </c>
      <c r="F358" s="68">
        <v>1</v>
      </c>
      <c r="G358" s="15"/>
      <c r="H358" s="7"/>
      <c r="I358" s="7"/>
      <c r="J358" s="7"/>
      <c r="K358" s="16"/>
      <c r="L358" s="8"/>
      <c r="M358" s="9"/>
      <c r="N358" s="9"/>
      <c r="O358" s="10">
        <v>197688.75</v>
      </c>
      <c r="P358" s="10">
        <v>245288.75</v>
      </c>
      <c r="Q358" s="55">
        <v>245288.75</v>
      </c>
      <c r="R358" s="47">
        <f t="shared" si="68"/>
        <v>245288.75</v>
      </c>
      <c r="S358" s="47">
        <f t="shared" si="69"/>
        <v>229422.08333333334</v>
      </c>
      <c r="T358" s="47">
        <f t="shared" si="70"/>
        <v>27481.872813426184</v>
      </c>
      <c r="U358" s="12">
        <f t="shared" si="64"/>
        <v>0.11978739105728131</v>
      </c>
      <c r="V358" s="30">
        <f t="shared" si="72"/>
        <v>192792.43697478992</v>
      </c>
      <c r="W358" s="30">
        <f t="shared" si="73"/>
        <v>36630.563025210082</v>
      </c>
      <c r="X358" s="13">
        <f t="shared" si="74"/>
        <v>229423</v>
      </c>
      <c r="Y358" s="14" t="s">
        <v>297</v>
      </c>
    </row>
    <row r="359" spans="3:25" ht="49.5" customHeight="1">
      <c r="C359" s="66">
        <f t="shared" si="75"/>
        <v>346</v>
      </c>
      <c r="D359" s="67" t="s">
        <v>236</v>
      </c>
      <c r="E359" s="39" t="s">
        <v>276</v>
      </c>
      <c r="F359" s="68">
        <v>1</v>
      </c>
      <c r="G359" s="15"/>
      <c r="H359" s="7"/>
      <c r="I359" s="7"/>
      <c r="J359" s="7"/>
      <c r="K359" s="16"/>
      <c r="L359" s="8"/>
      <c r="M359" s="9"/>
      <c r="N359" s="9"/>
      <c r="O359" s="10">
        <v>182367.5</v>
      </c>
      <c r="P359" s="10">
        <v>241867.5</v>
      </c>
      <c r="Q359" s="55">
        <v>241867.5</v>
      </c>
      <c r="R359" s="47">
        <f t="shared" si="68"/>
        <v>241867.5</v>
      </c>
      <c r="S359" s="47">
        <f t="shared" si="69"/>
        <v>222034.16666666666</v>
      </c>
      <c r="T359" s="47">
        <f t="shared" si="70"/>
        <v>34352.341016782659</v>
      </c>
      <c r="U359" s="12">
        <f t="shared" si="64"/>
        <v>0.15471646338265954</v>
      </c>
      <c r="V359" s="30">
        <f t="shared" si="72"/>
        <v>203250.42016806724</v>
      </c>
      <c r="W359" s="30">
        <f t="shared" si="73"/>
        <v>38617.579831932773</v>
      </c>
      <c r="X359" s="13">
        <f t="shared" si="74"/>
        <v>241868</v>
      </c>
      <c r="Y359" s="14" t="s">
        <v>297</v>
      </c>
    </row>
    <row r="360" spans="3:25" ht="49.5" customHeight="1">
      <c r="C360" s="66">
        <f t="shared" si="75"/>
        <v>347</v>
      </c>
      <c r="D360" s="67" t="s">
        <v>237</v>
      </c>
      <c r="E360" s="39" t="s">
        <v>276</v>
      </c>
      <c r="F360" s="68">
        <v>1</v>
      </c>
      <c r="G360" s="15"/>
      <c r="H360" s="7"/>
      <c r="I360" s="7"/>
      <c r="J360" s="7"/>
      <c r="K360" s="16"/>
      <c r="L360" s="8"/>
      <c r="M360" s="9"/>
      <c r="N360" s="9"/>
      <c r="O360" s="10">
        <v>907821.25</v>
      </c>
      <c r="P360" s="10">
        <v>943521.25</v>
      </c>
      <c r="Q360" s="55">
        <v>943521.25</v>
      </c>
      <c r="R360" s="47">
        <f t="shared" si="68"/>
        <v>943521.25</v>
      </c>
      <c r="S360" s="47">
        <f t="shared" si="69"/>
        <v>931621.25</v>
      </c>
      <c r="T360" s="47">
        <f t="shared" si="70"/>
        <v>20611.40461006964</v>
      </c>
      <c r="U360" s="12">
        <f t="shared" si="64"/>
        <v>2.2124231934457957E-2</v>
      </c>
      <c r="V360" s="30">
        <f t="shared" si="72"/>
        <v>782875.63025210088</v>
      </c>
      <c r="W360" s="30">
        <f t="shared" si="73"/>
        <v>148746.36974789918</v>
      </c>
      <c r="X360" s="13">
        <f t="shared" si="74"/>
        <v>931622</v>
      </c>
      <c r="Y360" s="14" t="s">
        <v>297</v>
      </c>
    </row>
    <row r="361" spans="3:25" ht="49.5" customHeight="1">
      <c r="C361" s="66">
        <f t="shared" si="75"/>
        <v>348</v>
      </c>
      <c r="D361" s="67" t="s">
        <v>238</v>
      </c>
      <c r="E361" s="39" t="s">
        <v>276</v>
      </c>
      <c r="F361" s="68">
        <v>1</v>
      </c>
      <c r="G361" s="15"/>
      <c r="H361" s="7"/>
      <c r="I361" s="7"/>
      <c r="J361" s="7"/>
      <c r="K361" s="16"/>
      <c r="L361" s="8"/>
      <c r="M361" s="9"/>
      <c r="N361" s="9"/>
      <c r="O361" s="10">
        <v>1182413.75</v>
      </c>
      <c r="P361" s="10">
        <v>1241913.75</v>
      </c>
      <c r="Q361" s="55">
        <v>1241913.75</v>
      </c>
      <c r="R361" s="47">
        <f t="shared" si="68"/>
        <v>1241913.75</v>
      </c>
      <c r="S361" s="47">
        <f t="shared" si="69"/>
        <v>1222080.4166666667</v>
      </c>
      <c r="T361" s="47">
        <f t="shared" si="70"/>
        <v>34352.341016782731</v>
      </c>
      <c r="U361" s="12">
        <f t="shared" si="64"/>
        <v>2.8109722198545496E-2</v>
      </c>
      <c r="V361" s="30">
        <f t="shared" si="72"/>
        <v>1026958.8235294118</v>
      </c>
      <c r="W361" s="30">
        <f t="shared" si="73"/>
        <v>195122.17647058825</v>
      </c>
      <c r="X361" s="13">
        <f t="shared" si="74"/>
        <v>1222081</v>
      </c>
      <c r="Y361" s="14" t="s">
        <v>297</v>
      </c>
    </row>
    <row r="362" spans="3:25" ht="49.5" customHeight="1">
      <c r="C362" s="66">
        <f t="shared" si="75"/>
        <v>349</v>
      </c>
      <c r="D362" s="67" t="s">
        <v>239</v>
      </c>
      <c r="E362" s="39" t="s">
        <v>276</v>
      </c>
      <c r="F362" s="68">
        <v>1</v>
      </c>
      <c r="G362" s="15"/>
      <c r="H362" s="7"/>
      <c r="I362" s="7"/>
      <c r="J362" s="7"/>
      <c r="K362" s="16"/>
      <c r="L362" s="8"/>
      <c r="M362" s="9"/>
      <c r="N362" s="9"/>
      <c r="O362" s="10">
        <v>2398891.25</v>
      </c>
      <c r="P362" s="10">
        <v>2446491.25</v>
      </c>
      <c r="Q362" s="55">
        <v>2446491.25</v>
      </c>
      <c r="R362" s="47">
        <f t="shared" si="68"/>
        <v>2446491.25</v>
      </c>
      <c r="S362" s="47">
        <f t="shared" si="69"/>
        <v>2430624.5833333335</v>
      </c>
      <c r="T362" s="47">
        <f t="shared" si="70"/>
        <v>27481.872813426187</v>
      </c>
      <c r="U362" s="12">
        <f t="shared" si="64"/>
        <v>1.1306506567023127E-2</v>
      </c>
      <c r="V362" s="30">
        <f t="shared" si="72"/>
        <v>2042542.0168067229</v>
      </c>
      <c r="W362" s="30">
        <f t="shared" si="73"/>
        <v>388082.98319327732</v>
      </c>
      <c r="X362" s="13">
        <f t="shared" si="74"/>
        <v>2430625</v>
      </c>
      <c r="Y362" s="14" t="s">
        <v>297</v>
      </c>
    </row>
    <row r="363" spans="3:25" ht="49.5" customHeight="1">
      <c r="C363" s="66">
        <f t="shared" si="75"/>
        <v>350</v>
      </c>
      <c r="D363" s="67" t="s">
        <v>240</v>
      </c>
      <c r="E363" s="39" t="s">
        <v>276</v>
      </c>
      <c r="F363" s="68">
        <v>1</v>
      </c>
      <c r="G363" s="15"/>
      <c r="H363" s="7"/>
      <c r="I363" s="7"/>
      <c r="J363" s="7"/>
      <c r="K363" s="16"/>
      <c r="L363" s="8"/>
      <c r="M363" s="9"/>
      <c r="N363" s="9"/>
      <c r="O363" s="10">
        <v>1182562.5</v>
      </c>
      <c r="P363" s="10">
        <v>1218262.5</v>
      </c>
      <c r="Q363" s="55">
        <v>1218262.5</v>
      </c>
      <c r="R363" s="47">
        <f t="shared" si="68"/>
        <v>1218262.5</v>
      </c>
      <c r="S363" s="47">
        <f t="shared" si="69"/>
        <v>1206362.5</v>
      </c>
      <c r="T363" s="47">
        <f t="shared" si="70"/>
        <v>20611.40461006964</v>
      </c>
      <c r="U363" s="12">
        <f t="shared" si="64"/>
        <v>1.7085581332368704E-2</v>
      </c>
      <c r="V363" s="30">
        <f t="shared" si="72"/>
        <v>1013750.4201680673</v>
      </c>
      <c r="W363" s="30">
        <f t="shared" si="73"/>
        <v>192612.57983193279</v>
      </c>
      <c r="X363" s="13">
        <f t="shared" si="74"/>
        <v>1206363</v>
      </c>
      <c r="Y363" s="14" t="s">
        <v>297</v>
      </c>
    </row>
    <row r="364" spans="3:25" ht="49.5" customHeight="1">
      <c r="C364" s="66">
        <f t="shared" si="75"/>
        <v>351</v>
      </c>
      <c r="D364" s="67" t="s">
        <v>75</v>
      </c>
      <c r="E364" s="39" t="s">
        <v>276</v>
      </c>
      <c r="F364" s="68">
        <v>1</v>
      </c>
      <c r="G364" s="15"/>
      <c r="H364" s="7"/>
      <c r="I364" s="7"/>
      <c r="J364" s="7"/>
      <c r="K364" s="16"/>
      <c r="L364" s="8"/>
      <c r="M364" s="9"/>
      <c r="N364" s="9"/>
      <c r="O364" s="10">
        <v>3600493.75</v>
      </c>
      <c r="P364" s="10">
        <v>3659993.75</v>
      </c>
      <c r="Q364" s="55">
        <v>3659993.75</v>
      </c>
      <c r="R364" s="47">
        <f t="shared" si="68"/>
        <v>3659993.75</v>
      </c>
      <c r="S364" s="47">
        <f t="shared" si="69"/>
        <v>3640160.4166666665</v>
      </c>
      <c r="T364" s="47">
        <f t="shared" si="70"/>
        <v>34352.341016782731</v>
      </c>
      <c r="U364" s="12">
        <f t="shared" si="64"/>
        <v>9.4370404280807868E-3</v>
      </c>
      <c r="V364" s="30">
        <f t="shared" si="72"/>
        <v>3058958.823529412</v>
      </c>
      <c r="W364" s="30">
        <f t="shared" si="73"/>
        <v>581202.17647058831</v>
      </c>
      <c r="X364" s="13">
        <f t="shared" si="74"/>
        <v>3640161</v>
      </c>
      <c r="Y364" s="14" t="s">
        <v>297</v>
      </c>
    </row>
    <row r="365" spans="3:25" ht="49.5" customHeight="1">
      <c r="C365" s="66">
        <f t="shared" si="75"/>
        <v>352</v>
      </c>
      <c r="D365" s="67" t="s">
        <v>485</v>
      </c>
      <c r="E365" s="39" t="s">
        <v>276</v>
      </c>
      <c r="F365" s="68">
        <v>1</v>
      </c>
      <c r="G365" s="15"/>
      <c r="H365" s="7"/>
      <c r="I365" s="7"/>
      <c r="J365" s="7"/>
      <c r="K365" s="16"/>
      <c r="L365" s="8"/>
      <c r="M365" s="9"/>
      <c r="N365" s="9"/>
      <c r="O365" s="10">
        <v>812770</v>
      </c>
      <c r="P365" s="10">
        <v>848470</v>
      </c>
      <c r="Q365" s="55">
        <v>848470</v>
      </c>
      <c r="R365" s="47">
        <f t="shared" si="68"/>
        <v>848470</v>
      </c>
      <c r="S365" s="47">
        <f t="shared" si="69"/>
        <v>836570</v>
      </c>
      <c r="T365" s="47">
        <f t="shared" si="70"/>
        <v>20611.40461006964</v>
      </c>
      <c r="U365" s="12">
        <f t="shared" si="64"/>
        <v>2.4637991572814755E-2</v>
      </c>
      <c r="V365" s="30">
        <f t="shared" si="72"/>
        <v>703000</v>
      </c>
      <c r="W365" s="30">
        <f t="shared" si="73"/>
        <v>133570</v>
      </c>
      <c r="X365" s="13">
        <f t="shared" si="74"/>
        <v>836570</v>
      </c>
      <c r="Y365" s="14" t="s">
        <v>297</v>
      </c>
    </row>
    <row r="366" spans="3:25" ht="49.5" customHeight="1">
      <c r="C366" s="66">
        <f t="shared" si="75"/>
        <v>353</v>
      </c>
      <c r="D366" s="67" t="s">
        <v>486</v>
      </c>
      <c r="E366" s="39" t="s">
        <v>276</v>
      </c>
      <c r="F366" s="68">
        <v>1</v>
      </c>
      <c r="G366" s="15"/>
      <c r="H366" s="7"/>
      <c r="I366" s="7"/>
      <c r="J366" s="7"/>
      <c r="K366" s="16"/>
      <c r="L366" s="8"/>
      <c r="M366" s="9"/>
      <c r="N366" s="9"/>
      <c r="O366" s="10">
        <v>812770</v>
      </c>
      <c r="P366" s="10">
        <v>836570</v>
      </c>
      <c r="Q366" s="55">
        <v>836570</v>
      </c>
      <c r="R366" s="47">
        <f t="shared" si="68"/>
        <v>836570</v>
      </c>
      <c r="S366" s="47">
        <f t="shared" si="69"/>
        <v>828636.66666666663</v>
      </c>
      <c r="T366" s="47">
        <f t="shared" si="70"/>
        <v>13740.936406713094</v>
      </c>
      <c r="U366" s="12">
        <f t="shared" ref="U366:U429" si="76">T366/S366</f>
        <v>1.6582583126556989E-2</v>
      </c>
      <c r="V366" s="30">
        <f t="shared" si="72"/>
        <v>696333.61344537814</v>
      </c>
      <c r="W366" s="30">
        <f t="shared" si="73"/>
        <v>132303.38655462186</v>
      </c>
      <c r="X366" s="13">
        <f t="shared" si="74"/>
        <v>828637</v>
      </c>
      <c r="Y366" s="14" t="s">
        <v>297</v>
      </c>
    </row>
    <row r="367" spans="3:25" ht="49.5" customHeight="1">
      <c r="C367" s="66">
        <f t="shared" si="75"/>
        <v>354</v>
      </c>
      <c r="D367" s="67" t="s">
        <v>487</v>
      </c>
      <c r="E367" s="39" t="s">
        <v>276</v>
      </c>
      <c r="F367" s="68">
        <v>1</v>
      </c>
      <c r="G367" s="15"/>
      <c r="H367" s="7"/>
      <c r="I367" s="7"/>
      <c r="J367" s="7"/>
      <c r="K367" s="16"/>
      <c r="L367" s="8"/>
      <c r="M367" s="9"/>
      <c r="N367" s="9"/>
      <c r="O367" s="10">
        <v>975800</v>
      </c>
      <c r="P367" s="10">
        <v>1035300</v>
      </c>
      <c r="Q367" s="55">
        <v>1035300</v>
      </c>
      <c r="R367" s="47">
        <f t="shared" si="68"/>
        <v>1035300</v>
      </c>
      <c r="S367" s="47">
        <f t="shared" si="69"/>
        <v>1015466.6666666666</v>
      </c>
      <c r="T367" s="47">
        <f t="shared" si="70"/>
        <v>34352.341016782731</v>
      </c>
      <c r="U367" s="12">
        <f t="shared" si="76"/>
        <v>3.3829117335329638E-2</v>
      </c>
      <c r="V367" s="30">
        <f t="shared" si="72"/>
        <v>853333.61344537814</v>
      </c>
      <c r="W367" s="30">
        <f t="shared" si="73"/>
        <v>162133.38655462186</v>
      </c>
      <c r="X367" s="13">
        <f t="shared" si="74"/>
        <v>1015467</v>
      </c>
      <c r="Y367" s="14" t="s">
        <v>297</v>
      </c>
    </row>
    <row r="368" spans="3:25" ht="49.5" customHeight="1">
      <c r="C368" s="66">
        <f t="shared" si="75"/>
        <v>355</v>
      </c>
      <c r="D368" s="67" t="s">
        <v>488</v>
      </c>
      <c r="E368" s="39" t="s">
        <v>276</v>
      </c>
      <c r="F368" s="68">
        <v>1</v>
      </c>
      <c r="G368" s="15"/>
      <c r="H368" s="7"/>
      <c r="I368" s="7"/>
      <c r="J368" s="7"/>
      <c r="K368" s="16"/>
      <c r="L368" s="8"/>
      <c r="M368" s="9"/>
      <c r="N368" s="9"/>
      <c r="O368" s="10">
        <v>3070200</v>
      </c>
      <c r="P368" s="10">
        <v>3094000</v>
      </c>
      <c r="Q368" s="55">
        <v>3094000</v>
      </c>
      <c r="R368" s="47">
        <f t="shared" si="68"/>
        <v>3094000</v>
      </c>
      <c r="S368" s="47">
        <f t="shared" si="69"/>
        <v>3086066.6666666665</v>
      </c>
      <c r="T368" s="47">
        <f t="shared" si="70"/>
        <v>13740.936406713094</v>
      </c>
      <c r="U368" s="12">
        <f t="shared" si="76"/>
        <v>4.4525727700999423E-3</v>
      </c>
      <c r="V368" s="30">
        <f t="shared" si="72"/>
        <v>2593333.6134453784</v>
      </c>
      <c r="W368" s="30">
        <f t="shared" si="73"/>
        <v>492733.38655462192</v>
      </c>
      <c r="X368" s="13">
        <f t="shared" si="74"/>
        <v>3086067</v>
      </c>
      <c r="Y368" s="14" t="s">
        <v>297</v>
      </c>
    </row>
    <row r="369" spans="3:25" ht="49.5" customHeight="1">
      <c r="C369" s="66">
        <f t="shared" si="75"/>
        <v>356</v>
      </c>
      <c r="D369" s="67" t="s">
        <v>489</v>
      </c>
      <c r="E369" s="39" t="s">
        <v>276</v>
      </c>
      <c r="F369" s="68">
        <v>1</v>
      </c>
      <c r="G369" s="15"/>
      <c r="H369" s="7"/>
      <c r="I369" s="7"/>
      <c r="J369" s="7"/>
      <c r="K369" s="16"/>
      <c r="L369" s="8"/>
      <c r="M369" s="9"/>
      <c r="N369" s="9"/>
      <c r="O369" s="10">
        <v>835380</v>
      </c>
      <c r="P369" s="10">
        <v>882980</v>
      </c>
      <c r="Q369" s="55">
        <v>882980</v>
      </c>
      <c r="R369" s="47">
        <f t="shared" si="68"/>
        <v>882980</v>
      </c>
      <c r="S369" s="47">
        <f t="shared" si="69"/>
        <v>867113.33333333337</v>
      </c>
      <c r="T369" s="47">
        <f t="shared" si="70"/>
        <v>27481.872813426187</v>
      </c>
      <c r="U369" s="12">
        <f t="shared" si="76"/>
        <v>3.1693518894215504E-2</v>
      </c>
      <c r="V369" s="30">
        <f t="shared" si="72"/>
        <v>728667.22689075628</v>
      </c>
      <c r="W369" s="30">
        <f t="shared" si="73"/>
        <v>138446.77310924369</v>
      </c>
      <c r="X369" s="13">
        <f t="shared" si="74"/>
        <v>867114</v>
      </c>
      <c r="Y369" s="14" t="s">
        <v>297</v>
      </c>
    </row>
    <row r="370" spans="3:25" ht="49.5" customHeight="1">
      <c r="C370" s="66">
        <f t="shared" si="75"/>
        <v>357</v>
      </c>
      <c r="D370" s="67" t="s">
        <v>490</v>
      </c>
      <c r="E370" s="39" t="s">
        <v>276</v>
      </c>
      <c r="F370" s="68">
        <v>1</v>
      </c>
      <c r="G370" s="15"/>
      <c r="H370" s="7"/>
      <c r="I370" s="7"/>
      <c r="J370" s="7"/>
      <c r="K370" s="16"/>
      <c r="L370" s="8"/>
      <c r="M370" s="9"/>
      <c r="N370" s="9"/>
      <c r="O370" s="10">
        <v>835380</v>
      </c>
      <c r="P370" s="10">
        <v>871080</v>
      </c>
      <c r="Q370" s="55">
        <v>871080</v>
      </c>
      <c r="R370" s="47">
        <f t="shared" si="68"/>
        <v>871080</v>
      </c>
      <c r="S370" s="47">
        <f t="shared" si="69"/>
        <v>859180</v>
      </c>
      <c r="T370" s="47">
        <f t="shared" si="70"/>
        <v>20611.40461006964</v>
      </c>
      <c r="U370" s="12">
        <f t="shared" si="76"/>
        <v>2.3989623373530156E-2</v>
      </c>
      <c r="V370" s="30">
        <f t="shared" si="72"/>
        <v>722000</v>
      </c>
      <c r="W370" s="30">
        <f t="shared" si="73"/>
        <v>137180</v>
      </c>
      <c r="X370" s="13">
        <f t="shared" si="74"/>
        <v>859180</v>
      </c>
      <c r="Y370" s="14" t="s">
        <v>297</v>
      </c>
    </row>
    <row r="371" spans="3:25" ht="49.5" customHeight="1">
      <c r="C371" s="66">
        <f t="shared" si="75"/>
        <v>358</v>
      </c>
      <c r="D371" s="67" t="s">
        <v>491</v>
      </c>
      <c r="E371" s="39" t="s">
        <v>276</v>
      </c>
      <c r="F371" s="68">
        <v>1</v>
      </c>
      <c r="G371" s="15"/>
      <c r="H371" s="7"/>
      <c r="I371" s="7"/>
      <c r="J371" s="7"/>
      <c r="K371" s="16"/>
      <c r="L371" s="8"/>
      <c r="M371" s="9"/>
      <c r="N371" s="9"/>
      <c r="O371" s="10">
        <v>1999200</v>
      </c>
      <c r="P371" s="10">
        <v>2046800</v>
      </c>
      <c r="Q371" s="55">
        <v>2046800</v>
      </c>
      <c r="R371" s="47">
        <f t="shared" si="68"/>
        <v>2046800</v>
      </c>
      <c r="S371" s="47">
        <f t="shared" si="69"/>
        <v>2030933.3333333333</v>
      </c>
      <c r="T371" s="47">
        <f t="shared" si="70"/>
        <v>27481.872813426187</v>
      </c>
      <c r="U371" s="12">
        <f t="shared" si="76"/>
        <v>1.3531646934131855E-2</v>
      </c>
      <c r="V371" s="30">
        <f t="shared" si="72"/>
        <v>1706667.2268907563</v>
      </c>
      <c r="W371" s="30">
        <f t="shared" si="73"/>
        <v>324266.77310924372</v>
      </c>
      <c r="X371" s="13">
        <f t="shared" si="74"/>
        <v>2030934</v>
      </c>
      <c r="Y371" s="14" t="s">
        <v>297</v>
      </c>
    </row>
    <row r="372" spans="3:25" ht="49.5" customHeight="1">
      <c r="C372" s="66">
        <f t="shared" si="75"/>
        <v>359</v>
      </c>
      <c r="D372" s="67" t="s">
        <v>492</v>
      </c>
      <c r="E372" s="39" t="s">
        <v>276</v>
      </c>
      <c r="F372" s="68">
        <v>1</v>
      </c>
      <c r="G372" s="15"/>
      <c r="H372" s="7"/>
      <c r="I372" s="7"/>
      <c r="J372" s="7"/>
      <c r="K372" s="16"/>
      <c r="L372" s="8"/>
      <c r="M372" s="9"/>
      <c r="N372" s="9"/>
      <c r="O372" s="10">
        <v>490280</v>
      </c>
      <c r="P372" s="10">
        <v>525980</v>
      </c>
      <c r="Q372" s="55">
        <v>525980</v>
      </c>
      <c r="R372" s="47">
        <f t="shared" si="68"/>
        <v>525980</v>
      </c>
      <c r="S372" s="47">
        <f t="shared" si="69"/>
        <v>514080</v>
      </c>
      <c r="T372" s="47">
        <f t="shared" si="70"/>
        <v>20611.40461006964</v>
      </c>
      <c r="U372" s="12">
        <f t="shared" si="76"/>
        <v>4.0093768693724011E-2</v>
      </c>
      <c r="V372" s="30">
        <f t="shared" si="72"/>
        <v>432000</v>
      </c>
      <c r="W372" s="30">
        <f t="shared" si="73"/>
        <v>82080</v>
      </c>
      <c r="X372" s="13">
        <f t="shared" si="74"/>
        <v>514080</v>
      </c>
      <c r="Y372" s="14" t="s">
        <v>297</v>
      </c>
    </row>
    <row r="373" spans="3:25" ht="49.5" customHeight="1">
      <c r="C373" s="66">
        <f t="shared" si="75"/>
        <v>360</v>
      </c>
      <c r="D373" s="67" t="s">
        <v>493</v>
      </c>
      <c r="E373" s="39" t="s">
        <v>276</v>
      </c>
      <c r="F373" s="68">
        <v>1</v>
      </c>
      <c r="G373" s="15"/>
      <c r="H373" s="7"/>
      <c r="I373" s="7"/>
      <c r="J373" s="7"/>
      <c r="K373" s="16"/>
      <c r="L373" s="8"/>
      <c r="M373" s="9"/>
      <c r="N373" s="9"/>
      <c r="O373" s="10">
        <v>1043630</v>
      </c>
      <c r="P373" s="10">
        <v>1079330</v>
      </c>
      <c r="Q373" s="55">
        <v>1079330</v>
      </c>
      <c r="R373" s="47">
        <f t="shared" si="68"/>
        <v>1079330</v>
      </c>
      <c r="S373" s="47">
        <f t="shared" si="69"/>
        <v>1067430</v>
      </c>
      <c r="T373" s="47">
        <f t="shared" si="70"/>
        <v>20611.40461006964</v>
      </c>
      <c r="U373" s="12">
        <f t="shared" si="76"/>
        <v>1.9309373551492499E-2</v>
      </c>
      <c r="V373" s="30">
        <f t="shared" si="72"/>
        <v>897000</v>
      </c>
      <c r="W373" s="30">
        <f t="shared" si="73"/>
        <v>170430</v>
      </c>
      <c r="X373" s="13">
        <f t="shared" si="74"/>
        <v>1067430</v>
      </c>
      <c r="Y373" s="14" t="s">
        <v>297</v>
      </c>
    </row>
    <row r="374" spans="3:25" ht="49.5" customHeight="1">
      <c r="C374" s="66">
        <f t="shared" si="75"/>
        <v>361</v>
      </c>
      <c r="D374" s="67" t="s">
        <v>494</v>
      </c>
      <c r="E374" s="39" t="s">
        <v>276</v>
      </c>
      <c r="F374" s="68">
        <v>1</v>
      </c>
      <c r="G374" s="15"/>
      <c r="H374" s="7"/>
      <c r="I374" s="7"/>
      <c r="J374" s="7"/>
      <c r="K374" s="16"/>
      <c r="L374" s="8"/>
      <c r="M374" s="9"/>
      <c r="N374" s="9"/>
      <c r="O374" s="10">
        <v>1071000</v>
      </c>
      <c r="P374" s="10">
        <v>1118600</v>
      </c>
      <c r="Q374" s="55">
        <v>1118600</v>
      </c>
      <c r="R374" s="47">
        <f t="shared" si="68"/>
        <v>1118600</v>
      </c>
      <c r="S374" s="47">
        <f t="shared" si="69"/>
        <v>1102733.3333333333</v>
      </c>
      <c r="T374" s="47">
        <f t="shared" si="70"/>
        <v>27481.872813426187</v>
      </c>
      <c r="U374" s="12">
        <f t="shared" si="76"/>
        <v>2.4921594353509029E-2</v>
      </c>
      <c r="V374" s="30">
        <f t="shared" si="72"/>
        <v>926667.2268907564</v>
      </c>
      <c r="W374" s="30">
        <f t="shared" si="73"/>
        <v>176066.77310924372</v>
      </c>
      <c r="X374" s="13">
        <f t="shared" si="74"/>
        <v>1102734</v>
      </c>
      <c r="Y374" s="14" t="s">
        <v>297</v>
      </c>
    </row>
    <row r="375" spans="3:25" ht="49.5" customHeight="1">
      <c r="C375" s="66">
        <f t="shared" si="75"/>
        <v>362</v>
      </c>
      <c r="D375" s="67" t="s">
        <v>495</v>
      </c>
      <c r="E375" s="39" t="s">
        <v>276</v>
      </c>
      <c r="F375" s="68">
        <v>1</v>
      </c>
      <c r="G375" s="15"/>
      <c r="H375" s="7"/>
      <c r="I375" s="7"/>
      <c r="J375" s="7"/>
      <c r="K375" s="16"/>
      <c r="L375" s="8"/>
      <c r="M375" s="9"/>
      <c r="N375" s="9"/>
      <c r="O375" s="10">
        <v>773500</v>
      </c>
      <c r="P375" s="10">
        <v>821100</v>
      </c>
      <c r="Q375" s="55">
        <v>821100</v>
      </c>
      <c r="R375" s="47">
        <f t="shared" si="68"/>
        <v>821100</v>
      </c>
      <c r="S375" s="47">
        <f t="shared" si="69"/>
        <v>805233.33333333337</v>
      </c>
      <c r="T375" s="47">
        <f t="shared" si="70"/>
        <v>27481.872813426187</v>
      </c>
      <c r="U375" s="12">
        <f t="shared" si="76"/>
        <v>3.4129079952096103E-2</v>
      </c>
      <c r="V375" s="30">
        <f t="shared" si="72"/>
        <v>676667.22689075628</v>
      </c>
      <c r="W375" s="30">
        <f t="shared" si="73"/>
        <v>128566.7731092437</v>
      </c>
      <c r="X375" s="13">
        <f t="shared" si="74"/>
        <v>805234</v>
      </c>
      <c r="Y375" s="14" t="s">
        <v>297</v>
      </c>
    </row>
    <row r="376" spans="3:25" ht="49.5" customHeight="1">
      <c r="C376" s="66">
        <f t="shared" si="75"/>
        <v>363</v>
      </c>
      <c r="D376" s="67" t="s">
        <v>496</v>
      </c>
      <c r="E376" s="39" t="s">
        <v>276</v>
      </c>
      <c r="F376" s="68">
        <v>1</v>
      </c>
      <c r="G376" s="15"/>
      <c r="H376" s="7"/>
      <c r="I376" s="7"/>
      <c r="J376" s="7"/>
      <c r="K376" s="16"/>
      <c r="L376" s="8"/>
      <c r="M376" s="9"/>
      <c r="N376" s="9"/>
      <c r="O376" s="10">
        <v>773500</v>
      </c>
      <c r="P376" s="10">
        <v>833000</v>
      </c>
      <c r="Q376" s="55">
        <v>833000</v>
      </c>
      <c r="R376" s="47">
        <f t="shared" si="68"/>
        <v>833000</v>
      </c>
      <c r="S376" s="47">
        <f t="shared" si="69"/>
        <v>813166.66666666663</v>
      </c>
      <c r="T376" s="47">
        <f t="shared" si="70"/>
        <v>34352.341016782731</v>
      </c>
      <c r="U376" s="12">
        <f t="shared" si="76"/>
        <v>4.22451416480214E-2</v>
      </c>
      <c r="V376" s="30">
        <f t="shared" si="72"/>
        <v>683333.61344537814</v>
      </c>
      <c r="W376" s="30">
        <f t="shared" si="73"/>
        <v>129833.38655462184</v>
      </c>
      <c r="X376" s="13">
        <f t="shared" si="74"/>
        <v>813167</v>
      </c>
      <c r="Y376" s="14" t="s">
        <v>297</v>
      </c>
    </row>
    <row r="377" spans="3:25" ht="49.5" customHeight="1">
      <c r="C377" s="66">
        <f t="shared" si="75"/>
        <v>364</v>
      </c>
      <c r="D377" s="67" t="s">
        <v>497</v>
      </c>
      <c r="E377" s="39" t="s">
        <v>276</v>
      </c>
      <c r="F377" s="68">
        <v>1</v>
      </c>
      <c r="G377" s="15"/>
      <c r="H377" s="7"/>
      <c r="I377" s="7"/>
      <c r="J377" s="7"/>
      <c r="K377" s="16"/>
      <c r="L377" s="8"/>
      <c r="M377" s="9"/>
      <c r="N377" s="9"/>
      <c r="O377" s="10">
        <v>975800</v>
      </c>
      <c r="P377" s="10">
        <v>1035300</v>
      </c>
      <c r="Q377" s="55">
        <v>1035300</v>
      </c>
      <c r="R377" s="47">
        <f t="shared" si="68"/>
        <v>1035300</v>
      </c>
      <c r="S377" s="47">
        <f t="shared" si="69"/>
        <v>1015466.6666666666</v>
      </c>
      <c r="T377" s="47">
        <f t="shared" si="70"/>
        <v>34352.341016782731</v>
      </c>
      <c r="U377" s="12">
        <f t="shared" si="76"/>
        <v>3.3829117335329638E-2</v>
      </c>
      <c r="V377" s="30">
        <f t="shared" si="72"/>
        <v>853333.61344537814</v>
      </c>
      <c r="W377" s="30">
        <f t="shared" si="73"/>
        <v>162133.38655462186</v>
      </c>
      <c r="X377" s="13">
        <f t="shared" si="74"/>
        <v>1015467</v>
      </c>
      <c r="Y377" s="14" t="s">
        <v>297</v>
      </c>
    </row>
    <row r="378" spans="3:25" ht="49.5" customHeight="1">
      <c r="C378" s="66">
        <f t="shared" si="75"/>
        <v>365</v>
      </c>
      <c r="D378" s="67" t="s">
        <v>498</v>
      </c>
      <c r="E378" s="39" t="s">
        <v>276</v>
      </c>
      <c r="F378" s="68">
        <v>1</v>
      </c>
      <c r="G378" s="15"/>
      <c r="H378" s="7"/>
      <c r="I378" s="7"/>
      <c r="J378" s="7"/>
      <c r="K378" s="16"/>
      <c r="L378" s="8"/>
      <c r="M378" s="9"/>
      <c r="N378" s="9"/>
      <c r="O378" s="10">
        <v>490280</v>
      </c>
      <c r="P378" s="10">
        <v>549780</v>
      </c>
      <c r="Q378" s="55">
        <v>549780</v>
      </c>
      <c r="R378" s="47">
        <f t="shared" si="68"/>
        <v>549780</v>
      </c>
      <c r="S378" s="47">
        <f t="shared" si="69"/>
        <v>529946.66666666663</v>
      </c>
      <c r="T378" s="47">
        <f t="shared" si="70"/>
        <v>34352.341016782731</v>
      </c>
      <c r="U378" s="12">
        <f t="shared" si="76"/>
        <v>6.4822260762308279E-2</v>
      </c>
      <c r="V378" s="30">
        <f t="shared" si="72"/>
        <v>445333.6134453782</v>
      </c>
      <c r="W378" s="30">
        <f t="shared" si="73"/>
        <v>84613.386554621859</v>
      </c>
      <c r="X378" s="13">
        <f t="shared" si="74"/>
        <v>529947</v>
      </c>
      <c r="Y378" s="14" t="s">
        <v>297</v>
      </c>
    </row>
    <row r="379" spans="3:25" ht="49.5" customHeight="1">
      <c r="C379" s="66">
        <f t="shared" si="75"/>
        <v>366</v>
      </c>
      <c r="D379" s="69" t="s">
        <v>499</v>
      </c>
      <c r="E379" s="39" t="s">
        <v>276</v>
      </c>
      <c r="F379" s="68">
        <v>1</v>
      </c>
      <c r="G379" s="15"/>
      <c r="H379" s="7"/>
      <c r="I379" s="7"/>
      <c r="J379" s="7"/>
      <c r="K379" s="16"/>
      <c r="L379" s="8"/>
      <c r="M379" s="9"/>
      <c r="N379" s="9"/>
      <c r="O379" s="10">
        <v>490280</v>
      </c>
      <c r="P379" s="10">
        <v>549780</v>
      </c>
      <c r="Q379" s="55">
        <v>549780</v>
      </c>
      <c r="R379" s="47">
        <f t="shared" si="68"/>
        <v>549780</v>
      </c>
      <c r="S379" s="47">
        <f t="shared" si="69"/>
        <v>529946.66666666663</v>
      </c>
      <c r="T379" s="47">
        <f t="shared" si="70"/>
        <v>34352.341016782731</v>
      </c>
      <c r="U379" s="12">
        <f t="shared" si="76"/>
        <v>6.4822260762308279E-2</v>
      </c>
      <c r="V379" s="30">
        <f t="shared" si="72"/>
        <v>445333.6134453782</v>
      </c>
      <c r="W379" s="30">
        <f t="shared" si="73"/>
        <v>84613.386554621859</v>
      </c>
      <c r="X379" s="13">
        <f t="shared" si="74"/>
        <v>529947</v>
      </c>
      <c r="Y379" s="14" t="s">
        <v>297</v>
      </c>
    </row>
    <row r="380" spans="3:25" ht="49.5" customHeight="1">
      <c r="C380" s="66">
        <f t="shared" si="75"/>
        <v>367</v>
      </c>
      <c r="D380" s="67" t="s">
        <v>500</v>
      </c>
      <c r="E380" s="39" t="s">
        <v>276</v>
      </c>
      <c r="F380" s="68">
        <v>1</v>
      </c>
      <c r="G380" s="15"/>
      <c r="H380" s="7"/>
      <c r="I380" s="7"/>
      <c r="J380" s="7"/>
      <c r="K380" s="16"/>
      <c r="L380" s="8"/>
      <c r="M380" s="9"/>
      <c r="N380" s="9"/>
      <c r="O380" s="10">
        <v>812770</v>
      </c>
      <c r="P380" s="10">
        <v>848470</v>
      </c>
      <c r="Q380" s="55">
        <v>848470</v>
      </c>
      <c r="R380" s="47">
        <f t="shared" si="68"/>
        <v>848470</v>
      </c>
      <c r="S380" s="47">
        <f t="shared" si="69"/>
        <v>836570</v>
      </c>
      <c r="T380" s="47">
        <f t="shared" si="70"/>
        <v>20611.40461006964</v>
      </c>
      <c r="U380" s="12">
        <f t="shared" si="76"/>
        <v>2.4637991572814755E-2</v>
      </c>
      <c r="V380" s="30">
        <f t="shared" si="72"/>
        <v>703000</v>
      </c>
      <c r="W380" s="30">
        <f t="shared" si="73"/>
        <v>133570</v>
      </c>
      <c r="X380" s="13">
        <f t="shared" si="74"/>
        <v>836570</v>
      </c>
      <c r="Y380" s="14" t="s">
        <v>297</v>
      </c>
    </row>
    <row r="381" spans="3:25" ht="49.5" customHeight="1">
      <c r="C381" s="66">
        <f t="shared" si="75"/>
        <v>368</v>
      </c>
      <c r="D381" s="67" t="s">
        <v>501</v>
      </c>
      <c r="E381" s="39" t="s">
        <v>276</v>
      </c>
      <c r="F381" s="68">
        <v>1</v>
      </c>
      <c r="G381" s="15"/>
      <c r="H381" s="7"/>
      <c r="I381" s="7"/>
      <c r="J381" s="7"/>
      <c r="K381" s="16"/>
      <c r="L381" s="8"/>
      <c r="M381" s="9"/>
      <c r="N381" s="9"/>
      <c r="O381" s="10">
        <v>490280</v>
      </c>
      <c r="P381" s="10">
        <v>525980</v>
      </c>
      <c r="Q381" s="55">
        <v>525980</v>
      </c>
      <c r="R381" s="47">
        <f t="shared" si="68"/>
        <v>525980</v>
      </c>
      <c r="S381" s="47">
        <f t="shared" si="69"/>
        <v>514080</v>
      </c>
      <c r="T381" s="47">
        <f t="shared" si="70"/>
        <v>20611.40461006964</v>
      </c>
      <c r="U381" s="12">
        <f t="shared" si="76"/>
        <v>4.0093768693724011E-2</v>
      </c>
      <c r="V381" s="30">
        <f t="shared" si="72"/>
        <v>432000</v>
      </c>
      <c r="W381" s="30">
        <f t="shared" si="73"/>
        <v>82080</v>
      </c>
      <c r="X381" s="13">
        <f t="shared" si="74"/>
        <v>514080</v>
      </c>
      <c r="Y381" s="14" t="s">
        <v>297</v>
      </c>
    </row>
    <row r="382" spans="3:25" ht="49.5" customHeight="1">
      <c r="C382" s="66">
        <f t="shared" si="75"/>
        <v>369</v>
      </c>
      <c r="D382" s="67" t="s">
        <v>489</v>
      </c>
      <c r="E382" s="39" t="s">
        <v>276</v>
      </c>
      <c r="F382" s="68">
        <v>1</v>
      </c>
      <c r="G382" s="15"/>
      <c r="H382" s="7"/>
      <c r="I382" s="7"/>
      <c r="J382" s="7"/>
      <c r="K382" s="16"/>
      <c r="L382" s="8"/>
      <c r="M382" s="9"/>
      <c r="N382" s="9"/>
      <c r="O382" s="10">
        <v>835380</v>
      </c>
      <c r="P382" s="10">
        <v>859180</v>
      </c>
      <c r="Q382" s="55">
        <v>859180</v>
      </c>
      <c r="R382" s="47">
        <f t="shared" si="68"/>
        <v>859180</v>
      </c>
      <c r="S382" s="47">
        <f t="shared" si="69"/>
        <v>851246.66666666663</v>
      </c>
      <c r="T382" s="47">
        <f t="shared" si="70"/>
        <v>13740.936406713094</v>
      </c>
      <c r="U382" s="12">
        <f t="shared" si="76"/>
        <v>1.6142132409775186E-2</v>
      </c>
      <c r="V382" s="30">
        <f t="shared" si="72"/>
        <v>715333.61344537814</v>
      </c>
      <c r="W382" s="30">
        <f t="shared" si="73"/>
        <v>135913.38655462186</v>
      </c>
      <c r="X382" s="13">
        <f t="shared" si="74"/>
        <v>851247</v>
      </c>
      <c r="Y382" s="14" t="s">
        <v>297</v>
      </c>
    </row>
    <row r="383" spans="3:25" ht="49.5" customHeight="1">
      <c r="C383" s="66">
        <f t="shared" si="75"/>
        <v>370</v>
      </c>
      <c r="D383" s="67" t="s">
        <v>490</v>
      </c>
      <c r="E383" s="39" t="s">
        <v>276</v>
      </c>
      <c r="F383" s="68">
        <v>1</v>
      </c>
      <c r="G383" s="15"/>
      <c r="H383" s="7"/>
      <c r="I383" s="7"/>
      <c r="J383" s="7"/>
      <c r="K383" s="16"/>
      <c r="L383" s="8"/>
      <c r="M383" s="9"/>
      <c r="N383" s="9"/>
      <c r="O383" s="10">
        <v>835380</v>
      </c>
      <c r="P383" s="10">
        <v>871080</v>
      </c>
      <c r="Q383" s="55">
        <v>871080</v>
      </c>
      <c r="R383" s="47">
        <f t="shared" si="68"/>
        <v>871080</v>
      </c>
      <c r="S383" s="47">
        <f t="shared" si="69"/>
        <v>859180</v>
      </c>
      <c r="T383" s="47">
        <f t="shared" si="70"/>
        <v>20611.40461006964</v>
      </c>
      <c r="U383" s="12">
        <f t="shared" si="76"/>
        <v>2.3989623373530156E-2</v>
      </c>
      <c r="V383" s="30">
        <f t="shared" si="72"/>
        <v>722000</v>
      </c>
      <c r="W383" s="30">
        <f t="shared" si="73"/>
        <v>137180</v>
      </c>
      <c r="X383" s="13">
        <f t="shared" si="74"/>
        <v>859180</v>
      </c>
      <c r="Y383" s="14" t="s">
        <v>297</v>
      </c>
    </row>
    <row r="384" spans="3:25" ht="49.5" customHeight="1">
      <c r="C384" s="66">
        <f t="shared" si="75"/>
        <v>371</v>
      </c>
      <c r="D384" s="67" t="s">
        <v>493</v>
      </c>
      <c r="E384" s="39" t="s">
        <v>276</v>
      </c>
      <c r="F384" s="68">
        <v>1</v>
      </c>
      <c r="G384" s="15"/>
      <c r="H384" s="7"/>
      <c r="I384" s="7"/>
      <c r="J384" s="7"/>
      <c r="K384" s="16"/>
      <c r="L384" s="8"/>
      <c r="M384" s="9"/>
      <c r="N384" s="9"/>
      <c r="O384" s="10">
        <v>1043630</v>
      </c>
      <c r="P384" s="10">
        <v>1091230</v>
      </c>
      <c r="Q384" s="55">
        <v>1091230</v>
      </c>
      <c r="R384" s="47">
        <f t="shared" si="68"/>
        <v>1091230</v>
      </c>
      <c r="S384" s="47">
        <f t="shared" si="69"/>
        <v>1075363.3333333333</v>
      </c>
      <c r="T384" s="47">
        <f t="shared" si="70"/>
        <v>27481.872813426187</v>
      </c>
      <c r="U384" s="12">
        <f t="shared" si="76"/>
        <v>2.5555895353284803E-2</v>
      </c>
      <c r="V384" s="30">
        <f t="shared" si="72"/>
        <v>903667.2268907564</v>
      </c>
      <c r="W384" s="30">
        <f t="shared" si="73"/>
        <v>171696.77310924372</v>
      </c>
      <c r="X384" s="13">
        <f t="shared" si="74"/>
        <v>1075364</v>
      </c>
      <c r="Y384" s="14" t="s">
        <v>297</v>
      </c>
    </row>
    <row r="385" spans="3:25" ht="49.5" customHeight="1">
      <c r="C385" s="66">
        <f t="shared" si="75"/>
        <v>372</v>
      </c>
      <c r="D385" s="67" t="s">
        <v>502</v>
      </c>
      <c r="E385" s="39" t="s">
        <v>276</v>
      </c>
      <c r="F385" s="68">
        <v>1</v>
      </c>
      <c r="G385" s="15"/>
      <c r="H385" s="7"/>
      <c r="I385" s="7"/>
      <c r="J385" s="7"/>
      <c r="K385" s="16"/>
      <c r="L385" s="8"/>
      <c r="M385" s="9"/>
      <c r="N385" s="9"/>
      <c r="O385" s="10">
        <v>2222920</v>
      </c>
      <c r="P385" s="10">
        <v>2246720</v>
      </c>
      <c r="Q385" s="55">
        <v>2246720</v>
      </c>
      <c r="R385" s="47">
        <f t="shared" si="68"/>
        <v>2246720</v>
      </c>
      <c r="S385" s="47">
        <f t="shared" si="69"/>
        <v>2238786.6666666665</v>
      </c>
      <c r="T385" s="47">
        <f t="shared" si="70"/>
        <v>13740.936406713094</v>
      </c>
      <c r="U385" s="12">
        <f t="shared" si="76"/>
        <v>6.1376711820300403E-3</v>
      </c>
      <c r="V385" s="30">
        <f t="shared" si="72"/>
        <v>1881333.6134453781</v>
      </c>
      <c r="W385" s="30">
        <f t="shared" si="73"/>
        <v>357453.38655462186</v>
      </c>
      <c r="X385" s="13">
        <f t="shared" si="74"/>
        <v>2238787</v>
      </c>
      <c r="Y385" s="14" t="s">
        <v>297</v>
      </c>
    </row>
    <row r="386" spans="3:25" ht="49.5" customHeight="1">
      <c r="C386" s="66">
        <f t="shared" si="75"/>
        <v>373</v>
      </c>
      <c r="D386" s="67" t="s">
        <v>139</v>
      </c>
      <c r="E386" s="39" t="s">
        <v>276</v>
      </c>
      <c r="F386" s="68">
        <v>1</v>
      </c>
      <c r="G386" s="15"/>
      <c r="H386" s="7"/>
      <c r="I386" s="7"/>
      <c r="J386" s="7"/>
      <c r="K386" s="16"/>
      <c r="L386" s="8"/>
      <c r="M386" s="9"/>
      <c r="N386" s="9"/>
      <c r="O386" s="10">
        <v>503816.25</v>
      </c>
      <c r="P386" s="10">
        <v>527616.25</v>
      </c>
      <c r="Q386" s="55">
        <v>527616.25</v>
      </c>
      <c r="R386" s="47">
        <f t="shared" si="68"/>
        <v>527616.25</v>
      </c>
      <c r="S386" s="47">
        <f t="shared" si="69"/>
        <v>519682.91666666669</v>
      </c>
      <c r="T386" s="47">
        <f t="shared" si="70"/>
        <v>13740.936406713094</v>
      </c>
      <c r="U386" s="12">
        <f t="shared" si="76"/>
        <v>2.6441000783419558E-2</v>
      </c>
      <c r="V386" s="30">
        <f t="shared" si="72"/>
        <v>436708.40336134454</v>
      </c>
      <c r="W386" s="30">
        <f t="shared" si="73"/>
        <v>82974.596638655465</v>
      </c>
      <c r="X386" s="13">
        <f t="shared" si="74"/>
        <v>519683</v>
      </c>
      <c r="Y386" s="14" t="s">
        <v>297</v>
      </c>
    </row>
    <row r="387" spans="3:25" ht="49.5" customHeight="1">
      <c r="C387" s="66">
        <f t="shared" si="75"/>
        <v>374</v>
      </c>
      <c r="D387" s="67" t="s">
        <v>503</v>
      </c>
      <c r="E387" s="39" t="s">
        <v>276</v>
      </c>
      <c r="F387" s="68">
        <v>1</v>
      </c>
      <c r="G387" s="15"/>
      <c r="H387" s="7"/>
      <c r="I387" s="7"/>
      <c r="J387" s="7"/>
      <c r="K387" s="16"/>
      <c r="L387" s="8"/>
      <c r="M387" s="9"/>
      <c r="N387" s="9"/>
      <c r="O387" s="10">
        <v>1492260</v>
      </c>
      <c r="P387" s="10">
        <v>1527960</v>
      </c>
      <c r="Q387" s="55">
        <v>1527960</v>
      </c>
      <c r="R387" s="47">
        <f t="shared" si="68"/>
        <v>1527960</v>
      </c>
      <c r="S387" s="47">
        <f t="shared" si="69"/>
        <v>1516060</v>
      </c>
      <c r="T387" s="47">
        <f t="shared" si="70"/>
        <v>20611.40461006964</v>
      </c>
      <c r="U387" s="12">
        <f t="shared" si="76"/>
        <v>1.3595375255642679E-2</v>
      </c>
      <c r="V387" s="30">
        <f t="shared" si="72"/>
        <v>1274000</v>
      </c>
      <c r="W387" s="30">
        <f t="shared" si="73"/>
        <v>242060</v>
      </c>
      <c r="X387" s="13">
        <f t="shared" si="74"/>
        <v>1516060</v>
      </c>
      <c r="Y387" s="14" t="s">
        <v>297</v>
      </c>
    </row>
    <row r="388" spans="3:25" ht="49.5" customHeight="1">
      <c r="C388" s="66">
        <f t="shared" si="75"/>
        <v>375</v>
      </c>
      <c r="D388" s="67" t="s">
        <v>504</v>
      </c>
      <c r="E388" s="39" t="s">
        <v>276</v>
      </c>
      <c r="F388" s="68">
        <v>1</v>
      </c>
      <c r="G388" s="15"/>
      <c r="H388" s="7"/>
      <c r="I388" s="7"/>
      <c r="J388" s="7"/>
      <c r="K388" s="16"/>
      <c r="L388" s="8"/>
      <c r="M388" s="9"/>
      <c r="N388" s="9"/>
      <c r="O388" s="10">
        <v>835380</v>
      </c>
      <c r="P388" s="10">
        <v>894880</v>
      </c>
      <c r="Q388" s="55">
        <v>894880</v>
      </c>
      <c r="R388" s="47">
        <f t="shared" si="68"/>
        <v>894880</v>
      </c>
      <c r="S388" s="47">
        <f t="shared" si="69"/>
        <v>875046.66666666663</v>
      </c>
      <c r="T388" s="47">
        <f t="shared" si="70"/>
        <v>34352.341016782731</v>
      </c>
      <c r="U388" s="12">
        <f t="shared" si="76"/>
        <v>3.9257724559584706E-2</v>
      </c>
      <c r="V388" s="30">
        <f t="shared" si="72"/>
        <v>735333.61344537814</v>
      </c>
      <c r="W388" s="30">
        <f t="shared" si="73"/>
        <v>139713.38655462186</v>
      </c>
      <c r="X388" s="13">
        <f t="shared" si="74"/>
        <v>875047</v>
      </c>
      <c r="Y388" s="14" t="s">
        <v>297</v>
      </c>
    </row>
    <row r="389" spans="3:25" ht="49.5" customHeight="1">
      <c r="C389" s="66">
        <f t="shared" si="75"/>
        <v>376</v>
      </c>
      <c r="D389" s="67" t="s">
        <v>505</v>
      </c>
      <c r="E389" s="39" t="s">
        <v>276</v>
      </c>
      <c r="F389" s="68">
        <v>1</v>
      </c>
      <c r="G389" s="15"/>
      <c r="H389" s="7"/>
      <c r="I389" s="7"/>
      <c r="J389" s="7"/>
      <c r="K389" s="16"/>
      <c r="L389" s="8"/>
      <c r="M389" s="9"/>
      <c r="N389" s="9"/>
      <c r="O389" s="10">
        <v>812770</v>
      </c>
      <c r="P389" s="10">
        <v>872270</v>
      </c>
      <c r="Q389" s="55">
        <v>872270</v>
      </c>
      <c r="R389" s="47">
        <f t="shared" si="68"/>
        <v>872270</v>
      </c>
      <c r="S389" s="47">
        <f t="shared" si="69"/>
        <v>852436.66666666663</v>
      </c>
      <c r="T389" s="47">
        <f t="shared" si="70"/>
        <v>34352.341016782731</v>
      </c>
      <c r="U389" s="12">
        <f t="shared" si="76"/>
        <v>4.0298995057442472E-2</v>
      </c>
      <c r="V389" s="30">
        <f t="shared" si="72"/>
        <v>716333.61344537814</v>
      </c>
      <c r="W389" s="30">
        <f t="shared" si="73"/>
        <v>136103.38655462186</v>
      </c>
      <c r="X389" s="13">
        <f t="shared" si="74"/>
        <v>852437</v>
      </c>
      <c r="Y389" s="14" t="s">
        <v>297</v>
      </c>
    </row>
    <row r="390" spans="3:25" ht="49.5" customHeight="1">
      <c r="C390" s="66">
        <f t="shared" si="75"/>
        <v>377</v>
      </c>
      <c r="D390" s="67" t="s">
        <v>506</v>
      </c>
      <c r="E390" s="39" t="s">
        <v>276</v>
      </c>
      <c r="F390" s="68">
        <v>1</v>
      </c>
      <c r="G390" s="15"/>
      <c r="H390" s="7"/>
      <c r="I390" s="7"/>
      <c r="J390" s="7"/>
      <c r="K390" s="16"/>
      <c r="L390" s="8"/>
      <c r="M390" s="9"/>
      <c r="N390" s="9"/>
      <c r="O390" s="10">
        <v>812770</v>
      </c>
      <c r="P390" s="10">
        <v>848470</v>
      </c>
      <c r="Q390" s="55">
        <v>848470</v>
      </c>
      <c r="R390" s="47">
        <f t="shared" si="68"/>
        <v>848470</v>
      </c>
      <c r="S390" s="47">
        <f t="shared" si="69"/>
        <v>836570</v>
      </c>
      <c r="T390" s="47">
        <f t="shared" si="70"/>
        <v>20611.40461006964</v>
      </c>
      <c r="U390" s="12">
        <f t="shared" si="76"/>
        <v>2.4637991572814755E-2</v>
      </c>
      <c r="V390" s="30">
        <f t="shared" si="72"/>
        <v>703000</v>
      </c>
      <c r="W390" s="30">
        <f t="shared" si="73"/>
        <v>133570</v>
      </c>
      <c r="X390" s="13">
        <f t="shared" si="74"/>
        <v>836570</v>
      </c>
      <c r="Y390" s="14" t="s">
        <v>297</v>
      </c>
    </row>
    <row r="391" spans="3:25" ht="49.5" customHeight="1">
      <c r="C391" s="66">
        <f t="shared" si="75"/>
        <v>378</v>
      </c>
      <c r="D391" s="67" t="s">
        <v>507</v>
      </c>
      <c r="E391" s="39" t="s">
        <v>276</v>
      </c>
      <c r="F391" s="68">
        <v>1</v>
      </c>
      <c r="G391" s="15"/>
      <c r="H391" s="7"/>
      <c r="I391" s="7"/>
      <c r="J391" s="7"/>
      <c r="K391" s="16"/>
      <c r="L391" s="8"/>
      <c r="M391" s="9"/>
      <c r="N391" s="9"/>
      <c r="O391" s="10">
        <v>835380</v>
      </c>
      <c r="P391" s="10">
        <v>894880</v>
      </c>
      <c r="Q391" s="55">
        <v>894880</v>
      </c>
      <c r="R391" s="47">
        <f t="shared" si="68"/>
        <v>894880</v>
      </c>
      <c r="S391" s="47">
        <f t="shared" si="69"/>
        <v>875046.66666666663</v>
      </c>
      <c r="T391" s="47">
        <f t="shared" si="70"/>
        <v>34352.341016782731</v>
      </c>
      <c r="U391" s="12">
        <f t="shared" si="76"/>
        <v>3.9257724559584706E-2</v>
      </c>
      <c r="V391" s="30">
        <f t="shared" si="72"/>
        <v>735333.61344537814</v>
      </c>
      <c r="W391" s="30">
        <f t="shared" si="73"/>
        <v>139713.38655462186</v>
      </c>
      <c r="X391" s="13">
        <f t="shared" si="74"/>
        <v>875047</v>
      </c>
      <c r="Y391" s="14" t="s">
        <v>297</v>
      </c>
    </row>
    <row r="392" spans="3:25" ht="49.5" customHeight="1">
      <c r="C392" s="66">
        <f t="shared" si="75"/>
        <v>379</v>
      </c>
      <c r="D392" s="67" t="s">
        <v>508</v>
      </c>
      <c r="E392" s="39" t="s">
        <v>276</v>
      </c>
      <c r="F392" s="68">
        <v>1</v>
      </c>
      <c r="G392" s="15"/>
      <c r="H392" s="7"/>
      <c r="I392" s="7"/>
      <c r="J392" s="7"/>
      <c r="K392" s="16"/>
      <c r="L392" s="8"/>
      <c r="M392" s="9"/>
      <c r="N392" s="9"/>
      <c r="O392" s="10">
        <v>835380</v>
      </c>
      <c r="P392" s="10">
        <v>871080</v>
      </c>
      <c r="Q392" s="55">
        <v>871080</v>
      </c>
      <c r="R392" s="47">
        <f t="shared" ref="R392:R450" si="77">MEDIAN(H392,J392,L392,N392,O392,P392,Q392)</f>
        <v>871080</v>
      </c>
      <c r="S392" s="47">
        <f t="shared" ref="S392:S450" si="78">AVERAGE(H392,J392,L392,N392,O392,P392,Q392)</f>
        <v>859180</v>
      </c>
      <c r="T392" s="47">
        <f t="shared" ref="T392:T450" si="79">STDEV(H392,J392,L392,N392,O392,P392,Q392)</f>
        <v>20611.40461006964</v>
      </c>
      <c r="U392" s="12">
        <f t="shared" si="76"/>
        <v>2.3989623373530156E-2</v>
      </c>
      <c r="V392" s="30">
        <f t="shared" si="72"/>
        <v>722000</v>
      </c>
      <c r="W392" s="30">
        <f t="shared" si="73"/>
        <v>137180</v>
      </c>
      <c r="X392" s="13">
        <f t="shared" si="74"/>
        <v>859180</v>
      </c>
      <c r="Y392" s="14" t="s">
        <v>297</v>
      </c>
    </row>
    <row r="393" spans="3:25" ht="49.5" customHeight="1">
      <c r="C393" s="66">
        <f t="shared" si="75"/>
        <v>380</v>
      </c>
      <c r="D393" s="67" t="s">
        <v>509</v>
      </c>
      <c r="E393" s="39" t="s">
        <v>276</v>
      </c>
      <c r="F393" s="68">
        <v>1</v>
      </c>
      <c r="G393" s="15"/>
      <c r="H393" s="7"/>
      <c r="I393" s="7"/>
      <c r="J393" s="7"/>
      <c r="K393" s="16"/>
      <c r="L393" s="8"/>
      <c r="M393" s="9"/>
      <c r="N393" s="9"/>
      <c r="O393" s="10">
        <v>1999200</v>
      </c>
      <c r="P393" s="10">
        <v>2058700</v>
      </c>
      <c r="Q393" s="55">
        <v>2058700</v>
      </c>
      <c r="R393" s="47">
        <f t="shared" si="77"/>
        <v>2058700</v>
      </c>
      <c r="S393" s="47">
        <f t="shared" si="78"/>
        <v>2038866.6666666667</v>
      </c>
      <c r="T393" s="47">
        <f t="shared" si="79"/>
        <v>34352.341016782731</v>
      </c>
      <c r="U393" s="12">
        <f t="shared" si="76"/>
        <v>1.6848743264288688E-2</v>
      </c>
      <c r="V393" s="30">
        <f t="shared" si="72"/>
        <v>1713333.6134453781</v>
      </c>
      <c r="W393" s="30">
        <f t="shared" si="73"/>
        <v>325533.38655462186</v>
      </c>
      <c r="X393" s="13">
        <f t="shared" si="74"/>
        <v>2038867</v>
      </c>
      <c r="Y393" s="14" t="s">
        <v>297</v>
      </c>
    </row>
    <row r="394" spans="3:25" ht="49.5" customHeight="1">
      <c r="C394" s="66">
        <f t="shared" si="75"/>
        <v>381</v>
      </c>
      <c r="D394" s="67" t="s">
        <v>510</v>
      </c>
      <c r="E394" s="39" t="s">
        <v>276</v>
      </c>
      <c r="F394" s="68">
        <v>1</v>
      </c>
      <c r="G394" s="15"/>
      <c r="H394" s="7"/>
      <c r="I394" s="7"/>
      <c r="J394" s="7"/>
      <c r="K394" s="16"/>
      <c r="L394" s="8"/>
      <c r="M394" s="9"/>
      <c r="N394" s="9"/>
      <c r="O394" s="10">
        <v>812770</v>
      </c>
      <c r="P394" s="10">
        <v>860370</v>
      </c>
      <c r="Q394" s="55">
        <v>860370</v>
      </c>
      <c r="R394" s="47">
        <f t="shared" si="77"/>
        <v>860370</v>
      </c>
      <c r="S394" s="47">
        <f t="shared" si="78"/>
        <v>844503.33333333337</v>
      </c>
      <c r="T394" s="47">
        <f t="shared" si="79"/>
        <v>27481.872813426187</v>
      </c>
      <c r="U394" s="12">
        <f t="shared" si="76"/>
        <v>3.2542053688471156E-2</v>
      </c>
      <c r="V394" s="30">
        <f t="shared" si="72"/>
        <v>709667.22689075628</v>
      </c>
      <c r="W394" s="30">
        <f t="shared" si="73"/>
        <v>134836.77310924369</v>
      </c>
      <c r="X394" s="13">
        <f t="shared" si="74"/>
        <v>844504</v>
      </c>
      <c r="Y394" s="14" t="s">
        <v>297</v>
      </c>
    </row>
    <row r="395" spans="3:25" ht="49.5" customHeight="1">
      <c r="C395" s="66">
        <f t="shared" si="75"/>
        <v>382</v>
      </c>
      <c r="D395" s="67" t="s">
        <v>511</v>
      </c>
      <c r="E395" s="39" t="s">
        <v>276</v>
      </c>
      <c r="F395" s="68">
        <v>1</v>
      </c>
      <c r="G395" s="15"/>
      <c r="H395" s="7"/>
      <c r="I395" s="7"/>
      <c r="J395" s="7"/>
      <c r="K395" s="16"/>
      <c r="L395" s="8"/>
      <c r="M395" s="9"/>
      <c r="N395" s="9"/>
      <c r="O395" s="10">
        <v>975800</v>
      </c>
      <c r="P395" s="10">
        <v>1011500</v>
      </c>
      <c r="Q395" s="55">
        <v>1011500</v>
      </c>
      <c r="R395" s="47">
        <f t="shared" si="77"/>
        <v>1011500</v>
      </c>
      <c r="S395" s="47">
        <f t="shared" si="78"/>
        <v>999600</v>
      </c>
      <c r="T395" s="47">
        <f t="shared" si="79"/>
        <v>20611.40461006964</v>
      </c>
      <c r="U395" s="12">
        <f t="shared" si="76"/>
        <v>2.0619652471058063E-2</v>
      </c>
      <c r="V395" s="30">
        <f t="shared" si="72"/>
        <v>840000</v>
      </c>
      <c r="W395" s="30">
        <f t="shared" si="73"/>
        <v>159600</v>
      </c>
      <c r="X395" s="13">
        <f t="shared" si="74"/>
        <v>999600</v>
      </c>
      <c r="Y395" s="14" t="s">
        <v>297</v>
      </c>
    </row>
    <row r="396" spans="3:25" ht="49.5" customHeight="1">
      <c r="C396" s="66">
        <f t="shared" si="75"/>
        <v>383</v>
      </c>
      <c r="D396" s="67" t="s">
        <v>512</v>
      </c>
      <c r="E396" s="39" t="s">
        <v>276</v>
      </c>
      <c r="F396" s="68">
        <v>1</v>
      </c>
      <c r="G396" s="15"/>
      <c r="H396" s="7"/>
      <c r="I396" s="7"/>
      <c r="J396" s="7"/>
      <c r="K396" s="16"/>
      <c r="L396" s="8"/>
      <c r="M396" s="9"/>
      <c r="N396" s="9"/>
      <c r="O396" s="10">
        <v>835380</v>
      </c>
      <c r="P396" s="10">
        <v>859180</v>
      </c>
      <c r="Q396" s="55">
        <v>859180</v>
      </c>
      <c r="R396" s="47">
        <f t="shared" si="77"/>
        <v>859180</v>
      </c>
      <c r="S396" s="47">
        <f t="shared" si="78"/>
        <v>851246.66666666663</v>
      </c>
      <c r="T396" s="47">
        <f t="shared" si="79"/>
        <v>13740.936406713094</v>
      </c>
      <c r="U396" s="12">
        <f t="shared" si="76"/>
        <v>1.6142132409775186E-2</v>
      </c>
      <c r="V396" s="30">
        <f t="shared" si="72"/>
        <v>715333.61344537814</v>
      </c>
      <c r="W396" s="30">
        <f t="shared" si="73"/>
        <v>135913.38655462186</v>
      </c>
      <c r="X396" s="13">
        <f t="shared" si="74"/>
        <v>851247</v>
      </c>
      <c r="Y396" s="14" t="s">
        <v>297</v>
      </c>
    </row>
    <row r="397" spans="3:25" ht="49.5" customHeight="1">
      <c r="C397" s="66">
        <f t="shared" si="75"/>
        <v>384</v>
      </c>
      <c r="D397" s="67" t="s">
        <v>513</v>
      </c>
      <c r="E397" s="39" t="s">
        <v>276</v>
      </c>
      <c r="F397" s="68">
        <v>1</v>
      </c>
      <c r="G397" s="15"/>
      <c r="H397" s="7"/>
      <c r="I397" s="7"/>
      <c r="J397" s="7"/>
      <c r="K397" s="16"/>
      <c r="L397" s="8"/>
      <c r="M397" s="9"/>
      <c r="N397" s="9"/>
      <c r="O397" s="10">
        <v>490280</v>
      </c>
      <c r="P397" s="10">
        <v>525980</v>
      </c>
      <c r="Q397" s="55">
        <v>525980</v>
      </c>
      <c r="R397" s="47">
        <f t="shared" si="77"/>
        <v>525980</v>
      </c>
      <c r="S397" s="47">
        <f t="shared" si="78"/>
        <v>514080</v>
      </c>
      <c r="T397" s="47">
        <f t="shared" si="79"/>
        <v>20611.40461006964</v>
      </c>
      <c r="U397" s="12">
        <f t="shared" si="76"/>
        <v>4.0093768693724011E-2</v>
      </c>
      <c r="V397" s="30">
        <f t="shared" si="72"/>
        <v>432000</v>
      </c>
      <c r="W397" s="30">
        <f t="shared" si="73"/>
        <v>82080</v>
      </c>
      <c r="X397" s="13">
        <f t="shared" si="74"/>
        <v>514080</v>
      </c>
      <c r="Y397" s="14" t="s">
        <v>297</v>
      </c>
    </row>
    <row r="398" spans="3:25" ht="49.5" customHeight="1">
      <c r="C398" s="66">
        <f t="shared" si="75"/>
        <v>385</v>
      </c>
      <c r="D398" s="67" t="s">
        <v>514</v>
      </c>
      <c r="E398" s="39" t="s">
        <v>276</v>
      </c>
      <c r="F398" s="68">
        <v>1</v>
      </c>
      <c r="G398" s="15"/>
      <c r="H398" s="7"/>
      <c r="I398" s="7"/>
      <c r="J398" s="7"/>
      <c r="K398" s="16"/>
      <c r="L398" s="8"/>
      <c r="M398" s="9"/>
      <c r="N398" s="9"/>
      <c r="O398" s="10">
        <v>1259020</v>
      </c>
      <c r="P398" s="10">
        <v>1318520</v>
      </c>
      <c r="Q398" s="55">
        <v>1318520</v>
      </c>
      <c r="R398" s="47">
        <f t="shared" si="77"/>
        <v>1318520</v>
      </c>
      <c r="S398" s="47">
        <f t="shared" si="78"/>
        <v>1298686.6666666667</v>
      </c>
      <c r="T398" s="47">
        <f t="shared" si="79"/>
        <v>34352.341016782731</v>
      </c>
      <c r="U398" s="12">
        <f t="shared" si="76"/>
        <v>2.645160060428951E-2</v>
      </c>
      <c r="V398" s="30">
        <f t="shared" si="72"/>
        <v>1091333.6134453781</v>
      </c>
      <c r="W398" s="30">
        <f t="shared" si="73"/>
        <v>207353.38655462186</v>
      </c>
      <c r="X398" s="13">
        <f t="shared" si="74"/>
        <v>1298687</v>
      </c>
      <c r="Y398" s="14" t="s">
        <v>297</v>
      </c>
    </row>
    <row r="399" spans="3:25" ht="49.5" customHeight="1">
      <c r="C399" s="66">
        <f t="shared" si="75"/>
        <v>386</v>
      </c>
      <c r="D399" s="67" t="s">
        <v>515</v>
      </c>
      <c r="E399" s="39" t="s">
        <v>276</v>
      </c>
      <c r="F399" s="68">
        <v>1</v>
      </c>
      <c r="G399" s="15"/>
      <c r="H399" s="7"/>
      <c r="I399" s="7"/>
      <c r="J399" s="7"/>
      <c r="K399" s="16"/>
      <c r="L399" s="8"/>
      <c r="M399" s="9"/>
      <c r="N399" s="9"/>
      <c r="O399" s="10">
        <v>812770</v>
      </c>
      <c r="P399" s="10">
        <v>872270</v>
      </c>
      <c r="Q399" s="55">
        <v>872270</v>
      </c>
      <c r="R399" s="47">
        <f t="shared" si="77"/>
        <v>872270</v>
      </c>
      <c r="S399" s="47">
        <f t="shared" si="78"/>
        <v>852436.66666666663</v>
      </c>
      <c r="T399" s="47">
        <f t="shared" si="79"/>
        <v>34352.341016782731</v>
      </c>
      <c r="U399" s="12">
        <f t="shared" si="76"/>
        <v>4.0298995057442472E-2</v>
      </c>
      <c r="V399" s="30">
        <f t="shared" si="72"/>
        <v>716333.61344537814</v>
      </c>
      <c r="W399" s="30">
        <f t="shared" si="73"/>
        <v>136103.38655462186</v>
      </c>
      <c r="X399" s="13">
        <f t="shared" si="74"/>
        <v>852437</v>
      </c>
      <c r="Y399" s="14" t="s">
        <v>297</v>
      </c>
    </row>
    <row r="400" spans="3:25" ht="49.5" customHeight="1">
      <c r="C400" s="66">
        <f t="shared" si="75"/>
        <v>387</v>
      </c>
      <c r="D400" s="67" t="s">
        <v>516</v>
      </c>
      <c r="E400" s="39" t="s">
        <v>276</v>
      </c>
      <c r="F400" s="68">
        <v>1</v>
      </c>
      <c r="G400" s="15"/>
      <c r="H400" s="7"/>
      <c r="I400" s="7"/>
      <c r="J400" s="7"/>
      <c r="K400" s="16"/>
      <c r="L400" s="8"/>
      <c r="M400" s="9"/>
      <c r="N400" s="9"/>
      <c r="O400" s="10">
        <v>1999200</v>
      </c>
      <c r="P400" s="10">
        <v>2058700</v>
      </c>
      <c r="Q400" s="55">
        <v>2058700</v>
      </c>
      <c r="R400" s="47">
        <f t="shared" si="77"/>
        <v>2058700</v>
      </c>
      <c r="S400" s="47">
        <f t="shared" si="78"/>
        <v>2038866.6666666667</v>
      </c>
      <c r="T400" s="47">
        <f t="shared" si="79"/>
        <v>34352.341016782731</v>
      </c>
      <c r="U400" s="12">
        <f t="shared" si="76"/>
        <v>1.6848743264288688E-2</v>
      </c>
      <c r="V400" s="30">
        <f t="shared" si="72"/>
        <v>1713333.6134453781</v>
      </c>
      <c r="W400" s="30">
        <f t="shared" si="73"/>
        <v>325533.38655462186</v>
      </c>
      <c r="X400" s="13">
        <f t="shared" si="74"/>
        <v>2038867</v>
      </c>
      <c r="Y400" s="14" t="s">
        <v>297</v>
      </c>
    </row>
    <row r="401" spans="3:25" ht="49.5" customHeight="1">
      <c r="C401" s="66">
        <f t="shared" si="75"/>
        <v>388</v>
      </c>
      <c r="D401" s="67" t="s">
        <v>517</v>
      </c>
      <c r="E401" s="39" t="s">
        <v>276</v>
      </c>
      <c r="F401" s="68">
        <v>1</v>
      </c>
      <c r="G401" s="15"/>
      <c r="H401" s="7"/>
      <c r="I401" s="7"/>
      <c r="J401" s="7"/>
      <c r="K401" s="16"/>
      <c r="L401" s="8"/>
      <c r="M401" s="9"/>
      <c r="N401" s="9"/>
      <c r="O401" s="10">
        <v>812770</v>
      </c>
      <c r="P401" s="10">
        <v>872270</v>
      </c>
      <c r="Q401" s="55">
        <v>872270</v>
      </c>
      <c r="R401" s="47">
        <f t="shared" si="77"/>
        <v>872270</v>
      </c>
      <c r="S401" s="47">
        <f t="shared" si="78"/>
        <v>852436.66666666663</v>
      </c>
      <c r="T401" s="47">
        <f t="shared" si="79"/>
        <v>34352.341016782731</v>
      </c>
      <c r="U401" s="12">
        <f t="shared" si="76"/>
        <v>4.0298995057442472E-2</v>
      </c>
      <c r="V401" s="30">
        <f t="shared" si="72"/>
        <v>716333.61344537814</v>
      </c>
      <c r="W401" s="30">
        <f t="shared" si="73"/>
        <v>136103.38655462186</v>
      </c>
      <c r="X401" s="13">
        <f t="shared" si="74"/>
        <v>852437</v>
      </c>
      <c r="Y401" s="14" t="s">
        <v>297</v>
      </c>
    </row>
    <row r="402" spans="3:25" ht="49.5" customHeight="1">
      <c r="C402" s="66">
        <f t="shared" si="75"/>
        <v>389</v>
      </c>
      <c r="D402" s="67" t="s">
        <v>518</v>
      </c>
      <c r="E402" s="39" t="s">
        <v>276</v>
      </c>
      <c r="F402" s="68">
        <v>1</v>
      </c>
      <c r="G402" s="15"/>
      <c r="H402" s="7"/>
      <c r="I402" s="7"/>
      <c r="J402" s="7"/>
      <c r="K402" s="16"/>
      <c r="L402" s="8"/>
      <c r="M402" s="9"/>
      <c r="N402" s="9"/>
      <c r="O402" s="10">
        <v>812770</v>
      </c>
      <c r="P402" s="10">
        <v>872270</v>
      </c>
      <c r="Q402" s="55">
        <v>872270</v>
      </c>
      <c r="R402" s="47">
        <f t="shared" si="77"/>
        <v>872270</v>
      </c>
      <c r="S402" s="47">
        <f t="shared" si="78"/>
        <v>852436.66666666663</v>
      </c>
      <c r="T402" s="47">
        <f t="shared" si="79"/>
        <v>34352.341016782731</v>
      </c>
      <c r="U402" s="12">
        <f t="shared" si="76"/>
        <v>4.0298995057442472E-2</v>
      </c>
      <c r="V402" s="30">
        <f t="shared" si="72"/>
        <v>716333.61344537814</v>
      </c>
      <c r="W402" s="30">
        <f t="shared" si="73"/>
        <v>136103.38655462186</v>
      </c>
      <c r="X402" s="13">
        <f t="shared" si="74"/>
        <v>852437</v>
      </c>
      <c r="Y402" s="14" t="s">
        <v>297</v>
      </c>
    </row>
    <row r="403" spans="3:25" ht="49.5" customHeight="1">
      <c r="C403" s="66">
        <f t="shared" si="75"/>
        <v>390</v>
      </c>
      <c r="D403" s="67" t="s">
        <v>519</v>
      </c>
      <c r="E403" s="39" t="s">
        <v>276</v>
      </c>
      <c r="F403" s="68">
        <v>1</v>
      </c>
      <c r="G403" s="15"/>
      <c r="H403" s="7"/>
      <c r="I403" s="7"/>
      <c r="J403" s="7"/>
      <c r="K403" s="16"/>
      <c r="L403" s="8"/>
      <c r="M403" s="9"/>
      <c r="N403" s="9"/>
      <c r="O403" s="10">
        <v>812770</v>
      </c>
      <c r="P403" s="10">
        <v>848470</v>
      </c>
      <c r="Q403" s="55">
        <v>848470</v>
      </c>
      <c r="R403" s="47">
        <f t="shared" si="77"/>
        <v>848470</v>
      </c>
      <c r="S403" s="47">
        <f t="shared" si="78"/>
        <v>836570</v>
      </c>
      <c r="T403" s="47">
        <f t="shared" si="79"/>
        <v>20611.40461006964</v>
      </c>
      <c r="U403" s="12">
        <f t="shared" si="76"/>
        <v>2.4637991572814755E-2</v>
      </c>
      <c r="V403" s="30">
        <f t="shared" si="72"/>
        <v>703000</v>
      </c>
      <c r="W403" s="30">
        <f t="shared" si="73"/>
        <v>133570</v>
      </c>
      <c r="X403" s="13">
        <f t="shared" si="74"/>
        <v>836570</v>
      </c>
      <c r="Y403" s="14" t="s">
        <v>297</v>
      </c>
    </row>
    <row r="404" spans="3:25" ht="49.5" customHeight="1">
      <c r="C404" s="66">
        <f t="shared" si="75"/>
        <v>391</v>
      </c>
      <c r="D404" s="67" t="s">
        <v>520</v>
      </c>
      <c r="E404" s="39" t="s">
        <v>276</v>
      </c>
      <c r="F404" s="68">
        <v>1</v>
      </c>
      <c r="G404" s="15"/>
      <c r="H404" s="7"/>
      <c r="I404" s="7"/>
      <c r="J404" s="7"/>
      <c r="K404" s="16"/>
      <c r="L404" s="8"/>
      <c r="M404" s="9"/>
      <c r="N404" s="9"/>
      <c r="O404" s="10">
        <v>1999200</v>
      </c>
      <c r="P404" s="10">
        <v>2023000</v>
      </c>
      <c r="Q404" s="55">
        <v>2023000</v>
      </c>
      <c r="R404" s="47">
        <f t="shared" si="77"/>
        <v>2023000</v>
      </c>
      <c r="S404" s="47">
        <f t="shared" si="78"/>
        <v>2015066.6666666667</v>
      </c>
      <c r="T404" s="47">
        <f t="shared" si="79"/>
        <v>13740.936406713094</v>
      </c>
      <c r="U404" s="12">
        <f t="shared" si="76"/>
        <v>6.8190976675940049E-3</v>
      </c>
      <c r="V404" s="30">
        <f t="shared" si="72"/>
        <v>1693333.6134453781</v>
      </c>
      <c r="W404" s="30">
        <f t="shared" si="73"/>
        <v>321733.38655462186</v>
      </c>
      <c r="X404" s="13">
        <f t="shared" si="74"/>
        <v>2015067</v>
      </c>
      <c r="Y404" s="14" t="s">
        <v>297</v>
      </c>
    </row>
    <row r="405" spans="3:25" ht="49.5" customHeight="1">
      <c r="C405" s="66">
        <f t="shared" si="75"/>
        <v>392</v>
      </c>
      <c r="D405" s="67" t="s">
        <v>521</v>
      </c>
      <c r="E405" s="39" t="s">
        <v>276</v>
      </c>
      <c r="F405" s="68">
        <v>1</v>
      </c>
      <c r="G405" s="15"/>
      <c r="H405" s="7"/>
      <c r="I405" s="7"/>
      <c r="J405" s="7"/>
      <c r="K405" s="16"/>
      <c r="L405" s="8"/>
      <c r="M405" s="9"/>
      <c r="N405" s="9"/>
      <c r="O405" s="10">
        <v>1999200</v>
      </c>
      <c r="P405" s="10">
        <v>2046800</v>
      </c>
      <c r="Q405" s="55">
        <v>2046800</v>
      </c>
      <c r="R405" s="47">
        <f t="shared" si="77"/>
        <v>2046800</v>
      </c>
      <c r="S405" s="47">
        <f t="shared" si="78"/>
        <v>2030933.3333333333</v>
      </c>
      <c r="T405" s="47">
        <f t="shared" si="79"/>
        <v>27481.872813426187</v>
      </c>
      <c r="U405" s="12">
        <f t="shared" si="76"/>
        <v>1.3531646934131855E-2</v>
      </c>
      <c r="V405" s="30">
        <f t="shared" si="72"/>
        <v>1706667.2268907563</v>
      </c>
      <c r="W405" s="30">
        <f t="shared" si="73"/>
        <v>324266.77310924372</v>
      </c>
      <c r="X405" s="13">
        <f t="shared" si="74"/>
        <v>2030934</v>
      </c>
      <c r="Y405" s="14" t="s">
        <v>297</v>
      </c>
    </row>
    <row r="406" spans="3:25" ht="49.5" customHeight="1">
      <c r="C406" s="66">
        <f t="shared" si="75"/>
        <v>393</v>
      </c>
      <c r="D406" s="67" t="s">
        <v>522</v>
      </c>
      <c r="E406" s="39" t="s">
        <v>276</v>
      </c>
      <c r="F406" s="68">
        <v>1</v>
      </c>
      <c r="G406" s="15"/>
      <c r="H406" s="7"/>
      <c r="I406" s="7"/>
      <c r="J406" s="7"/>
      <c r="K406" s="16"/>
      <c r="L406" s="8"/>
      <c r="M406" s="9"/>
      <c r="N406" s="9"/>
      <c r="O406" s="10">
        <v>1999200</v>
      </c>
      <c r="P406" s="10">
        <v>2058700</v>
      </c>
      <c r="Q406" s="55">
        <v>2058700</v>
      </c>
      <c r="R406" s="47">
        <f t="shared" si="77"/>
        <v>2058700</v>
      </c>
      <c r="S406" s="47">
        <f t="shared" si="78"/>
        <v>2038866.6666666667</v>
      </c>
      <c r="T406" s="47">
        <f t="shared" si="79"/>
        <v>34352.341016782731</v>
      </c>
      <c r="U406" s="12">
        <f t="shared" si="76"/>
        <v>1.6848743264288688E-2</v>
      </c>
      <c r="V406" s="30">
        <f t="shared" si="72"/>
        <v>1713333.6134453781</v>
      </c>
      <c r="W406" s="30">
        <f t="shared" si="73"/>
        <v>325533.38655462186</v>
      </c>
      <c r="X406" s="13">
        <f t="shared" si="74"/>
        <v>2038867</v>
      </c>
      <c r="Y406" s="14" t="s">
        <v>297</v>
      </c>
    </row>
    <row r="407" spans="3:25" ht="49.5" customHeight="1">
      <c r="C407" s="66">
        <f t="shared" si="75"/>
        <v>394</v>
      </c>
      <c r="D407" s="67" t="s">
        <v>523</v>
      </c>
      <c r="E407" s="39" t="s">
        <v>276</v>
      </c>
      <c r="F407" s="68">
        <v>1</v>
      </c>
      <c r="G407" s="15"/>
      <c r="H407" s="7"/>
      <c r="I407" s="7"/>
      <c r="J407" s="7"/>
      <c r="K407" s="16"/>
      <c r="L407" s="8"/>
      <c r="M407" s="9"/>
      <c r="N407" s="9"/>
      <c r="O407" s="10">
        <v>1999200</v>
      </c>
      <c r="P407" s="10">
        <v>2034900</v>
      </c>
      <c r="Q407" s="55">
        <v>2034900</v>
      </c>
      <c r="R407" s="47">
        <f t="shared" si="77"/>
        <v>2034900</v>
      </c>
      <c r="S407" s="47">
        <f t="shared" si="78"/>
        <v>2023000</v>
      </c>
      <c r="T407" s="47">
        <f t="shared" si="79"/>
        <v>20611.40461006964</v>
      </c>
      <c r="U407" s="12">
        <f t="shared" si="76"/>
        <v>1.0188534162169867E-2</v>
      </c>
      <c r="V407" s="30">
        <f t="shared" si="72"/>
        <v>1700000</v>
      </c>
      <c r="W407" s="30">
        <f t="shared" si="73"/>
        <v>323000</v>
      </c>
      <c r="X407" s="13">
        <f t="shared" si="74"/>
        <v>2023000</v>
      </c>
      <c r="Y407" s="14" t="s">
        <v>297</v>
      </c>
    </row>
    <row r="408" spans="3:25" ht="49.5" customHeight="1">
      <c r="C408" s="66">
        <f t="shared" si="75"/>
        <v>395</v>
      </c>
      <c r="D408" s="67" t="s">
        <v>524</v>
      </c>
      <c r="E408" s="39" t="s">
        <v>276</v>
      </c>
      <c r="F408" s="68">
        <v>1</v>
      </c>
      <c r="G408" s="15"/>
      <c r="H408" s="7"/>
      <c r="I408" s="7"/>
      <c r="J408" s="7"/>
      <c r="K408" s="16"/>
      <c r="L408" s="8"/>
      <c r="M408" s="9"/>
      <c r="N408" s="9"/>
      <c r="O408" s="10">
        <v>1999200</v>
      </c>
      <c r="P408" s="10">
        <v>2034900</v>
      </c>
      <c r="Q408" s="55">
        <v>2034900</v>
      </c>
      <c r="R408" s="47">
        <f t="shared" si="77"/>
        <v>2034900</v>
      </c>
      <c r="S408" s="47">
        <f t="shared" si="78"/>
        <v>2023000</v>
      </c>
      <c r="T408" s="47">
        <f t="shared" si="79"/>
        <v>20611.40461006964</v>
      </c>
      <c r="U408" s="12">
        <f t="shared" si="76"/>
        <v>1.0188534162169867E-2</v>
      </c>
      <c r="V408" s="30">
        <f t="shared" si="72"/>
        <v>1700000</v>
      </c>
      <c r="W408" s="30">
        <f t="shared" si="73"/>
        <v>323000</v>
      </c>
      <c r="X408" s="13">
        <f t="shared" si="74"/>
        <v>2023000</v>
      </c>
      <c r="Y408" s="14" t="s">
        <v>297</v>
      </c>
    </row>
    <row r="409" spans="3:25" ht="49.5" customHeight="1">
      <c r="C409" s="66">
        <f t="shared" si="75"/>
        <v>396</v>
      </c>
      <c r="D409" s="67" t="s">
        <v>525</v>
      </c>
      <c r="E409" s="39" t="s">
        <v>276</v>
      </c>
      <c r="F409" s="68">
        <v>1</v>
      </c>
      <c r="G409" s="15"/>
      <c r="H409" s="7"/>
      <c r="I409" s="7"/>
      <c r="J409" s="7"/>
      <c r="K409" s="16"/>
      <c r="L409" s="8"/>
      <c r="M409" s="9"/>
      <c r="N409" s="9"/>
      <c r="O409" s="10">
        <v>975800</v>
      </c>
      <c r="P409" s="10">
        <v>999600</v>
      </c>
      <c r="Q409" s="55">
        <v>999600</v>
      </c>
      <c r="R409" s="47">
        <f t="shared" si="77"/>
        <v>999600</v>
      </c>
      <c r="S409" s="47">
        <f t="shared" si="78"/>
        <v>991666.66666666663</v>
      </c>
      <c r="T409" s="47">
        <f t="shared" si="79"/>
        <v>13740.936406713094</v>
      </c>
      <c r="U409" s="12">
        <f t="shared" si="76"/>
        <v>1.3856406460551019E-2</v>
      </c>
      <c r="V409" s="30">
        <f t="shared" si="72"/>
        <v>833333.61344537814</v>
      </c>
      <c r="W409" s="30">
        <f t="shared" si="73"/>
        <v>158333.38655462186</v>
      </c>
      <c r="X409" s="13">
        <f t="shared" si="74"/>
        <v>991667</v>
      </c>
      <c r="Y409" s="14" t="s">
        <v>297</v>
      </c>
    </row>
    <row r="410" spans="3:25" ht="49.5" customHeight="1">
      <c r="C410" s="66">
        <f t="shared" si="75"/>
        <v>397</v>
      </c>
      <c r="D410" s="67" t="s">
        <v>526</v>
      </c>
      <c r="E410" s="39" t="s">
        <v>276</v>
      </c>
      <c r="F410" s="68">
        <v>1</v>
      </c>
      <c r="G410" s="15"/>
      <c r="H410" s="7"/>
      <c r="I410" s="7"/>
      <c r="J410" s="7"/>
      <c r="K410" s="16"/>
      <c r="L410" s="8"/>
      <c r="M410" s="9"/>
      <c r="N410" s="9"/>
      <c r="O410" s="10">
        <v>975800</v>
      </c>
      <c r="P410" s="10">
        <v>1023400</v>
      </c>
      <c r="Q410" s="55">
        <v>1023400</v>
      </c>
      <c r="R410" s="47">
        <f t="shared" si="77"/>
        <v>1023400</v>
      </c>
      <c r="S410" s="47">
        <f t="shared" si="78"/>
        <v>1007533.3333333334</v>
      </c>
      <c r="T410" s="47">
        <f t="shared" si="79"/>
        <v>27481.872813426187</v>
      </c>
      <c r="U410" s="12">
        <f t="shared" si="76"/>
        <v>2.727639067037602E-2</v>
      </c>
      <c r="V410" s="30">
        <f t="shared" si="72"/>
        <v>846667.22689075628</v>
      </c>
      <c r="W410" s="30">
        <f t="shared" si="73"/>
        <v>160866.77310924369</v>
      </c>
      <c r="X410" s="13">
        <f t="shared" si="74"/>
        <v>1007534</v>
      </c>
      <c r="Y410" s="14" t="s">
        <v>297</v>
      </c>
    </row>
    <row r="411" spans="3:25" ht="49.5" customHeight="1">
      <c r="C411" s="66">
        <f t="shared" si="75"/>
        <v>398</v>
      </c>
      <c r="D411" s="67" t="s">
        <v>527</v>
      </c>
      <c r="E411" s="39" t="s">
        <v>276</v>
      </c>
      <c r="F411" s="68">
        <v>1</v>
      </c>
      <c r="G411" s="15"/>
      <c r="H411" s="7"/>
      <c r="I411" s="7"/>
      <c r="J411" s="7"/>
      <c r="K411" s="16"/>
      <c r="L411" s="8"/>
      <c r="M411" s="9"/>
      <c r="N411" s="9"/>
      <c r="O411" s="10">
        <v>1999200</v>
      </c>
      <c r="P411" s="10">
        <v>2034900</v>
      </c>
      <c r="Q411" s="55">
        <v>2034900</v>
      </c>
      <c r="R411" s="47">
        <f t="shared" si="77"/>
        <v>2034900</v>
      </c>
      <c r="S411" s="47">
        <f t="shared" si="78"/>
        <v>2023000</v>
      </c>
      <c r="T411" s="47">
        <f t="shared" si="79"/>
        <v>20611.40461006964</v>
      </c>
      <c r="U411" s="12">
        <f t="shared" si="76"/>
        <v>1.0188534162169867E-2</v>
      </c>
      <c r="V411" s="30">
        <f t="shared" si="72"/>
        <v>1700000</v>
      </c>
      <c r="W411" s="30">
        <f t="shared" si="73"/>
        <v>323000</v>
      </c>
      <c r="X411" s="13">
        <f t="shared" si="74"/>
        <v>2023000</v>
      </c>
      <c r="Y411" s="14" t="s">
        <v>297</v>
      </c>
    </row>
    <row r="412" spans="3:25" ht="49.5" customHeight="1">
      <c r="C412" s="66">
        <f t="shared" si="75"/>
        <v>399</v>
      </c>
      <c r="D412" s="67" t="s">
        <v>528</v>
      </c>
      <c r="E412" s="39" t="s">
        <v>276</v>
      </c>
      <c r="F412" s="68">
        <v>1</v>
      </c>
      <c r="G412" s="15"/>
      <c r="H412" s="7"/>
      <c r="I412" s="7"/>
      <c r="J412" s="7"/>
      <c r="K412" s="16"/>
      <c r="L412" s="8"/>
      <c r="M412" s="9"/>
      <c r="N412" s="9"/>
      <c r="O412" s="10">
        <v>1999200</v>
      </c>
      <c r="P412" s="10">
        <v>2034900</v>
      </c>
      <c r="Q412" s="55">
        <v>2034900</v>
      </c>
      <c r="R412" s="47">
        <f t="shared" si="77"/>
        <v>2034900</v>
      </c>
      <c r="S412" s="47">
        <f t="shared" si="78"/>
        <v>2023000</v>
      </c>
      <c r="T412" s="47">
        <f t="shared" si="79"/>
        <v>20611.40461006964</v>
      </c>
      <c r="U412" s="12">
        <f t="shared" si="76"/>
        <v>1.0188534162169867E-2</v>
      </c>
      <c r="V412" s="30">
        <f t="shared" si="72"/>
        <v>1700000</v>
      </c>
      <c r="W412" s="30">
        <f t="shared" si="73"/>
        <v>323000</v>
      </c>
      <c r="X412" s="13">
        <f t="shared" si="74"/>
        <v>2023000</v>
      </c>
      <c r="Y412" s="14" t="s">
        <v>297</v>
      </c>
    </row>
    <row r="413" spans="3:25" ht="49.5" customHeight="1">
      <c r="C413" s="66">
        <f t="shared" si="75"/>
        <v>400</v>
      </c>
      <c r="D413" s="67" t="s">
        <v>529</v>
      </c>
      <c r="E413" s="39" t="s">
        <v>276</v>
      </c>
      <c r="F413" s="68">
        <v>1</v>
      </c>
      <c r="G413" s="15"/>
      <c r="H413" s="7"/>
      <c r="I413" s="7"/>
      <c r="J413" s="7"/>
      <c r="K413" s="16"/>
      <c r="L413" s="8"/>
      <c r="M413" s="9"/>
      <c r="N413" s="9"/>
      <c r="O413" s="10">
        <v>1999200</v>
      </c>
      <c r="P413" s="10">
        <v>2046800</v>
      </c>
      <c r="Q413" s="55">
        <v>2046800</v>
      </c>
      <c r="R413" s="47">
        <f t="shared" si="77"/>
        <v>2046800</v>
      </c>
      <c r="S413" s="47">
        <f t="shared" si="78"/>
        <v>2030933.3333333333</v>
      </c>
      <c r="T413" s="47">
        <f t="shared" si="79"/>
        <v>27481.872813426187</v>
      </c>
      <c r="U413" s="12">
        <f t="shared" si="76"/>
        <v>1.3531646934131855E-2</v>
      </c>
      <c r="V413" s="30">
        <f t="shared" ref="V413:V467" si="80">X413/1.19</f>
        <v>1706667.2268907563</v>
      </c>
      <c r="W413" s="30">
        <f t="shared" ref="W413:W467" si="81">+V413*19%</f>
        <v>324266.77310924372</v>
      </c>
      <c r="X413" s="13">
        <f t="shared" si="74"/>
        <v>2030934</v>
      </c>
      <c r="Y413" s="14" t="s">
        <v>297</v>
      </c>
    </row>
    <row r="414" spans="3:25" ht="49.5" customHeight="1">
      <c r="C414" s="66">
        <f t="shared" si="75"/>
        <v>401</v>
      </c>
      <c r="D414" s="67" t="s">
        <v>530</v>
      </c>
      <c r="E414" s="39" t="s">
        <v>276</v>
      </c>
      <c r="F414" s="68">
        <v>1</v>
      </c>
      <c r="G414" s="15"/>
      <c r="H414" s="7"/>
      <c r="I414" s="7"/>
      <c r="J414" s="7"/>
      <c r="K414" s="16"/>
      <c r="L414" s="8"/>
      <c r="M414" s="9"/>
      <c r="N414" s="9"/>
      <c r="O414" s="10">
        <v>1999200</v>
      </c>
      <c r="P414" s="10">
        <v>2058700</v>
      </c>
      <c r="Q414" s="55">
        <v>2058700</v>
      </c>
      <c r="R414" s="47">
        <f t="shared" si="77"/>
        <v>2058700</v>
      </c>
      <c r="S414" s="47">
        <f t="shared" si="78"/>
        <v>2038866.6666666667</v>
      </c>
      <c r="T414" s="47">
        <f t="shared" si="79"/>
        <v>34352.341016782731</v>
      </c>
      <c r="U414" s="12">
        <f t="shared" si="76"/>
        <v>1.6848743264288688E-2</v>
      </c>
      <c r="V414" s="30">
        <f t="shared" si="80"/>
        <v>1713333.6134453781</v>
      </c>
      <c r="W414" s="30">
        <f t="shared" si="81"/>
        <v>325533.38655462186</v>
      </c>
      <c r="X414" s="13">
        <f t="shared" si="74"/>
        <v>2038867</v>
      </c>
      <c r="Y414" s="14" t="s">
        <v>297</v>
      </c>
    </row>
    <row r="415" spans="3:25" ht="49.5" customHeight="1">
      <c r="C415" s="66">
        <f t="shared" si="75"/>
        <v>402</v>
      </c>
      <c r="D415" s="67" t="s">
        <v>531</v>
      </c>
      <c r="E415" s="39" t="s">
        <v>276</v>
      </c>
      <c r="F415" s="68">
        <v>1</v>
      </c>
      <c r="G415" s="15"/>
      <c r="H415" s="7"/>
      <c r="I415" s="7"/>
      <c r="J415" s="7"/>
      <c r="K415" s="16"/>
      <c r="L415" s="8"/>
      <c r="M415" s="9"/>
      <c r="N415" s="9"/>
      <c r="O415" s="10">
        <v>1999200</v>
      </c>
      <c r="P415" s="10">
        <v>2046800</v>
      </c>
      <c r="Q415" s="55">
        <v>2046800</v>
      </c>
      <c r="R415" s="47">
        <f t="shared" si="77"/>
        <v>2046800</v>
      </c>
      <c r="S415" s="47">
        <f t="shared" si="78"/>
        <v>2030933.3333333333</v>
      </c>
      <c r="T415" s="47">
        <f t="shared" si="79"/>
        <v>27481.872813426187</v>
      </c>
      <c r="U415" s="12">
        <f t="shared" si="76"/>
        <v>1.3531646934131855E-2</v>
      </c>
      <c r="V415" s="30">
        <f t="shared" si="80"/>
        <v>1706667.2268907563</v>
      </c>
      <c r="W415" s="30">
        <f t="shared" si="81"/>
        <v>324266.77310924372</v>
      </c>
      <c r="X415" s="13">
        <f t="shared" si="74"/>
        <v>2030934</v>
      </c>
      <c r="Y415" s="14" t="s">
        <v>297</v>
      </c>
    </row>
    <row r="416" spans="3:25" ht="49.5" customHeight="1">
      <c r="C416" s="66">
        <f t="shared" si="75"/>
        <v>403</v>
      </c>
      <c r="D416" s="67" t="s">
        <v>532</v>
      </c>
      <c r="E416" s="39" t="s">
        <v>276</v>
      </c>
      <c r="F416" s="68">
        <v>1</v>
      </c>
      <c r="G416" s="15"/>
      <c r="H416" s="7"/>
      <c r="I416" s="7"/>
      <c r="J416" s="7"/>
      <c r="K416" s="16"/>
      <c r="L416" s="8"/>
      <c r="M416" s="9"/>
      <c r="N416" s="9"/>
      <c r="O416" s="10">
        <v>1999200</v>
      </c>
      <c r="P416" s="10">
        <v>2034900</v>
      </c>
      <c r="Q416" s="55">
        <v>2034900</v>
      </c>
      <c r="R416" s="47">
        <f>MEDIAN(H416,J416,L416,N416,O416,P416,Q416)</f>
        <v>2034900</v>
      </c>
      <c r="S416" s="47">
        <f t="shared" si="78"/>
        <v>2023000</v>
      </c>
      <c r="T416" s="47">
        <f t="shared" si="79"/>
        <v>20611.40461006964</v>
      </c>
      <c r="U416" s="12">
        <f t="shared" si="76"/>
        <v>1.0188534162169867E-2</v>
      </c>
      <c r="V416" s="30">
        <f t="shared" si="80"/>
        <v>1700000</v>
      </c>
      <c r="W416" s="30">
        <f t="shared" si="81"/>
        <v>323000</v>
      </c>
      <c r="X416" s="13">
        <f t="shared" si="74"/>
        <v>2023000</v>
      </c>
      <c r="Y416" s="14" t="s">
        <v>297</v>
      </c>
    </row>
    <row r="417" spans="3:25" ht="49.5" customHeight="1">
      <c r="C417" s="66">
        <f t="shared" si="75"/>
        <v>404</v>
      </c>
      <c r="D417" s="67" t="s">
        <v>533</v>
      </c>
      <c r="E417" s="39" t="s">
        <v>276</v>
      </c>
      <c r="F417" s="68">
        <v>1</v>
      </c>
      <c r="G417" s="15"/>
      <c r="H417" s="7"/>
      <c r="I417" s="7"/>
      <c r="J417" s="7"/>
      <c r="K417" s="16"/>
      <c r="L417" s="8"/>
      <c r="M417" s="9"/>
      <c r="N417" s="9"/>
      <c r="O417" s="10">
        <v>1999200</v>
      </c>
      <c r="P417" s="10">
        <v>2046800</v>
      </c>
      <c r="Q417" s="55">
        <v>2046800</v>
      </c>
      <c r="R417" s="47">
        <f t="shared" si="77"/>
        <v>2046800</v>
      </c>
      <c r="S417" s="47">
        <f t="shared" si="78"/>
        <v>2030933.3333333333</v>
      </c>
      <c r="T417" s="47">
        <f t="shared" si="79"/>
        <v>27481.872813426187</v>
      </c>
      <c r="U417" s="12">
        <f t="shared" si="76"/>
        <v>1.3531646934131855E-2</v>
      </c>
      <c r="V417" s="30">
        <f t="shared" si="80"/>
        <v>1706667.2268907563</v>
      </c>
      <c r="W417" s="30">
        <f t="shared" si="81"/>
        <v>324266.77310924372</v>
      </c>
      <c r="X417" s="13">
        <f t="shared" ref="X417:X467" si="82">ROUNDUP(IF(U417&lt;15%,S417,R417),0)</f>
        <v>2030934</v>
      </c>
      <c r="Y417" s="14" t="s">
        <v>297</v>
      </c>
    </row>
    <row r="418" spans="3:25" ht="49.5" customHeight="1">
      <c r="C418" s="66">
        <f t="shared" si="75"/>
        <v>405</v>
      </c>
      <c r="D418" s="67" t="s">
        <v>534</v>
      </c>
      <c r="E418" s="39" t="s">
        <v>276</v>
      </c>
      <c r="F418" s="68">
        <v>1</v>
      </c>
      <c r="G418" s="15"/>
      <c r="H418" s="7"/>
      <c r="I418" s="7"/>
      <c r="J418" s="7"/>
      <c r="K418" s="16"/>
      <c r="L418" s="8"/>
      <c r="M418" s="9"/>
      <c r="N418" s="9"/>
      <c r="O418" s="10">
        <v>7037660</v>
      </c>
      <c r="P418" s="10">
        <v>7097160</v>
      </c>
      <c r="Q418" s="55">
        <v>7097160</v>
      </c>
      <c r="R418" s="47">
        <f t="shared" si="77"/>
        <v>7097160</v>
      </c>
      <c r="S418" s="47">
        <f t="shared" si="78"/>
        <v>7077326.666666667</v>
      </c>
      <c r="T418" s="47">
        <f t="shared" si="79"/>
        <v>34352.341016782731</v>
      </c>
      <c r="U418" s="12">
        <f t="shared" si="76"/>
        <v>4.8538583330592902E-3</v>
      </c>
      <c r="V418" s="30">
        <f t="shared" si="80"/>
        <v>5947333.6134453788</v>
      </c>
      <c r="W418" s="30">
        <f t="shared" si="81"/>
        <v>1129993.3865546221</v>
      </c>
      <c r="X418" s="13">
        <f t="shared" si="82"/>
        <v>7077327</v>
      </c>
      <c r="Y418" s="14" t="s">
        <v>297</v>
      </c>
    </row>
    <row r="419" spans="3:25" ht="49.5" customHeight="1">
      <c r="C419" s="66">
        <f t="shared" si="75"/>
        <v>406</v>
      </c>
      <c r="D419" s="67" t="s">
        <v>535</v>
      </c>
      <c r="E419" s="39" t="s">
        <v>276</v>
      </c>
      <c r="F419" s="68">
        <v>1</v>
      </c>
      <c r="G419" s="15"/>
      <c r="H419" s="7"/>
      <c r="I419" s="7"/>
      <c r="J419" s="7"/>
      <c r="K419" s="16"/>
      <c r="L419" s="8"/>
      <c r="M419" s="9"/>
      <c r="N419" s="9"/>
      <c r="O419" s="10">
        <v>7037660</v>
      </c>
      <c r="P419" s="10">
        <v>7097160</v>
      </c>
      <c r="Q419" s="55">
        <v>7097160</v>
      </c>
      <c r="R419" s="47">
        <f t="shared" si="77"/>
        <v>7097160</v>
      </c>
      <c r="S419" s="47">
        <f t="shared" si="78"/>
        <v>7077326.666666667</v>
      </c>
      <c r="T419" s="47">
        <f t="shared" si="79"/>
        <v>34352.341016782731</v>
      </c>
      <c r="U419" s="12">
        <f t="shared" si="76"/>
        <v>4.8538583330592902E-3</v>
      </c>
      <c r="V419" s="30">
        <f t="shared" si="80"/>
        <v>5947333.6134453788</v>
      </c>
      <c r="W419" s="30">
        <f t="shared" si="81"/>
        <v>1129993.3865546221</v>
      </c>
      <c r="X419" s="13">
        <f t="shared" si="82"/>
        <v>7077327</v>
      </c>
      <c r="Y419" s="14" t="s">
        <v>297</v>
      </c>
    </row>
    <row r="420" spans="3:25" ht="49.5" customHeight="1">
      <c r="C420" s="66">
        <f t="shared" si="75"/>
        <v>407</v>
      </c>
      <c r="D420" s="67" t="s">
        <v>536</v>
      </c>
      <c r="E420" s="39" t="s">
        <v>276</v>
      </c>
      <c r="F420" s="68">
        <v>1</v>
      </c>
      <c r="G420" s="15"/>
      <c r="H420" s="7"/>
      <c r="I420" s="7"/>
      <c r="J420" s="7"/>
      <c r="K420" s="16"/>
      <c r="L420" s="8"/>
      <c r="M420" s="9"/>
      <c r="N420" s="9"/>
      <c r="O420" s="10">
        <v>1999200</v>
      </c>
      <c r="P420" s="10">
        <v>2023000</v>
      </c>
      <c r="Q420" s="55">
        <v>2023000</v>
      </c>
      <c r="R420" s="47">
        <f t="shared" si="77"/>
        <v>2023000</v>
      </c>
      <c r="S420" s="47">
        <f t="shared" si="78"/>
        <v>2015066.6666666667</v>
      </c>
      <c r="T420" s="47">
        <f t="shared" si="79"/>
        <v>13740.936406713094</v>
      </c>
      <c r="U420" s="12">
        <f t="shared" si="76"/>
        <v>6.8190976675940049E-3</v>
      </c>
      <c r="V420" s="30">
        <f t="shared" si="80"/>
        <v>1693333.6134453781</v>
      </c>
      <c r="W420" s="30">
        <f t="shared" si="81"/>
        <v>321733.38655462186</v>
      </c>
      <c r="X420" s="13">
        <f t="shared" si="82"/>
        <v>2015067</v>
      </c>
      <c r="Y420" s="14" t="s">
        <v>297</v>
      </c>
    </row>
    <row r="421" spans="3:25" ht="49.5" customHeight="1">
      <c r="C421" s="66">
        <f t="shared" si="75"/>
        <v>408</v>
      </c>
      <c r="D421" s="67" t="s">
        <v>537</v>
      </c>
      <c r="E421" s="39" t="s">
        <v>276</v>
      </c>
      <c r="F421" s="68">
        <v>1</v>
      </c>
      <c r="G421" s="15"/>
      <c r="H421" s="7"/>
      <c r="I421" s="7"/>
      <c r="J421" s="7"/>
      <c r="K421" s="16"/>
      <c r="L421" s="8"/>
      <c r="M421" s="9"/>
      <c r="N421" s="9"/>
      <c r="O421" s="10">
        <v>773500</v>
      </c>
      <c r="P421" s="10">
        <v>833000</v>
      </c>
      <c r="Q421" s="55">
        <v>833000</v>
      </c>
      <c r="R421" s="47">
        <f t="shared" si="77"/>
        <v>833000</v>
      </c>
      <c r="S421" s="47">
        <f t="shared" si="78"/>
        <v>813166.66666666663</v>
      </c>
      <c r="T421" s="47">
        <f t="shared" si="79"/>
        <v>34352.341016782731</v>
      </c>
      <c r="U421" s="12">
        <f t="shared" si="76"/>
        <v>4.22451416480214E-2</v>
      </c>
      <c r="V421" s="30">
        <f t="shared" si="80"/>
        <v>683333.61344537814</v>
      </c>
      <c r="W421" s="30">
        <f t="shared" si="81"/>
        <v>129833.38655462184</v>
      </c>
      <c r="X421" s="13">
        <f t="shared" si="82"/>
        <v>813167</v>
      </c>
      <c r="Y421" s="14" t="s">
        <v>297</v>
      </c>
    </row>
    <row r="422" spans="3:25" ht="49.5" customHeight="1">
      <c r="C422" s="66">
        <f t="shared" ref="C422:C435" si="83">+C421+1</f>
        <v>409</v>
      </c>
      <c r="D422" s="67" t="s">
        <v>538</v>
      </c>
      <c r="E422" s="39" t="s">
        <v>276</v>
      </c>
      <c r="F422" s="68">
        <v>1</v>
      </c>
      <c r="G422" s="15"/>
      <c r="H422" s="7"/>
      <c r="I422" s="7"/>
      <c r="J422" s="7"/>
      <c r="K422" s="16"/>
      <c r="L422" s="8"/>
      <c r="M422" s="9"/>
      <c r="N422" s="9"/>
      <c r="O422" s="10">
        <v>2222920</v>
      </c>
      <c r="P422" s="10">
        <v>2282420</v>
      </c>
      <c r="Q422" s="55">
        <v>2282420</v>
      </c>
      <c r="R422" s="47">
        <f t="shared" si="77"/>
        <v>2282420</v>
      </c>
      <c r="S422" s="47">
        <f t="shared" si="78"/>
        <v>2262586.6666666665</v>
      </c>
      <c r="T422" s="47">
        <f t="shared" si="79"/>
        <v>34352.341016782731</v>
      </c>
      <c r="U422" s="12">
        <f t="shared" si="76"/>
        <v>1.5182773558633216E-2</v>
      </c>
      <c r="V422" s="30">
        <f t="shared" si="80"/>
        <v>1901333.6134453781</v>
      </c>
      <c r="W422" s="30">
        <f t="shared" si="81"/>
        <v>361253.38655462186</v>
      </c>
      <c r="X422" s="13">
        <f t="shared" si="82"/>
        <v>2262587</v>
      </c>
      <c r="Y422" s="14" t="s">
        <v>297</v>
      </c>
    </row>
    <row r="423" spans="3:25" ht="49.5" customHeight="1">
      <c r="C423" s="66">
        <f t="shared" si="83"/>
        <v>410</v>
      </c>
      <c r="D423" s="67" t="s">
        <v>539</v>
      </c>
      <c r="E423" s="39" t="s">
        <v>276</v>
      </c>
      <c r="F423" s="68">
        <v>1</v>
      </c>
      <c r="G423" s="15"/>
      <c r="H423" s="7"/>
      <c r="I423" s="7"/>
      <c r="J423" s="7"/>
      <c r="K423" s="16"/>
      <c r="L423" s="8"/>
      <c r="M423" s="9"/>
      <c r="N423" s="9"/>
      <c r="O423" s="10">
        <v>2222920</v>
      </c>
      <c r="P423" s="10">
        <v>2270520</v>
      </c>
      <c r="Q423" s="55">
        <v>2270520</v>
      </c>
      <c r="R423" s="47">
        <f t="shared" si="77"/>
        <v>2270520</v>
      </c>
      <c r="S423" s="47">
        <f t="shared" si="78"/>
        <v>2254653.3333333335</v>
      </c>
      <c r="T423" s="47">
        <f t="shared" si="79"/>
        <v>27481.872813426187</v>
      </c>
      <c r="U423" s="12">
        <f t="shared" si="76"/>
        <v>1.2188957125748608E-2</v>
      </c>
      <c r="V423" s="30">
        <f t="shared" si="80"/>
        <v>1894667.2268907563</v>
      </c>
      <c r="W423" s="30">
        <f t="shared" si="81"/>
        <v>359986.77310924372</v>
      </c>
      <c r="X423" s="13">
        <f t="shared" si="82"/>
        <v>2254654</v>
      </c>
      <c r="Y423" s="14" t="s">
        <v>297</v>
      </c>
    </row>
    <row r="424" spans="3:25" ht="49.5" customHeight="1">
      <c r="C424" s="66">
        <f t="shared" si="83"/>
        <v>411</v>
      </c>
      <c r="D424" s="67" t="s">
        <v>540</v>
      </c>
      <c r="E424" s="39" t="s">
        <v>276</v>
      </c>
      <c r="F424" s="68">
        <v>1</v>
      </c>
      <c r="G424" s="15"/>
      <c r="H424" s="7"/>
      <c r="I424" s="7"/>
      <c r="J424" s="7"/>
      <c r="K424" s="16"/>
      <c r="L424" s="8"/>
      <c r="M424" s="9"/>
      <c r="N424" s="9"/>
      <c r="O424" s="10">
        <v>2222920</v>
      </c>
      <c r="P424" s="10">
        <v>2258620</v>
      </c>
      <c r="Q424" s="55">
        <v>2258620</v>
      </c>
      <c r="R424" s="47">
        <f t="shared" si="77"/>
        <v>2258620</v>
      </c>
      <c r="S424" s="47">
        <f t="shared" si="78"/>
        <v>2246720</v>
      </c>
      <c r="T424" s="47">
        <f t="shared" si="79"/>
        <v>20611.40461006964</v>
      </c>
      <c r="U424" s="12">
        <f t="shared" si="76"/>
        <v>9.1739979214453243E-3</v>
      </c>
      <c r="V424" s="30">
        <f t="shared" si="80"/>
        <v>1888000</v>
      </c>
      <c r="W424" s="30">
        <f t="shared" si="81"/>
        <v>358720</v>
      </c>
      <c r="X424" s="13">
        <f t="shared" si="82"/>
        <v>2246720</v>
      </c>
      <c r="Y424" s="14" t="s">
        <v>297</v>
      </c>
    </row>
    <row r="425" spans="3:25" ht="49.5" customHeight="1">
      <c r="C425" s="66">
        <f t="shared" si="83"/>
        <v>412</v>
      </c>
      <c r="D425" s="67" t="s">
        <v>541</v>
      </c>
      <c r="E425" s="39" t="s">
        <v>276</v>
      </c>
      <c r="F425" s="68">
        <v>1</v>
      </c>
      <c r="G425" s="15"/>
      <c r="H425" s="7"/>
      <c r="I425" s="7"/>
      <c r="J425" s="7"/>
      <c r="K425" s="16"/>
      <c r="L425" s="8"/>
      <c r="M425" s="9"/>
      <c r="N425" s="9"/>
      <c r="O425" s="10">
        <v>1259020</v>
      </c>
      <c r="P425" s="10">
        <v>1318520</v>
      </c>
      <c r="Q425" s="55">
        <v>1318520</v>
      </c>
      <c r="R425" s="47">
        <f t="shared" si="77"/>
        <v>1318520</v>
      </c>
      <c r="S425" s="47">
        <f t="shared" si="78"/>
        <v>1298686.6666666667</v>
      </c>
      <c r="T425" s="47">
        <f t="shared" si="79"/>
        <v>34352.341016782731</v>
      </c>
      <c r="U425" s="12">
        <f t="shared" si="76"/>
        <v>2.645160060428951E-2</v>
      </c>
      <c r="V425" s="30">
        <f t="shared" si="80"/>
        <v>1091333.6134453781</v>
      </c>
      <c r="W425" s="30">
        <f t="shared" si="81"/>
        <v>207353.38655462186</v>
      </c>
      <c r="X425" s="13">
        <f t="shared" si="82"/>
        <v>1298687</v>
      </c>
      <c r="Y425" s="14" t="s">
        <v>297</v>
      </c>
    </row>
    <row r="426" spans="3:25" ht="49.5" customHeight="1">
      <c r="C426" s="66">
        <f t="shared" si="83"/>
        <v>413</v>
      </c>
      <c r="D426" s="67" t="s">
        <v>542</v>
      </c>
      <c r="E426" s="39" t="s">
        <v>276</v>
      </c>
      <c r="F426" s="68">
        <v>1</v>
      </c>
      <c r="G426" s="15"/>
      <c r="H426" s="7"/>
      <c r="I426" s="7"/>
      <c r="J426" s="7"/>
      <c r="K426" s="16"/>
      <c r="L426" s="8"/>
      <c r="M426" s="9"/>
      <c r="N426" s="9"/>
      <c r="O426" s="10">
        <v>1999200</v>
      </c>
      <c r="P426" s="10">
        <v>2023000</v>
      </c>
      <c r="Q426" s="55">
        <v>2023000</v>
      </c>
      <c r="R426" s="47">
        <f t="shared" si="77"/>
        <v>2023000</v>
      </c>
      <c r="S426" s="47">
        <f t="shared" si="78"/>
        <v>2015066.6666666667</v>
      </c>
      <c r="T426" s="47">
        <f t="shared" si="79"/>
        <v>13740.936406713094</v>
      </c>
      <c r="U426" s="12">
        <f t="shared" si="76"/>
        <v>6.8190976675940049E-3</v>
      </c>
      <c r="V426" s="30">
        <f t="shared" si="80"/>
        <v>1693333.6134453781</v>
      </c>
      <c r="W426" s="30">
        <f t="shared" si="81"/>
        <v>321733.38655462186</v>
      </c>
      <c r="X426" s="13">
        <f t="shared" si="82"/>
        <v>2015067</v>
      </c>
      <c r="Y426" s="14" t="s">
        <v>297</v>
      </c>
    </row>
    <row r="427" spans="3:25" ht="49.5" customHeight="1">
      <c r="C427" s="66">
        <f t="shared" si="83"/>
        <v>414</v>
      </c>
      <c r="D427" s="67" t="s">
        <v>543</v>
      </c>
      <c r="E427" s="39" t="s">
        <v>276</v>
      </c>
      <c r="F427" s="68">
        <v>1</v>
      </c>
      <c r="G427" s="15"/>
      <c r="H427" s="7"/>
      <c r="I427" s="7"/>
      <c r="J427" s="7"/>
      <c r="K427" s="16"/>
      <c r="L427" s="8"/>
      <c r="M427" s="9"/>
      <c r="N427" s="9"/>
      <c r="O427" s="10">
        <v>1999200</v>
      </c>
      <c r="P427" s="10">
        <v>2023000</v>
      </c>
      <c r="Q427" s="55">
        <v>2023000</v>
      </c>
      <c r="R427" s="47">
        <f t="shared" si="77"/>
        <v>2023000</v>
      </c>
      <c r="S427" s="47">
        <f t="shared" si="78"/>
        <v>2015066.6666666667</v>
      </c>
      <c r="T427" s="47">
        <f t="shared" si="79"/>
        <v>13740.936406713094</v>
      </c>
      <c r="U427" s="12">
        <f t="shared" si="76"/>
        <v>6.8190976675940049E-3</v>
      </c>
      <c r="V427" s="30">
        <f t="shared" si="80"/>
        <v>1693333.6134453781</v>
      </c>
      <c r="W427" s="30">
        <f t="shared" si="81"/>
        <v>321733.38655462186</v>
      </c>
      <c r="X427" s="13">
        <f t="shared" si="82"/>
        <v>2015067</v>
      </c>
      <c r="Y427" s="14" t="s">
        <v>297</v>
      </c>
    </row>
    <row r="428" spans="3:25" ht="49.5" customHeight="1">
      <c r="C428" s="66">
        <f t="shared" si="83"/>
        <v>415</v>
      </c>
      <c r="D428" s="67" t="s">
        <v>544</v>
      </c>
      <c r="E428" s="39" t="s">
        <v>276</v>
      </c>
      <c r="F428" s="68">
        <v>1</v>
      </c>
      <c r="G428" s="15"/>
      <c r="H428" s="7"/>
      <c r="I428" s="7"/>
      <c r="J428" s="7"/>
      <c r="K428" s="16"/>
      <c r="L428" s="8"/>
      <c r="M428" s="9"/>
      <c r="N428" s="9"/>
      <c r="O428" s="10">
        <v>1999200</v>
      </c>
      <c r="P428" s="10">
        <v>2034900</v>
      </c>
      <c r="Q428" s="55">
        <v>2034900</v>
      </c>
      <c r="R428" s="47">
        <f t="shared" si="77"/>
        <v>2034900</v>
      </c>
      <c r="S428" s="47">
        <f t="shared" si="78"/>
        <v>2023000</v>
      </c>
      <c r="T428" s="47">
        <f t="shared" si="79"/>
        <v>20611.40461006964</v>
      </c>
      <c r="U428" s="12">
        <f t="shared" si="76"/>
        <v>1.0188534162169867E-2</v>
      </c>
      <c r="V428" s="30">
        <f t="shared" si="80"/>
        <v>1700000</v>
      </c>
      <c r="W428" s="30">
        <f t="shared" si="81"/>
        <v>323000</v>
      </c>
      <c r="X428" s="13">
        <f t="shared" si="82"/>
        <v>2023000</v>
      </c>
      <c r="Y428" s="14" t="s">
        <v>297</v>
      </c>
    </row>
    <row r="429" spans="3:25" ht="49.5" customHeight="1">
      <c r="C429" s="66">
        <f t="shared" si="83"/>
        <v>416</v>
      </c>
      <c r="D429" s="67" t="s">
        <v>545</v>
      </c>
      <c r="E429" s="39" t="s">
        <v>276</v>
      </c>
      <c r="F429" s="68">
        <v>1</v>
      </c>
      <c r="G429" s="15"/>
      <c r="H429" s="7"/>
      <c r="I429" s="7"/>
      <c r="J429" s="7"/>
      <c r="K429" s="16"/>
      <c r="L429" s="8"/>
      <c r="M429" s="9"/>
      <c r="N429" s="9"/>
      <c r="O429" s="10">
        <v>2222920</v>
      </c>
      <c r="P429" s="10">
        <v>2270520</v>
      </c>
      <c r="Q429" s="55">
        <v>2270520</v>
      </c>
      <c r="R429" s="47">
        <f t="shared" si="77"/>
        <v>2270520</v>
      </c>
      <c r="S429" s="47">
        <f t="shared" si="78"/>
        <v>2254653.3333333335</v>
      </c>
      <c r="T429" s="47">
        <f t="shared" si="79"/>
        <v>27481.872813426187</v>
      </c>
      <c r="U429" s="12">
        <f t="shared" si="76"/>
        <v>1.2188957125748608E-2</v>
      </c>
      <c r="V429" s="30">
        <f t="shared" si="80"/>
        <v>1894667.2268907563</v>
      </c>
      <c r="W429" s="30">
        <f t="shared" si="81"/>
        <v>359986.77310924372</v>
      </c>
      <c r="X429" s="13">
        <f t="shared" si="82"/>
        <v>2254654</v>
      </c>
      <c r="Y429" s="14" t="s">
        <v>297</v>
      </c>
    </row>
    <row r="430" spans="3:25" ht="49.5" customHeight="1">
      <c r="C430" s="66">
        <f t="shared" si="83"/>
        <v>417</v>
      </c>
      <c r="D430" s="67" t="s">
        <v>546</v>
      </c>
      <c r="E430" s="39" t="s">
        <v>276</v>
      </c>
      <c r="F430" s="68">
        <v>1</v>
      </c>
      <c r="G430" s="15"/>
      <c r="H430" s="7"/>
      <c r="I430" s="7"/>
      <c r="J430" s="7"/>
      <c r="K430" s="16"/>
      <c r="L430" s="8"/>
      <c r="M430" s="9"/>
      <c r="N430" s="9"/>
      <c r="O430" s="10">
        <v>2222920</v>
      </c>
      <c r="P430" s="10">
        <v>2258620</v>
      </c>
      <c r="Q430" s="55">
        <v>2258620</v>
      </c>
      <c r="R430" s="47">
        <f t="shared" si="77"/>
        <v>2258620</v>
      </c>
      <c r="S430" s="47">
        <f t="shared" si="78"/>
        <v>2246720</v>
      </c>
      <c r="T430" s="47">
        <f t="shared" si="79"/>
        <v>20611.40461006964</v>
      </c>
      <c r="U430" s="12">
        <f t="shared" ref="U430:U467" si="84">T430/S430</f>
        <v>9.1739979214453243E-3</v>
      </c>
      <c r="V430" s="30">
        <f t="shared" si="80"/>
        <v>1888000</v>
      </c>
      <c r="W430" s="30">
        <f t="shared" si="81"/>
        <v>358720</v>
      </c>
      <c r="X430" s="13">
        <f t="shared" si="82"/>
        <v>2246720</v>
      </c>
      <c r="Y430" s="14" t="s">
        <v>297</v>
      </c>
    </row>
    <row r="431" spans="3:25" ht="49.5" customHeight="1">
      <c r="C431" s="66">
        <f t="shared" si="83"/>
        <v>418</v>
      </c>
      <c r="D431" s="67" t="s">
        <v>547</v>
      </c>
      <c r="E431" s="39" t="s">
        <v>276</v>
      </c>
      <c r="F431" s="68">
        <v>1</v>
      </c>
      <c r="G431" s="15"/>
      <c r="H431" s="7"/>
      <c r="I431" s="7"/>
      <c r="J431" s="7"/>
      <c r="K431" s="16"/>
      <c r="L431" s="8"/>
      <c r="M431" s="9"/>
      <c r="N431" s="9"/>
      <c r="O431" s="10">
        <v>2222920</v>
      </c>
      <c r="P431" s="10">
        <v>2282420</v>
      </c>
      <c r="Q431" s="55">
        <v>2282420</v>
      </c>
      <c r="R431" s="47">
        <f t="shared" si="77"/>
        <v>2282420</v>
      </c>
      <c r="S431" s="47">
        <f t="shared" si="78"/>
        <v>2262586.6666666665</v>
      </c>
      <c r="T431" s="47">
        <f t="shared" si="79"/>
        <v>34352.341016782731</v>
      </c>
      <c r="U431" s="12">
        <f t="shared" si="84"/>
        <v>1.5182773558633216E-2</v>
      </c>
      <c r="V431" s="30">
        <f t="shared" si="80"/>
        <v>1901333.6134453781</v>
      </c>
      <c r="W431" s="30">
        <f t="shared" si="81"/>
        <v>361253.38655462186</v>
      </c>
      <c r="X431" s="13">
        <f t="shared" si="82"/>
        <v>2262587</v>
      </c>
      <c r="Y431" s="14" t="s">
        <v>297</v>
      </c>
    </row>
    <row r="432" spans="3:25" ht="49.5" customHeight="1">
      <c r="C432" s="66">
        <f t="shared" si="83"/>
        <v>419</v>
      </c>
      <c r="D432" s="72" t="s">
        <v>548</v>
      </c>
      <c r="E432" s="39" t="s">
        <v>276</v>
      </c>
      <c r="F432" s="68">
        <v>1</v>
      </c>
      <c r="G432" s="15"/>
      <c r="H432" s="7"/>
      <c r="I432" s="7"/>
      <c r="J432" s="7"/>
      <c r="K432" s="16"/>
      <c r="L432" s="8"/>
      <c r="M432" s="9"/>
      <c r="N432" s="9"/>
      <c r="O432" s="10">
        <v>1259020</v>
      </c>
      <c r="P432" s="10">
        <v>1318520</v>
      </c>
      <c r="Q432" s="55">
        <v>1318520</v>
      </c>
      <c r="R432" s="47">
        <f t="shared" si="77"/>
        <v>1318520</v>
      </c>
      <c r="S432" s="47">
        <f t="shared" si="78"/>
        <v>1298686.6666666667</v>
      </c>
      <c r="T432" s="47">
        <f t="shared" si="79"/>
        <v>34352.341016782731</v>
      </c>
      <c r="U432" s="12">
        <f t="shared" si="84"/>
        <v>2.645160060428951E-2</v>
      </c>
      <c r="V432" s="30">
        <f t="shared" si="80"/>
        <v>1091333.6134453781</v>
      </c>
      <c r="W432" s="30">
        <f t="shared" si="81"/>
        <v>207353.38655462186</v>
      </c>
      <c r="X432" s="13">
        <f t="shared" si="82"/>
        <v>1298687</v>
      </c>
      <c r="Y432" s="14" t="s">
        <v>297</v>
      </c>
    </row>
    <row r="433" spans="3:25" ht="49.5" customHeight="1">
      <c r="C433" s="66">
        <f t="shared" si="83"/>
        <v>420</v>
      </c>
      <c r="D433" s="72" t="s">
        <v>549</v>
      </c>
      <c r="E433" s="39" t="s">
        <v>276</v>
      </c>
      <c r="F433" s="68">
        <v>1</v>
      </c>
      <c r="G433" s="15"/>
      <c r="H433" s="7"/>
      <c r="I433" s="7"/>
      <c r="J433" s="7"/>
      <c r="K433" s="16"/>
      <c r="L433" s="8"/>
      <c r="M433" s="9"/>
      <c r="N433" s="9"/>
      <c r="O433" s="10">
        <v>2222920</v>
      </c>
      <c r="P433" s="10">
        <v>2246720</v>
      </c>
      <c r="Q433" s="55">
        <v>2246720</v>
      </c>
      <c r="R433" s="47">
        <f t="shared" si="77"/>
        <v>2246720</v>
      </c>
      <c r="S433" s="47">
        <f t="shared" si="78"/>
        <v>2238786.6666666665</v>
      </c>
      <c r="T433" s="47">
        <f t="shared" si="79"/>
        <v>13740.936406713094</v>
      </c>
      <c r="U433" s="12">
        <f t="shared" si="84"/>
        <v>6.1376711820300403E-3</v>
      </c>
      <c r="V433" s="30">
        <f t="shared" si="80"/>
        <v>1881333.6134453781</v>
      </c>
      <c r="W433" s="30">
        <f t="shared" si="81"/>
        <v>357453.38655462186</v>
      </c>
      <c r="X433" s="13">
        <f t="shared" si="82"/>
        <v>2238787</v>
      </c>
      <c r="Y433" s="14" t="s">
        <v>297</v>
      </c>
    </row>
    <row r="434" spans="3:25" ht="49.5" customHeight="1">
      <c r="C434" s="66">
        <f t="shared" si="83"/>
        <v>421</v>
      </c>
      <c r="D434" s="73" t="s">
        <v>550</v>
      </c>
      <c r="E434" s="39" t="s">
        <v>276</v>
      </c>
      <c r="F434" s="68">
        <v>1</v>
      </c>
      <c r="G434" s="15"/>
      <c r="H434" s="7"/>
      <c r="I434" s="7"/>
      <c r="J434" s="7"/>
      <c r="K434" s="16"/>
      <c r="L434" s="8"/>
      <c r="M434" s="9"/>
      <c r="N434" s="9"/>
      <c r="O434" s="10">
        <v>2222920</v>
      </c>
      <c r="P434" s="10">
        <v>2270520</v>
      </c>
      <c r="Q434" s="55">
        <v>2270520</v>
      </c>
      <c r="R434" s="47">
        <f t="shared" si="77"/>
        <v>2270520</v>
      </c>
      <c r="S434" s="47">
        <f t="shared" si="78"/>
        <v>2254653.3333333335</v>
      </c>
      <c r="T434" s="47">
        <f t="shared" si="79"/>
        <v>27481.872813426187</v>
      </c>
      <c r="U434" s="12">
        <f t="shared" si="84"/>
        <v>1.2188957125748608E-2</v>
      </c>
      <c r="V434" s="30">
        <f t="shared" si="80"/>
        <v>1894667.2268907563</v>
      </c>
      <c r="W434" s="30">
        <f t="shared" si="81"/>
        <v>359986.77310924372</v>
      </c>
      <c r="X434" s="13">
        <f t="shared" si="82"/>
        <v>2254654</v>
      </c>
      <c r="Y434" s="14" t="s">
        <v>297</v>
      </c>
    </row>
    <row r="435" spans="3:25" ht="49.5" customHeight="1">
      <c r="C435" s="66">
        <f t="shared" si="83"/>
        <v>422</v>
      </c>
      <c r="D435" s="73" t="s">
        <v>551</v>
      </c>
      <c r="E435" s="39" t="s">
        <v>276</v>
      </c>
      <c r="F435" s="68">
        <v>1</v>
      </c>
      <c r="G435" s="15"/>
      <c r="H435" s="7"/>
      <c r="I435" s="7"/>
      <c r="J435" s="7"/>
      <c r="K435" s="16"/>
      <c r="L435" s="8"/>
      <c r="M435" s="9"/>
      <c r="N435" s="9"/>
      <c r="O435" s="10">
        <v>3070200</v>
      </c>
      <c r="P435" s="10">
        <v>3117800</v>
      </c>
      <c r="Q435" s="55">
        <v>3117800</v>
      </c>
      <c r="R435" s="47">
        <f t="shared" si="77"/>
        <v>3117800</v>
      </c>
      <c r="S435" s="47">
        <f t="shared" si="78"/>
        <v>3101933.3333333335</v>
      </c>
      <c r="T435" s="47">
        <f t="shared" si="79"/>
        <v>27481.872813426187</v>
      </c>
      <c r="U435" s="12">
        <f t="shared" si="84"/>
        <v>8.859594923625971E-3</v>
      </c>
      <c r="V435" s="30">
        <f t="shared" si="80"/>
        <v>2606667.2268907563</v>
      </c>
      <c r="W435" s="30">
        <f t="shared" si="81"/>
        <v>495266.77310924372</v>
      </c>
      <c r="X435" s="13">
        <f t="shared" si="82"/>
        <v>3101934</v>
      </c>
      <c r="Y435" s="14" t="s">
        <v>297</v>
      </c>
    </row>
    <row r="436" spans="3:25" ht="49.5" customHeight="1">
      <c r="C436" s="179" t="s">
        <v>241</v>
      </c>
      <c r="D436" s="179"/>
      <c r="E436" s="179"/>
      <c r="F436" s="179"/>
      <c r="G436" s="15"/>
      <c r="H436" s="7"/>
      <c r="I436" s="7"/>
      <c r="J436" s="7"/>
      <c r="K436" s="16"/>
      <c r="L436" s="8"/>
      <c r="M436" s="9"/>
      <c r="N436" s="9"/>
      <c r="O436" s="17"/>
      <c r="P436" s="17"/>
      <c r="Q436" s="50"/>
      <c r="R436" s="47"/>
      <c r="S436" s="47"/>
      <c r="T436" s="47"/>
      <c r="U436" s="12"/>
      <c r="V436" s="30"/>
      <c r="W436" s="30"/>
      <c r="X436" s="13"/>
      <c r="Y436" s="14"/>
    </row>
    <row r="437" spans="3:25" ht="49.5" customHeight="1">
      <c r="C437" s="66">
        <v>423</v>
      </c>
      <c r="D437" s="67" t="s">
        <v>242</v>
      </c>
      <c r="E437" s="39" t="s">
        <v>276</v>
      </c>
      <c r="F437" s="68" t="s">
        <v>8</v>
      </c>
      <c r="G437" s="7">
        <v>330820</v>
      </c>
      <c r="H437" s="7">
        <f t="shared" ref="H437:H455" si="85">+(G437*5.1%)+G437</f>
        <v>347691.82</v>
      </c>
      <c r="I437" s="7">
        <v>297500</v>
      </c>
      <c r="J437" s="7">
        <f t="shared" ref="J437:J455" si="86">+(I437*5.1%)+I437</f>
        <v>312672.5</v>
      </c>
      <c r="K437" s="8">
        <v>190400</v>
      </c>
      <c r="L437" s="8">
        <f t="shared" ref="L437:L454" si="87">+(K437*5.1%)+K437</f>
        <v>200110.4</v>
      </c>
      <c r="M437" s="9">
        <v>186000</v>
      </c>
      <c r="N437" s="9">
        <f t="shared" ref="N437:N454" si="88">+(M437*5.1%)+M437</f>
        <v>195486</v>
      </c>
      <c r="O437" s="10"/>
      <c r="P437" s="10"/>
      <c r="Q437" s="55"/>
      <c r="R437" s="47">
        <f t="shared" si="77"/>
        <v>256391.45</v>
      </c>
      <c r="S437" s="47">
        <f t="shared" si="78"/>
        <v>263990.18000000005</v>
      </c>
      <c r="T437" s="47">
        <f t="shared" si="79"/>
        <v>77780.421250236337</v>
      </c>
      <c r="U437" s="12">
        <f t="shared" si="84"/>
        <v>0.29463376724935875</v>
      </c>
      <c r="V437" s="30">
        <f t="shared" si="80"/>
        <v>215455.46218487396</v>
      </c>
      <c r="W437" s="30">
        <f t="shared" si="81"/>
        <v>40936.537815126052</v>
      </c>
      <c r="X437" s="13">
        <f t="shared" si="82"/>
        <v>256392</v>
      </c>
      <c r="Y437" s="14" t="s">
        <v>302</v>
      </c>
    </row>
    <row r="438" spans="3:25" ht="49.5" customHeight="1">
      <c r="C438" s="66">
        <v>424</v>
      </c>
      <c r="D438" s="67" t="s">
        <v>243</v>
      </c>
      <c r="E438" s="39" t="s">
        <v>276</v>
      </c>
      <c r="F438" s="68">
        <v>1</v>
      </c>
      <c r="G438" s="7">
        <v>105910</v>
      </c>
      <c r="H438" s="7">
        <f t="shared" si="85"/>
        <v>111311.41</v>
      </c>
      <c r="I438" s="7">
        <v>142800</v>
      </c>
      <c r="J438" s="7">
        <f t="shared" si="86"/>
        <v>150082.79999999999</v>
      </c>
      <c r="K438" s="8">
        <v>130900</v>
      </c>
      <c r="L438" s="8">
        <f t="shared" si="87"/>
        <v>137575.9</v>
      </c>
      <c r="M438" s="9">
        <v>125000</v>
      </c>
      <c r="N438" s="9">
        <f t="shared" si="88"/>
        <v>131375</v>
      </c>
      <c r="O438" s="10">
        <v>166897.5</v>
      </c>
      <c r="P438" s="10">
        <v>202597.5</v>
      </c>
      <c r="Q438" s="55">
        <v>202597.5</v>
      </c>
      <c r="R438" s="47">
        <f t="shared" si="77"/>
        <v>150082.79999999999</v>
      </c>
      <c r="S438" s="47">
        <f t="shared" si="78"/>
        <v>157491.08714285711</v>
      </c>
      <c r="T438" s="47">
        <f t="shared" si="79"/>
        <v>35175.198531813614</v>
      </c>
      <c r="U438" s="12">
        <f t="shared" si="84"/>
        <v>0.22334723297647233</v>
      </c>
      <c r="V438" s="30">
        <f t="shared" si="80"/>
        <v>126120.1680672269</v>
      </c>
      <c r="W438" s="30">
        <f t="shared" si="81"/>
        <v>23962.831932773111</v>
      </c>
      <c r="X438" s="13">
        <f t="shared" si="82"/>
        <v>150083</v>
      </c>
      <c r="Y438" s="14" t="s">
        <v>302</v>
      </c>
    </row>
    <row r="439" spans="3:25" ht="49.5" customHeight="1">
      <c r="C439" s="66">
        <v>425</v>
      </c>
      <c r="D439" s="67" t="s">
        <v>244</v>
      </c>
      <c r="E439" s="39" t="s">
        <v>276</v>
      </c>
      <c r="F439" s="68">
        <v>1</v>
      </c>
      <c r="G439" s="7">
        <v>516103</v>
      </c>
      <c r="H439" s="7">
        <f t="shared" si="85"/>
        <v>542424.25300000003</v>
      </c>
      <c r="I439" s="7">
        <v>773500</v>
      </c>
      <c r="J439" s="7">
        <f t="shared" si="86"/>
        <v>812948.5</v>
      </c>
      <c r="K439" s="8"/>
      <c r="L439" s="8"/>
      <c r="M439" s="9"/>
      <c r="N439" s="9"/>
      <c r="O439" s="10"/>
      <c r="P439" s="10"/>
      <c r="Q439" s="55"/>
      <c r="R439" s="47">
        <f t="shared" si="77"/>
        <v>677686.37650000001</v>
      </c>
      <c r="S439" s="47">
        <f t="shared" si="78"/>
        <v>677686.37650000001</v>
      </c>
      <c r="T439" s="47">
        <f t="shared" si="79"/>
        <v>191289.52952908451</v>
      </c>
      <c r="U439" s="12">
        <f t="shared" si="84"/>
        <v>0.28226851853954082</v>
      </c>
      <c r="V439" s="30">
        <f t="shared" si="80"/>
        <v>569484.87394957989</v>
      </c>
      <c r="W439" s="30">
        <f t="shared" si="81"/>
        <v>108202.12605042018</v>
      </c>
      <c r="X439" s="13">
        <f t="shared" si="82"/>
        <v>677687</v>
      </c>
      <c r="Y439" s="14" t="s">
        <v>302</v>
      </c>
    </row>
    <row r="440" spans="3:25" ht="49.5" customHeight="1">
      <c r="C440" s="66">
        <v>426</v>
      </c>
      <c r="D440" s="67" t="s">
        <v>245</v>
      </c>
      <c r="E440" s="39" t="s">
        <v>276</v>
      </c>
      <c r="F440" s="68">
        <v>1</v>
      </c>
      <c r="G440" s="7"/>
      <c r="H440" s="7"/>
      <c r="I440" s="7"/>
      <c r="J440" s="7"/>
      <c r="K440" s="8"/>
      <c r="L440" s="8"/>
      <c r="M440" s="9"/>
      <c r="N440" s="9"/>
      <c r="O440" s="10">
        <v>182367.5</v>
      </c>
      <c r="P440" s="10">
        <v>229967.5</v>
      </c>
      <c r="Q440" s="55">
        <v>229967.5</v>
      </c>
      <c r="R440" s="47">
        <f t="shared" si="77"/>
        <v>229967.5</v>
      </c>
      <c r="S440" s="47">
        <f t="shared" si="78"/>
        <v>214100.83333333334</v>
      </c>
      <c r="T440" s="47">
        <f t="shared" si="79"/>
        <v>27481.872813426093</v>
      </c>
      <c r="U440" s="12">
        <f t="shared" si="84"/>
        <v>0.12835948550765142</v>
      </c>
      <c r="V440" s="30">
        <f t="shared" si="80"/>
        <v>179916.80672268907</v>
      </c>
      <c r="W440" s="30">
        <f t="shared" si="81"/>
        <v>34184.193277310922</v>
      </c>
      <c r="X440" s="13">
        <f t="shared" si="82"/>
        <v>214101</v>
      </c>
      <c r="Y440" s="14" t="s">
        <v>297</v>
      </c>
    </row>
    <row r="441" spans="3:25" ht="49.5" customHeight="1">
      <c r="C441" s="66">
        <v>427</v>
      </c>
      <c r="D441" s="67" t="s">
        <v>246</v>
      </c>
      <c r="E441" s="39" t="s">
        <v>276</v>
      </c>
      <c r="F441" s="68">
        <v>1</v>
      </c>
      <c r="G441" s="7">
        <v>516103</v>
      </c>
      <c r="H441" s="7">
        <f t="shared" si="85"/>
        <v>542424.25300000003</v>
      </c>
      <c r="I441" s="7">
        <v>773500</v>
      </c>
      <c r="J441" s="7">
        <f t="shared" si="86"/>
        <v>812948.5</v>
      </c>
      <c r="K441" s="8">
        <v>737800</v>
      </c>
      <c r="L441" s="8">
        <f t="shared" si="87"/>
        <v>775427.8</v>
      </c>
      <c r="M441" s="9">
        <v>733000</v>
      </c>
      <c r="N441" s="9">
        <f t="shared" si="88"/>
        <v>770383</v>
      </c>
      <c r="O441" s="10">
        <v>907821.25</v>
      </c>
      <c r="P441" s="10">
        <v>943521.25</v>
      </c>
      <c r="Q441" s="55">
        <v>943521.25</v>
      </c>
      <c r="R441" s="47">
        <f t="shared" si="77"/>
        <v>812948.5</v>
      </c>
      <c r="S441" s="47">
        <f t="shared" si="78"/>
        <v>813721.04328571435</v>
      </c>
      <c r="T441" s="47">
        <f t="shared" si="79"/>
        <v>141125.32252661479</v>
      </c>
      <c r="U441" s="12">
        <f t="shared" si="84"/>
        <v>0.17343206703462721</v>
      </c>
      <c r="V441" s="30">
        <f t="shared" si="80"/>
        <v>683150.42016806721</v>
      </c>
      <c r="W441" s="30">
        <f t="shared" si="81"/>
        <v>129798.57983193277</v>
      </c>
      <c r="X441" s="13">
        <f t="shared" si="82"/>
        <v>812949</v>
      </c>
      <c r="Y441" s="14" t="s">
        <v>302</v>
      </c>
    </row>
    <row r="442" spans="3:25" ht="49.5" customHeight="1">
      <c r="C442" s="66">
        <v>428</v>
      </c>
      <c r="D442" s="67" t="s">
        <v>247</v>
      </c>
      <c r="E442" s="39" t="s">
        <v>276</v>
      </c>
      <c r="F442" s="68">
        <v>1</v>
      </c>
      <c r="G442" s="7"/>
      <c r="H442" s="7"/>
      <c r="I442" s="7"/>
      <c r="J442" s="7"/>
      <c r="K442" s="8">
        <v>285600</v>
      </c>
      <c r="L442" s="8">
        <f t="shared" si="87"/>
        <v>300165.59999999998</v>
      </c>
      <c r="M442" s="9">
        <v>282000</v>
      </c>
      <c r="N442" s="9">
        <f t="shared" si="88"/>
        <v>296382</v>
      </c>
      <c r="O442" s="10"/>
      <c r="P442" s="10"/>
      <c r="Q442" s="55"/>
      <c r="R442" s="47">
        <f t="shared" si="77"/>
        <v>298273.8</v>
      </c>
      <c r="S442" s="47">
        <f t="shared" si="78"/>
        <v>298273.8</v>
      </c>
      <c r="T442" s="47">
        <f t="shared" si="79"/>
        <v>2675.4092172974047</v>
      </c>
      <c r="U442" s="12">
        <f t="shared" si="84"/>
        <v>8.9696420446495964E-3</v>
      </c>
      <c r="V442" s="30">
        <f t="shared" si="80"/>
        <v>250650.42016806724</v>
      </c>
      <c r="W442" s="30">
        <f t="shared" si="81"/>
        <v>47623.579831932773</v>
      </c>
      <c r="X442" s="13">
        <f t="shared" si="82"/>
        <v>298274</v>
      </c>
      <c r="Y442" s="14" t="s">
        <v>297</v>
      </c>
    </row>
    <row r="443" spans="3:25" ht="49.5" customHeight="1">
      <c r="C443" s="66">
        <v>429</v>
      </c>
      <c r="D443" s="67" t="s">
        <v>248</v>
      </c>
      <c r="E443" s="39" t="s">
        <v>276</v>
      </c>
      <c r="F443" s="68">
        <v>1</v>
      </c>
      <c r="G443" s="7">
        <v>359356.2</v>
      </c>
      <c r="H443" s="7">
        <f t="shared" si="85"/>
        <v>377683.36619999999</v>
      </c>
      <c r="I443" s="7">
        <v>297500</v>
      </c>
      <c r="J443" s="7">
        <f t="shared" si="86"/>
        <v>312672.5</v>
      </c>
      <c r="K443" s="8"/>
      <c r="L443" s="8"/>
      <c r="M443" s="9"/>
      <c r="N443" s="9"/>
      <c r="O443" s="10"/>
      <c r="P443" s="10"/>
      <c r="Q443" s="55"/>
      <c r="R443" s="47">
        <f t="shared" si="77"/>
        <v>345177.93310000002</v>
      </c>
      <c r="S443" s="47">
        <f t="shared" si="78"/>
        <v>345177.93310000002</v>
      </c>
      <c r="T443" s="47">
        <f t="shared" si="79"/>
        <v>45969.624340831309</v>
      </c>
      <c r="U443" s="12">
        <f t="shared" si="84"/>
        <v>0.13317660236268244</v>
      </c>
      <c r="V443" s="30">
        <f t="shared" si="80"/>
        <v>290065.54621848743</v>
      </c>
      <c r="W443" s="30">
        <f t="shared" si="81"/>
        <v>55112.45378151261</v>
      </c>
      <c r="X443" s="13">
        <f t="shared" si="82"/>
        <v>345178</v>
      </c>
      <c r="Y443" s="14" t="s">
        <v>297</v>
      </c>
    </row>
    <row r="444" spans="3:25" ht="49.5" customHeight="1">
      <c r="C444" s="66">
        <v>430</v>
      </c>
      <c r="D444" s="67" t="s">
        <v>249</v>
      </c>
      <c r="E444" s="39" t="s">
        <v>276</v>
      </c>
      <c r="F444" s="68">
        <v>1</v>
      </c>
      <c r="G444" s="7">
        <v>415310</v>
      </c>
      <c r="H444" s="7">
        <f t="shared" si="85"/>
        <v>436490.81</v>
      </c>
      <c r="I444" s="7">
        <v>416500</v>
      </c>
      <c r="J444" s="7">
        <f t="shared" si="86"/>
        <v>437741.5</v>
      </c>
      <c r="K444" s="8"/>
      <c r="L444" s="8"/>
      <c r="M444" s="9"/>
      <c r="N444" s="9"/>
      <c r="O444" s="10"/>
      <c r="P444" s="10"/>
      <c r="Q444" s="55"/>
      <c r="R444" s="47">
        <f t="shared" si="77"/>
        <v>437116.15500000003</v>
      </c>
      <c r="S444" s="47">
        <f t="shared" si="78"/>
        <v>437116.15500000003</v>
      </c>
      <c r="T444" s="47">
        <f t="shared" si="79"/>
        <v>884.37138016220467</v>
      </c>
      <c r="U444" s="12">
        <f t="shared" si="84"/>
        <v>2.0231953682018559E-3</v>
      </c>
      <c r="V444" s="30">
        <f t="shared" si="80"/>
        <v>367325.21008403361</v>
      </c>
      <c r="W444" s="30">
        <f t="shared" si="81"/>
        <v>69791.789915966379</v>
      </c>
      <c r="X444" s="13">
        <f t="shared" si="82"/>
        <v>437117</v>
      </c>
      <c r="Y444" s="14" t="s">
        <v>297</v>
      </c>
    </row>
    <row r="445" spans="3:25" ht="49.5" customHeight="1">
      <c r="C445" s="66">
        <v>431</v>
      </c>
      <c r="D445" s="67" t="s">
        <v>250</v>
      </c>
      <c r="E445" s="39" t="s">
        <v>276</v>
      </c>
      <c r="F445" s="68">
        <v>1</v>
      </c>
      <c r="G445" s="7"/>
      <c r="H445" s="7"/>
      <c r="I445" s="7"/>
      <c r="J445" s="7"/>
      <c r="K445" s="8">
        <v>35700</v>
      </c>
      <c r="L445" s="8">
        <f t="shared" si="87"/>
        <v>37520.699999999997</v>
      </c>
      <c r="M445" s="9">
        <v>33000</v>
      </c>
      <c r="N445" s="9">
        <f t="shared" si="88"/>
        <v>34683</v>
      </c>
      <c r="O445" s="10"/>
      <c r="P445" s="10"/>
      <c r="Q445" s="55"/>
      <c r="R445" s="47">
        <f t="shared" si="77"/>
        <v>36101.85</v>
      </c>
      <c r="S445" s="47">
        <f t="shared" si="78"/>
        <v>36101.85</v>
      </c>
      <c r="T445" s="47">
        <f t="shared" si="79"/>
        <v>2006.5569129730638</v>
      </c>
      <c r="U445" s="12">
        <f t="shared" si="84"/>
        <v>5.5580445682785341E-2</v>
      </c>
      <c r="V445" s="30">
        <f t="shared" si="80"/>
        <v>30337.81512605042</v>
      </c>
      <c r="W445" s="30">
        <f t="shared" si="81"/>
        <v>5764.1848739495799</v>
      </c>
      <c r="X445" s="13">
        <f t="shared" si="82"/>
        <v>36102</v>
      </c>
      <c r="Y445" s="14" t="s">
        <v>297</v>
      </c>
    </row>
    <row r="446" spans="3:25" ht="49.5" customHeight="1">
      <c r="C446" s="66">
        <v>432</v>
      </c>
      <c r="D446" s="67" t="s">
        <v>251</v>
      </c>
      <c r="E446" s="39" t="s">
        <v>276</v>
      </c>
      <c r="F446" s="68">
        <v>1</v>
      </c>
      <c r="G446" s="7"/>
      <c r="H446" s="7"/>
      <c r="I446" s="7"/>
      <c r="J446" s="7"/>
      <c r="K446" s="8"/>
      <c r="L446" s="8"/>
      <c r="M446" s="9"/>
      <c r="N446" s="9"/>
      <c r="O446" s="10">
        <v>1043630</v>
      </c>
      <c r="P446" s="10">
        <v>1091230</v>
      </c>
      <c r="Q446" s="55">
        <v>1091230</v>
      </c>
      <c r="R446" s="47">
        <f>MEDIAN(H446,J446,L446,N446,O446,P446,Q446)</f>
        <v>1091230</v>
      </c>
      <c r="S446" s="47">
        <f t="shared" si="78"/>
        <v>1075363.3333333333</v>
      </c>
      <c r="T446" s="47">
        <f t="shared" si="79"/>
        <v>27481.872813426187</v>
      </c>
      <c r="U446" s="12">
        <f t="shared" si="84"/>
        <v>2.5555895353284803E-2</v>
      </c>
      <c r="V446" s="30">
        <f t="shared" si="80"/>
        <v>903667.2268907564</v>
      </c>
      <c r="W446" s="30">
        <f t="shared" si="81"/>
        <v>171696.77310924372</v>
      </c>
      <c r="X446" s="13">
        <f t="shared" si="82"/>
        <v>1075364</v>
      </c>
      <c r="Y446" s="14" t="s">
        <v>297</v>
      </c>
    </row>
    <row r="447" spans="3:25" ht="49.5" customHeight="1">
      <c r="C447" s="66">
        <v>433</v>
      </c>
      <c r="D447" s="67" t="s">
        <v>252</v>
      </c>
      <c r="E447" s="39" t="s">
        <v>276</v>
      </c>
      <c r="F447" s="68">
        <v>1</v>
      </c>
      <c r="G447" s="7">
        <v>545972</v>
      </c>
      <c r="H447" s="7">
        <f t="shared" si="85"/>
        <v>573816.57200000004</v>
      </c>
      <c r="I447" s="7"/>
      <c r="J447" s="7"/>
      <c r="K447" s="8">
        <v>809200</v>
      </c>
      <c r="L447" s="8">
        <f t="shared" si="87"/>
        <v>850469.2</v>
      </c>
      <c r="M447" s="9">
        <v>805000</v>
      </c>
      <c r="N447" s="9">
        <f t="shared" si="88"/>
        <v>846055</v>
      </c>
      <c r="O447" s="10"/>
      <c r="P447" s="10"/>
      <c r="Q447" s="55"/>
      <c r="R447" s="47">
        <f t="shared" si="77"/>
        <v>846055</v>
      </c>
      <c r="S447" s="47">
        <f t="shared" si="78"/>
        <v>756780.25733333325</v>
      </c>
      <c r="T447" s="47">
        <f t="shared" si="79"/>
        <v>158466.5703026235</v>
      </c>
      <c r="U447" s="12">
        <f t="shared" si="84"/>
        <v>0.20939575096873192</v>
      </c>
      <c r="V447" s="30">
        <f t="shared" si="80"/>
        <v>710970.5882352941</v>
      </c>
      <c r="W447" s="30">
        <f t="shared" si="81"/>
        <v>135084.41176470587</v>
      </c>
      <c r="X447" s="13">
        <f t="shared" si="82"/>
        <v>846055</v>
      </c>
      <c r="Y447" s="14" t="s">
        <v>302</v>
      </c>
    </row>
    <row r="448" spans="3:25" ht="49.5" customHeight="1">
      <c r="C448" s="66">
        <v>434</v>
      </c>
      <c r="D448" s="67" t="s">
        <v>253</v>
      </c>
      <c r="E448" s="39" t="s">
        <v>276</v>
      </c>
      <c r="F448" s="68">
        <v>1</v>
      </c>
      <c r="G448" s="7"/>
      <c r="H448" s="7"/>
      <c r="I448" s="7"/>
      <c r="J448" s="7"/>
      <c r="K448" s="8">
        <v>95200</v>
      </c>
      <c r="L448" s="8">
        <f t="shared" si="87"/>
        <v>100055.2</v>
      </c>
      <c r="M448" s="9">
        <v>91000</v>
      </c>
      <c r="N448" s="9">
        <f t="shared" si="88"/>
        <v>95641</v>
      </c>
      <c r="O448" s="10"/>
      <c r="P448" s="10"/>
      <c r="Q448" s="55"/>
      <c r="R448" s="47">
        <f t="shared" si="77"/>
        <v>97848.1</v>
      </c>
      <c r="S448" s="47">
        <f t="shared" si="78"/>
        <v>97848.1</v>
      </c>
      <c r="T448" s="47">
        <f t="shared" si="79"/>
        <v>3121.3107535136555</v>
      </c>
      <c r="U448" s="12">
        <f t="shared" si="84"/>
        <v>3.1899554038490839E-2</v>
      </c>
      <c r="V448" s="30">
        <f t="shared" si="80"/>
        <v>82226.050420168074</v>
      </c>
      <c r="W448" s="30">
        <f t="shared" si="81"/>
        <v>15622.949579831935</v>
      </c>
      <c r="X448" s="13">
        <f t="shared" si="82"/>
        <v>97849</v>
      </c>
      <c r="Y448" s="14" t="s">
        <v>297</v>
      </c>
    </row>
    <row r="449" spans="3:25" ht="49.5" customHeight="1">
      <c r="C449" s="66">
        <v>435</v>
      </c>
      <c r="D449" s="67" t="s">
        <v>75</v>
      </c>
      <c r="E449" s="39" t="s">
        <v>276</v>
      </c>
      <c r="F449" s="68">
        <v>1</v>
      </c>
      <c r="G449" s="7"/>
      <c r="H449" s="7"/>
      <c r="I449" s="7"/>
      <c r="J449" s="7"/>
      <c r="K449" s="8">
        <v>2796500</v>
      </c>
      <c r="L449" s="8">
        <f t="shared" si="87"/>
        <v>2939121.5</v>
      </c>
      <c r="M449" s="9">
        <v>2791000</v>
      </c>
      <c r="N449" s="9">
        <f t="shared" si="88"/>
        <v>2933341</v>
      </c>
      <c r="O449" s="10"/>
      <c r="P449" s="10"/>
      <c r="Q449" s="55"/>
      <c r="R449" s="47">
        <f t="shared" si="77"/>
        <v>2936231.25</v>
      </c>
      <c r="S449" s="47">
        <f t="shared" si="78"/>
        <v>2936231.25</v>
      </c>
      <c r="T449" s="47">
        <f t="shared" si="79"/>
        <v>4087.4307486488378</v>
      </c>
      <c r="U449" s="12">
        <f t="shared" si="84"/>
        <v>1.3920670412621069E-3</v>
      </c>
      <c r="V449" s="30">
        <f t="shared" si="80"/>
        <v>2467421.848739496</v>
      </c>
      <c r="W449" s="30">
        <f t="shared" si="81"/>
        <v>468810.15126050427</v>
      </c>
      <c r="X449" s="13">
        <f t="shared" si="82"/>
        <v>2936232</v>
      </c>
      <c r="Y449" s="14" t="s">
        <v>297</v>
      </c>
    </row>
    <row r="450" spans="3:25" ht="49.5" customHeight="1">
      <c r="C450" s="66">
        <v>436</v>
      </c>
      <c r="D450" s="67" t="s">
        <v>82</v>
      </c>
      <c r="E450" s="39" t="s">
        <v>276</v>
      </c>
      <c r="F450" s="68">
        <v>1</v>
      </c>
      <c r="G450" s="7">
        <v>14826210</v>
      </c>
      <c r="H450" s="7">
        <f t="shared" si="85"/>
        <v>15582346.710000001</v>
      </c>
      <c r="I450" s="7">
        <v>17255000</v>
      </c>
      <c r="J450" s="7">
        <f t="shared" si="86"/>
        <v>18135005</v>
      </c>
      <c r="K450" s="8"/>
      <c r="L450" s="8"/>
      <c r="M450" s="9"/>
      <c r="N450" s="9"/>
      <c r="O450" s="10"/>
      <c r="P450" s="10"/>
      <c r="Q450" s="55"/>
      <c r="R450" s="47">
        <f t="shared" si="77"/>
        <v>16858675.855</v>
      </c>
      <c r="S450" s="47">
        <f t="shared" si="78"/>
        <v>16858675.855</v>
      </c>
      <c r="T450" s="47">
        <f t="shared" si="79"/>
        <v>1805001.9869110559</v>
      </c>
      <c r="U450" s="12">
        <f t="shared" si="84"/>
        <v>0.10706665235370325</v>
      </c>
      <c r="V450" s="30">
        <f t="shared" si="80"/>
        <v>14166954.62184874</v>
      </c>
      <c r="W450" s="30">
        <f t="shared" si="81"/>
        <v>2691721.3781512608</v>
      </c>
      <c r="X450" s="13">
        <f t="shared" si="82"/>
        <v>16858676</v>
      </c>
      <c r="Y450" s="14" t="s">
        <v>297</v>
      </c>
    </row>
    <row r="451" spans="3:25" ht="49.5" customHeight="1">
      <c r="C451" s="66">
        <f t="shared" ref="C451" si="89">+C450+1</f>
        <v>437</v>
      </c>
      <c r="D451" s="67" t="s">
        <v>484</v>
      </c>
      <c r="E451" s="39" t="s">
        <v>276</v>
      </c>
      <c r="F451" s="68">
        <v>1</v>
      </c>
      <c r="G451" s="7"/>
      <c r="H451" s="7"/>
      <c r="I451" s="7"/>
      <c r="J451" s="7"/>
      <c r="K451" s="8"/>
      <c r="L451" s="8"/>
      <c r="M451" s="9"/>
      <c r="N451" s="9"/>
      <c r="O451" s="10">
        <v>1259020</v>
      </c>
      <c r="P451" s="10">
        <v>1282820</v>
      </c>
      <c r="Q451" s="55">
        <v>1282820</v>
      </c>
      <c r="R451" s="47">
        <f>MEDIAN(H451,J451,L451,N451,O451,P451,Q451)</f>
        <v>1282820</v>
      </c>
      <c r="S451" s="47">
        <f>AVERAGE(H451,J451,L451,N451,O451,P451,Q451)</f>
        <v>1274886.6666666667</v>
      </c>
      <c r="T451" s="47">
        <f>STDEV(H451,J451,L451,N451,O451,P451,Q451)</f>
        <v>13740.936406713094</v>
      </c>
      <c r="U451" s="12">
        <f t="shared" si="84"/>
        <v>1.0778163083813798E-2</v>
      </c>
      <c r="V451" s="30">
        <f t="shared" si="80"/>
        <v>1071333.6134453781</v>
      </c>
      <c r="W451" s="30">
        <f t="shared" si="81"/>
        <v>203553.38655462186</v>
      </c>
      <c r="X451" s="13">
        <f t="shared" si="82"/>
        <v>1274887</v>
      </c>
      <c r="Y451" s="14" t="s">
        <v>297</v>
      </c>
    </row>
    <row r="452" spans="3:25" ht="49.5" customHeight="1">
      <c r="C452" s="179" t="s">
        <v>254</v>
      </c>
      <c r="D452" s="179"/>
      <c r="E452" s="179"/>
      <c r="F452" s="179"/>
      <c r="G452" s="15"/>
      <c r="H452" s="7"/>
      <c r="I452" s="7"/>
      <c r="J452" s="7"/>
      <c r="K452" s="16"/>
      <c r="L452" s="8"/>
      <c r="M452" s="9"/>
      <c r="N452" s="9"/>
      <c r="O452" s="17"/>
      <c r="P452" s="17"/>
      <c r="Q452" s="50"/>
      <c r="R452" s="47"/>
      <c r="S452" s="47"/>
      <c r="T452" s="47"/>
      <c r="U452" s="12"/>
      <c r="V452" s="30"/>
      <c r="W452" s="30"/>
      <c r="X452" s="13"/>
      <c r="Y452" s="14"/>
    </row>
    <row r="453" spans="3:25" ht="49.5" customHeight="1">
      <c r="C453" s="66">
        <v>438</v>
      </c>
      <c r="D453" s="67" t="s">
        <v>82</v>
      </c>
      <c r="E453" s="39" t="s">
        <v>276</v>
      </c>
      <c r="F453" s="68">
        <v>1</v>
      </c>
      <c r="G453" s="7">
        <v>16053100</v>
      </c>
      <c r="H453" s="7">
        <f t="shared" si="85"/>
        <v>16871808.100000001</v>
      </c>
      <c r="I453" s="7">
        <v>22015000</v>
      </c>
      <c r="J453" s="7">
        <f t="shared" si="86"/>
        <v>23137765</v>
      </c>
      <c r="K453" s="8">
        <v>27608000</v>
      </c>
      <c r="L453" s="8">
        <f t="shared" si="87"/>
        <v>29016008</v>
      </c>
      <c r="M453" s="9"/>
      <c r="N453" s="9"/>
      <c r="O453" s="10" t="s">
        <v>565</v>
      </c>
      <c r="P453" s="10"/>
      <c r="Q453" s="55"/>
      <c r="R453" s="47">
        <f>MEDIAN(H453,J453,L453,N453,O453,P453,Q453)</f>
        <v>23137765</v>
      </c>
      <c r="S453" s="47">
        <f>AVERAGE(H453,J453,L453,N453,O453,P453,Q453)</f>
        <v>23008527.033333331</v>
      </c>
      <c r="T453" s="47">
        <f>STDEV(H453,J453,L453,N453,O453,P453,Q453)</f>
        <v>6073131.3703732258</v>
      </c>
      <c r="U453" s="12">
        <f t="shared" si="84"/>
        <v>0.2639513325461838</v>
      </c>
      <c r="V453" s="30">
        <f t="shared" si="80"/>
        <v>19443500</v>
      </c>
      <c r="W453" s="30">
        <f t="shared" si="81"/>
        <v>3694265</v>
      </c>
      <c r="X453" s="13">
        <f t="shared" si="82"/>
        <v>23137765</v>
      </c>
      <c r="Y453" s="14" t="s">
        <v>302</v>
      </c>
    </row>
    <row r="454" spans="3:25" ht="49.5" customHeight="1">
      <c r="C454" s="66">
        <v>439</v>
      </c>
      <c r="D454" s="67" t="s">
        <v>75</v>
      </c>
      <c r="E454" s="39" t="s">
        <v>276</v>
      </c>
      <c r="F454" s="68">
        <v>1</v>
      </c>
      <c r="G454" s="7"/>
      <c r="H454" s="7"/>
      <c r="I454" s="7"/>
      <c r="J454" s="7"/>
      <c r="K454" s="8">
        <v>2796500</v>
      </c>
      <c r="L454" s="8">
        <f t="shared" si="87"/>
        <v>2939121.5</v>
      </c>
      <c r="M454" s="9">
        <v>2791000</v>
      </c>
      <c r="N454" s="9">
        <f t="shared" si="88"/>
        <v>2933341</v>
      </c>
      <c r="O454" s="10">
        <v>3615517.5</v>
      </c>
      <c r="P454" s="10">
        <v>3663117.5</v>
      </c>
      <c r="Q454" s="55">
        <v>3663117.5</v>
      </c>
      <c r="R454" s="47">
        <f>MEDIAN(H454,J454,L454,N454,O454,P454,Q454)</f>
        <v>3615517.5</v>
      </c>
      <c r="S454" s="47">
        <f t="shared" ref="S454:S455" si="90">AVERAGE(H454,J454,L454,N454,O454,P454,Q454)</f>
        <v>3362843</v>
      </c>
      <c r="T454" s="47">
        <f t="shared" ref="T454:T455" si="91">STDEV(H454,J454,L454,N454,O454,P454,Q454)</f>
        <v>389931.35011723539</v>
      </c>
      <c r="U454" s="12">
        <f t="shared" si="84"/>
        <v>0.11595288573306436</v>
      </c>
      <c r="V454" s="30">
        <f t="shared" si="80"/>
        <v>2825918.4873949583</v>
      </c>
      <c r="W454" s="30">
        <f t="shared" si="81"/>
        <v>536924.51260504208</v>
      </c>
      <c r="X454" s="13">
        <f t="shared" si="82"/>
        <v>3362843</v>
      </c>
      <c r="Y454" s="14" t="s">
        <v>297</v>
      </c>
    </row>
    <row r="455" spans="3:25" ht="49.5" customHeight="1">
      <c r="C455" s="66">
        <v>440</v>
      </c>
      <c r="D455" s="67" t="s">
        <v>81</v>
      </c>
      <c r="E455" s="39" t="s">
        <v>276</v>
      </c>
      <c r="F455" s="68">
        <v>1</v>
      </c>
      <c r="G455" s="7">
        <v>1904000</v>
      </c>
      <c r="H455" s="7">
        <f t="shared" si="85"/>
        <v>2001104</v>
      </c>
      <c r="I455" s="7">
        <v>1725500</v>
      </c>
      <c r="J455" s="7">
        <f t="shared" si="86"/>
        <v>1813500.5</v>
      </c>
      <c r="K455" s="8"/>
      <c r="L455" s="8"/>
      <c r="M455" s="9"/>
      <c r="N455" s="9"/>
      <c r="O455" s="10"/>
      <c r="P455" s="10"/>
      <c r="Q455" s="55"/>
      <c r="R455" s="47">
        <f t="shared" ref="R455" si="92">MEDIAN(H455,J455,L455,N455,O455,P455,Q455)</f>
        <v>1907302.25</v>
      </c>
      <c r="S455" s="47">
        <f t="shared" si="90"/>
        <v>1907302.25</v>
      </c>
      <c r="T455" s="47">
        <f t="shared" si="91"/>
        <v>132655.70702433048</v>
      </c>
      <c r="U455" s="12">
        <f t="shared" si="84"/>
        <v>6.9551486674086643E-2</v>
      </c>
      <c r="V455" s="30">
        <f t="shared" si="80"/>
        <v>1602775.630252101</v>
      </c>
      <c r="W455" s="30">
        <f t="shared" si="81"/>
        <v>304527.36974789918</v>
      </c>
      <c r="X455" s="13">
        <f t="shared" si="82"/>
        <v>1907303</v>
      </c>
      <c r="Y455" s="14" t="s">
        <v>297</v>
      </c>
    </row>
    <row r="456" spans="3:25" ht="49.5" customHeight="1">
      <c r="C456" s="179" t="s">
        <v>255</v>
      </c>
      <c r="D456" s="179"/>
      <c r="E456" s="179"/>
      <c r="F456" s="179"/>
      <c r="G456" s="15"/>
      <c r="H456" s="7"/>
      <c r="I456" s="7"/>
      <c r="J456" s="7"/>
      <c r="K456" s="16"/>
      <c r="L456" s="8"/>
      <c r="M456" s="9"/>
      <c r="N456" s="9"/>
      <c r="O456" s="17"/>
      <c r="P456" s="17"/>
      <c r="Q456" s="50"/>
      <c r="R456" s="47"/>
      <c r="S456" s="47"/>
      <c r="T456" s="47"/>
      <c r="U456" s="12"/>
      <c r="V456" s="30"/>
      <c r="W456" s="30"/>
      <c r="X456" s="13"/>
      <c r="Y456" s="14"/>
    </row>
    <row r="457" spans="3:25" ht="49.5" customHeight="1">
      <c r="C457" s="66">
        <v>441</v>
      </c>
      <c r="D457" s="67" t="s">
        <v>256</v>
      </c>
      <c r="E457" s="39" t="s">
        <v>276</v>
      </c>
      <c r="F457" s="68">
        <v>1</v>
      </c>
      <c r="G457" s="7"/>
      <c r="H457" s="7"/>
      <c r="I457" s="7">
        <v>1130500</v>
      </c>
      <c r="J457" s="7">
        <f t="shared" ref="J457:J463" si="93">+(I457*5.1%)+I457</f>
        <v>1188155.5</v>
      </c>
      <c r="K457" s="8">
        <v>1785000</v>
      </c>
      <c r="L457" s="8">
        <f t="shared" ref="L457:L464" si="94">+(K457*5.1%)+K457</f>
        <v>1876035</v>
      </c>
      <c r="M457" s="9">
        <v>1780000</v>
      </c>
      <c r="N457" s="9">
        <f t="shared" ref="N457:N464" si="95">+(M457*5.1%)+M457</f>
        <v>1870780</v>
      </c>
      <c r="O457" s="10">
        <v>2306815</v>
      </c>
      <c r="P457" s="10">
        <v>2354415</v>
      </c>
      <c r="Q457" s="55">
        <v>2354415</v>
      </c>
      <c r="R457" s="47">
        <f t="shared" ref="R457:R467" si="96">MEDIAN(H457,J457,L457,N457,O457,P457,Q457)</f>
        <v>2091425</v>
      </c>
      <c r="S457" s="47">
        <f t="shared" ref="S457:S467" si="97">AVERAGE(H457,J457,L457,N457,O457,P457,Q457)</f>
        <v>1991769.25</v>
      </c>
      <c r="T457" s="47">
        <f t="shared" ref="T457:T467" si="98">STDEV(H457,J457,L457,N457,O457,P457,Q457)</f>
        <v>455215.46085493953</v>
      </c>
      <c r="U457" s="12">
        <f t="shared" si="84"/>
        <v>0.22854829235612487</v>
      </c>
      <c r="V457" s="30">
        <f t="shared" si="80"/>
        <v>1757500</v>
      </c>
      <c r="W457" s="30">
        <f t="shared" si="81"/>
        <v>333925</v>
      </c>
      <c r="X457" s="13">
        <f t="shared" si="82"/>
        <v>2091425</v>
      </c>
      <c r="Y457" s="14" t="s">
        <v>302</v>
      </c>
    </row>
    <row r="458" spans="3:25" ht="49.5" customHeight="1">
      <c r="C458" s="66">
        <v>442</v>
      </c>
      <c r="D458" s="67" t="s">
        <v>257</v>
      </c>
      <c r="E458" s="39" t="s">
        <v>276</v>
      </c>
      <c r="F458" s="68">
        <v>1</v>
      </c>
      <c r="G458" s="7">
        <v>685916</v>
      </c>
      <c r="H458" s="7">
        <f t="shared" ref="H458:H463" si="99">+(G458*5.1%)+G458</f>
        <v>720897.71600000001</v>
      </c>
      <c r="I458" s="7">
        <v>773500</v>
      </c>
      <c r="J458" s="7">
        <f t="shared" si="93"/>
        <v>812948.5</v>
      </c>
      <c r="K458" s="8">
        <v>1166200</v>
      </c>
      <c r="L458" s="8">
        <f t="shared" si="94"/>
        <v>1225676.2</v>
      </c>
      <c r="M458" s="9">
        <v>1161000</v>
      </c>
      <c r="N458" s="9">
        <f t="shared" si="95"/>
        <v>1220211</v>
      </c>
      <c r="O458" s="10">
        <v>1505796.25</v>
      </c>
      <c r="P458" s="10">
        <v>1541496.25</v>
      </c>
      <c r="Q458" s="55">
        <v>1541496.25</v>
      </c>
      <c r="R458" s="47">
        <f t="shared" si="96"/>
        <v>1225676.2</v>
      </c>
      <c r="S458" s="47">
        <f t="shared" si="97"/>
        <v>1224074.5951428574</v>
      </c>
      <c r="T458" s="47">
        <f t="shared" si="98"/>
        <v>342322.76072853763</v>
      </c>
      <c r="U458" s="12">
        <f t="shared" si="84"/>
        <v>0.2796584146806726</v>
      </c>
      <c r="V458" s="30">
        <f t="shared" si="80"/>
        <v>1029980.6722689077</v>
      </c>
      <c r="W458" s="30">
        <f t="shared" si="81"/>
        <v>195696.32773109246</v>
      </c>
      <c r="X458" s="13">
        <f t="shared" si="82"/>
        <v>1225677</v>
      </c>
      <c r="Y458" s="14" t="s">
        <v>302</v>
      </c>
    </row>
    <row r="459" spans="3:25" ht="49.5" customHeight="1">
      <c r="C459" s="66">
        <v>443</v>
      </c>
      <c r="D459" s="67" t="s">
        <v>258</v>
      </c>
      <c r="E459" s="39" t="s">
        <v>276</v>
      </c>
      <c r="F459" s="68">
        <v>1</v>
      </c>
      <c r="G459" s="7">
        <v>685916</v>
      </c>
      <c r="H459" s="7">
        <f t="shared" si="99"/>
        <v>720897.71600000001</v>
      </c>
      <c r="I459" s="7">
        <v>892500</v>
      </c>
      <c r="J459" s="7">
        <f t="shared" si="93"/>
        <v>938017.5</v>
      </c>
      <c r="K459" s="8">
        <v>1166200</v>
      </c>
      <c r="L459" s="8">
        <f t="shared" si="94"/>
        <v>1225676.2</v>
      </c>
      <c r="M459" s="9">
        <v>1161000</v>
      </c>
      <c r="N459" s="9">
        <f t="shared" si="95"/>
        <v>1220211</v>
      </c>
      <c r="O459" s="10">
        <v>1505796.25</v>
      </c>
      <c r="P459" s="10">
        <v>1541496.25</v>
      </c>
      <c r="Q459" s="55">
        <v>1541496.25</v>
      </c>
      <c r="R459" s="47">
        <f t="shared" si="96"/>
        <v>1225676.2</v>
      </c>
      <c r="S459" s="47">
        <f t="shared" si="97"/>
        <v>1241941.5951428574</v>
      </c>
      <c r="T459" s="47">
        <f t="shared" si="98"/>
        <v>319812.08618708164</v>
      </c>
      <c r="U459" s="12">
        <f t="shared" si="84"/>
        <v>0.25750976329148106</v>
      </c>
      <c r="V459" s="30">
        <f t="shared" si="80"/>
        <v>1029980.6722689077</v>
      </c>
      <c r="W459" s="30">
        <f t="shared" si="81"/>
        <v>195696.32773109246</v>
      </c>
      <c r="X459" s="13">
        <f t="shared" si="82"/>
        <v>1225677</v>
      </c>
      <c r="Y459" s="14" t="s">
        <v>302</v>
      </c>
    </row>
    <row r="460" spans="3:25" ht="49.5" customHeight="1">
      <c r="C460" s="66">
        <v>444</v>
      </c>
      <c r="D460" s="67" t="s">
        <v>259</v>
      </c>
      <c r="E460" s="39" t="s">
        <v>276</v>
      </c>
      <c r="F460" s="68">
        <v>1</v>
      </c>
      <c r="G460" s="7">
        <v>1428000</v>
      </c>
      <c r="H460" s="7">
        <f t="shared" si="99"/>
        <v>1500828</v>
      </c>
      <c r="I460" s="7">
        <v>1011500</v>
      </c>
      <c r="J460" s="7">
        <f t="shared" si="93"/>
        <v>1063086.5</v>
      </c>
      <c r="K460" s="8">
        <v>975800</v>
      </c>
      <c r="L460" s="8">
        <f t="shared" si="94"/>
        <v>1025565.8</v>
      </c>
      <c r="M460" s="9">
        <v>972000</v>
      </c>
      <c r="N460" s="9">
        <f t="shared" si="95"/>
        <v>1021572</v>
      </c>
      <c r="O460" s="10">
        <v>1260358.75</v>
      </c>
      <c r="P460" s="10">
        <v>1296058.75</v>
      </c>
      <c r="Q460" s="55">
        <v>1296058.75</v>
      </c>
      <c r="R460" s="47">
        <f t="shared" si="96"/>
        <v>1260358.75</v>
      </c>
      <c r="S460" s="47">
        <f t="shared" si="97"/>
        <v>1209075.5071428572</v>
      </c>
      <c r="T460" s="47">
        <f t="shared" si="98"/>
        <v>179363.60889511439</v>
      </c>
      <c r="U460" s="12">
        <f t="shared" si="84"/>
        <v>0.14834773166397611</v>
      </c>
      <c r="V460" s="30">
        <f t="shared" si="80"/>
        <v>1016030.2521008403</v>
      </c>
      <c r="W460" s="30">
        <f t="shared" si="81"/>
        <v>193045.74789915967</v>
      </c>
      <c r="X460" s="13">
        <f t="shared" si="82"/>
        <v>1209076</v>
      </c>
      <c r="Y460" s="14" t="s">
        <v>297</v>
      </c>
    </row>
    <row r="461" spans="3:25" ht="49.5" customHeight="1">
      <c r="C461" s="66">
        <v>445</v>
      </c>
      <c r="D461" s="67" t="s">
        <v>75</v>
      </c>
      <c r="E461" s="39" t="s">
        <v>276</v>
      </c>
      <c r="F461" s="68">
        <v>1</v>
      </c>
      <c r="G461" s="7"/>
      <c r="H461" s="7"/>
      <c r="I461" s="7">
        <v>2975000</v>
      </c>
      <c r="J461" s="7">
        <f t="shared" si="93"/>
        <v>3126725</v>
      </c>
      <c r="K461" s="8">
        <v>3796100</v>
      </c>
      <c r="L461" s="8">
        <f t="shared" si="94"/>
        <v>3989701.1</v>
      </c>
      <c r="M461" s="9"/>
      <c r="N461" s="9"/>
      <c r="O461" s="10"/>
      <c r="P461" s="10"/>
      <c r="Q461" s="55"/>
      <c r="R461" s="47">
        <f t="shared" si="96"/>
        <v>3558213.05</v>
      </c>
      <c r="S461" s="47">
        <f t="shared" si="97"/>
        <v>3558213.05</v>
      </c>
      <c r="T461" s="47">
        <f t="shared" si="98"/>
        <v>610216.25231192377</v>
      </c>
      <c r="U461" s="12">
        <f t="shared" si="84"/>
        <v>0.17149514201009516</v>
      </c>
      <c r="V461" s="30">
        <f t="shared" si="80"/>
        <v>2990095.7983193276</v>
      </c>
      <c r="W461" s="30">
        <f t="shared" si="81"/>
        <v>568118.20168067224</v>
      </c>
      <c r="X461" s="13">
        <f t="shared" si="82"/>
        <v>3558214</v>
      </c>
      <c r="Y461" s="14" t="s">
        <v>302</v>
      </c>
    </row>
    <row r="462" spans="3:25" ht="49.5" customHeight="1">
      <c r="C462" s="66">
        <v>446</v>
      </c>
      <c r="D462" s="67" t="s">
        <v>82</v>
      </c>
      <c r="E462" s="39" t="s">
        <v>276</v>
      </c>
      <c r="F462" s="68">
        <v>1</v>
      </c>
      <c r="G462" s="7">
        <v>15339100</v>
      </c>
      <c r="H462" s="7">
        <f t="shared" si="99"/>
        <v>16121394.1</v>
      </c>
      <c r="I462" s="7">
        <v>17850000</v>
      </c>
      <c r="J462" s="7">
        <f t="shared" si="93"/>
        <v>18760350</v>
      </c>
      <c r="K462" s="8">
        <v>24990000</v>
      </c>
      <c r="L462" s="8">
        <f t="shared" si="94"/>
        <v>26264490</v>
      </c>
      <c r="M462" s="9">
        <v>24800000</v>
      </c>
      <c r="N462" s="9">
        <f t="shared" si="95"/>
        <v>26064800</v>
      </c>
      <c r="O462" s="10">
        <v>32217316.25</v>
      </c>
      <c r="P462" s="10">
        <v>32276816.25</v>
      </c>
      <c r="Q462" s="55">
        <v>32276816.25</v>
      </c>
      <c r="R462" s="47">
        <f t="shared" si="96"/>
        <v>26264490</v>
      </c>
      <c r="S462" s="47">
        <f t="shared" si="97"/>
        <v>26283140.407142855</v>
      </c>
      <c r="T462" s="47">
        <f t="shared" si="98"/>
        <v>6670385.1343589099</v>
      </c>
      <c r="U462" s="12">
        <f t="shared" si="84"/>
        <v>0.25378950273941114</v>
      </c>
      <c r="V462" s="30">
        <f t="shared" si="80"/>
        <v>22071000</v>
      </c>
      <c r="W462" s="30">
        <f t="shared" si="81"/>
        <v>4193490</v>
      </c>
      <c r="X462" s="13">
        <f t="shared" si="82"/>
        <v>26264490</v>
      </c>
      <c r="Y462" s="14" t="s">
        <v>302</v>
      </c>
    </row>
    <row r="463" spans="3:25" ht="49.5" customHeight="1">
      <c r="C463" s="66">
        <v>447</v>
      </c>
      <c r="D463" s="69" t="s">
        <v>260</v>
      </c>
      <c r="E463" s="39" t="s">
        <v>276</v>
      </c>
      <c r="F463" s="68">
        <v>1</v>
      </c>
      <c r="G463" s="7">
        <v>5355000</v>
      </c>
      <c r="H463" s="7">
        <f t="shared" si="99"/>
        <v>5628105</v>
      </c>
      <c r="I463" s="7">
        <v>3570000</v>
      </c>
      <c r="J463" s="7">
        <f t="shared" si="93"/>
        <v>3752070</v>
      </c>
      <c r="K463" s="8">
        <v>4998000</v>
      </c>
      <c r="L463" s="8">
        <f t="shared" si="94"/>
        <v>5252898</v>
      </c>
      <c r="M463" s="9">
        <v>4993000</v>
      </c>
      <c r="N463" s="9">
        <f t="shared" si="95"/>
        <v>5247643</v>
      </c>
      <c r="O463" s="10">
        <v>6464823.75</v>
      </c>
      <c r="P463" s="10">
        <v>6524323.75</v>
      </c>
      <c r="Q463" s="55">
        <v>6524323.75</v>
      </c>
      <c r="R463" s="47">
        <f t="shared" si="96"/>
        <v>5628105</v>
      </c>
      <c r="S463" s="47">
        <f t="shared" si="97"/>
        <v>5627741.0357142854</v>
      </c>
      <c r="T463" s="47">
        <f t="shared" si="98"/>
        <v>1009253.2208298609</v>
      </c>
      <c r="U463" s="12">
        <f t="shared" si="84"/>
        <v>0.17933540552506325</v>
      </c>
      <c r="V463" s="30">
        <f t="shared" si="80"/>
        <v>4729500</v>
      </c>
      <c r="W463" s="30">
        <f t="shared" si="81"/>
        <v>898605</v>
      </c>
      <c r="X463" s="13">
        <f t="shared" si="82"/>
        <v>5628105</v>
      </c>
      <c r="Y463" s="14" t="s">
        <v>302</v>
      </c>
    </row>
    <row r="464" spans="3:25" ht="49.5" customHeight="1">
      <c r="C464" s="66">
        <v>448</v>
      </c>
      <c r="D464" s="67" t="s">
        <v>261</v>
      </c>
      <c r="E464" s="39" t="s">
        <v>276</v>
      </c>
      <c r="F464" s="68">
        <v>1</v>
      </c>
      <c r="G464" s="7"/>
      <c r="H464" s="7"/>
      <c r="I464" s="7"/>
      <c r="J464" s="7"/>
      <c r="K464" s="8">
        <v>345100</v>
      </c>
      <c r="L464" s="8">
        <f t="shared" si="94"/>
        <v>362700.1</v>
      </c>
      <c r="M464" s="9">
        <v>340900</v>
      </c>
      <c r="N464" s="9">
        <f t="shared" si="95"/>
        <v>358285.9</v>
      </c>
      <c r="O464" s="10">
        <v>443870</v>
      </c>
      <c r="P464" s="10">
        <v>503370</v>
      </c>
      <c r="Q464" s="55">
        <v>503370</v>
      </c>
      <c r="R464" s="47">
        <f t="shared" si="96"/>
        <v>443870</v>
      </c>
      <c r="S464" s="47">
        <f t="shared" si="97"/>
        <v>434319.2</v>
      </c>
      <c r="T464" s="47">
        <f t="shared" si="98"/>
        <v>71654.731064354914</v>
      </c>
      <c r="U464" s="12">
        <f t="shared" si="84"/>
        <v>0.16498172557039825</v>
      </c>
      <c r="V464" s="30">
        <f t="shared" si="80"/>
        <v>373000</v>
      </c>
      <c r="W464" s="30">
        <f t="shared" si="81"/>
        <v>70870</v>
      </c>
      <c r="X464" s="13">
        <f t="shared" si="82"/>
        <v>443870</v>
      </c>
      <c r="Y464" s="14" t="s">
        <v>302</v>
      </c>
    </row>
    <row r="465" spans="1:28" ht="49.5" customHeight="1">
      <c r="C465" s="66">
        <f t="shared" ref="C465:C467" si="100">+C464+1</f>
        <v>449</v>
      </c>
      <c r="D465" s="67" t="s">
        <v>481</v>
      </c>
      <c r="E465" s="39" t="s">
        <v>276</v>
      </c>
      <c r="F465" s="68">
        <v>1</v>
      </c>
      <c r="G465" s="7"/>
      <c r="H465" s="7"/>
      <c r="I465" s="7"/>
      <c r="J465" s="7"/>
      <c r="K465" s="8"/>
      <c r="L465" s="8"/>
      <c r="M465" s="9"/>
      <c r="N465" s="9"/>
      <c r="O465" s="10">
        <v>2320500</v>
      </c>
      <c r="P465" s="10">
        <v>2380000</v>
      </c>
      <c r="Q465" s="55">
        <v>2380000</v>
      </c>
      <c r="R465" s="47">
        <f t="shared" si="96"/>
        <v>2380000</v>
      </c>
      <c r="S465" s="47">
        <f t="shared" si="97"/>
        <v>2360166.6666666665</v>
      </c>
      <c r="T465" s="47">
        <f t="shared" si="98"/>
        <v>34352.341016782731</v>
      </c>
      <c r="U465" s="12">
        <f t="shared" si="84"/>
        <v>1.455504880309981E-2</v>
      </c>
      <c r="V465" s="30">
        <f t="shared" si="80"/>
        <v>1983333.6134453781</v>
      </c>
      <c r="W465" s="30">
        <f t="shared" si="81"/>
        <v>376833.38655462186</v>
      </c>
      <c r="X465" s="13">
        <f t="shared" si="82"/>
        <v>2360167</v>
      </c>
      <c r="Y465" s="14" t="s">
        <v>297</v>
      </c>
    </row>
    <row r="466" spans="1:28" ht="49.5" customHeight="1">
      <c r="C466" s="66">
        <f t="shared" si="100"/>
        <v>450</v>
      </c>
      <c r="D466" s="67" t="s">
        <v>482</v>
      </c>
      <c r="E466" s="39" t="s">
        <v>276</v>
      </c>
      <c r="F466" s="68">
        <v>1</v>
      </c>
      <c r="G466" s="7"/>
      <c r="H466" s="7"/>
      <c r="I466" s="7"/>
      <c r="J466" s="7"/>
      <c r="K466" s="8"/>
      <c r="L466" s="8"/>
      <c r="M466" s="9"/>
      <c r="N466" s="9"/>
      <c r="O466" s="10">
        <v>4476780</v>
      </c>
      <c r="P466" s="10">
        <v>4524380</v>
      </c>
      <c r="Q466" s="55">
        <v>4524380</v>
      </c>
      <c r="R466" s="47">
        <f t="shared" si="96"/>
        <v>4524380</v>
      </c>
      <c r="S466" s="47">
        <f t="shared" si="97"/>
        <v>4508513.333333333</v>
      </c>
      <c r="T466" s="47">
        <f t="shared" si="98"/>
        <v>27481.872813426187</v>
      </c>
      <c r="U466" s="12">
        <f t="shared" si="84"/>
        <v>6.095550968041096E-3</v>
      </c>
      <c r="V466" s="30">
        <f t="shared" si="80"/>
        <v>3788667.2268907563</v>
      </c>
      <c r="W466" s="30">
        <f t="shared" si="81"/>
        <v>719846.77310924372</v>
      </c>
      <c r="X466" s="13">
        <f t="shared" si="82"/>
        <v>4508514</v>
      </c>
      <c r="Y466" s="14" t="s">
        <v>297</v>
      </c>
    </row>
    <row r="467" spans="1:28" ht="49.5" customHeight="1">
      <c r="C467" s="66">
        <f t="shared" si="100"/>
        <v>451</v>
      </c>
      <c r="D467" s="67" t="s">
        <v>483</v>
      </c>
      <c r="E467" s="39" t="s">
        <v>276</v>
      </c>
      <c r="F467" s="68">
        <v>1</v>
      </c>
      <c r="G467" s="7"/>
      <c r="H467" s="7"/>
      <c r="I467" s="7"/>
      <c r="J467" s="7"/>
      <c r="K467" s="8"/>
      <c r="L467" s="8"/>
      <c r="M467" s="9"/>
      <c r="N467" s="9"/>
      <c r="O467" s="10">
        <v>2320500</v>
      </c>
      <c r="P467" s="10">
        <v>2368100</v>
      </c>
      <c r="Q467" s="55">
        <v>2368100</v>
      </c>
      <c r="R467" s="47">
        <f t="shared" si="96"/>
        <v>2368100</v>
      </c>
      <c r="S467" s="47">
        <f t="shared" si="97"/>
        <v>2352233.3333333335</v>
      </c>
      <c r="T467" s="47">
        <f t="shared" si="98"/>
        <v>27481.872813426187</v>
      </c>
      <c r="U467" s="12">
        <f t="shared" si="84"/>
        <v>1.1683310675000858E-2</v>
      </c>
      <c r="V467" s="30">
        <f t="shared" si="80"/>
        <v>1976667.2268907563</v>
      </c>
      <c r="W467" s="30">
        <f t="shared" si="81"/>
        <v>375566.77310924372</v>
      </c>
      <c r="X467" s="13">
        <f t="shared" si="82"/>
        <v>2352234</v>
      </c>
      <c r="Y467" s="14" t="s">
        <v>297</v>
      </c>
    </row>
    <row r="468" spans="1:28" ht="49.5" customHeight="1">
      <c r="A468" s="48"/>
      <c r="B468" s="48"/>
      <c r="C468" s="195" t="s">
        <v>56</v>
      </c>
      <c r="D468" s="195"/>
      <c r="E468" s="195"/>
      <c r="F468" s="195"/>
      <c r="G468" s="56">
        <f>+SUM(G7:G467)</f>
        <v>59602316.200000003</v>
      </c>
      <c r="H468" s="56">
        <f t="shared" ref="H468:Q468" si="101">+SUM(H7:H467)</f>
        <v>62642034.326200001</v>
      </c>
      <c r="I468" s="56">
        <f t="shared" si="101"/>
        <v>90820800</v>
      </c>
      <c r="J468" s="56">
        <f t="shared" si="101"/>
        <v>95452660.799999997</v>
      </c>
      <c r="K468" s="56">
        <f t="shared" si="101"/>
        <v>508308500</v>
      </c>
      <c r="L468" s="56">
        <f t="shared" si="101"/>
        <v>534232233.49999988</v>
      </c>
      <c r="M468" s="56">
        <f t="shared" si="101"/>
        <v>478861589</v>
      </c>
      <c r="N468" s="56">
        <f t="shared" si="101"/>
        <v>503283530.03899956</v>
      </c>
      <c r="O468" s="56">
        <f t="shared" si="101"/>
        <v>956833631.25</v>
      </c>
      <c r="P468" s="56">
        <f t="shared" si="101"/>
        <v>975047771.25</v>
      </c>
      <c r="Q468" s="56">
        <f t="shared" si="101"/>
        <v>1019537557.5</v>
      </c>
      <c r="R468" s="20"/>
      <c r="S468" s="20"/>
      <c r="T468" s="20"/>
      <c r="U468" s="20"/>
      <c r="V468" s="20"/>
      <c r="W468" s="20"/>
      <c r="X468" s="52">
        <f>+SUM(X7:X467)</f>
        <v>1018758626</v>
      </c>
      <c r="Y468" s="20"/>
    </row>
    <row r="469" spans="1:28" ht="37.5" customHeight="1">
      <c r="C469" s="21"/>
      <c r="D469" s="21"/>
      <c r="E469" s="21"/>
      <c r="F469" s="65"/>
    </row>
    <row r="470" spans="1:28" ht="16.5" thickBot="1">
      <c r="C470" s="23"/>
      <c r="D470" s="23"/>
      <c r="E470" s="24"/>
      <c r="F470" s="62"/>
      <c r="G470" s="53"/>
      <c r="H470" s="53"/>
      <c r="I470" s="53"/>
      <c r="J470" s="53"/>
    </row>
    <row r="471" spans="1:28" ht="102" customHeight="1">
      <c r="C471" s="132" t="s">
        <v>568</v>
      </c>
      <c r="D471" s="132"/>
      <c r="E471" s="132"/>
      <c r="F471" s="132"/>
      <c r="G471" s="132"/>
      <c r="H471" s="132"/>
      <c r="I471" s="132"/>
      <c r="J471" s="132"/>
      <c r="K471" s="132"/>
      <c r="L471" s="132"/>
      <c r="M471" s="132"/>
      <c r="N471" s="132"/>
      <c r="O471" s="132"/>
      <c r="P471" s="132"/>
      <c r="Q471" s="132"/>
      <c r="R471" s="132"/>
      <c r="S471" s="132"/>
      <c r="T471" s="132"/>
      <c r="U471" s="132"/>
      <c r="V471" s="132"/>
      <c r="W471" s="132"/>
      <c r="X471" s="132"/>
      <c r="Y471" s="132"/>
      <c r="Z471" s="96"/>
      <c r="AA471" s="96"/>
      <c r="AB471" s="96"/>
    </row>
    <row r="472" spans="1:28" ht="12.4" customHeight="1">
      <c r="C472" s="97"/>
      <c r="D472" s="97"/>
      <c r="E472" s="97"/>
      <c r="F472" s="97"/>
      <c r="G472" s="97"/>
      <c r="H472" s="97"/>
      <c r="I472" s="97"/>
      <c r="J472" s="97"/>
      <c r="K472" s="97"/>
      <c r="L472" s="97"/>
      <c r="M472" s="97"/>
      <c r="N472" s="97"/>
      <c r="O472" s="97"/>
      <c r="P472" s="97"/>
      <c r="Q472" s="97"/>
      <c r="R472" s="97"/>
      <c r="S472" s="97"/>
      <c r="T472" s="97"/>
      <c r="U472" s="97"/>
      <c r="V472" s="97"/>
      <c r="W472" s="97"/>
      <c r="X472" s="97"/>
      <c r="Y472" s="97"/>
      <c r="Z472" s="97"/>
      <c r="AA472" s="97"/>
      <c r="AB472" s="97"/>
    </row>
    <row r="473" spans="1:28">
      <c r="C473" s="25"/>
    </row>
    <row r="474" spans="1:28">
      <c r="C474" s="25"/>
      <c r="D474" s="54"/>
    </row>
  </sheetData>
  <autoFilter ref="R6:X468" xr:uid="{00000000-0001-0000-0100-000000000000}"/>
  <mergeCells count="37">
    <mergeCell ref="C2:Y2"/>
    <mergeCell ref="R3:U5"/>
    <mergeCell ref="O3:O4"/>
    <mergeCell ref="O5:O6"/>
    <mergeCell ref="I3:J4"/>
    <mergeCell ref="K3:L4"/>
    <mergeCell ref="H5:H6"/>
    <mergeCell ref="J5:J6"/>
    <mergeCell ref="L5:L6"/>
    <mergeCell ref="C6:D6"/>
    <mergeCell ref="E5:E6"/>
    <mergeCell ref="P3:P4"/>
    <mergeCell ref="F5:F6"/>
    <mergeCell ref="G3:H4"/>
    <mergeCell ref="M5:M6"/>
    <mergeCell ref="M3:N4"/>
    <mergeCell ref="V3:Y5"/>
    <mergeCell ref="N5:N6"/>
    <mergeCell ref="Q3:Q4"/>
    <mergeCell ref="Q5:Q6"/>
    <mergeCell ref="P5:P6"/>
    <mergeCell ref="C471:Y471"/>
    <mergeCell ref="C468:F468"/>
    <mergeCell ref="C3:F4"/>
    <mergeCell ref="G5:G6"/>
    <mergeCell ref="I5:I6"/>
    <mergeCell ref="K5:K6"/>
    <mergeCell ref="C456:F456"/>
    <mergeCell ref="C282:F282"/>
    <mergeCell ref="C324:F324"/>
    <mergeCell ref="C436:F436"/>
    <mergeCell ref="C452:F452"/>
    <mergeCell ref="C77:F77"/>
    <mergeCell ref="C272:F272"/>
    <mergeCell ref="C89:F89"/>
    <mergeCell ref="C179:F179"/>
    <mergeCell ref="C355:F355"/>
  </mergeCells>
  <conditionalFormatting sqref="D350:D352">
    <cfRule type="expression" dxfId="2" priority="2">
      <formula>ROW()=CELL("fila")</formula>
    </cfRule>
  </conditionalFormatting>
  <conditionalFormatting sqref="U1:W2 U3:U467 U468:W470 U473:W1048576">
    <cfRule type="cellIs" dxfId="1" priority="1" operator="greaterThan">
      <formula>0.3</formula>
    </cfRule>
  </conditionalFormatting>
  <dataValidations count="1">
    <dataValidation type="list" allowBlank="1" showInputMessage="1" showErrorMessage="1" sqref="E356:E435 E7:E76 E325:E354 E78:E88 E180:E271 E273:E276 E90:E178 E278:E281 E453:E455 E437:E451 E283:E323 E457:E467" xr:uid="{00000000-0002-0000-0100-000000000000}">
      <formula1>#REF!</formula1>
    </dataValidation>
  </dataValidations>
  <pageMargins left="0.7" right="0.7" top="0.75" bottom="0.75" header="0.3" footer="0.3"/>
  <pageSetup paperSize="9"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2:AF40"/>
  <sheetViews>
    <sheetView tabSelected="1" topLeftCell="AA24" zoomScale="58" zoomScaleNormal="100" workbookViewId="0">
      <selection activeCell="AF31" sqref="AF31"/>
    </sheetView>
  </sheetViews>
  <sheetFormatPr baseColWidth="10" defaultColWidth="11.42578125" defaultRowHeight="15.75"/>
  <cols>
    <col min="1" max="2" width="3.7109375" style="1" customWidth="1"/>
    <col min="3" max="3" width="14.7109375" style="1" customWidth="1"/>
    <col min="4" max="4" width="105" style="1" customWidth="1"/>
    <col min="5" max="5" width="41" style="27" bestFit="1" customWidth="1"/>
    <col min="6" max="6" width="46" style="64" bestFit="1" customWidth="1"/>
    <col min="7" max="10" width="34.7109375" style="46" customWidth="1"/>
    <col min="11" max="22" width="34.7109375" style="33" customWidth="1"/>
    <col min="23" max="23" width="35.140625" style="1" customWidth="1"/>
    <col min="24" max="24" width="27.7109375" style="1" customWidth="1"/>
    <col min="25" max="25" width="27.28515625" style="1" customWidth="1"/>
    <col min="26" max="26" width="25.28515625" style="1" customWidth="1"/>
    <col min="27" max="27" width="49.140625" style="1" bestFit="1" customWidth="1"/>
    <col min="28" max="28" width="32.28515625" style="1" bestFit="1" customWidth="1"/>
    <col min="29" max="29" width="31.7109375" style="1" bestFit="1" customWidth="1"/>
    <col min="30" max="30" width="31.7109375" style="1" customWidth="1"/>
    <col min="31" max="31" width="81.7109375" style="1" customWidth="1"/>
    <col min="32" max="32" width="29.28515625" style="1" customWidth="1"/>
    <col min="33" max="16384" width="11.42578125" style="1"/>
  </cols>
  <sheetData>
    <row r="2" spans="3:31" ht="42" customHeight="1">
      <c r="C2" s="152" t="s">
        <v>0</v>
      </c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</row>
    <row r="3" spans="3:31" ht="51" customHeight="1">
      <c r="C3" s="162" t="s">
        <v>587</v>
      </c>
      <c r="D3" s="162"/>
      <c r="E3" s="162"/>
      <c r="F3" s="162"/>
      <c r="G3" s="127" t="s">
        <v>288</v>
      </c>
      <c r="H3" s="128"/>
      <c r="I3" s="123" t="s">
        <v>289</v>
      </c>
      <c r="J3" s="124"/>
      <c r="K3" s="133" t="s">
        <v>552</v>
      </c>
      <c r="L3" s="134"/>
      <c r="M3" s="137" t="s">
        <v>554</v>
      </c>
      <c r="N3" s="138"/>
      <c r="O3" s="141" t="s">
        <v>553</v>
      </c>
      <c r="P3" s="142"/>
      <c r="Q3" s="150" t="s">
        <v>557</v>
      </c>
      <c r="R3" s="150" t="s">
        <v>558</v>
      </c>
      <c r="S3" s="173" t="s">
        <v>560</v>
      </c>
      <c r="T3" s="174"/>
      <c r="U3" s="175"/>
      <c r="V3" s="150" t="s">
        <v>564</v>
      </c>
      <c r="W3" s="153" t="s">
        <v>290</v>
      </c>
      <c r="X3" s="154"/>
      <c r="Y3" s="154"/>
      <c r="Z3" s="155"/>
      <c r="AA3" s="163" t="s">
        <v>291</v>
      </c>
      <c r="AB3" s="164"/>
      <c r="AC3" s="164"/>
      <c r="AD3" s="164"/>
      <c r="AE3" s="165"/>
    </row>
    <row r="4" spans="3:31" ht="54.75" customHeight="1">
      <c r="C4" s="162"/>
      <c r="D4" s="162"/>
      <c r="E4" s="162"/>
      <c r="F4" s="162"/>
      <c r="G4" s="129"/>
      <c r="H4" s="130"/>
      <c r="I4" s="125"/>
      <c r="J4" s="126"/>
      <c r="K4" s="135"/>
      <c r="L4" s="136"/>
      <c r="M4" s="139"/>
      <c r="N4" s="140"/>
      <c r="O4" s="143"/>
      <c r="P4" s="144"/>
      <c r="Q4" s="151"/>
      <c r="R4" s="172"/>
      <c r="S4" s="176"/>
      <c r="T4" s="177"/>
      <c r="U4" s="178"/>
      <c r="V4" s="151"/>
      <c r="W4" s="156"/>
      <c r="X4" s="157"/>
      <c r="Y4" s="157"/>
      <c r="Z4" s="158"/>
      <c r="AA4" s="166"/>
      <c r="AB4" s="167"/>
      <c r="AC4" s="167"/>
      <c r="AD4" s="167"/>
      <c r="AE4" s="168"/>
    </row>
    <row r="5" spans="3:31" ht="48" customHeight="1">
      <c r="C5" s="3" t="s">
        <v>1</v>
      </c>
      <c r="D5" s="3" t="s">
        <v>2</v>
      </c>
      <c r="E5" s="119" t="s">
        <v>3</v>
      </c>
      <c r="F5" s="121" t="s">
        <v>304</v>
      </c>
      <c r="G5" s="131" t="s">
        <v>4</v>
      </c>
      <c r="H5" s="147" t="s">
        <v>308</v>
      </c>
      <c r="I5" s="131" t="s">
        <v>4</v>
      </c>
      <c r="J5" s="147" t="s">
        <v>308</v>
      </c>
      <c r="K5" s="131" t="s">
        <v>4</v>
      </c>
      <c r="L5" s="147" t="s">
        <v>308</v>
      </c>
      <c r="M5" s="131" t="s">
        <v>4</v>
      </c>
      <c r="N5" s="147" t="s">
        <v>308</v>
      </c>
      <c r="O5" s="131" t="s">
        <v>4</v>
      </c>
      <c r="P5" s="147" t="s">
        <v>308</v>
      </c>
      <c r="Q5" s="131" t="s">
        <v>4</v>
      </c>
      <c r="R5" s="131" t="s">
        <v>4</v>
      </c>
      <c r="S5" s="145" t="s">
        <v>561</v>
      </c>
      <c r="T5" s="145" t="s">
        <v>562</v>
      </c>
      <c r="U5" s="145" t="s">
        <v>563</v>
      </c>
      <c r="V5" s="131" t="s">
        <v>4</v>
      </c>
      <c r="W5" s="159"/>
      <c r="X5" s="160"/>
      <c r="Y5" s="160"/>
      <c r="Z5" s="161"/>
      <c r="AA5" s="169"/>
      <c r="AB5" s="170"/>
      <c r="AC5" s="170"/>
      <c r="AD5" s="170"/>
      <c r="AE5" s="171"/>
    </row>
    <row r="6" spans="3:31" ht="31.5">
      <c r="C6" s="117" t="s">
        <v>262</v>
      </c>
      <c r="D6" s="118"/>
      <c r="E6" s="120"/>
      <c r="F6" s="122"/>
      <c r="G6" s="131"/>
      <c r="H6" s="148"/>
      <c r="I6" s="131"/>
      <c r="J6" s="148"/>
      <c r="K6" s="131"/>
      <c r="L6" s="148"/>
      <c r="M6" s="131"/>
      <c r="N6" s="148"/>
      <c r="O6" s="131"/>
      <c r="P6" s="148"/>
      <c r="Q6" s="131"/>
      <c r="R6" s="131"/>
      <c r="S6" s="146"/>
      <c r="T6" s="146"/>
      <c r="U6" s="146"/>
      <c r="V6" s="131"/>
      <c r="W6" s="34" t="s">
        <v>292</v>
      </c>
      <c r="X6" s="34" t="s">
        <v>293</v>
      </c>
      <c r="Y6" s="34" t="s">
        <v>294</v>
      </c>
      <c r="Z6" s="35" t="s">
        <v>295</v>
      </c>
      <c r="AA6" s="28" t="s">
        <v>309</v>
      </c>
      <c r="AB6" s="28" t="s">
        <v>310</v>
      </c>
      <c r="AC6" s="5" t="s">
        <v>566</v>
      </c>
      <c r="AD6" s="5"/>
      <c r="AE6" s="5" t="s">
        <v>296</v>
      </c>
    </row>
    <row r="7" spans="3:31" ht="48.75" customHeight="1">
      <c r="C7" s="6">
        <v>1</v>
      </c>
      <c r="D7" s="36" t="s">
        <v>263</v>
      </c>
      <c r="E7" s="37" t="s">
        <v>264</v>
      </c>
      <c r="F7" s="60">
        <v>4</v>
      </c>
      <c r="G7" s="29"/>
      <c r="H7" s="29"/>
      <c r="I7" s="29"/>
      <c r="J7" s="29"/>
      <c r="K7" s="29">
        <v>56000</v>
      </c>
      <c r="L7" s="29">
        <f>+(K7*5.1%)+K7</f>
        <v>58856</v>
      </c>
      <c r="M7" s="29">
        <f>+K7</f>
        <v>56000</v>
      </c>
      <c r="N7" s="29">
        <f>+(M7*5.1%)+M7</f>
        <v>58856</v>
      </c>
      <c r="O7" s="29">
        <v>53000</v>
      </c>
      <c r="P7" s="29">
        <f>+(O7*5.1%)+O7</f>
        <v>55703</v>
      </c>
      <c r="Q7" s="29"/>
      <c r="R7" s="29"/>
      <c r="S7" s="29"/>
      <c r="T7" s="29"/>
      <c r="U7" s="29"/>
      <c r="V7" s="29"/>
      <c r="W7" s="11">
        <f t="shared" ref="W7:W28" si="0">MEDIAN(H7,J7,L7,N7,P7,Q7,R7,U7,V7)</f>
        <v>58856</v>
      </c>
      <c r="X7" s="11">
        <f t="shared" ref="X7:X28" si="1">AVERAGE(H7,J7,L7,N7,P7,Q7,R7,U7,V7)</f>
        <v>57805</v>
      </c>
      <c r="Y7" s="11">
        <f t="shared" ref="Y7:Y28" si="2">STDEV(H7,J7,L7,N7,P7,Q7,R7,U7,V7)</f>
        <v>1820.38539875489</v>
      </c>
      <c r="Z7" s="12">
        <f>Y7/X7</f>
        <v>3.1491832864888679E-2</v>
      </c>
      <c r="AA7" s="30">
        <f t="shared" ref="AA7:AA12" si="3">+AC7</f>
        <v>57805</v>
      </c>
      <c r="AB7" s="30"/>
      <c r="AC7" s="13">
        <f>ROUNDUP(IF(Z7&lt;15%,X7,W7),0)</f>
        <v>57805</v>
      </c>
      <c r="AD7" s="13">
        <f>+AC7*F7</f>
        <v>231220</v>
      </c>
      <c r="AE7" s="14" t="s">
        <v>298</v>
      </c>
    </row>
    <row r="8" spans="3:31" ht="48.75" customHeight="1">
      <c r="C8" s="6">
        <v>2</v>
      </c>
      <c r="D8" s="36" t="s">
        <v>265</v>
      </c>
      <c r="E8" s="37" t="s">
        <v>264</v>
      </c>
      <c r="F8" s="60">
        <v>4</v>
      </c>
      <c r="G8" s="29">
        <v>45000</v>
      </c>
      <c r="H8" s="29">
        <f t="shared" ref="H8:H26" si="4">+(G8*5.1%)+G8</f>
        <v>47295</v>
      </c>
      <c r="I8" s="29">
        <f t="shared" ref="I8:I26" si="5">(G8*19%)+G8</f>
        <v>53550</v>
      </c>
      <c r="J8" s="29">
        <f t="shared" ref="J8:J26" si="6">+(I8*5.1%)+I8</f>
        <v>56281.05</v>
      </c>
      <c r="K8" s="29">
        <v>57000</v>
      </c>
      <c r="L8" s="29">
        <f t="shared" ref="L8:L27" si="7">+(K8*5.1%)+K8</f>
        <v>59907</v>
      </c>
      <c r="M8" s="29">
        <f t="shared" ref="M8:M17" si="8">+K8</f>
        <v>57000</v>
      </c>
      <c r="N8" s="29">
        <f t="shared" ref="N8:N17" si="9">+(M8*5.1%)+M8</f>
        <v>59907</v>
      </c>
      <c r="O8" s="29">
        <v>54000</v>
      </c>
      <c r="P8" s="29">
        <f t="shared" ref="P8:P27" si="10">+(O8*5.1%)+O8</f>
        <v>56754</v>
      </c>
      <c r="Q8" s="29"/>
      <c r="R8" s="29"/>
      <c r="S8" s="29"/>
      <c r="T8" s="29"/>
      <c r="U8" s="29"/>
      <c r="V8" s="29"/>
      <c r="W8" s="11">
        <f t="shared" si="0"/>
        <v>56754</v>
      </c>
      <c r="X8" s="11">
        <f t="shared" si="1"/>
        <v>56028.81</v>
      </c>
      <c r="Y8" s="11">
        <f t="shared" si="2"/>
        <v>5170.8238710576861</v>
      </c>
      <c r="Z8" s="12">
        <f>Y8/X8</f>
        <v>9.2288661334368624E-2</v>
      </c>
      <c r="AA8" s="30">
        <f t="shared" si="3"/>
        <v>56029</v>
      </c>
      <c r="AB8" s="30"/>
      <c r="AC8" s="13">
        <f>ROUNDUP(IF(Z8&lt;15%,X8,W8),0)</f>
        <v>56029</v>
      </c>
      <c r="AD8" s="13">
        <f t="shared" ref="AD8:AD28" si="11">+AC8*F8</f>
        <v>224116</v>
      </c>
      <c r="AE8" s="14" t="s">
        <v>298</v>
      </c>
    </row>
    <row r="9" spans="3:31" ht="48.75" customHeight="1">
      <c r="C9" s="6">
        <v>3</v>
      </c>
      <c r="D9" s="36" t="s">
        <v>266</v>
      </c>
      <c r="E9" s="37" t="s">
        <v>264</v>
      </c>
      <c r="F9" s="60">
        <v>4</v>
      </c>
      <c r="G9" s="29">
        <v>39400</v>
      </c>
      <c r="H9" s="29">
        <f t="shared" si="4"/>
        <v>41409.4</v>
      </c>
      <c r="I9" s="29">
        <f t="shared" si="5"/>
        <v>46886</v>
      </c>
      <c r="J9" s="29">
        <f t="shared" si="6"/>
        <v>49277.186000000002</v>
      </c>
      <c r="K9" s="29">
        <v>56000</v>
      </c>
      <c r="L9" s="29">
        <f t="shared" si="7"/>
        <v>58856</v>
      </c>
      <c r="M9" s="29">
        <f t="shared" si="8"/>
        <v>56000</v>
      </c>
      <c r="N9" s="29">
        <f t="shared" si="9"/>
        <v>58856</v>
      </c>
      <c r="O9" s="29">
        <v>53000</v>
      </c>
      <c r="P9" s="29">
        <f t="shared" si="10"/>
        <v>55703</v>
      </c>
      <c r="Q9" s="29">
        <v>70210</v>
      </c>
      <c r="R9" s="29"/>
      <c r="S9" s="29"/>
      <c r="T9" s="29"/>
      <c r="U9" s="29"/>
      <c r="V9" s="29"/>
      <c r="W9" s="11">
        <f t="shared" si="0"/>
        <v>57279.5</v>
      </c>
      <c r="X9" s="11">
        <f t="shared" si="1"/>
        <v>55718.597666666668</v>
      </c>
      <c r="Y9" s="11">
        <f t="shared" si="2"/>
        <v>9756.3568384860337</v>
      </c>
      <c r="Z9" s="12">
        <f>Y9/X9</f>
        <v>0.1751005453664301</v>
      </c>
      <c r="AA9" s="30">
        <f t="shared" si="3"/>
        <v>57280</v>
      </c>
      <c r="AB9" s="30"/>
      <c r="AC9" s="13">
        <f t="shared" ref="AC9:AC16" si="12">ROUNDUP(IF(Z9&lt;15%,X9,W9),0)</f>
        <v>57280</v>
      </c>
      <c r="AD9" s="13">
        <f t="shared" si="11"/>
        <v>229120</v>
      </c>
      <c r="AE9" s="14" t="s">
        <v>299</v>
      </c>
    </row>
    <row r="10" spans="3:31" ht="48.75" customHeight="1">
      <c r="C10" s="6">
        <v>4</v>
      </c>
      <c r="D10" s="36" t="s">
        <v>267</v>
      </c>
      <c r="E10" s="37" t="s">
        <v>264</v>
      </c>
      <c r="F10" s="60">
        <v>6</v>
      </c>
      <c r="G10" s="29">
        <v>42000</v>
      </c>
      <c r="H10" s="29">
        <f t="shared" si="4"/>
        <v>44142</v>
      </c>
      <c r="I10" s="29">
        <f t="shared" si="5"/>
        <v>49980</v>
      </c>
      <c r="J10" s="29">
        <f t="shared" si="6"/>
        <v>52528.98</v>
      </c>
      <c r="K10" s="29">
        <v>50000</v>
      </c>
      <c r="L10" s="29">
        <f t="shared" si="7"/>
        <v>52550</v>
      </c>
      <c r="M10" s="29">
        <f t="shared" si="8"/>
        <v>50000</v>
      </c>
      <c r="N10" s="29">
        <f t="shared" si="9"/>
        <v>52550</v>
      </c>
      <c r="O10" s="29">
        <v>48000</v>
      </c>
      <c r="P10" s="29">
        <f t="shared" si="10"/>
        <v>50448</v>
      </c>
      <c r="Q10" s="29">
        <v>66193.75</v>
      </c>
      <c r="R10" s="29"/>
      <c r="S10" s="29"/>
      <c r="T10" s="29"/>
      <c r="U10" s="29"/>
      <c r="V10" s="29"/>
      <c r="W10" s="11">
        <f t="shared" si="0"/>
        <v>52539.490000000005</v>
      </c>
      <c r="X10" s="11">
        <f t="shared" si="1"/>
        <v>53068.78833333333</v>
      </c>
      <c r="Y10" s="11">
        <f t="shared" si="2"/>
        <v>7206.2525059018972</v>
      </c>
      <c r="Z10" s="12">
        <f>Y10/X10</f>
        <v>0.13579078649088994</v>
      </c>
      <c r="AA10" s="30">
        <f t="shared" si="3"/>
        <v>53069</v>
      </c>
      <c r="AB10" s="30"/>
      <c r="AC10" s="13">
        <f t="shared" si="12"/>
        <v>53069</v>
      </c>
      <c r="AD10" s="13">
        <f t="shared" si="11"/>
        <v>318414</v>
      </c>
      <c r="AE10" s="14" t="s">
        <v>298</v>
      </c>
    </row>
    <row r="11" spans="3:31" ht="48.75" customHeight="1">
      <c r="C11" s="6">
        <v>5</v>
      </c>
      <c r="D11" s="36" t="s">
        <v>268</v>
      </c>
      <c r="E11" s="37" t="s">
        <v>264</v>
      </c>
      <c r="F11" s="60">
        <v>4</v>
      </c>
      <c r="G11" s="29">
        <v>45220</v>
      </c>
      <c r="H11" s="29">
        <f t="shared" si="4"/>
        <v>47526.22</v>
      </c>
      <c r="I11" s="29">
        <f t="shared" si="5"/>
        <v>53811.8</v>
      </c>
      <c r="J11" s="29">
        <f t="shared" si="6"/>
        <v>56556.201800000003</v>
      </c>
      <c r="K11" s="29">
        <v>75000</v>
      </c>
      <c r="L11" s="29">
        <f t="shared" si="7"/>
        <v>78825</v>
      </c>
      <c r="M11" s="29">
        <f t="shared" si="8"/>
        <v>75000</v>
      </c>
      <c r="N11" s="29">
        <f t="shared" si="9"/>
        <v>78825</v>
      </c>
      <c r="O11" s="29">
        <v>72000</v>
      </c>
      <c r="P11" s="29">
        <f t="shared" si="10"/>
        <v>75672</v>
      </c>
      <c r="Q11" s="29">
        <v>101745</v>
      </c>
      <c r="R11" s="29"/>
      <c r="S11" s="29"/>
      <c r="T11" s="29"/>
      <c r="U11" s="29"/>
      <c r="V11" s="29"/>
      <c r="W11" s="11">
        <f t="shared" si="0"/>
        <v>77248.5</v>
      </c>
      <c r="X11" s="11">
        <f t="shared" si="1"/>
        <v>73191.570300000007</v>
      </c>
      <c r="Y11" s="11">
        <f t="shared" si="2"/>
        <v>19080.710839230644</v>
      </c>
      <c r="Z11" s="12">
        <f t="shared" ref="Z11" si="13">Y11/X11</f>
        <v>0.26069547027098888</v>
      </c>
      <c r="AA11" s="30">
        <f t="shared" si="3"/>
        <v>77249</v>
      </c>
      <c r="AB11" s="30"/>
      <c r="AC11" s="13">
        <f t="shared" si="12"/>
        <v>77249</v>
      </c>
      <c r="AD11" s="13">
        <f t="shared" si="11"/>
        <v>308996</v>
      </c>
      <c r="AE11" s="14" t="s">
        <v>299</v>
      </c>
    </row>
    <row r="12" spans="3:31" ht="48.75" customHeight="1">
      <c r="C12" s="6">
        <v>6</v>
      </c>
      <c r="D12" s="36" t="s">
        <v>269</v>
      </c>
      <c r="E12" s="37" t="s">
        <v>264</v>
      </c>
      <c r="F12" s="60">
        <v>4</v>
      </c>
      <c r="G12" s="29">
        <v>57120</v>
      </c>
      <c r="H12" s="29">
        <f t="shared" si="4"/>
        <v>60033.120000000003</v>
      </c>
      <c r="I12" s="29">
        <f t="shared" si="5"/>
        <v>67972.800000000003</v>
      </c>
      <c r="J12" s="29">
        <f t="shared" si="6"/>
        <v>71439.412800000006</v>
      </c>
      <c r="K12" s="29">
        <v>75000</v>
      </c>
      <c r="L12" s="29">
        <f t="shared" si="7"/>
        <v>78825</v>
      </c>
      <c r="M12" s="29">
        <f t="shared" si="8"/>
        <v>75000</v>
      </c>
      <c r="N12" s="29">
        <f t="shared" si="9"/>
        <v>78825</v>
      </c>
      <c r="O12" s="29">
        <v>72000</v>
      </c>
      <c r="P12" s="29">
        <f t="shared" si="10"/>
        <v>75672</v>
      </c>
      <c r="Q12" s="29">
        <v>96092.5</v>
      </c>
      <c r="R12" s="29"/>
      <c r="S12" s="29"/>
      <c r="T12" s="29"/>
      <c r="U12" s="29"/>
      <c r="V12" s="29"/>
      <c r="W12" s="11">
        <f t="shared" si="0"/>
        <v>77248.5</v>
      </c>
      <c r="X12" s="11">
        <f t="shared" si="1"/>
        <v>76814.505466666669</v>
      </c>
      <c r="Y12" s="11">
        <f t="shared" si="2"/>
        <v>11760.4174063833</v>
      </c>
      <c r="Z12" s="38">
        <f>Y12/X12</f>
        <v>0.15310151819550127</v>
      </c>
      <c r="AA12" s="30">
        <f t="shared" si="3"/>
        <v>77249</v>
      </c>
      <c r="AB12" s="30"/>
      <c r="AC12" s="13">
        <f t="shared" si="12"/>
        <v>77249</v>
      </c>
      <c r="AD12" s="13">
        <f t="shared" si="11"/>
        <v>308996</v>
      </c>
      <c r="AE12" s="14" t="s">
        <v>298</v>
      </c>
    </row>
    <row r="13" spans="3:31" ht="48.75" customHeight="1">
      <c r="C13" s="6">
        <v>7</v>
      </c>
      <c r="D13" s="36" t="s">
        <v>270</v>
      </c>
      <c r="E13" s="37" t="s">
        <v>264</v>
      </c>
      <c r="F13" s="60">
        <v>4</v>
      </c>
      <c r="G13" s="29">
        <v>38080</v>
      </c>
      <c r="H13" s="29">
        <f t="shared" si="4"/>
        <v>40022.080000000002</v>
      </c>
      <c r="I13" s="29">
        <f t="shared" si="5"/>
        <v>45315.199999999997</v>
      </c>
      <c r="J13" s="29">
        <f t="shared" si="6"/>
        <v>47626.275199999996</v>
      </c>
      <c r="K13" s="29">
        <v>87000</v>
      </c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11">
        <f t="shared" si="0"/>
        <v>43824.177599999995</v>
      </c>
      <c r="X13" s="11">
        <f t="shared" si="1"/>
        <v>43824.177599999995</v>
      </c>
      <c r="Y13" s="11">
        <f t="shared" si="2"/>
        <v>5376.9779913861912</v>
      </c>
      <c r="Z13" s="38">
        <f t="shared" ref="Z13:Z14" si="14">Y13/X13</f>
        <v>0.12269432732917256</v>
      </c>
      <c r="AA13" s="30">
        <f t="shared" ref="AA13:AA27" si="15">AC13/1.19</f>
        <v>36827.731092436974</v>
      </c>
      <c r="AB13" s="30">
        <f t="shared" ref="AB13:AB27" si="16">+AA13*19%</f>
        <v>6997.2689075630251</v>
      </c>
      <c r="AC13" s="13">
        <f>ROUNDUP(IF(Z13&lt;15%,X13,W13),0)</f>
        <v>43825</v>
      </c>
      <c r="AD13" s="13">
        <f t="shared" si="11"/>
        <v>175300</v>
      </c>
      <c r="AE13" s="14" t="s">
        <v>298</v>
      </c>
    </row>
    <row r="14" spans="3:31" ht="48.75" customHeight="1">
      <c r="C14" s="6">
        <v>8</v>
      </c>
      <c r="D14" s="36" t="s">
        <v>271</v>
      </c>
      <c r="E14" s="37" t="s">
        <v>272</v>
      </c>
      <c r="F14" s="60">
        <v>3</v>
      </c>
      <c r="G14" s="29">
        <v>57120</v>
      </c>
      <c r="H14" s="29">
        <f t="shared" si="4"/>
        <v>60033.120000000003</v>
      </c>
      <c r="I14" s="29">
        <f t="shared" si="5"/>
        <v>67972.800000000003</v>
      </c>
      <c r="J14" s="29">
        <f t="shared" si="6"/>
        <v>71439.412800000006</v>
      </c>
      <c r="K14" s="29">
        <v>45000</v>
      </c>
      <c r="L14" s="29">
        <f t="shared" si="7"/>
        <v>47295</v>
      </c>
      <c r="M14" s="29">
        <f t="shared" si="8"/>
        <v>45000</v>
      </c>
      <c r="N14" s="29">
        <f t="shared" si="9"/>
        <v>47295</v>
      </c>
      <c r="O14" s="29">
        <v>43000</v>
      </c>
      <c r="P14" s="29">
        <f t="shared" si="10"/>
        <v>45193</v>
      </c>
      <c r="Q14" s="29">
        <v>76903.75</v>
      </c>
      <c r="R14" s="29"/>
      <c r="S14" s="29"/>
      <c r="T14" s="29"/>
      <c r="U14" s="29"/>
      <c r="V14" s="29"/>
      <c r="W14" s="11">
        <f t="shared" si="0"/>
        <v>53664.06</v>
      </c>
      <c r="X14" s="11">
        <f t="shared" si="1"/>
        <v>58026.547133333341</v>
      </c>
      <c r="Y14" s="11">
        <f t="shared" si="2"/>
        <v>13677.077377158972</v>
      </c>
      <c r="Z14" s="38">
        <f t="shared" si="14"/>
        <v>0.23570379512211537</v>
      </c>
      <c r="AA14" s="30">
        <f t="shared" si="15"/>
        <v>45096.638655462186</v>
      </c>
      <c r="AB14" s="30">
        <f t="shared" si="16"/>
        <v>8568.361344537816</v>
      </c>
      <c r="AC14" s="13">
        <f t="shared" si="12"/>
        <v>53665</v>
      </c>
      <c r="AD14" s="13">
        <f t="shared" si="11"/>
        <v>160995</v>
      </c>
      <c r="AE14" s="14" t="s">
        <v>299</v>
      </c>
    </row>
    <row r="15" spans="3:31" ht="48.75" customHeight="1">
      <c r="C15" s="6">
        <v>9</v>
      </c>
      <c r="D15" s="36" t="s">
        <v>273</v>
      </c>
      <c r="E15" s="37" t="s">
        <v>274</v>
      </c>
      <c r="F15" s="60">
        <v>4</v>
      </c>
      <c r="G15" s="29">
        <v>41650</v>
      </c>
      <c r="H15" s="29">
        <f t="shared" si="4"/>
        <v>43774.15</v>
      </c>
      <c r="I15" s="29">
        <f t="shared" si="5"/>
        <v>49563.5</v>
      </c>
      <c r="J15" s="29">
        <f t="shared" si="6"/>
        <v>52091.238499999999</v>
      </c>
      <c r="K15" s="29">
        <v>46000</v>
      </c>
      <c r="L15" s="29">
        <f t="shared" si="7"/>
        <v>48346</v>
      </c>
      <c r="M15" s="29">
        <f t="shared" si="8"/>
        <v>46000</v>
      </c>
      <c r="N15" s="29">
        <f t="shared" si="9"/>
        <v>48346</v>
      </c>
      <c r="O15" s="29">
        <v>43000</v>
      </c>
      <c r="P15" s="29">
        <f t="shared" si="10"/>
        <v>45193</v>
      </c>
      <c r="Q15" s="29">
        <v>62475</v>
      </c>
      <c r="R15" s="29"/>
      <c r="S15" s="29"/>
      <c r="T15" s="29"/>
      <c r="U15" s="29"/>
      <c r="V15" s="29"/>
      <c r="W15" s="11">
        <f t="shared" si="0"/>
        <v>48346</v>
      </c>
      <c r="X15" s="11">
        <f t="shared" si="1"/>
        <v>50037.564749999998</v>
      </c>
      <c r="Y15" s="11">
        <f t="shared" si="2"/>
        <v>6742.8528980502833</v>
      </c>
      <c r="Z15" s="12">
        <f>Y15/X15</f>
        <v>0.13475581658978086</v>
      </c>
      <c r="AA15" s="30">
        <f>+AC15</f>
        <v>50038</v>
      </c>
      <c r="AB15" s="30"/>
      <c r="AC15" s="13">
        <f t="shared" si="12"/>
        <v>50038</v>
      </c>
      <c r="AD15" s="13">
        <f t="shared" si="11"/>
        <v>200152</v>
      </c>
      <c r="AE15" s="14" t="s">
        <v>298</v>
      </c>
    </row>
    <row r="16" spans="3:31" ht="48.75" customHeight="1">
      <c r="C16" s="6">
        <v>10</v>
      </c>
      <c r="D16" s="36" t="s">
        <v>275</v>
      </c>
      <c r="E16" s="39" t="s">
        <v>276</v>
      </c>
      <c r="F16" s="60">
        <v>5</v>
      </c>
      <c r="G16" s="29">
        <v>1547000</v>
      </c>
      <c r="H16" s="29">
        <f t="shared" si="4"/>
        <v>1625897</v>
      </c>
      <c r="I16" s="29">
        <f t="shared" si="5"/>
        <v>1840930</v>
      </c>
      <c r="J16" s="29">
        <f t="shared" si="6"/>
        <v>1934817.43</v>
      </c>
      <c r="K16" s="29">
        <v>2737000</v>
      </c>
      <c r="L16" s="29">
        <f t="shared" si="7"/>
        <v>2876587</v>
      </c>
      <c r="M16" s="29">
        <f t="shared" si="8"/>
        <v>2737000</v>
      </c>
      <c r="N16" s="29">
        <f t="shared" si="9"/>
        <v>2876587</v>
      </c>
      <c r="O16" s="29">
        <v>2729000</v>
      </c>
      <c r="P16" s="29">
        <f t="shared" si="10"/>
        <v>2868179</v>
      </c>
      <c r="Q16" s="29"/>
      <c r="R16" s="29"/>
      <c r="S16" s="29"/>
      <c r="T16" s="29"/>
      <c r="U16" s="29"/>
      <c r="V16" s="29"/>
      <c r="W16" s="11">
        <f t="shared" si="0"/>
        <v>2868179</v>
      </c>
      <c r="X16" s="11">
        <f t="shared" si="1"/>
        <v>2436413.486</v>
      </c>
      <c r="Y16" s="11">
        <f t="shared" si="2"/>
        <v>608782.07952567912</v>
      </c>
      <c r="Z16" s="12">
        <f>Y16/X16</f>
        <v>0.24986812912661702</v>
      </c>
      <c r="AA16" s="30">
        <f t="shared" si="15"/>
        <v>2410234.4537815126</v>
      </c>
      <c r="AB16" s="30">
        <f t="shared" si="16"/>
        <v>457944.54621848738</v>
      </c>
      <c r="AC16" s="13">
        <f t="shared" si="12"/>
        <v>2868179</v>
      </c>
      <c r="AD16" s="13">
        <f t="shared" si="11"/>
        <v>14340895</v>
      </c>
      <c r="AE16" s="14" t="s">
        <v>299</v>
      </c>
    </row>
    <row r="17" spans="3:31" ht="48.75" customHeight="1">
      <c r="C17" s="6">
        <v>11</v>
      </c>
      <c r="D17" s="36" t="s">
        <v>277</v>
      </c>
      <c r="E17" s="39" t="s">
        <v>276</v>
      </c>
      <c r="F17" s="60">
        <v>5</v>
      </c>
      <c r="G17" s="29">
        <v>1023400</v>
      </c>
      <c r="H17" s="29">
        <f t="shared" si="4"/>
        <v>1075593.3999999999</v>
      </c>
      <c r="I17" s="29">
        <f t="shared" si="5"/>
        <v>1217846</v>
      </c>
      <c r="J17" s="29">
        <f t="shared" si="6"/>
        <v>1279956.1459999999</v>
      </c>
      <c r="K17" s="29">
        <v>1463700</v>
      </c>
      <c r="L17" s="29">
        <f t="shared" si="7"/>
        <v>1538348.7</v>
      </c>
      <c r="M17" s="29">
        <f t="shared" si="8"/>
        <v>1463700</v>
      </c>
      <c r="N17" s="29">
        <f t="shared" si="9"/>
        <v>1538348.7</v>
      </c>
      <c r="O17" s="29">
        <v>1459800</v>
      </c>
      <c r="P17" s="29">
        <f t="shared" si="10"/>
        <v>1534249.8</v>
      </c>
      <c r="Q17" s="29"/>
      <c r="R17" s="29"/>
      <c r="S17" s="29"/>
      <c r="T17" s="29"/>
      <c r="U17" s="29"/>
      <c r="V17" s="29"/>
      <c r="W17" s="11">
        <f t="shared" si="0"/>
        <v>1534249.8</v>
      </c>
      <c r="X17" s="11">
        <f t="shared" si="1"/>
        <v>1393299.3492000001</v>
      </c>
      <c r="Y17" s="11">
        <f t="shared" si="2"/>
        <v>209600.4590789543</v>
      </c>
      <c r="Z17" s="38">
        <f t="shared" ref="Z17:Z27" si="17">Y17/X17</f>
        <v>0.15043462067164676</v>
      </c>
      <c r="AA17" s="30">
        <f t="shared" si="15"/>
        <v>1289285.7142857143</v>
      </c>
      <c r="AB17" s="30">
        <f t="shared" si="16"/>
        <v>244964.28571428571</v>
      </c>
      <c r="AC17" s="13">
        <f t="shared" ref="AC17:AC27" si="18">ROUNDUP(IF(Z17&lt;15%,X17,W17),0)</f>
        <v>1534250</v>
      </c>
      <c r="AD17" s="13">
        <f t="shared" si="11"/>
        <v>7671250</v>
      </c>
      <c r="AE17" s="14" t="s">
        <v>298</v>
      </c>
    </row>
    <row r="18" spans="3:31" ht="48.75" customHeight="1">
      <c r="C18" s="6">
        <v>12</v>
      </c>
      <c r="D18" s="36" t="s">
        <v>278</v>
      </c>
      <c r="E18" s="39" t="s">
        <v>276</v>
      </c>
      <c r="F18" s="60">
        <v>4</v>
      </c>
      <c r="G18" s="29">
        <v>666400</v>
      </c>
      <c r="H18" s="29">
        <f t="shared" si="4"/>
        <v>700386.4</v>
      </c>
      <c r="I18" s="29">
        <f t="shared" si="5"/>
        <v>793016</v>
      </c>
      <c r="J18" s="29">
        <f t="shared" si="6"/>
        <v>833459.81599999999</v>
      </c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11">
        <f t="shared" si="0"/>
        <v>766923.10800000001</v>
      </c>
      <c r="X18" s="11">
        <f t="shared" si="1"/>
        <v>766923.10800000001</v>
      </c>
      <c r="Y18" s="11">
        <f t="shared" si="2"/>
        <v>94097.114849258389</v>
      </c>
      <c r="Z18" s="12">
        <f t="shared" si="17"/>
        <v>0.1226943273291726</v>
      </c>
      <c r="AA18" s="30">
        <f t="shared" si="15"/>
        <v>644473.94957983191</v>
      </c>
      <c r="AB18" s="30">
        <f t="shared" si="16"/>
        <v>122450.05042016806</v>
      </c>
      <c r="AC18" s="13">
        <f t="shared" si="18"/>
        <v>766924</v>
      </c>
      <c r="AD18" s="13">
        <f t="shared" si="11"/>
        <v>3067696</v>
      </c>
      <c r="AE18" s="14" t="s">
        <v>298</v>
      </c>
    </row>
    <row r="19" spans="3:31" ht="48.75" customHeight="1">
      <c r="C19" s="6">
        <v>13</v>
      </c>
      <c r="D19" s="36" t="s">
        <v>279</v>
      </c>
      <c r="E19" s="39" t="s">
        <v>276</v>
      </c>
      <c r="F19" s="60">
        <v>5</v>
      </c>
      <c r="G19" s="29">
        <v>142800</v>
      </c>
      <c r="H19" s="29">
        <f t="shared" si="4"/>
        <v>150082.79999999999</v>
      </c>
      <c r="I19" s="29">
        <f t="shared" si="5"/>
        <v>169932</v>
      </c>
      <c r="J19" s="29">
        <f t="shared" si="6"/>
        <v>178598.53200000001</v>
      </c>
      <c r="K19" s="29">
        <v>128520</v>
      </c>
      <c r="L19" s="29">
        <f t="shared" si="7"/>
        <v>135074.51999999999</v>
      </c>
      <c r="M19" s="29"/>
      <c r="N19" s="29"/>
      <c r="O19" s="29">
        <v>123000</v>
      </c>
      <c r="P19" s="29">
        <f t="shared" si="10"/>
        <v>129273</v>
      </c>
      <c r="Q19" s="29">
        <v>174037.5</v>
      </c>
      <c r="R19" s="29"/>
      <c r="S19" s="29"/>
      <c r="T19" s="29"/>
      <c r="U19" s="29"/>
      <c r="V19" s="29"/>
      <c r="W19" s="11">
        <f t="shared" si="0"/>
        <v>150082.79999999999</v>
      </c>
      <c r="X19" s="11">
        <f t="shared" si="1"/>
        <v>153413.27039999998</v>
      </c>
      <c r="Y19" s="11">
        <f t="shared" si="2"/>
        <v>22303.647138740715</v>
      </c>
      <c r="Z19" s="12">
        <f t="shared" si="17"/>
        <v>0.14538277608310943</v>
      </c>
      <c r="AA19" s="30">
        <f t="shared" si="15"/>
        <v>128919.32773109245</v>
      </c>
      <c r="AB19" s="30">
        <f t="shared" si="16"/>
        <v>24494.672268907565</v>
      </c>
      <c r="AC19" s="13">
        <f t="shared" si="18"/>
        <v>153414</v>
      </c>
      <c r="AD19" s="13">
        <f t="shared" si="11"/>
        <v>767070</v>
      </c>
      <c r="AE19" s="14" t="s">
        <v>298</v>
      </c>
    </row>
    <row r="20" spans="3:31" ht="48.75" customHeight="1">
      <c r="C20" s="6">
        <v>14</v>
      </c>
      <c r="D20" s="36" t="s">
        <v>280</v>
      </c>
      <c r="E20" s="39" t="s">
        <v>276</v>
      </c>
      <c r="F20" s="60">
        <v>4</v>
      </c>
      <c r="G20" s="29">
        <v>487900</v>
      </c>
      <c r="H20" s="29">
        <f t="shared" si="4"/>
        <v>512782.9</v>
      </c>
      <c r="I20" s="29">
        <f t="shared" si="5"/>
        <v>580601</v>
      </c>
      <c r="J20" s="29">
        <f t="shared" si="6"/>
        <v>610211.65099999995</v>
      </c>
      <c r="K20" s="29">
        <v>345100</v>
      </c>
      <c r="L20" s="29">
        <f t="shared" si="7"/>
        <v>362700.1</v>
      </c>
      <c r="M20" s="29"/>
      <c r="N20" s="29"/>
      <c r="O20" s="29">
        <v>340990</v>
      </c>
      <c r="P20" s="29">
        <f t="shared" si="10"/>
        <v>358380.49</v>
      </c>
      <c r="Q20" s="29">
        <v>456811.25</v>
      </c>
      <c r="R20" s="29">
        <v>504411.25</v>
      </c>
      <c r="S20" s="29"/>
      <c r="T20" s="29"/>
      <c r="U20" s="29"/>
      <c r="V20" s="29">
        <v>496081.25</v>
      </c>
      <c r="W20" s="11">
        <f t="shared" si="0"/>
        <v>496081.25</v>
      </c>
      <c r="X20" s="11">
        <f t="shared" si="1"/>
        <v>471625.55585714284</v>
      </c>
      <c r="Y20" s="11">
        <f t="shared" si="2"/>
        <v>88958.491250115214</v>
      </c>
      <c r="Z20" s="38">
        <f t="shared" si="17"/>
        <v>0.18862101543339835</v>
      </c>
      <c r="AA20" s="30">
        <f t="shared" si="15"/>
        <v>416875.63025210088</v>
      </c>
      <c r="AB20" s="30">
        <f t="shared" si="16"/>
        <v>79206.369747899167</v>
      </c>
      <c r="AC20" s="13">
        <f t="shared" si="18"/>
        <v>496082</v>
      </c>
      <c r="AD20" s="13">
        <f t="shared" si="11"/>
        <v>1984328</v>
      </c>
      <c r="AE20" s="14" t="s">
        <v>299</v>
      </c>
    </row>
    <row r="21" spans="3:31" ht="48.75" customHeight="1">
      <c r="C21" s="6">
        <v>15</v>
      </c>
      <c r="D21" s="36" t="s">
        <v>281</v>
      </c>
      <c r="E21" s="39" t="s">
        <v>276</v>
      </c>
      <c r="F21" s="60">
        <v>4</v>
      </c>
      <c r="G21" s="29">
        <v>606900</v>
      </c>
      <c r="H21" s="29">
        <f t="shared" si="4"/>
        <v>637851.9</v>
      </c>
      <c r="I21" s="29">
        <f t="shared" si="5"/>
        <v>722211</v>
      </c>
      <c r="J21" s="29">
        <f t="shared" si="6"/>
        <v>759043.76099999994</v>
      </c>
      <c r="K21" s="29">
        <v>476000</v>
      </c>
      <c r="L21" s="29">
        <f t="shared" si="7"/>
        <v>500276</v>
      </c>
      <c r="M21" s="29"/>
      <c r="N21" s="29"/>
      <c r="O21" s="29">
        <v>471000</v>
      </c>
      <c r="P21" s="29">
        <f t="shared" si="10"/>
        <v>495021</v>
      </c>
      <c r="Q21" s="29">
        <v>685588.75</v>
      </c>
      <c r="R21" s="29">
        <v>709388.75</v>
      </c>
      <c r="S21" s="29"/>
      <c r="T21" s="29"/>
      <c r="U21" s="29"/>
      <c r="V21" s="29">
        <v>699868.75</v>
      </c>
      <c r="W21" s="11">
        <f t="shared" si="0"/>
        <v>685588.75</v>
      </c>
      <c r="X21" s="11">
        <f t="shared" si="1"/>
        <v>641005.55871428573</v>
      </c>
      <c r="Y21" s="11">
        <f t="shared" si="2"/>
        <v>104233.75966629555</v>
      </c>
      <c r="Z21" s="12">
        <f t="shared" si="17"/>
        <v>0.16260975938393613</v>
      </c>
      <c r="AA21" s="30">
        <f t="shared" si="15"/>
        <v>576125.21008403366</v>
      </c>
      <c r="AB21" s="30">
        <f t="shared" si="16"/>
        <v>109463.78991596639</v>
      </c>
      <c r="AC21" s="13">
        <f t="shared" si="18"/>
        <v>685589</v>
      </c>
      <c r="AD21" s="13">
        <f t="shared" si="11"/>
        <v>2742356</v>
      </c>
      <c r="AE21" s="14" t="s">
        <v>299</v>
      </c>
    </row>
    <row r="22" spans="3:31" ht="48.75" customHeight="1">
      <c r="C22" s="6">
        <v>16</v>
      </c>
      <c r="D22" s="36" t="s">
        <v>282</v>
      </c>
      <c r="E22" s="39" t="s">
        <v>276</v>
      </c>
      <c r="F22" s="60">
        <v>4</v>
      </c>
      <c r="G22" s="29">
        <v>71400</v>
      </c>
      <c r="H22" s="29">
        <f t="shared" si="4"/>
        <v>75041.399999999994</v>
      </c>
      <c r="I22" s="29">
        <f t="shared" si="5"/>
        <v>84966</v>
      </c>
      <c r="J22" s="29">
        <f t="shared" si="6"/>
        <v>89299.266000000003</v>
      </c>
      <c r="K22" s="29">
        <v>92820</v>
      </c>
      <c r="L22" s="29">
        <f t="shared" si="7"/>
        <v>97553.82</v>
      </c>
      <c r="M22" s="29"/>
      <c r="N22" s="29"/>
      <c r="O22" s="29">
        <v>89890</v>
      </c>
      <c r="P22" s="29">
        <f t="shared" si="10"/>
        <v>94474.39</v>
      </c>
      <c r="Q22" s="29">
        <v>112157.5</v>
      </c>
      <c r="R22" s="29"/>
      <c r="S22" s="29"/>
      <c r="T22" s="29"/>
      <c r="U22" s="29"/>
      <c r="V22" s="29"/>
      <c r="W22" s="11">
        <f t="shared" si="0"/>
        <v>94474.39</v>
      </c>
      <c r="X22" s="11">
        <f t="shared" si="1"/>
        <v>93705.275200000004</v>
      </c>
      <c r="Y22" s="11">
        <f t="shared" si="2"/>
        <v>13450.28428393413</v>
      </c>
      <c r="Z22" s="12">
        <f t="shared" si="17"/>
        <v>0.14353817600158042</v>
      </c>
      <c r="AA22" s="30">
        <f t="shared" si="15"/>
        <v>78744.537815126052</v>
      </c>
      <c r="AB22" s="30">
        <f t="shared" si="16"/>
        <v>14961.46218487395</v>
      </c>
      <c r="AC22" s="13">
        <f t="shared" si="18"/>
        <v>93706</v>
      </c>
      <c r="AD22" s="13">
        <f t="shared" si="11"/>
        <v>374824</v>
      </c>
      <c r="AE22" s="14" t="s">
        <v>298</v>
      </c>
    </row>
    <row r="23" spans="3:31" ht="48.75" customHeight="1">
      <c r="C23" s="6">
        <v>17</v>
      </c>
      <c r="D23" s="36" t="s">
        <v>283</v>
      </c>
      <c r="E23" s="39" t="s">
        <v>276</v>
      </c>
      <c r="F23" s="60">
        <v>4</v>
      </c>
      <c r="G23" s="29">
        <v>95200</v>
      </c>
      <c r="H23" s="29">
        <f t="shared" si="4"/>
        <v>100055.2</v>
      </c>
      <c r="I23" s="29">
        <f t="shared" si="5"/>
        <v>113288</v>
      </c>
      <c r="J23" s="29">
        <f t="shared" si="6"/>
        <v>119065.68799999999</v>
      </c>
      <c r="K23" s="29">
        <v>119000</v>
      </c>
      <c r="L23" s="29">
        <f t="shared" si="7"/>
        <v>125069</v>
      </c>
      <c r="M23" s="29"/>
      <c r="N23" s="29"/>
      <c r="O23" s="29">
        <v>115000</v>
      </c>
      <c r="P23" s="29">
        <f t="shared" si="10"/>
        <v>120865</v>
      </c>
      <c r="Q23" s="29"/>
      <c r="R23" s="29"/>
      <c r="S23" s="29"/>
      <c r="T23" s="29"/>
      <c r="U23" s="29"/>
      <c r="V23" s="29"/>
      <c r="W23" s="11">
        <f t="shared" si="0"/>
        <v>119965.344</v>
      </c>
      <c r="X23" s="11">
        <f t="shared" si="1"/>
        <v>116263.72199999999</v>
      </c>
      <c r="Y23" s="11">
        <f t="shared" si="2"/>
        <v>11094.621501433447</v>
      </c>
      <c r="Z23" s="38">
        <f t="shared" si="17"/>
        <v>9.5426340311326407E-2</v>
      </c>
      <c r="AA23" s="30">
        <f t="shared" si="15"/>
        <v>97700.840336134454</v>
      </c>
      <c r="AB23" s="30">
        <f t="shared" si="16"/>
        <v>18563.159663865546</v>
      </c>
      <c r="AC23" s="13">
        <f t="shared" si="18"/>
        <v>116264</v>
      </c>
      <c r="AD23" s="13">
        <f t="shared" si="11"/>
        <v>465056</v>
      </c>
      <c r="AE23" s="14" t="s">
        <v>298</v>
      </c>
    </row>
    <row r="24" spans="3:31" ht="48.75" customHeight="1">
      <c r="C24" s="6">
        <v>18</v>
      </c>
      <c r="D24" s="36" t="s">
        <v>284</v>
      </c>
      <c r="E24" s="39" t="s">
        <v>276</v>
      </c>
      <c r="F24" s="60">
        <v>4</v>
      </c>
      <c r="G24" s="29">
        <v>83300</v>
      </c>
      <c r="H24" s="29">
        <f t="shared" si="4"/>
        <v>87548.3</v>
      </c>
      <c r="I24" s="29">
        <f t="shared" si="5"/>
        <v>99127</v>
      </c>
      <c r="J24" s="29">
        <f t="shared" si="6"/>
        <v>104182.477</v>
      </c>
      <c r="K24" s="29">
        <v>79730</v>
      </c>
      <c r="L24" s="29">
        <f t="shared" si="7"/>
        <v>83796.23</v>
      </c>
      <c r="M24" s="29"/>
      <c r="N24" s="29"/>
      <c r="O24" s="29">
        <v>76000</v>
      </c>
      <c r="P24" s="29">
        <f t="shared" si="10"/>
        <v>79876</v>
      </c>
      <c r="Q24" s="29">
        <v>105463.75</v>
      </c>
      <c r="R24" s="29"/>
      <c r="S24" s="29"/>
      <c r="T24" s="29"/>
      <c r="U24" s="29"/>
      <c r="V24" s="29">
        <v>131643.75</v>
      </c>
      <c r="W24" s="11">
        <f t="shared" si="0"/>
        <v>95865.388500000001</v>
      </c>
      <c r="X24" s="11">
        <f t="shared" si="1"/>
        <v>98751.751166666669</v>
      </c>
      <c r="Y24" s="11">
        <f t="shared" si="2"/>
        <v>19297.182240855382</v>
      </c>
      <c r="Z24" s="12">
        <f t="shared" si="17"/>
        <v>0.19541103841578339</v>
      </c>
      <c r="AA24" s="30">
        <f t="shared" si="15"/>
        <v>80559.663865546216</v>
      </c>
      <c r="AB24" s="30">
        <f t="shared" si="16"/>
        <v>15306.336134453781</v>
      </c>
      <c r="AC24" s="13">
        <f t="shared" si="18"/>
        <v>95866</v>
      </c>
      <c r="AD24" s="13">
        <f t="shared" si="11"/>
        <v>383464</v>
      </c>
      <c r="AE24" s="14" t="s">
        <v>299</v>
      </c>
    </row>
    <row r="25" spans="3:31" ht="48.75" customHeight="1">
      <c r="C25" s="6">
        <v>19</v>
      </c>
      <c r="D25" s="36" t="s">
        <v>285</v>
      </c>
      <c r="E25" s="39" t="s">
        <v>276</v>
      </c>
      <c r="F25" s="60">
        <v>4</v>
      </c>
      <c r="G25" s="29">
        <v>416500</v>
      </c>
      <c r="H25" s="29">
        <f t="shared" si="4"/>
        <v>437741.5</v>
      </c>
      <c r="I25" s="29">
        <f t="shared" si="5"/>
        <v>495635</v>
      </c>
      <c r="J25" s="29">
        <f t="shared" si="6"/>
        <v>520912.38500000001</v>
      </c>
      <c r="K25" s="29">
        <v>404600</v>
      </c>
      <c r="L25" s="29">
        <f t="shared" si="7"/>
        <v>425234.6</v>
      </c>
      <c r="M25" s="29"/>
      <c r="N25" s="29"/>
      <c r="O25" s="29">
        <v>400900</v>
      </c>
      <c r="P25" s="29">
        <f t="shared" si="10"/>
        <v>421345.9</v>
      </c>
      <c r="Q25" s="29">
        <v>539367.5</v>
      </c>
      <c r="R25" s="29">
        <v>575067.5</v>
      </c>
      <c r="S25" s="29"/>
      <c r="T25" s="29"/>
      <c r="U25" s="29"/>
      <c r="V25" s="29">
        <v>569117.5</v>
      </c>
      <c r="W25" s="11">
        <f t="shared" si="0"/>
        <v>520912.38500000001</v>
      </c>
      <c r="X25" s="11">
        <f t="shared" si="1"/>
        <v>498398.12642857141</v>
      </c>
      <c r="Y25" s="11">
        <f t="shared" si="2"/>
        <v>68354.440941788387</v>
      </c>
      <c r="Z25" s="12">
        <f t="shared" si="17"/>
        <v>0.13714827026257831</v>
      </c>
      <c r="AA25" s="30">
        <f t="shared" si="15"/>
        <v>418822.68907563027</v>
      </c>
      <c r="AB25" s="30">
        <f t="shared" si="16"/>
        <v>79576.310924369755</v>
      </c>
      <c r="AC25" s="13">
        <f t="shared" si="18"/>
        <v>498399</v>
      </c>
      <c r="AD25" s="13">
        <f t="shared" si="11"/>
        <v>1993596</v>
      </c>
      <c r="AE25" s="14" t="s">
        <v>298</v>
      </c>
    </row>
    <row r="26" spans="3:31" ht="48.75" customHeight="1">
      <c r="C26" s="6">
        <v>20</v>
      </c>
      <c r="D26" s="40" t="s">
        <v>286</v>
      </c>
      <c r="E26" s="39" t="s">
        <v>276</v>
      </c>
      <c r="F26" s="60">
        <v>4</v>
      </c>
      <c r="G26" s="29">
        <v>95200</v>
      </c>
      <c r="H26" s="29">
        <f t="shared" si="4"/>
        <v>100055.2</v>
      </c>
      <c r="I26" s="29">
        <f t="shared" si="5"/>
        <v>113288</v>
      </c>
      <c r="J26" s="29">
        <f t="shared" si="6"/>
        <v>119065.68799999999</v>
      </c>
      <c r="K26" s="29">
        <v>119000</v>
      </c>
      <c r="L26" s="29">
        <f t="shared" si="7"/>
        <v>125069</v>
      </c>
      <c r="M26" s="29"/>
      <c r="N26" s="29"/>
      <c r="O26" s="29">
        <v>115000</v>
      </c>
      <c r="P26" s="29">
        <f t="shared" si="10"/>
        <v>120865</v>
      </c>
      <c r="Q26" s="29"/>
      <c r="R26" s="29"/>
      <c r="S26" s="29"/>
      <c r="T26" s="29"/>
      <c r="U26" s="29"/>
      <c r="V26" s="29"/>
      <c r="W26" s="11">
        <f t="shared" si="0"/>
        <v>119965.344</v>
      </c>
      <c r="X26" s="11">
        <f t="shared" si="1"/>
        <v>116263.72199999999</v>
      </c>
      <c r="Y26" s="11">
        <f t="shared" si="2"/>
        <v>11094.621501433447</v>
      </c>
      <c r="Z26" s="38">
        <f t="shared" si="17"/>
        <v>9.5426340311326407E-2</v>
      </c>
      <c r="AA26" s="30">
        <f t="shared" si="15"/>
        <v>97700.840336134454</v>
      </c>
      <c r="AB26" s="30">
        <f t="shared" si="16"/>
        <v>18563.159663865546</v>
      </c>
      <c r="AC26" s="13">
        <f t="shared" si="18"/>
        <v>116264</v>
      </c>
      <c r="AD26" s="13">
        <f t="shared" si="11"/>
        <v>465056</v>
      </c>
      <c r="AE26" s="14" t="s">
        <v>298</v>
      </c>
    </row>
    <row r="27" spans="3:31" ht="48.75" customHeight="1">
      <c r="C27" s="6">
        <v>21</v>
      </c>
      <c r="D27" s="40" t="s">
        <v>287</v>
      </c>
      <c r="E27" s="39" t="s">
        <v>276</v>
      </c>
      <c r="F27" s="60">
        <v>3</v>
      </c>
      <c r="G27" s="29"/>
      <c r="H27" s="29"/>
      <c r="I27" s="29"/>
      <c r="J27" s="29"/>
      <c r="K27" s="29">
        <v>29750</v>
      </c>
      <c r="L27" s="29">
        <f t="shared" si="7"/>
        <v>31267.25</v>
      </c>
      <c r="M27" s="29"/>
      <c r="N27" s="29"/>
      <c r="O27" s="29">
        <v>26000</v>
      </c>
      <c r="P27" s="29">
        <f t="shared" si="10"/>
        <v>27326</v>
      </c>
      <c r="Q27" s="29"/>
      <c r="R27" s="29"/>
      <c r="S27" s="29"/>
      <c r="T27" s="29"/>
      <c r="U27" s="29"/>
      <c r="V27" s="29"/>
      <c r="W27" s="11">
        <f t="shared" si="0"/>
        <v>29296.625</v>
      </c>
      <c r="X27" s="11">
        <f t="shared" si="1"/>
        <v>29296.625</v>
      </c>
      <c r="Y27" s="11">
        <f t="shared" si="2"/>
        <v>2786.8846013514803</v>
      </c>
      <c r="Z27" s="12">
        <f t="shared" si="17"/>
        <v>9.5126472805365139E-2</v>
      </c>
      <c r="AA27" s="30">
        <f t="shared" si="15"/>
        <v>24619.327731092439</v>
      </c>
      <c r="AB27" s="30">
        <f t="shared" si="16"/>
        <v>4677.6722689075632</v>
      </c>
      <c r="AC27" s="13">
        <f t="shared" si="18"/>
        <v>29297</v>
      </c>
      <c r="AD27" s="13">
        <f t="shared" si="11"/>
        <v>87891</v>
      </c>
      <c r="AE27" s="14" t="s">
        <v>298</v>
      </c>
    </row>
    <row r="28" spans="3:31" ht="48.75" customHeight="1">
      <c r="C28" s="41">
        <v>22</v>
      </c>
      <c r="D28" s="42" t="s">
        <v>559</v>
      </c>
      <c r="E28" s="19" t="s">
        <v>272</v>
      </c>
      <c r="F28" s="61">
        <v>4</v>
      </c>
      <c r="G28" s="4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>
        <v>58190</v>
      </c>
      <c r="T28" s="29">
        <f>+S28/1.19</f>
        <v>48899.159663865546</v>
      </c>
      <c r="U28" s="29">
        <f>+(T28*36%)+T28</f>
        <v>66502.857142857145</v>
      </c>
      <c r="V28" s="29">
        <v>70000</v>
      </c>
      <c r="W28" s="11">
        <f t="shared" si="0"/>
        <v>68251.42857142858</v>
      </c>
      <c r="X28" s="11">
        <f t="shared" si="1"/>
        <v>68251.42857142858</v>
      </c>
      <c r="Y28" s="11">
        <f t="shared" si="2"/>
        <v>2472.8534290638104</v>
      </c>
      <c r="Z28" s="12">
        <f t="shared" ref="Z28" si="19">Y28/X28</f>
        <v>3.623152629656453E-2</v>
      </c>
      <c r="AA28" s="30">
        <f t="shared" ref="AA28" si="20">AC28/1.19</f>
        <v>57354.621848739502</v>
      </c>
      <c r="AB28" s="30">
        <f t="shared" ref="AB28" si="21">+AA28*19%</f>
        <v>10897.378151260506</v>
      </c>
      <c r="AC28" s="13">
        <f t="shared" ref="AC28" si="22">ROUNDUP(IF(Z28&lt;15%,X28,W28),0)</f>
        <v>68252</v>
      </c>
      <c r="AD28" s="13">
        <f t="shared" si="11"/>
        <v>273008</v>
      </c>
      <c r="AE28" s="14" t="s">
        <v>298</v>
      </c>
    </row>
    <row r="29" spans="3:31" ht="37.5" customHeight="1">
      <c r="C29" s="149" t="s">
        <v>126</v>
      </c>
      <c r="D29" s="149"/>
      <c r="E29" s="149"/>
      <c r="F29" s="149"/>
      <c r="G29" s="57">
        <f>+SUM(G7:G27)</f>
        <v>5601590</v>
      </c>
      <c r="H29" s="57">
        <f t="shared" ref="H29:V29" si="23">+SUM(H7:H27)</f>
        <v>5887271.0900000008</v>
      </c>
      <c r="I29" s="57">
        <f t="shared" si="23"/>
        <v>6665892.0999999996</v>
      </c>
      <c r="J29" s="57">
        <f t="shared" si="23"/>
        <v>7005852.597099998</v>
      </c>
      <c r="K29" s="57">
        <f t="shared" si="23"/>
        <v>6542220</v>
      </c>
      <c r="L29" s="57">
        <f t="shared" si="23"/>
        <v>6784436.2199999997</v>
      </c>
      <c r="M29" s="57">
        <f t="shared" si="23"/>
        <v>4660700</v>
      </c>
      <c r="N29" s="57">
        <f t="shared" si="23"/>
        <v>4898395.7</v>
      </c>
      <c r="O29" s="57">
        <f t="shared" si="23"/>
        <v>6384580</v>
      </c>
      <c r="P29" s="57">
        <f t="shared" si="23"/>
        <v>6710193.5800000001</v>
      </c>
      <c r="Q29" s="57">
        <f t="shared" si="23"/>
        <v>2547046.25</v>
      </c>
      <c r="R29" s="57">
        <f t="shared" si="23"/>
        <v>1788867.5</v>
      </c>
      <c r="S29" s="57">
        <f t="shared" si="23"/>
        <v>0</v>
      </c>
      <c r="T29" s="57">
        <f t="shared" si="23"/>
        <v>0</v>
      </c>
      <c r="U29" s="57">
        <f t="shared" si="23"/>
        <v>0</v>
      </c>
      <c r="V29" s="57">
        <f t="shared" si="23"/>
        <v>1896711.25</v>
      </c>
      <c r="W29" s="43"/>
      <c r="X29" s="43"/>
      <c r="Y29" s="43"/>
      <c r="Z29" s="43"/>
      <c r="AA29" s="43"/>
      <c r="AB29" s="43"/>
      <c r="AC29" s="44">
        <f>+SUM(AC7:AC28)</f>
        <v>8048695</v>
      </c>
      <c r="AD29" s="44">
        <f>+SUM(AD7:AD28)</f>
        <v>36773799</v>
      </c>
      <c r="AE29" s="43"/>
    </row>
    <row r="30" spans="3:31" ht="16.5" thickBot="1">
      <c r="C30" s="23"/>
      <c r="D30" s="23"/>
      <c r="E30" s="24"/>
      <c r="F30" s="62"/>
    </row>
    <row r="31" spans="3:31" ht="99" customHeight="1">
      <c r="C31" s="132" t="s">
        <v>568</v>
      </c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AE31" s="45"/>
    </row>
    <row r="32" spans="3:31" ht="12.4" customHeight="1">
      <c r="E32" s="25"/>
      <c r="F32" s="63"/>
      <c r="AD32" s="45"/>
      <c r="AE32" s="45"/>
    </row>
    <row r="33" spans="3:32">
      <c r="C33" s="26"/>
      <c r="AC33" s="45"/>
      <c r="AD33" s="45"/>
    </row>
    <row r="34" spans="3:32">
      <c r="C34" s="26"/>
      <c r="AC34" s="45"/>
      <c r="AD34" s="45"/>
      <c r="AE34" s="222"/>
      <c r="AF34" s="115"/>
    </row>
    <row r="36" spans="3:32">
      <c r="AD36" s="45"/>
      <c r="AE36" s="45"/>
    </row>
    <row r="37" spans="3:32">
      <c r="AF37" s="116"/>
    </row>
    <row r="38" spans="3:32">
      <c r="AD38" s="45"/>
    </row>
    <row r="40" spans="3:32">
      <c r="AD40" s="45"/>
    </row>
  </sheetData>
  <autoFilter ref="W6:AC29" xr:uid="{00000000-0001-0000-0200-000000000000}"/>
  <mergeCells count="34">
    <mergeCell ref="C2:AE2"/>
    <mergeCell ref="W3:Z5"/>
    <mergeCell ref="C3:F4"/>
    <mergeCell ref="L5:L6"/>
    <mergeCell ref="N5:N6"/>
    <mergeCell ref="P5:P6"/>
    <mergeCell ref="AA3:AE5"/>
    <mergeCell ref="Q3:Q4"/>
    <mergeCell ref="Q5:Q6"/>
    <mergeCell ref="R3:R4"/>
    <mergeCell ref="R5:R6"/>
    <mergeCell ref="S3:U4"/>
    <mergeCell ref="K5:K6"/>
    <mergeCell ref="C31:Y31"/>
    <mergeCell ref="K3:L4"/>
    <mergeCell ref="M3:N4"/>
    <mergeCell ref="O3:P4"/>
    <mergeCell ref="S5:S6"/>
    <mergeCell ref="T5:T6"/>
    <mergeCell ref="U5:U6"/>
    <mergeCell ref="M5:M6"/>
    <mergeCell ref="O5:O6"/>
    <mergeCell ref="H5:H6"/>
    <mergeCell ref="C29:F29"/>
    <mergeCell ref="G5:G6"/>
    <mergeCell ref="V3:V4"/>
    <mergeCell ref="V5:V6"/>
    <mergeCell ref="J5:J6"/>
    <mergeCell ref="C6:D6"/>
    <mergeCell ref="E5:E6"/>
    <mergeCell ref="F5:F6"/>
    <mergeCell ref="I3:J4"/>
    <mergeCell ref="G3:H4"/>
    <mergeCell ref="I5:I6"/>
  </mergeCells>
  <conditionalFormatting sqref="Z1:Z1048576">
    <cfRule type="cellIs" dxfId="0" priority="1" operator="greaterThan">
      <formula>0.3</formula>
    </cfRule>
  </conditionalFormatting>
  <dataValidations count="1">
    <dataValidation type="list" allowBlank="1" showInputMessage="1" showErrorMessage="1" sqref="E7:E28" xr:uid="{00000000-0002-0000-0200-000000000000}">
      <formula1>#REF!</formula1>
    </dataValidation>
  </dataValidations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Livianos</vt:lpstr>
      <vt:lpstr>Pesados</vt:lpstr>
      <vt:lpstr>Insumos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Paola Cepeda Galindo</dc:creator>
  <cp:lastModifiedBy>Diana Guevara</cp:lastModifiedBy>
  <cp:lastPrinted>2022-02-23T19:15:00Z</cp:lastPrinted>
  <dcterms:created xsi:type="dcterms:W3CDTF">2022-02-23T18:47:00Z</dcterms:created>
  <dcterms:modified xsi:type="dcterms:W3CDTF">2026-09-21T16:21:45Z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3F9D96442DC84056A39D5A929DCAFDF8_12</vt:lpwstr>
  </property>
  <property fmtid="{D5CDD505-2E9C-101B-9397-08002B2CF9AE}" pid="3" name="KSOProductBuildVer">
    <vt:lpwstr>2058-12.2.0.19805</vt:lpwstr>
  </property>
</Properties>
</file>