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C:\Users\USUARIO\Desktop\NASLY ROBLES\INTERMEDIACIÓN\GOBERNACIÓN DE BOYACÁ\SA\TALENTO HUMANO\"/>
    </mc:Choice>
  </mc:AlternateContent>
  <xr:revisionPtr revIDLastSave="0" documentId="13_ncr:1_{CC8B3918-6604-4FC1-9F23-E728F764FA19}" xr6:coauthVersionLast="47" xr6:coauthVersionMax="47" xr10:uidLastSave="{00000000-0000-0000-0000-000000000000}"/>
  <bookViews>
    <workbookView xWindow="0" yWindow="0" windowWidth="14400" windowHeight="15600" activeTab="1" xr2:uid="{00000000-000D-0000-FFFF-FFFF00000000}"/>
  </bookViews>
  <sheets>
    <sheet name="PROYECCION 2025" sheetId="1" r:id="rId1"/>
    <sheet name="RESUMEN 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7" i="2" l="1"/>
  <c r="H16" i="2"/>
  <c r="H15" i="2"/>
  <c r="G8" i="2"/>
  <c r="I8" i="2" s="1"/>
  <c r="G7" i="2"/>
  <c r="O11" i="1"/>
  <c r="M11" i="1"/>
  <c r="M10" i="1"/>
  <c r="O10" i="1" s="1"/>
  <c r="M9" i="1"/>
  <c r="J11" i="1"/>
  <c r="K10" i="1"/>
  <c r="K11" i="1" s="1"/>
  <c r="K9" i="1"/>
  <c r="I11" i="1"/>
  <c r="I13" i="1" s="1"/>
  <c r="E11" i="1"/>
  <c r="F10" i="1"/>
  <c r="F11" i="1" s="1"/>
  <c r="D11" i="1"/>
  <c r="F9" i="1"/>
  <c r="B11" i="1"/>
  <c r="J13" i="1" l="1"/>
  <c r="K13" i="1"/>
  <c r="K17" i="1" s="1"/>
  <c r="L13" i="1"/>
  <c r="L11" i="1"/>
  <c r="D13" i="1"/>
  <c r="M13" i="1" l="1"/>
  <c r="F13" i="1"/>
  <c r="R13" i="1" s="1"/>
  <c r="E13" i="1"/>
  <c r="N11" i="1" l="1"/>
  <c r="N13" i="1" s="1"/>
  <c r="O9" i="1"/>
  <c r="O13" i="1" s="1"/>
  <c r="I7" i="2" s="1"/>
  <c r="I9" i="2" s="1"/>
  <c r="G13" i="1" l="1"/>
  <c r="H13" i="1" l="1"/>
  <c r="Q17" i="1" l="1"/>
  <c r="R17" i="1" s="1"/>
  <c r="S13" i="1" l="1"/>
</calcChain>
</file>

<file path=xl/sharedStrings.xml><?xml version="1.0" encoding="utf-8"?>
<sst xmlns="http://schemas.openxmlformats.org/spreadsheetml/2006/main" count="53" uniqueCount="40">
  <si>
    <t>RAMOS</t>
  </si>
  <si>
    <t>VR ASEGURADO</t>
  </si>
  <si>
    <t>TASA</t>
  </si>
  <si>
    <t xml:space="preserve">PRIMA </t>
  </si>
  <si>
    <t xml:space="preserve">IVA </t>
  </si>
  <si>
    <t>TOTAL</t>
  </si>
  <si>
    <t>ESTADO</t>
  </si>
  <si>
    <t>PROMEDIO</t>
  </si>
  <si>
    <t>GOBERNACION DE BOYACÁ</t>
  </si>
  <si>
    <t>PROYECCION PRESUPUESTO</t>
  </si>
  <si>
    <t>VIGENCIA: 365 DÍAS</t>
  </si>
  <si>
    <t>TOTALES</t>
  </si>
  <si>
    <t>ITEM</t>
  </si>
  <si>
    <t>RAMOS ASEGURADOS</t>
  </si>
  <si>
    <t>UNIDAD DE MEDIDA</t>
  </si>
  <si>
    <t>CANTIDAD</t>
  </si>
  <si>
    <t>VALOR ASEGURADO</t>
  </si>
  <si>
    <t>PRIMA NETA</t>
  </si>
  <si>
    <t>IVA</t>
  </si>
  <si>
    <t>VALOR TOTAL</t>
  </si>
  <si>
    <t>UNIDAD</t>
  </si>
  <si>
    <t>PREVISORA</t>
  </si>
  <si>
    <t xml:space="preserve">TOTAL PRESUPUESTO ESTIMADO </t>
  </si>
  <si>
    <t>DIAS</t>
  </si>
  <si>
    <t>SELECCION ABREVIADA DE SEGUROS 2026 - 2027</t>
  </si>
  <si>
    <t xml:space="preserve">VIGENCIA: 365 DIAS </t>
  </si>
  <si>
    <t xml:space="preserve"> </t>
  </si>
  <si>
    <t>PROYECCION DE COSTOS PARA 365 DÍAS</t>
  </si>
  <si>
    <t xml:space="preserve"> VALORES A ASEGURAR GOBERNACIÓN 2026</t>
  </si>
  <si>
    <t>SEGURO DE VIDA GRUPO</t>
  </si>
  <si>
    <t>COBERTURAS VIDA GRUPO</t>
  </si>
  <si>
    <t>TOTAL COSTOS SEGURO DE VIDA GRUPO</t>
  </si>
  <si>
    <t>CONSOLIDADO COSTOS PROGRAMA DE SEGURO PARA 365 DÍAS</t>
  </si>
  <si>
    <t>COSTOS SEGURO DE VIDA GRUPO</t>
  </si>
  <si>
    <t>TUNJA, AGOSTO 2026</t>
  </si>
  <si>
    <t>TOTAL VIDA GRUPO</t>
  </si>
  <si>
    <t>ACCIDENTES PERSONALES A OCUPANTES Y/O PASAJEROS DE VEHÍCULOS, BOTES Y LANCHAS EXCENTO DE IVA</t>
  </si>
  <si>
    <t>VIDA GRUPO
EXCENTO DE IVA</t>
  </si>
  <si>
    <t>100/100/100/10 SMMLV</t>
  </si>
  <si>
    <t>COSTOS SEGURO DE ACCIDENTES PERSONALES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</si>
</sst>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1" formatCode="_-* #,##0_-;\-* #,##0_-;_-* &quot;-&quot;_-;_-@_-"/>
    <numFmt numFmtId="43" formatCode="_-* #,##0.00_-;\-* #,##0.00_-;_-* &quot;-&quot;??_-;_-@_-"/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&quot;$&quot;\ #,##0"/>
    <numFmt numFmtId="167" formatCode="_(* #,##0_);_(* \(#,##0\);_(* &quot;-&quot;??_);_(@_)"/>
    <numFmt numFmtId="168" formatCode="_(&quot;$&quot;\ * #,##0_);_(&quot;$&quot;\ * \(#,##0\);_(&quot;$&quot;\ * &quot;-&quot;??_);_(@_)"/>
    <numFmt numFmtId="169" formatCode="_(* #,##0_);_(* \(#,##0\);_(* &quot;-&quot;_);_(@_)"/>
    <numFmt numFmtId="170" formatCode="_-* #,##0.00_-;\-* #,##0.00_-;_-* &quot;-&quot;_-;_-@_-"/>
    <numFmt numFmtId="171" formatCode="&quot;$&quot;\ #,##0.00"/>
  </numFmts>
  <fonts count="11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8"/>
      <name val="Arial"/>
      <family val="2"/>
    </font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sz val="8"/>
      <color theme="1"/>
      <name val="Calibri"/>
      <family val="2"/>
      <scheme val="minor"/>
    </font>
    <font>
      <b/>
      <sz val="8"/>
      <color rgb="FFFF0000"/>
      <name val="Arial"/>
      <family val="2"/>
    </font>
    <font>
      <sz val="8"/>
      <color theme="0"/>
      <name val="Arial"/>
      <family val="2"/>
    </font>
    <font>
      <b/>
      <sz val="8"/>
      <color theme="1"/>
      <name val="Arial"/>
      <family val="2"/>
    </font>
    <font>
      <b/>
      <sz val="8"/>
      <color rgb="FF000000"/>
      <name val="Arial"/>
      <family val="2"/>
    </font>
    <font>
      <b/>
      <sz val="9"/>
      <color theme="1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7">
    <xf numFmtId="0" fontId="0" fillId="0" borderId="0"/>
    <xf numFmtId="165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3" fontId="3" fillId="0" borderId="0" applyFont="0" applyFill="0" applyBorder="0" applyAlignment="0" applyProtection="0"/>
  </cellStyleXfs>
  <cellXfs count="140">
    <xf numFmtId="0" fontId="0" fillId="0" borderId="0" xfId="0"/>
    <xf numFmtId="0" fontId="1" fillId="2" borderId="0" xfId="0" applyFont="1" applyFill="1"/>
    <xf numFmtId="0" fontId="4" fillId="2" borderId="0" xfId="0" applyFont="1" applyFill="1"/>
    <xf numFmtId="3" fontId="5" fillId="2" borderId="0" xfId="0" applyNumberFormat="1" applyFont="1" applyFill="1"/>
    <xf numFmtId="0" fontId="5" fillId="2" borderId="0" xfId="0" applyFont="1" applyFill="1"/>
    <xf numFmtId="0" fontId="4" fillId="0" borderId="0" xfId="0" applyFont="1"/>
    <xf numFmtId="0" fontId="5" fillId="0" borderId="0" xfId="0" applyFont="1"/>
    <xf numFmtId="14" fontId="5" fillId="2" borderId="0" xfId="0" applyNumberFormat="1" applyFont="1" applyFill="1"/>
    <xf numFmtId="3" fontId="6" fillId="2" borderId="0" xfId="0" applyNumberFormat="1" applyFont="1" applyFill="1"/>
    <xf numFmtId="0" fontId="7" fillId="2" borderId="0" xfId="0" applyFont="1" applyFill="1"/>
    <xf numFmtId="0" fontId="1" fillId="2" borderId="0" xfId="0" applyFont="1" applyFill="1" applyAlignment="1">
      <alignment vertical="center" wrapText="1"/>
    </xf>
    <xf numFmtId="0" fontId="1" fillId="2" borderId="0" xfId="0" applyFont="1" applyFill="1" applyAlignment="1">
      <alignment vertical="center"/>
    </xf>
    <xf numFmtId="3" fontId="1" fillId="2" borderId="0" xfId="0" applyNumberFormat="1" applyFont="1" applyFill="1" applyAlignment="1">
      <alignment vertical="center"/>
    </xf>
    <xf numFmtId="167" fontId="1" fillId="2" borderId="0" xfId="0" applyNumberFormat="1" applyFont="1" applyFill="1" applyAlignment="1">
      <alignment vertical="center"/>
    </xf>
    <xf numFmtId="167" fontId="1" fillId="2" borderId="0" xfId="1" applyNumberFormat="1" applyFont="1" applyFill="1" applyBorder="1" applyAlignment="1">
      <alignment horizontal="center" vertical="center" wrapText="1"/>
    </xf>
    <xf numFmtId="0" fontId="2" fillId="2" borderId="0" xfId="0" applyFont="1" applyFill="1"/>
    <xf numFmtId="167" fontId="1" fillId="2" borderId="0" xfId="0" applyNumberFormat="1" applyFont="1" applyFill="1"/>
    <xf numFmtId="167" fontId="2" fillId="2" borderId="0" xfId="0" applyNumberFormat="1" applyFont="1" applyFill="1" applyAlignment="1">
      <alignment vertical="center"/>
    </xf>
    <xf numFmtId="3" fontId="2" fillId="2" borderId="0" xfId="0" applyNumberFormat="1" applyFont="1" applyFill="1" applyAlignment="1">
      <alignment vertical="center"/>
    </xf>
    <xf numFmtId="167" fontId="7" fillId="2" borderId="0" xfId="0" applyNumberFormat="1" applyFont="1" applyFill="1"/>
    <xf numFmtId="167" fontId="5" fillId="2" borderId="0" xfId="0" applyNumberFormat="1" applyFont="1" applyFill="1"/>
    <xf numFmtId="168" fontId="2" fillId="2" borderId="0" xfId="2" applyNumberFormat="1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4" borderId="14" xfId="0" applyFont="1" applyFill="1" applyBorder="1" applyAlignment="1">
      <alignment horizontal="center"/>
    </xf>
    <xf numFmtId="167" fontId="2" fillId="4" borderId="14" xfId="1" applyNumberFormat="1" applyFont="1" applyFill="1" applyBorder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2" fillId="4" borderId="14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2" fillId="4" borderId="20" xfId="0" applyFont="1" applyFill="1" applyBorder="1" applyAlignment="1">
      <alignment horizontal="center" vertical="center"/>
    </xf>
    <xf numFmtId="0" fontId="2" fillId="4" borderId="21" xfId="0" applyFont="1" applyFill="1" applyBorder="1" applyAlignment="1">
      <alignment horizontal="center" vertical="center"/>
    </xf>
    <xf numFmtId="0" fontId="2" fillId="4" borderId="22" xfId="0" applyFont="1" applyFill="1" applyBorder="1" applyAlignment="1">
      <alignment horizontal="center" vertical="center"/>
    </xf>
    <xf numFmtId="167" fontId="2" fillId="5" borderId="6" xfId="0" applyNumberFormat="1" applyFont="1" applyFill="1" applyBorder="1" applyAlignment="1">
      <alignment vertical="center"/>
    </xf>
    <xf numFmtId="167" fontId="2" fillId="5" borderId="18" xfId="0" applyNumberFormat="1" applyFont="1" applyFill="1" applyBorder="1" applyAlignment="1">
      <alignment vertical="center"/>
    </xf>
    <xf numFmtId="0" fontId="1" fillId="5" borderId="19" xfId="0" applyFont="1" applyFill="1" applyBorder="1" applyAlignment="1">
      <alignment horizontal="center" vertical="center"/>
    </xf>
    <xf numFmtId="167" fontId="2" fillId="5" borderId="12" xfId="0" applyNumberFormat="1" applyFont="1" applyFill="1" applyBorder="1" applyAlignment="1">
      <alignment vertical="center"/>
    </xf>
    <xf numFmtId="0" fontId="1" fillId="5" borderId="23" xfId="0" applyFont="1" applyFill="1" applyBorder="1"/>
    <xf numFmtId="167" fontId="2" fillId="5" borderId="19" xfId="0" applyNumberFormat="1" applyFont="1" applyFill="1" applyBorder="1" applyAlignment="1">
      <alignment vertical="center"/>
    </xf>
    <xf numFmtId="166" fontId="1" fillId="5" borderId="12" xfId="0" applyNumberFormat="1" applyFont="1" applyFill="1" applyBorder="1" applyAlignment="1">
      <alignment horizontal="center" vertical="center"/>
    </xf>
    <xf numFmtId="0" fontId="9" fillId="2" borderId="11" xfId="0" applyFont="1" applyFill="1" applyBorder="1" applyAlignment="1">
      <alignment horizontal="center" vertical="center"/>
    </xf>
    <xf numFmtId="0" fontId="9" fillId="2" borderId="12" xfId="0" applyFont="1" applyFill="1" applyBorder="1" applyAlignment="1">
      <alignment horizontal="center" vertical="center"/>
    </xf>
    <xf numFmtId="0" fontId="9" fillId="2" borderId="13" xfId="0" applyFont="1" applyFill="1" applyBorder="1" applyAlignment="1">
      <alignment horizontal="center" vertical="center"/>
    </xf>
    <xf numFmtId="0" fontId="8" fillId="9" borderId="6" xfId="0" applyFont="1" applyFill="1" applyBorder="1" applyAlignment="1">
      <alignment horizontal="center" vertical="center" wrapText="1"/>
    </xf>
    <xf numFmtId="0" fontId="8" fillId="9" borderId="12" xfId="0" applyFont="1" applyFill="1" applyBorder="1" applyAlignment="1">
      <alignment horizontal="center" vertical="center" wrapText="1"/>
    </xf>
    <xf numFmtId="170" fontId="8" fillId="9" borderId="13" xfId="3" applyNumberFormat="1" applyFont="1" applyFill="1" applyBorder="1" applyAlignment="1">
      <alignment horizontal="center" vertical="center" wrapText="1"/>
    </xf>
    <xf numFmtId="170" fontId="8" fillId="9" borderId="11" xfId="3" applyNumberFormat="1" applyFont="1" applyFill="1" applyBorder="1" applyAlignment="1">
      <alignment horizontal="center" vertical="center" wrapText="1"/>
    </xf>
    <xf numFmtId="170" fontId="8" fillId="9" borderId="6" xfId="3" applyNumberFormat="1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left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/>
    </xf>
    <xf numFmtId="41" fontId="10" fillId="2" borderId="2" xfId="0" applyNumberFormat="1" applyFont="1" applyFill="1" applyBorder="1"/>
    <xf numFmtId="0" fontId="4" fillId="2" borderId="2" xfId="0" applyFont="1" applyFill="1" applyBorder="1"/>
    <xf numFmtId="0" fontId="4" fillId="2" borderId="1" xfId="0" applyFont="1" applyFill="1" applyBorder="1" applyAlignment="1">
      <alignment horizontal="center"/>
    </xf>
    <xf numFmtId="0" fontId="4" fillId="2" borderId="8" xfId="0" applyFont="1" applyFill="1" applyBorder="1"/>
    <xf numFmtId="0" fontId="4" fillId="0" borderId="9" xfId="0" applyFont="1" applyBorder="1"/>
    <xf numFmtId="14" fontId="4" fillId="0" borderId="9" xfId="0" applyNumberFormat="1" applyFont="1" applyBorder="1"/>
    <xf numFmtId="0" fontId="4" fillId="0" borderId="10" xfId="0" applyFont="1" applyBorder="1"/>
    <xf numFmtId="171" fontId="4" fillId="2" borderId="6" xfId="3" applyNumberFormat="1" applyFont="1" applyFill="1" applyBorder="1" applyAlignment="1">
      <alignment horizontal="center" vertical="center" wrapText="1"/>
    </xf>
    <xf numFmtId="41" fontId="4" fillId="2" borderId="6" xfId="3" applyNumberFormat="1" applyFont="1" applyFill="1" applyBorder="1" applyAlignment="1">
      <alignment horizontal="center" vertical="center" wrapText="1"/>
    </xf>
    <xf numFmtId="167" fontId="2" fillId="3" borderId="7" xfId="0" applyNumberFormat="1" applyFont="1" applyFill="1" applyBorder="1" applyAlignment="1">
      <alignment horizontal="center" vertical="center" wrapText="1"/>
    </xf>
    <xf numFmtId="166" fontId="8" fillId="7" borderId="24" xfId="0" applyNumberFormat="1" applyFont="1" applyFill="1" applyBorder="1"/>
    <xf numFmtId="0" fontId="0" fillId="0" borderId="0" xfId="0" applyAlignment="1">
      <alignment vertical="center"/>
    </xf>
    <xf numFmtId="0" fontId="0" fillId="0" borderId="6" xfId="0" applyBorder="1" applyAlignment="1">
      <alignment horizontal="center"/>
    </xf>
    <xf numFmtId="0" fontId="0" fillId="0" borderId="14" xfId="0" applyBorder="1" applyAlignment="1">
      <alignment horizontal="center"/>
    </xf>
    <xf numFmtId="167" fontId="2" fillId="2" borderId="6" xfId="0" applyNumberFormat="1" applyFont="1" applyFill="1" applyBorder="1" applyAlignment="1">
      <alignment vertical="center"/>
    </xf>
    <xf numFmtId="167" fontId="2" fillId="2" borderId="18" xfId="0" applyNumberFormat="1" applyFont="1" applyFill="1" applyBorder="1" applyAlignment="1">
      <alignment vertical="center"/>
    </xf>
    <xf numFmtId="0" fontId="2" fillId="5" borderId="11" xfId="0" applyFont="1" applyFill="1" applyBorder="1" applyAlignment="1">
      <alignment horizontal="left" vertical="center"/>
    </xf>
    <xf numFmtId="0" fontId="1" fillId="5" borderId="9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left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19" xfId="0" applyFont="1" applyFill="1" applyBorder="1" applyAlignment="1">
      <alignment horizontal="center" vertical="center"/>
    </xf>
    <xf numFmtId="166" fontId="1" fillId="2" borderId="12" xfId="0" applyNumberFormat="1" applyFont="1" applyFill="1" applyBorder="1" applyAlignment="1">
      <alignment horizontal="center" vertical="center"/>
    </xf>
    <xf numFmtId="167" fontId="1" fillId="2" borderId="6" xfId="0" applyNumberFormat="1" applyFont="1" applyFill="1" applyBorder="1" applyAlignment="1">
      <alignment vertical="center"/>
    </xf>
    <xf numFmtId="167" fontId="2" fillId="2" borderId="13" xfId="1" applyNumberFormat="1" applyFont="1" applyFill="1" applyBorder="1" applyAlignment="1">
      <alignment vertical="center"/>
    </xf>
    <xf numFmtId="0" fontId="8" fillId="2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horizontal="left" vertical="center" wrapText="1"/>
    </xf>
    <xf numFmtId="0" fontId="4" fillId="2" borderId="0" xfId="0" applyFont="1" applyFill="1" applyAlignment="1">
      <alignment horizontal="center" vertical="center" wrapText="1"/>
    </xf>
    <xf numFmtId="171" fontId="4" fillId="2" borderId="0" xfId="3" applyNumberFormat="1" applyFont="1" applyFill="1" applyBorder="1" applyAlignment="1">
      <alignment horizontal="center" vertical="center" wrapText="1"/>
    </xf>
    <xf numFmtId="41" fontId="4" fillId="2" borderId="0" xfId="3" applyNumberFormat="1" applyFont="1" applyFill="1" applyBorder="1" applyAlignment="1">
      <alignment horizontal="center" vertical="center" wrapText="1"/>
    </xf>
    <xf numFmtId="41" fontId="8" fillId="10" borderId="6" xfId="3" applyNumberFormat="1" applyFont="1" applyFill="1" applyBorder="1" applyAlignment="1">
      <alignment horizontal="center" vertical="center" wrapText="1"/>
    </xf>
    <xf numFmtId="166" fontId="10" fillId="2" borderId="6" xfId="0" applyNumberFormat="1" applyFont="1" applyFill="1" applyBorder="1" applyAlignment="1">
      <alignment horizontal="right"/>
    </xf>
    <xf numFmtId="0" fontId="10" fillId="2" borderId="3" xfId="0" applyFont="1" applyFill="1" applyBorder="1" applyAlignment="1">
      <alignment horizontal="center"/>
    </xf>
    <xf numFmtId="0" fontId="10" fillId="2" borderId="4" xfId="0" applyFont="1" applyFill="1" applyBorder="1" applyAlignment="1">
      <alignment horizontal="center"/>
    </xf>
    <xf numFmtId="41" fontId="10" fillId="2" borderId="4" xfId="0" applyNumberFormat="1" applyFont="1" applyFill="1" applyBorder="1"/>
    <xf numFmtId="41" fontId="10" fillId="2" borderId="5" xfId="0" applyNumberFormat="1" applyFont="1" applyFill="1" applyBorder="1"/>
    <xf numFmtId="0" fontId="10" fillId="2" borderId="0" xfId="0" applyFont="1" applyFill="1" applyAlignment="1">
      <alignment horizontal="center"/>
    </xf>
    <xf numFmtId="41" fontId="10" fillId="2" borderId="0" xfId="0" applyNumberFormat="1" applyFont="1" applyFill="1"/>
    <xf numFmtId="167" fontId="1" fillId="2" borderId="6" xfId="1" applyNumberFormat="1" applyFont="1" applyFill="1" applyBorder="1" applyAlignment="1">
      <alignment horizontal="center" vertical="center" wrapText="1"/>
    </xf>
    <xf numFmtId="167" fontId="2" fillId="5" borderId="6" xfId="1" applyNumberFormat="1" applyFont="1" applyFill="1" applyBorder="1" applyAlignment="1">
      <alignment horizontal="center" vertical="center" wrapText="1"/>
    </xf>
    <xf numFmtId="0" fontId="2" fillId="7" borderId="11" xfId="0" applyFont="1" applyFill="1" applyBorder="1" applyAlignment="1">
      <alignment vertical="center"/>
    </xf>
    <xf numFmtId="0" fontId="1" fillId="2" borderId="11" xfId="0" applyFont="1" applyFill="1" applyBorder="1" applyAlignment="1">
      <alignment horizontal="left" vertical="center" wrapText="1"/>
    </xf>
    <xf numFmtId="0" fontId="10" fillId="10" borderId="11" xfId="0" applyFont="1" applyFill="1" applyBorder="1" applyAlignment="1">
      <alignment horizontal="center"/>
    </xf>
    <xf numFmtId="0" fontId="10" fillId="10" borderId="12" xfId="0" applyFont="1" applyFill="1" applyBorder="1" applyAlignment="1">
      <alignment horizontal="center"/>
    </xf>
    <xf numFmtId="0" fontId="10" fillId="10" borderId="13" xfId="0" applyFont="1" applyFill="1" applyBorder="1" applyAlignment="1">
      <alignment horizontal="center"/>
    </xf>
    <xf numFmtId="0" fontId="8" fillId="7" borderId="8" xfId="0" applyFont="1" applyFill="1" applyBorder="1" applyAlignment="1">
      <alignment horizontal="left"/>
    </xf>
    <xf numFmtId="0" fontId="8" fillId="7" borderId="9" xfId="0" applyFont="1" applyFill="1" applyBorder="1" applyAlignment="1">
      <alignment horizontal="left"/>
    </xf>
    <xf numFmtId="0" fontId="8" fillId="7" borderId="15" xfId="0" applyFont="1" applyFill="1" applyBorder="1" applyAlignment="1">
      <alignment horizontal="center" vertical="center"/>
    </xf>
    <xf numFmtId="0" fontId="8" fillId="7" borderId="16" xfId="0" applyFont="1" applyFill="1" applyBorder="1" applyAlignment="1">
      <alignment horizontal="center" vertical="center"/>
    </xf>
    <xf numFmtId="0" fontId="8" fillId="7" borderId="19" xfId="0" applyFont="1" applyFill="1" applyBorder="1" applyAlignment="1">
      <alignment horizontal="center" vertical="center"/>
    </xf>
    <xf numFmtId="0" fontId="8" fillId="7" borderId="17" xfId="0" applyFont="1" applyFill="1" applyBorder="1" applyAlignment="1">
      <alignment horizontal="center" vertical="center"/>
    </xf>
    <xf numFmtId="0" fontId="9" fillId="7" borderId="11" xfId="0" applyFont="1" applyFill="1" applyBorder="1" applyAlignment="1">
      <alignment horizontal="center" vertical="center"/>
    </xf>
    <xf numFmtId="0" fontId="9" fillId="7" borderId="12" xfId="0" applyFont="1" applyFill="1" applyBorder="1" applyAlignment="1">
      <alignment horizontal="center" vertical="center"/>
    </xf>
    <xf numFmtId="0" fontId="9" fillId="7" borderId="13" xfId="0" applyFont="1" applyFill="1" applyBorder="1" applyAlignment="1">
      <alignment horizontal="center" vertical="center"/>
    </xf>
    <xf numFmtId="0" fontId="10" fillId="10" borderId="8" xfId="0" applyFont="1" applyFill="1" applyBorder="1" applyAlignment="1">
      <alignment horizontal="center"/>
    </xf>
    <xf numFmtId="0" fontId="10" fillId="10" borderId="9" xfId="0" applyFont="1" applyFill="1" applyBorder="1" applyAlignment="1">
      <alignment horizontal="center"/>
    </xf>
    <xf numFmtId="0" fontId="10" fillId="10" borderId="10" xfId="0" applyFont="1" applyFill="1" applyBorder="1" applyAlignment="1">
      <alignment horizontal="center"/>
    </xf>
    <xf numFmtId="0" fontId="4" fillId="0" borderId="15" xfId="0" applyFont="1" applyBorder="1" applyAlignment="1">
      <alignment horizontal="left"/>
    </xf>
    <xf numFmtId="0" fontId="4" fillId="0" borderId="16" xfId="0" applyFont="1" applyBorder="1" applyAlignment="1">
      <alignment horizontal="left"/>
    </xf>
    <xf numFmtId="0" fontId="4" fillId="0" borderId="19" xfId="0" applyFont="1" applyBorder="1" applyAlignment="1">
      <alignment horizontal="left"/>
    </xf>
    <xf numFmtId="0" fontId="2" fillId="6" borderId="11" xfId="0" applyFont="1" applyFill="1" applyBorder="1" applyAlignment="1">
      <alignment horizontal="center" vertical="center" wrapText="1"/>
    </xf>
    <xf numFmtId="0" fontId="2" fillId="6" borderId="12" xfId="0" applyFont="1" applyFill="1" applyBorder="1" applyAlignment="1">
      <alignment horizontal="center" vertical="center" wrapText="1"/>
    </xf>
    <xf numFmtId="0" fontId="2" fillId="6" borderId="13" xfId="0" applyFont="1" applyFill="1" applyBorder="1" applyAlignment="1">
      <alignment horizontal="center" vertical="center" wrapText="1"/>
    </xf>
    <xf numFmtId="0" fontId="2" fillId="8" borderId="11" xfId="0" applyFont="1" applyFill="1" applyBorder="1" applyAlignment="1">
      <alignment horizontal="center" vertical="center"/>
    </xf>
    <xf numFmtId="0" fontId="2" fillId="8" borderId="12" xfId="0" applyFont="1" applyFill="1" applyBorder="1" applyAlignment="1">
      <alignment horizontal="center" vertical="center"/>
    </xf>
    <xf numFmtId="0" fontId="2" fillId="8" borderId="13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7" borderId="12" xfId="0" applyFont="1" applyFill="1" applyBorder="1" applyAlignment="1">
      <alignment horizontal="center" vertical="center"/>
    </xf>
    <xf numFmtId="167" fontId="2" fillId="5" borderId="15" xfId="0" applyNumberFormat="1" applyFont="1" applyFill="1" applyBorder="1" applyAlignment="1">
      <alignment horizontal="center" vertical="center"/>
    </xf>
    <xf numFmtId="167" fontId="2" fillId="5" borderId="17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left" vertical="center" wrapText="1"/>
    </xf>
    <xf numFmtId="0" fontId="1" fillId="2" borderId="0" xfId="0" applyFont="1" applyFill="1" applyAlignment="1">
      <alignment horizontal="left"/>
    </xf>
    <xf numFmtId="9" fontId="1" fillId="2" borderId="0" xfId="0" applyNumberFormat="1" applyFont="1" applyFill="1" applyAlignment="1">
      <alignment horizontal="center"/>
    </xf>
    <xf numFmtId="0" fontId="4" fillId="0" borderId="8" xfId="0" applyFont="1" applyBorder="1" applyAlignment="1">
      <alignment horizontal="left"/>
    </xf>
    <xf numFmtId="0" fontId="4" fillId="0" borderId="9" xfId="0" applyFont="1" applyBorder="1" applyAlignment="1">
      <alignment horizontal="left"/>
    </xf>
    <xf numFmtId="166" fontId="10" fillId="2" borderId="24" xfId="0" applyNumberFormat="1" applyFont="1" applyFill="1" applyBorder="1" applyAlignment="1">
      <alignment horizontal="right"/>
    </xf>
  </cellXfs>
  <cellStyles count="7">
    <cellStyle name="Millares" xfId="1" builtinId="3"/>
    <cellStyle name="Millares [0] 2" xfId="3" xr:uid="{07845E4D-C314-435B-B86B-B5939F725571}"/>
    <cellStyle name="Millares [0] 2 2" xfId="5" xr:uid="{0FC0CC23-118F-4066-B99F-0976F944B464}"/>
    <cellStyle name="Millares 2" xfId="4" xr:uid="{A9897DD5-57E3-4EA2-8643-404F6AD0B6EE}"/>
    <cellStyle name="Millares 3" xfId="6" xr:uid="{475920AF-2D19-410E-ADC8-1E7460D4610E}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7"/>
  <sheetViews>
    <sheetView topLeftCell="A2" zoomScaleNormal="100" workbookViewId="0">
      <selection activeCell="A10" sqref="A10"/>
    </sheetView>
  </sheetViews>
  <sheetFormatPr baseColWidth="10" defaultColWidth="14.140625" defaultRowHeight="11.25" x14ac:dyDescent="0.2"/>
  <cols>
    <col min="1" max="1" width="41.5703125" style="1" customWidth="1"/>
    <col min="2" max="2" width="15" style="11" bestFit="1" customWidth="1"/>
    <col min="3" max="3" width="5.28515625" style="1" hidden="1" customWidth="1"/>
    <col min="4" max="4" width="12" style="1" customWidth="1"/>
    <col min="5" max="5" width="10.7109375" style="1" customWidth="1"/>
    <col min="6" max="6" width="14.140625" style="1" customWidth="1"/>
    <col min="7" max="7" width="17" style="1" hidden="1" customWidth="1"/>
    <col min="8" max="8" width="5.28515625" style="1" hidden="1" customWidth="1"/>
    <col min="9" max="9" width="12.85546875" style="1" customWidth="1"/>
    <col min="10" max="10" width="12" style="1" customWidth="1"/>
    <col min="11" max="11" width="12.85546875" style="1" customWidth="1"/>
    <col min="12" max="12" width="18.5703125" style="1" hidden="1" customWidth="1"/>
    <col min="13" max="13" width="12.85546875" style="11" customWidth="1"/>
    <col min="14" max="14" width="12" style="11" customWidth="1"/>
    <col min="15" max="15" width="13.42578125" style="11" customWidth="1"/>
    <col min="16" max="16" width="3.5703125" style="2" customWidth="1"/>
    <col min="17" max="17" width="12.140625" style="4" customWidth="1"/>
    <col min="18" max="18" width="11.7109375" style="4" bestFit="1" customWidth="1"/>
    <col min="19" max="249" width="11.5703125" style="4" customWidth="1"/>
    <col min="250" max="250" width="29.7109375" style="4" customWidth="1"/>
    <col min="251" max="251" width="18.140625" style="4" customWidth="1"/>
    <col min="252" max="252" width="24.42578125" style="4" customWidth="1"/>
    <col min="253" max="253" width="36.85546875" style="4" customWidth="1"/>
    <col min="254" max="254" width="6.42578125" style="4" customWidth="1"/>
    <col min="255" max="255" width="15.42578125" style="4" bestFit="1" customWidth="1"/>
    <col min="256" max="256" width="14.140625" style="4" bestFit="1"/>
    <col min="257" max="16384" width="14.140625" style="4"/>
  </cols>
  <sheetData>
    <row r="1" spans="1:19" ht="17.45" hidden="1" customHeight="1" x14ac:dyDescent="0.2"/>
    <row r="2" spans="1:19" x14ac:dyDescent="0.2">
      <c r="A2" s="116" t="s">
        <v>8</v>
      </c>
      <c r="B2" s="117"/>
      <c r="C2" s="117"/>
      <c r="D2" s="117"/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8"/>
    </row>
    <row r="3" spans="1:19" x14ac:dyDescent="0.2">
      <c r="A3" s="119" t="s">
        <v>9</v>
      </c>
      <c r="B3" s="120"/>
      <c r="C3" s="120"/>
      <c r="D3" s="120"/>
      <c r="E3" s="120"/>
      <c r="F3" s="120"/>
      <c r="G3" s="120"/>
      <c r="H3" s="120"/>
      <c r="I3" s="120"/>
      <c r="J3" s="120"/>
      <c r="K3" s="120"/>
      <c r="L3" s="120"/>
      <c r="M3" s="120"/>
      <c r="N3" s="120"/>
      <c r="O3" s="121"/>
    </row>
    <row r="4" spans="1:19" s="6" customFormat="1" x14ac:dyDescent="0.2">
      <c r="A4" s="122" t="s">
        <v>34</v>
      </c>
      <c r="B4" s="123"/>
      <c r="C4" s="123"/>
      <c r="D4" s="123"/>
      <c r="E4" s="123"/>
      <c r="F4" s="123"/>
      <c r="G4" s="123"/>
      <c r="H4" s="123"/>
      <c r="I4" s="123"/>
      <c r="J4" s="123"/>
      <c r="K4" s="123"/>
      <c r="L4" s="123"/>
      <c r="M4" s="123"/>
      <c r="N4" s="123"/>
      <c r="O4" s="124"/>
      <c r="P4" s="5"/>
    </row>
    <row r="5" spans="1:19" x14ac:dyDescent="0.2">
      <c r="A5" s="128" t="s">
        <v>10</v>
      </c>
      <c r="B5" s="129"/>
      <c r="C5" s="129"/>
      <c r="D5" s="129"/>
      <c r="E5" s="129"/>
      <c r="F5" s="129"/>
      <c r="G5" s="129"/>
      <c r="H5" s="129"/>
      <c r="I5" s="129"/>
      <c r="J5" s="129"/>
      <c r="K5" s="129"/>
      <c r="L5" s="129"/>
      <c r="M5" s="129"/>
      <c r="N5" s="129"/>
      <c r="O5" s="130"/>
      <c r="Q5" s="7"/>
    </row>
    <row r="6" spans="1:19" ht="12" thickBot="1" x14ac:dyDescent="0.25">
      <c r="A6" s="125" t="s">
        <v>24</v>
      </c>
      <c r="B6" s="126"/>
      <c r="C6" s="126"/>
      <c r="D6" s="126"/>
      <c r="E6" s="126"/>
      <c r="F6" s="126"/>
      <c r="G6" s="126"/>
      <c r="H6" s="126"/>
      <c r="I6" s="126"/>
      <c r="J6" s="126"/>
      <c r="K6" s="126"/>
      <c r="L6" s="126"/>
      <c r="M6" s="126"/>
      <c r="N6" s="126"/>
      <c r="O6" s="127"/>
      <c r="P6" s="8">
        <v>365</v>
      </c>
      <c r="Q6" s="7"/>
    </row>
    <row r="7" spans="1:19" ht="15.75" customHeight="1" thickBot="1" x14ac:dyDescent="0.25">
      <c r="A7" s="22"/>
      <c r="B7" s="22"/>
      <c r="C7" s="110" t="s">
        <v>6</v>
      </c>
      <c r="D7" s="111"/>
      <c r="E7" s="111"/>
      <c r="F7" s="112"/>
      <c r="G7" s="60"/>
      <c r="H7" s="90" t="s">
        <v>21</v>
      </c>
      <c r="I7" s="131" t="s">
        <v>21</v>
      </c>
      <c r="J7" s="131"/>
      <c r="K7" s="131"/>
      <c r="L7" s="23"/>
      <c r="M7" s="113" t="s">
        <v>7</v>
      </c>
      <c r="N7" s="114"/>
      <c r="O7" s="115"/>
      <c r="P7" s="8"/>
      <c r="Q7" s="7"/>
    </row>
    <row r="8" spans="1:19" ht="17.25" customHeight="1" thickBot="1" x14ac:dyDescent="0.25">
      <c r="A8" s="24" t="s">
        <v>0</v>
      </c>
      <c r="B8" s="25" t="s">
        <v>1</v>
      </c>
      <c r="C8" s="26" t="s">
        <v>2</v>
      </c>
      <c r="D8" s="27" t="s">
        <v>3</v>
      </c>
      <c r="E8" s="28" t="s">
        <v>4</v>
      </c>
      <c r="F8" s="28" t="s">
        <v>5</v>
      </c>
      <c r="G8" s="29"/>
      <c r="H8" s="30" t="s">
        <v>2</v>
      </c>
      <c r="I8" s="28" t="s">
        <v>3</v>
      </c>
      <c r="J8" s="28" t="s">
        <v>4</v>
      </c>
      <c r="K8" s="28" t="s">
        <v>5</v>
      </c>
      <c r="L8" s="31"/>
      <c r="M8" s="28" t="s">
        <v>3</v>
      </c>
      <c r="N8" s="28" t="s">
        <v>4</v>
      </c>
      <c r="O8" s="28" t="s">
        <v>5</v>
      </c>
      <c r="P8" s="8">
        <v>365</v>
      </c>
      <c r="Q8" s="3"/>
    </row>
    <row r="9" spans="1:19" ht="25.5" customHeight="1" thickBot="1" x14ac:dyDescent="0.25">
      <c r="A9" s="91" t="s">
        <v>37</v>
      </c>
      <c r="B9" s="88" t="s">
        <v>30</v>
      </c>
      <c r="C9" s="70"/>
      <c r="D9" s="65">
        <v>163720000</v>
      </c>
      <c r="E9" s="65">
        <v>0</v>
      </c>
      <c r="F9" s="65">
        <f>D9</f>
        <v>163720000</v>
      </c>
      <c r="G9" s="66">
        <v>148870491</v>
      </c>
      <c r="H9" s="71"/>
      <c r="I9" s="73">
        <v>145000000</v>
      </c>
      <c r="J9" s="73">
        <v>0</v>
      </c>
      <c r="K9" s="73">
        <f>I9</f>
        <v>145000000</v>
      </c>
      <c r="L9" s="72">
        <v>119000000</v>
      </c>
      <c r="M9" s="65">
        <f>(D9+I9)/2/365*$P$6</f>
        <v>154360000</v>
      </c>
      <c r="N9" s="65">
        <v>0</v>
      </c>
      <c r="O9" s="65">
        <f>SUM(M9+N9)</f>
        <v>154360000</v>
      </c>
      <c r="Q9" s="9"/>
      <c r="R9" s="20"/>
      <c r="S9" s="20"/>
    </row>
    <row r="10" spans="1:19" ht="44.25" customHeight="1" thickBot="1" x14ac:dyDescent="0.25">
      <c r="A10" s="91" t="s">
        <v>36</v>
      </c>
      <c r="B10" s="88" t="s">
        <v>38</v>
      </c>
      <c r="C10" s="70"/>
      <c r="D10" s="65">
        <v>86280000</v>
      </c>
      <c r="E10" s="65"/>
      <c r="F10" s="65">
        <f>D10</f>
        <v>86280000</v>
      </c>
      <c r="G10" s="66"/>
      <c r="H10" s="71"/>
      <c r="I10" s="73">
        <v>105000000</v>
      </c>
      <c r="J10" s="73"/>
      <c r="K10" s="73">
        <f>I10</f>
        <v>105000000</v>
      </c>
      <c r="L10" s="72"/>
      <c r="M10" s="65">
        <f>(D10+I10)/2/365*$P$6</f>
        <v>95640000</v>
      </c>
      <c r="N10" s="65"/>
      <c r="O10" s="65">
        <f>SUM(M10+N10)</f>
        <v>95640000</v>
      </c>
      <c r="Q10" s="9"/>
      <c r="R10" s="20"/>
      <c r="S10" s="20"/>
    </row>
    <row r="11" spans="1:19" ht="25.5" customHeight="1" thickBot="1" x14ac:dyDescent="0.25">
      <c r="A11" s="67" t="s">
        <v>35</v>
      </c>
      <c r="B11" s="89" t="str">
        <f>B9</f>
        <v>COBERTURAS VIDA GRUPO</v>
      </c>
      <c r="C11" s="68"/>
      <c r="D11" s="32">
        <f>D9+D10</f>
        <v>250000000</v>
      </c>
      <c r="E11" s="32">
        <f>E9+E10</f>
        <v>0</v>
      </c>
      <c r="F11" s="32">
        <f>F9+F10</f>
        <v>250000000</v>
      </c>
      <c r="G11" s="33"/>
      <c r="H11" s="34"/>
      <c r="I11" s="32">
        <f>I9+I10</f>
        <v>250000000</v>
      </c>
      <c r="J11" s="32">
        <f>J9+J10</f>
        <v>0</v>
      </c>
      <c r="K11" s="32">
        <f>K9+K10</f>
        <v>250000000</v>
      </c>
      <c r="L11" s="38">
        <f t="shared" ref="L11:N11" si="0">L9</f>
        <v>119000000</v>
      </c>
      <c r="M11" s="32">
        <f>M9+M10</f>
        <v>250000000</v>
      </c>
      <c r="N11" s="32">
        <f t="shared" si="0"/>
        <v>0</v>
      </c>
      <c r="O11" s="32">
        <f>O9+O10</f>
        <v>250000000</v>
      </c>
      <c r="Q11" s="9"/>
      <c r="R11" s="20"/>
      <c r="S11" s="20"/>
    </row>
    <row r="12" spans="1:19" ht="12" thickBot="1" x14ac:dyDescent="0.25">
      <c r="A12" s="69"/>
      <c r="B12" s="74"/>
      <c r="C12" s="70"/>
      <c r="D12" s="65"/>
      <c r="E12" s="65"/>
      <c r="F12" s="65"/>
      <c r="G12" s="66"/>
      <c r="H12" s="71"/>
      <c r="I12" s="65"/>
      <c r="J12" s="65"/>
      <c r="K12" s="65"/>
      <c r="L12" s="72"/>
      <c r="M12" s="65"/>
      <c r="N12" s="65"/>
      <c r="O12" s="65"/>
      <c r="Q12" s="9"/>
      <c r="R12" s="20"/>
      <c r="S12" s="20"/>
    </row>
    <row r="13" spans="1:19" ht="15.75" customHeight="1" thickBot="1" x14ac:dyDescent="0.25">
      <c r="A13" s="132" t="s">
        <v>11</v>
      </c>
      <c r="B13" s="133"/>
      <c r="C13" s="36"/>
      <c r="D13" s="32">
        <f>D11</f>
        <v>250000000</v>
      </c>
      <c r="E13" s="32">
        <f t="shared" ref="E13:F13" si="1">E11</f>
        <v>0</v>
      </c>
      <c r="F13" s="32">
        <f t="shared" si="1"/>
        <v>250000000</v>
      </c>
      <c r="G13" s="33" t="e">
        <f>#REF!+#REF!</f>
        <v>#REF!</v>
      </c>
      <c r="H13" s="37" t="e">
        <f>#REF!+#REF!+#REF!+#REF!+#REF!+#REF!+#REF!+#REF!+H4+#REF!+#REF!+#REF!+#REF!+#REF!</f>
        <v>#REF!</v>
      </c>
      <c r="I13" s="32">
        <f>I11</f>
        <v>250000000</v>
      </c>
      <c r="J13" s="32">
        <f t="shared" ref="J13:K13" si="2">J11</f>
        <v>0</v>
      </c>
      <c r="K13" s="32">
        <f t="shared" si="2"/>
        <v>250000000</v>
      </c>
      <c r="L13" s="35" t="e">
        <f>#REF!+#REF!+#REF!+#REF!+#REF!+#REF!+#REF!+L4+#REF!+#REF!+#REF!+#REF!+#REF!</f>
        <v>#REF!</v>
      </c>
      <c r="M13" s="32">
        <f>M11</f>
        <v>250000000</v>
      </c>
      <c r="N13" s="32">
        <f t="shared" ref="N13:O13" si="3">N11</f>
        <v>0</v>
      </c>
      <c r="O13" s="32">
        <f t="shared" si="3"/>
        <v>250000000</v>
      </c>
      <c r="Q13" s="21"/>
      <c r="R13" s="20" t="e">
        <f>(F13+#REF!)/2</f>
        <v>#REF!</v>
      </c>
      <c r="S13" s="20" t="e">
        <f t="shared" ref="S13" si="4">R13-O13</f>
        <v>#REF!</v>
      </c>
    </row>
    <row r="14" spans="1:19" ht="15" customHeight="1" x14ac:dyDescent="0.2">
      <c r="A14" s="134"/>
      <c r="B14" s="134"/>
      <c r="M14" s="12"/>
      <c r="O14" s="18"/>
      <c r="Q14" s="19"/>
    </row>
    <row r="15" spans="1:19" x14ac:dyDescent="0.2">
      <c r="A15" s="134" t="s">
        <v>25</v>
      </c>
      <c r="B15" s="134"/>
      <c r="K15" s="16"/>
      <c r="M15" s="17"/>
      <c r="N15" s="17"/>
      <c r="O15" s="17"/>
      <c r="Q15" s="9"/>
    </row>
    <row r="16" spans="1:19" x14ac:dyDescent="0.2">
      <c r="A16" s="134"/>
      <c r="B16" s="134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7"/>
      <c r="O16" s="13"/>
      <c r="R16" s="4">
        <v>4568533462.0775299</v>
      </c>
    </row>
    <row r="17" spans="1:18" x14ac:dyDescent="0.2">
      <c r="A17" s="10"/>
      <c r="B17" s="10"/>
      <c r="C17" s="17"/>
      <c r="D17" s="17"/>
      <c r="E17" s="17"/>
      <c r="F17" s="17"/>
      <c r="G17" s="17"/>
      <c r="H17" s="17"/>
      <c r="I17" s="17"/>
      <c r="J17" s="17"/>
      <c r="K17" s="17">
        <f>(C13+K13)/2</f>
        <v>125000000</v>
      </c>
      <c r="L17" s="17"/>
      <c r="M17" s="17"/>
      <c r="Q17" s="20" t="e">
        <f>(F13+#REF!)/2</f>
        <v>#REF!</v>
      </c>
      <c r="R17" s="20" t="e">
        <f>O13-Q17</f>
        <v>#REF!</v>
      </c>
    </row>
    <row r="18" spans="1:18" x14ac:dyDescent="0.2"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</row>
    <row r="19" spans="1:18" x14ac:dyDescent="0.2">
      <c r="A19" s="135"/>
      <c r="B19" s="135"/>
      <c r="C19" s="136"/>
      <c r="D19" s="136"/>
      <c r="E19" s="136"/>
      <c r="F19" s="136"/>
      <c r="G19" s="136"/>
      <c r="H19" s="136"/>
      <c r="I19" s="136"/>
      <c r="J19" s="136"/>
      <c r="K19" s="136"/>
      <c r="L19" s="136"/>
      <c r="M19" s="136"/>
      <c r="O19" s="13"/>
    </row>
    <row r="20" spans="1:18" x14ac:dyDescent="0.2">
      <c r="J20" s="15"/>
      <c r="K20" s="15"/>
      <c r="L20" s="15"/>
      <c r="M20" s="15"/>
    </row>
    <row r="21" spans="1:18" x14ac:dyDescent="0.2">
      <c r="A21" s="11"/>
      <c r="K21" s="16"/>
      <c r="L21" s="16"/>
      <c r="M21" s="13"/>
    </row>
    <row r="22" spans="1:18" x14ac:dyDescent="0.2">
      <c r="A22" s="11"/>
      <c r="J22" s="16"/>
    </row>
    <row r="23" spans="1:18" x14ac:dyDescent="0.2">
      <c r="A23" s="11"/>
      <c r="J23" s="16"/>
    </row>
    <row r="24" spans="1:18" x14ac:dyDescent="0.2">
      <c r="A24" s="11"/>
      <c r="O24" s="13"/>
    </row>
    <row r="25" spans="1:18" x14ac:dyDescent="0.2">
      <c r="A25" s="11"/>
    </row>
    <row r="26" spans="1:18" x14ac:dyDescent="0.2">
      <c r="A26" s="11"/>
    </row>
    <row r="27" spans="1:18" x14ac:dyDescent="0.2">
      <c r="A27" s="11"/>
    </row>
  </sheetData>
  <mergeCells count="14">
    <mergeCell ref="A13:B13"/>
    <mergeCell ref="A15:B15"/>
    <mergeCell ref="A19:B19"/>
    <mergeCell ref="C19:M19"/>
    <mergeCell ref="A16:B16"/>
    <mergeCell ref="A14:B14"/>
    <mergeCell ref="C7:F7"/>
    <mergeCell ref="M7:O7"/>
    <mergeCell ref="A2:O2"/>
    <mergeCell ref="A3:O3"/>
    <mergeCell ref="A4:O4"/>
    <mergeCell ref="A6:O6"/>
    <mergeCell ref="A5:O5"/>
    <mergeCell ref="I7:K7"/>
  </mergeCells>
  <pageMargins left="0.7" right="0.7" top="0.75" bottom="0.75" header="0.3" footer="0.3"/>
  <pageSetup paperSize="9" orientation="portrait" r:id="rId1"/>
  <ignoredErrors>
    <ignoredError sqref="M11:N11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E75CC4-A702-4C32-8F2A-B0534D972700}">
  <dimension ref="B1:L18"/>
  <sheetViews>
    <sheetView showGridLines="0" tabSelected="1" zoomScale="96" zoomScaleNormal="96" workbookViewId="0">
      <selection activeCell="G26" sqref="G26"/>
    </sheetView>
  </sheetViews>
  <sheetFormatPr baseColWidth="10" defaultRowHeight="15" x14ac:dyDescent="0.25"/>
  <cols>
    <col min="1" max="1" width="2.85546875" customWidth="1"/>
    <col min="2" max="2" width="6.28515625" customWidth="1"/>
    <col min="3" max="3" width="24.7109375" customWidth="1"/>
    <col min="4" max="4" width="10" customWidth="1"/>
    <col min="5" max="5" width="9.5703125" customWidth="1"/>
    <col min="6" max="6" width="18.85546875" customWidth="1"/>
    <col min="7" max="7" width="12.85546875" customWidth="1"/>
    <col min="8" max="8" width="15.85546875" customWidth="1"/>
    <col min="9" max="9" width="14.42578125" customWidth="1"/>
    <col min="10" max="10" width="5.140625" bestFit="1" customWidth="1"/>
  </cols>
  <sheetData>
    <row r="1" spans="2:12" ht="15.75" thickBot="1" x14ac:dyDescent="0.3"/>
    <row r="2" spans="2:12" ht="15.75" thickBot="1" x14ac:dyDescent="0.3">
      <c r="B2" s="97" t="s">
        <v>28</v>
      </c>
      <c r="C2" s="98"/>
      <c r="D2" s="98"/>
      <c r="E2" s="98"/>
      <c r="F2" s="98"/>
      <c r="G2" s="98"/>
      <c r="H2" s="99"/>
      <c r="I2" s="100"/>
      <c r="J2" s="64" t="s">
        <v>23</v>
      </c>
    </row>
    <row r="3" spans="2:12" ht="15.75" thickBot="1" x14ac:dyDescent="0.3">
      <c r="B3" s="101" t="s">
        <v>27</v>
      </c>
      <c r="C3" s="102"/>
      <c r="D3" s="102"/>
      <c r="E3" s="102"/>
      <c r="F3" s="102"/>
      <c r="G3" s="102"/>
      <c r="H3" s="102"/>
      <c r="I3" s="103"/>
      <c r="J3" s="63">
        <v>365</v>
      </c>
    </row>
    <row r="4" spans="2:12" ht="9.75" customHeight="1" thickBot="1" x14ac:dyDescent="0.3">
      <c r="B4" s="39"/>
      <c r="C4" s="40"/>
      <c r="D4" s="40"/>
      <c r="E4" s="40"/>
      <c r="F4" s="40"/>
      <c r="G4" s="40"/>
      <c r="H4" s="40"/>
      <c r="I4" s="41"/>
      <c r="J4" s="62"/>
    </row>
    <row r="5" spans="2:12" ht="15.75" thickBot="1" x14ac:dyDescent="0.3">
      <c r="B5" s="101" t="s">
        <v>29</v>
      </c>
      <c r="C5" s="102"/>
      <c r="D5" s="102"/>
      <c r="E5" s="102"/>
      <c r="F5" s="102"/>
      <c r="G5" s="102"/>
      <c r="H5" s="102"/>
      <c r="I5" s="103"/>
    </row>
    <row r="6" spans="2:12" ht="23.25" thickBot="1" x14ac:dyDescent="0.3">
      <c r="B6" s="42" t="s">
        <v>12</v>
      </c>
      <c r="C6" s="43" t="s">
        <v>13</v>
      </c>
      <c r="D6" s="42" t="s">
        <v>14</v>
      </c>
      <c r="E6" s="42" t="s">
        <v>15</v>
      </c>
      <c r="F6" s="44" t="s">
        <v>16</v>
      </c>
      <c r="G6" s="45" t="s">
        <v>17</v>
      </c>
      <c r="H6" s="46" t="s">
        <v>18</v>
      </c>
      <c r="I6" s="44" t="s">
        <v>19</v>
      </c>
    </row>
    <row r="7" spans="2:12" ht="23.25" thickBot="1" x14ac:dyDescent="0.3">
      <c r="B7" s="47">
        <v>1</v>
      </c>
      <c r="C7" s="48" t="s">
        <v>37</v>
      </c>
      <c r="D7" s="49" t="s">
        <v>20</v>
      </c>
      <c r="E7" s="49">
        <v>1</v>
      </c>
      <c r="F7" s="58" t="s">
        <v>30</v>
      </c>
      <c r="G7" s="59">
        <f>'PROYECCION 2025'!O9*J3/365</f>
        <v>154360000</v>
      </c>
      <c r="H7" s="59">
        <v>0</v>
      </c>
      <c r="I7" s="59">
        <f>G7+H7</f>
        <v>154360000</v>
      </c>
    </row>
    <row r="8" spans="2:12" ht="45.75" thickBot="1" x14ac:dyDescent="0.3">
      <c r="B8" s="47">
        <v>1</v>
      </c>
      <c r="C8" s="48" t="s">
        <v>36</v>
      </c>
      <c r="D8" s="49" t="s">
        <v>20</v>
      </c>
      <c r="E8" s="49">
        <v>1</v>
      </c>
      <c r="F8" s="58" t="s">
        <v>30</v>
      </c>
      <c r="G8" s="59">
        <f>'PROYECCION 2025'!O10*J3/365</f>
        <v>95640000</v>
      </c>
      <c r="H8" s="59">
        <v>0</v>
      </c>
      <c r="I8" s="59">
        <f>G8+H8</f>
        <v>95640000</v>
      </c>
    </row>
    <row r="9" spans="2:12" ht="15.75" thickBot="1" x14ac:dyDescent="0.3">
      <c r="B9" s="104" t="s">
        <v>31</v>
      </c>
      <c r="C9" s="105"/>
      <c r="D9" s="105"/>
      <c r="E9" s="105"/>
      <c r="F9" s="105"/>
      <c r="G9" s="105"/>
      <c r="H9" s="106"/>
      <c r="I9" s="80">
        <f>I7+I8</f>
        <v>250000000</v>
      </c>
    </row>
    <row r="10" spans="2:12" x14ac:dyDescent="0.25">
      <c r="B10" s="75"/>
      <c r="C10" s="76"/>
      <c r="D10" s="77"/>
      <c r="E10" s="77"/>
      <c r="F10" s="78"/>
      <c r="G10" s="79"/>
      <c r="H10" s="79"/>
      <c r="I10" s="79"/>
    </row>
    <row r="11" spans="2:12" ht="9" customHeight="1" thickBot="1" x14ac:dyDescent="0.3"/>
    <row r="12" spans="2:12" ht="6" customHeight="1" x14ac:dyDescent="0.25">
      <c r="B12" s="82"/>
      <c r="C12" s="83"/>
      <c r="D12" s="83"/>
      <c r="E12" s="83"/>
      <c r="F12" s="83"/>
      <c r="G12" s="84"/>
      <c r="H12" s="83"/>
      <c r="I12" s="85"/>
    </row>
    <row r="13" spans="2:12" ht="6" customHeight="1" thickBot="1" x14ac:dyDescent="0.3">
      <c r="B13" s="50"/>
      <c r="C13" s="86"/>
      <c r="D13" s="86"/>
      <c r="E13" s="86"/>
      <c r="F13" s="86"/>
      <c r="G13" s="87"/>
      <c r="H13" s="86"/>
      <c r="I13" s="51"/>
    </row>
    <row r="14" spans="2:12" ht="15.75" thickBot="1" x14ac:dyDescent="0.3">
      <c r="B14" s="50"/>
      <c r="C14" s="92" t="s">
        <v>32</v>
      </c>
      <c r="D14" s="93"/>
      <c r="E14" s="93"/>
      <c r="F14" s="93"/>
      <c r="G14" s="93"/>
      <c r="H14" s="94"/>
      <c r="I14" s="51"/>
    </row>
    <row r="15" spans="2:12" ht="15.75" thickBot="1" x14ac:dyDescent="0.3">
      <c r="B15" s="50"/>
      <c r="C15" s="107" t="s">
        <v>33</v>
      </c>
      <c r="D15" s="108"/>
      <c r="E15" s="108"/>
      <c r="F15" s="108"/>
      <c r="G15" s="109"/>
      <c r="H15" s="81">
        <f>I7</f>
        <v>154360000</v>
      </c>
      <c r="I15" s="51"/>
      <c r="L15" t="s">
        <v>26</v>
      </c>
    </row>
    <row r="16" spans="2:12" ht="15.75" thickBot="1" x14ac:dyDescent="0.3">
      <c r="B16" s="50"/>
      <c r="C16" s="137" t="s">
        <v>39</v>
      </c>
      <c r="D16" s="138"/>
      <c r="E16" s="138"/>
      <c r="F16" s="138"/>
      <c r="G16" s="138"/>
      <c r="H16" s="139">
        <f>I8</f>
        <v>95640000</v>
      </c>
      <c r="I16" s="51"/>
    </row>
    <row r="17" spans="2:9" ht="15.75" thickBot="1" x14ac:dyDescent="0.3">
      <c r="B17" s="53"/>
      <c r="C17" s="95" t="s">
        <v>22</v>
      </c>
      <c r="D17" s="96"/>
      <c r="E17" s="96"/>
      <c r="F17" s="96"/>
      <c r="G17" s="96"/>
      <c r="H17" s="61">
        <f>H15+H16</f>
        <v>250000000</v>
      </c>
      <c r="I17" s="52"/>
    </row>
    <row r="18" spans="2:9" ht="5.25" customHeight="1" thickBot="1" x14ac:dyDescent="0.3">
      <c r="B18" s="54"/>
      <c r="C18" s="55"/>
      <c r="D18" s="55"/>
      <c r="E18" s="55"/>
      <c r="F18" s="55"/>
      <c r="G18" s="56"/>
      <c r="H18" s="56"/>
      <c r="I18" s="57"/>
    </row>
  </sheetData>
  <mergeCells count="7">
    <mergeCell ref="C14:H14"/>
    <mergeCell ref="C17:G17"/>
    <mergeCell ref="B2:I2"/>
    <mergeCell ref="B3:I3"/>
    <mergeCell ref="B5:I5"/>
    <mergeCell ref="B9:H9"/>
    <mergeCell ref="C15:G1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PROYECCION 2025</vt:lpstr>
      <vt:lpstr>RESUMEN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Comercial JAV</dc:creator>
  <cp:lastModifiedBy>lyda reyes</cp:lastModifiedBy>
  <dcterms:created xsi:type="dcterms:W3CDTF">2021-03-27T18:47:59Z</dcterms:created>
  <dcterms:modified xsi:type="dcterms:W3CDTF">2026-09-10T20:16:02Z</dcterms:modified>
</cp:coreProperties>
</file>