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D:\User\Documents\2. MARCELA ALVARADO SENA MINERO\3. ADECUACION DE LA MINA\DOCUMENTOS 2026\"/>
    </mc:Choice>
  </mc:AlternateContent>
  <xr:revisionPtr revIDLastSave="0" documentId="13_ncr:1_{9F5E21FB-56A6-45F1-B564-E9C217578986}" xr6:coauthVersionLast="47" xr6:coauthVersionMax="47" xr10:uidLastSave="{00000000-0000-0000-0000-000000000000}"/>
  <bookViews>
    <workbookView xWindow="-108" yWindow="-108" windowWidth="23256" windowHeight="12456" xr2:uid="{A674E55A-D896-4E92-8B4D-148312A6A622}"/>
  </bookViews>
  <sheets>
    <sheet name="PRESUPUESTO OFICIAL_25 sept" sheetId="1" r:id="rId1"/>
  </sheets>
  <definedNames>
    <definedName name="_xlnm.Print_Area" localSheetId="0">'PRESUPUESTO OFICIAL_25 sept'!$A$1:$N$52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6" i="1" l="1"/>
  <c r="M26" i="1" s="1"/>
  <c r="L31" i="1"/>
  <c r="M31" i="1" s="1"/>
  <c r="L14" i="1"/>
  <c r="M14" i="1" s="1"/>
  <c r="L23" i="1"/>
  <c r="M23" i="1" s="1"/>
  <c r="L30" i="1"/>
  <c r="M30" i="1" s="1"/>
  <c r="L11" i="1"/>
  <c r="M11" i="1" s="1"/>
  <c r="L12" i="1"/>
  <c r="M12" i="1" s="1"/>
  <c r="L19" i="1"/>
  <c r="M19" i="1" s="1"/>
  <c r="L27" i="1"/>
  <c r="M27" i="1" s="1"/>
  <c r="L28" i="1"/>
  <c r="M28" i="1" s="1"/>
  <c r="L25" i="1"/>
  <c r="M25" i="1" s="1"/>
  <c r="L24" i="1"/>
  <c r="M24" i="1" s="1"/>
  <c r="L32" i="1"/>
  <c r="M32" i="1" s="1"/>
  <c r="L20" i="1"/>
  <c r="M20" i="1" s="1"/>
  <c r="L13" i="1"/>
  <c r="M13" i="1" s="1"/>
  <c r="L15" i="1"/>
  <c r="M15" i="1" s="1"/>
  <c r="L10" i="1"/>
  <c r="M10" i="1" s="1"/>
  <c r="L29" i="1"/>
  <c r="M29" i="1" s="1"/>
  <c r="M50" i="1"/>
  <c r="H39" i="1"/>
  <c r="M33" i="1" l="1"/>
  <c r="M21" i="1"/>
  <c r="M17" i="1"/>
  <c r="M34" i="1" l="1"/>
  <c r="M37" i="1" s="1"/>
  <c r="M36" i="1" l="1"/>
  <c r="M38" i="1"/>
  <c r="M41" i="1" s="1"/>
  <c r="M39" i="1" l="1"/>
  <c r="M40" i="1" s="1"/>
  <c r="M42" i="1" s="1"/>
  <c r="M43" i="1" s="1"/>
</calcChain>
</file>

<file path=xl/sharedStrings.xml><?xml version="1.0" encoding="utf-8"?>
<sst xmlns="http://schemas.openxmlformats.org/spreadsheetml/2006/main" count="108" uniqueCount="70">
  <si>
    <t>SERVICIO NACIONAL DE APRENDIZAJE - SENA</t>
  </si>
  <si>
    <t>REGIONAL BOYACÁ - CENTRO MINERO</t>
  </si>
  <si>
    <t>VERSION</t>
  </si>
  <si>
    <t>COPIA NO CONTROLADA</t>
  </si>
  <si>
    <t>FECHA:</t>
  </si>
  <si>
    <t>JUNIO DE 2026</t>
  </si>
  <si>
    <t>PRESUPUESTO OFICIAL - ADECUACION GALERIA 4 MINA DIDACTICA CENTRO MINERO</t>
  </si>
  <si>
    <t>Nº</t>
  </si>
  <si>
    <t>ÍTEM</t>
  </si>
  <si>
    <t xml:space="preserve">ESPECIFICACIONES </t>
  </si>
  <si>
    <t>DESCRIPCIÓN</t>
  </si>
  <si>
    <t>UND.</t>
  </si>
  <si>
    <t>CANTIDAD</t>
  </si>
  <si>
    <t>VALOR UNITARIO</t>
  </si>
  <si>
    <t xml:space="preserve">VALOR TOTAL                                </t>
  </si>
  <si>
    <t>GENERAL</t>
  </si>
  <si>
    <t>PARTICULAR</t>
  </si>
  <si>
    <t>ADECUACIONES GALERIA 4</t>
  </si>
  <si>
    <t>X</t>
  </si>
  <si>
    <t>Desmonte de estructuras de sostenimiento actuales en acero tipo poligono, incluye retiro y dispocisión de residuos</t>
  </si>
  <si>
    <t>ML</t>
  </si>
  <si>
    <t>Desmonte de estructuras de sostenmiento actuales en madera tipo puerta alemana incluye retiro y dispocisión de residuos</t>
  </si>
  <si>
    <t>Excavación en roca con equipo neumatico, para ensanche de tunel con área de 5,5 m2 para sección de arco incluye retiro y dispocisión de material de la excavación</t>
  </si>
  <si>
    <t>M3</t>
  </si>
  <si>
    <t>Suministro e instalación de ARCOS de acero con distancia de 1,00 mt entre ellos, con las siguientes especifcaciones:
Arco de acero con perfil TH-25 (B=136 mm; H=118 mm; 25Kg/m; área =31,9 cm2) y sección 5,5 m2 x 3 piezas con platina 
B. Grapas Tipo G
C. Tresillones con gancho en TH-25 1,20 mt de longitud (Tambiénn conocidos como separadores, tirantes o arriostramientos) 
Los elementos metálicos (ARCOS) deben ser instlados con una primer mano de anticorrosivo epóxico y dos capas de epóxico de altos sólidos</t>
  </si>
  <si>
    <t>UND</t>
  </si>
  <si>
    <t>Suministro e instalacion de forro en madera rolliza tipo eucalipto verde con diametro de 10 cm, instalada entre arco y arco incluye 40 unidades de  forro perimetral para cubrir un aproximado de 6 mt perimetrales intercaladas  cada  10  cm, y traslapada con la del siguiente arco</t>
  </si>
  <si>
    <t>Suministro e instalación de estructura de sostenimiento (cruzadas de galeria 4 con tunel 1 tunel 2), incluye 3 arcos de acero con las siguientes especifcaciones:
Arco de acero con perfil TH-25 (B=136 mm; H=118 mm; 25Kg/m; área =31,9 cm2) y sección 5,5 m2 x 3 piezas con platina B. Grapas Tipo G C. Tresillones con gancho en TH-25 1,20 mt de longitud (También conocidos como separadores, tirantes o arriostramientos) , 4 canastas en  madera tipo polin de 20 x 20 cm x 100 cm como base de apoyo de perfiles, 6 Perfiles IPR - ASTM A992 (200X100X7 mm). Los elementos metálicos (arcos y perfiles) deben ser instlados con una primer mano de anticorrosivo epóxico y dos capas de epóxico de altos sólidos</t>
  </si>
  <si>
    <t>Subtotal</t>
  </si>
  <si>
    <t>SUMINISTRO E INSTALACION PLANTA ELECTRICA</t>
  </si>
  <si>
    <t>2.1</t>
  </si>
  <si>
    <t>Desmonte de planta y transferencia existente, adecuación de instalaciones existentes según necesidades de planta y transferencia nueva (acometida base pedestal, carcamo) incluye cablado nuevo de intalación de nueva planta, la disposición final se establecerá por interventoria</t>
  </si>
  <si>
    <t>2.2</t>
  </si>
  <si>
    <t xml:space="preserve">Suministro e instalación de planta electrica de 150KVA, 320A, cabina insonorizada incluye: 
Transferencia automatica, 400A, controlador comunicacion modbus. Dimensiones (L X W X H): 2200*960*1450 con cabina 3360*1100*1920
Peso en seco (Kg) 1270 con cabina 1920
Cabina atenuadora importada LEES LÁMINA Cold Rolled caibre 16, pintada al horno con pintura electrostática, insonorizada con espuma de poliuretano para uso exterior 72db a 7m protocolo abierto 
Transferencia automática monocuentade 225 AMP en (AC3) enclavados electrica y mecanicamente, contenida en cofre metalico autosoportado 
Pintura electrostática. SE INCLUYE CONEXIÓN DE ACOMETIDA Y SEÑAL, PRUEBAS EN VACIO Y DE CARGA </t>
  </si>
  <si>
    <t>INSTALACION ELECTROBOMBA</t>
  </si>
  <si>
    <t>Desmonte de Tubería de 3" GALVANIZADA, incluye disposición en patio de mina en el Centro Minero</t>
  </si>
  <si>
    <t>Suministro e Instalación de manguera Línea Azul de alta presion de 2", recorrido desde la conexión de la electrobomba del pozo del túnel 2 hasta conexión de tanques de la PTAR, incluye soportes metálicos tipo gancho de 2" cada 2 mt, incluye Kit Acople Conexión Rápida DE 2" Camlok OPW A-C, Aluminio Tipo bombero - -adaptador macho x vástago de manguera, adaptador macho x macho NPT; uniones de aluminio 2", abrazadera metálica de acero al carbono</t>
  </si>
  <si>
    <t>Suministro e instalación de base de concreto PSI 4000, según especificaciones de plano anexo, BASE DE 1,00 MT X 1,00 MT e=10 cms, 4 LOSAS LATERALES DE 0,93 MT X 0,30 MT e= 7 cms</t>
  </si>
  <si>
    <t>Traslado e izaje de Electrobomba a pozo del túnel 2,  debe ser trasladada desde el taller electromecánico de la mina hasta el pozo de  túnel 2, el traslado se realizaráa sobre una vagoneta tipo planchón desde  la bocamina hasta el pozo, debe ser asegurada para garantizar un traslado de forma segura ttanto para la electrobomba como para la infraestructura de la mina,</t>
  </si>
  <si>
    <t>Suministro e Instalación de tubería galvanizada y accesorios de conexión desde la salida de la brida de la electrobomba hasta la manguera de alta presión, según especificación técnica; incluye brida para conexión a electrobomba, (incluye 4 pernos), buje de reducción galvanizada de 2"1/2 a 2", Kit Acople Conexión Rápida DE 2" Camlok OPW A-C Aluminio Tipo bombero adaptador macho x vástago de manguera -adaptador macho x macho NPT, codo galvanizado de 2", Y de 2" galvanizado, niple galvanizados de 2": 1  de120mm con rosca - 1 de 520mm con rosca - 1 de 70 mm con rosca - 1 de 140mm con rosca, todas las roscas tienen que tener una rosca efectiva de 19 mm, válvula check de 2" en bronce, tapón hembra galvanizado  de 2" (VER PLANO ANEXO)</t>
  </si>
  <si>
    <t xml:space="preserve">Adecuación de espacio y soporte para instalación de talero Electrico Antiexplosión, incluye excavación en tunel de nicho eléctrico de 1,8mt X 1,00 mt X 0,50 m de profundidad con desinstalación de forro del túnel y retiro de material sobrante; construcción de base en concreto de 4000 PSI para instalación de tablero 1,00 mt X 0,50mt X 0,20 mt con parrilla en varilla de 1/2", </t>
  </si>
  <si>
    <t>Suministro e instalación para soporte de tablero eléctrico.  Incluye: 2  perfiles verticales IPR DE 100 mm X 50 mm X 6 mm de espesor y de longitud de 1,30 metros,  cada uno enbebido 17,5 cms dentro de la placa de concreto, y 2 perfiles  horizontales IPR DE 100 mm X 50 mm X 6 mm de espesor y de longitud de 0,70 metros y 4 pernos de 2" X 3/4" , tuercas arandelas y guazas</t>
  </si>
  <si>
    <t>Instalación de tablero Electrico Antiexplosión (SUMINSTRADO POR EL CENTRO MINERO); INCLUYE,  buje reductores galvanizados  de 2"(macho) a 1"(hembra),  tapon machos roscados galvanizados de 2",  niple galvanizados de 1" de 10 cm de largo, sellos cortafuego de 1" con tapón de cuadrante hexagonal hembra, compuesto sellante parta 4 sellos cortafuego de 1"</t>
  </si>
  <si>
    <t>Suministro e Instalación de Circuito de control y potencia para la electrobomba de 30 HP con reserva para Elelctrobomba de 15 HP. INCLUYE,  Instalación de Interruptor industrial  3 polos con disparador de sobrecarga regulable Tipo Siemens, Schneider Electric, ABB | 44-63 Amp | Unidad de disparo LI voltaje 440 Voltios; 2 Contactor Tipo Siemens, Schneider Electric, ABB 440V control a 220 V/ 40A, 2 Relé térmico Tipo Siemens, Schneider Electric, ABB 440V control a 220 V/ 40A, Cable 7 hilos 14 AWG rojo 20 metros aproximadaamente), 4 Contactores auxiliar 2 NA + 2 NC AC 440 V Tipo Siemens, Schneider Electric, ABB que sean compatibles con los contactores, Cable encauchetado 4x6 AWG en cobre desde tablero de control de la electrobomba hasta tablero de distribucion que se encuentra en galeria 2 centro,  terminales en u para cable # 14AWG bimetálicos, terminales de ojo para cable # 6AWG bimetálicos, ganchos galvanizado para colgar el cable encauchetado # 6AWG, Pulsador de encendido verde NA compatible para instalación de tablero antiexplosión, Pulsador de apagado rojo NC  compatible para instalación de tablero antiexplosión, pilotos de señalización rojo  compatible para instalación de tablero antiexplosin, pilotos de señalización verde  compatible para instalación de tablero antiexplosión, Interruptor Selector Mantenido De 3 Posiciones, Interruptor Giratorio Momentáneo De Bloqueo Automático 440V, perforaciones de agujeros a tablero eléctrico  para pulsadores de encendido y apagado, riel para elementos eléctricos tipo riel, incluye tornillos para sujeción, protecciones monofásica tipo riel de 6 amperios para circuito de control, transformador de control de 440 V a 220V con tab central 75VA seco para alimentación de circuito de control, sistema de encendido por flotador: 1 flotador DE 220V con control NCy NO cable encauchetado 3#12 AWG desde el empalme hasta el tablero de control de la electrobomba empalme en la unión entre el cable del flotador y el cable encauchetado, con cinta aislante y autofundente asegurar el cableado en la parte superior de los arcos de acero</t>
  </si>
  <si>
    <t>Entrega de paquete de documentos y planos elétricos As Built, de conformidad al estado y ubicación final de las redes, recorridos, tablero y electrobomba.</t>
  </si>
  <si>
    <t xml:space="preserve">SUBTOTAL OBRAS </t>
  </si>
  <si>
    <t>ADMINISTRACIÓN</t>
  </si>
  <si>
    <t>%</t>
  </si>
  <si>
    <t>IMPREVISTOS</t>
  </si>
  <si>
    <t>UTILIDADES</t>
  </si>
  <si>
    <t>TOTAL A.I.U.</t>
  </si>
  <si>
    <t>COSTO DIRECTO + A.I.U.</t>
  </si>
  <si>
    <t>IVA 19% SOBRE UTILIDAD</t>
  </si>
  <si>
    <t>TOTAL CONSTRUCCIÓN</t>
  </si>
  <si>
    <t>VALOR TOTAL</t>
  </si>
  <si>
    <r>
      <rPr>
        <b/>
        <sz val="12"/>
        <rFont val="Calibri"/>
        <family val="2"/>
        <scheme val="minor"/>
      </rPr>
      <t xml:space="preserve">NOTA 1: </t>
    </r>
    <r>
      <rPr>
        <sz val="12"/>
        <rFont val="Calibri"/>
        <family val="2"/>
        <scheme val="minor"/>
      </rPr>
      <t xml:space="preserve"> Se debe tener en cuenta que el PRECIO UNITARIO incluye el valor de A.I.U. </t>
    </r>
  </si>
  <si>
    <t>DESCRIPCION</t>
  </si>
  <si>
    <t>PORCENTAJE</t>
  </si>
  <si>
    <r>
      <rPr>
        <b/>
        <sz val="12"/>
        <rFont val="Calibri"/>
        <family val="2"/>
        <scheme val="minor"/>
      </rPr>
      <t>NOTA 2</t>
    </r>
    <r>
      <rPr>
        <sz val="12"/>
        <rFont val="Calibri"/>
        <family val="2"/>
        <scheme val="minor"/>
      </rPr>
      <t xml:space="preserve">: Cuando la fracción decimal del peso sea  igual o superior a 5 se aproximará por exceso al número entero siguiente del peso y cuando la fracción decimal del peso sea inferior a 5 se aproximará por defecto al número entero del peso. </t>
    </r>
  </si>
  <si>
    <t>A=</t>
  </si>
  <si>
    <r>
      <rPr>
        <b/>
        <sz val="12"/>
        <rFont val="Calibri"/>
        <family val="2"/>
        <scheme val="minor"/>
      </rPr>
      <t>NOTA 3:</t>
    </r>
    <r>
      <rPr>
        <sz val="12"/>
        <rFont val="Calibri"/>
        <family val="2"/>
        <scheme val="minor"/>
      </rPr>
      <t xml:space="preserve"> El A.I.U y su discriminación deben estar en porcentaje (%). </t>
    </r>
  </si>
  <si>
    <t xml:space="preserve">IMPREVISTO
</t>
  </si>
  <si>
    <t>I=</t>
  </si>
  <si>
    <t xml:space="preserve">UTILIDAD
</t>
  </si>
  <si>
    <t>U=</t>
  </si>
  <si>
    <t>TOTAL A.I.U</t>
  </si>
  <si>
    <t>A.I.U.=</t>
  </si>
  <si>
    <t>COTIZACION 3</t>
  </si>
  <si>
    <t>COTIZACION 1
PROEING SAS</t>
  </si>
  <si>
    <t>COTIZACION 2
INGECONSULT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</si>
</sst>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64" formatCode="_ * #,##0.00_ ;_ * \-#,##0.00_ ;_ * &quot;-&quot;??_ ;_ @_ "/>
    <numFmt numFmtId="165" formatCode="&quot;$&quot;\ #,##0.00;[Red]&quot;$&quot;\ \-#,##0.00"/>
    <numFmt numFmtId="166" formatCode="&quot;$&quot;\ #,##0.00_);\(&quot;$&quot;\ #,##0.00\)"/>
    <numFmt numFmtId="167" formatCode="&quot;$&quot;\ #,##0.00"/>
    <numFmt numFmtId="168" formatCode="_-[$$-240A]* #,##0.00_-;\-[$$-240A]* #,##0.00_-;_-[$$-240A]* &quot;-&quot;??_-;_-@_-"/>
    <numFmt numFmtId="169" formatCode="_-[$$-240A]\ * #,##0.00_ ;_-[$$-240A]\ * \-#,##0.00\ ;_-[$$-240A]\ * &quot;-&quot;??_ ;_-@_ "/>
    <numFmt numFmtId="170" formatCode="_-* #,##0.00\ &quot;Pts&quot;_-;\-* #,##0.00\ &quot;Pts&quot;_-;_-* &quot;-&quot;??\ &quot;Pts&quot;_-;_-@_-"/>
    <numFmt numFmtId="171" formatCode="_([$$-240A]\ * #,##0.00_);_([$$-240A]\ * \(#,##0.00\);_([$$-240A]\ * &quot;-&quot;??_);_(@_)"/>
    <numFmt numFmtId="172" formatCode="0.0%"/>
    <numFmt numFmtId="173" formatCode="_([$$-240A]\ * #,##0_);_([$$-240A]\ * \(#,##0\);_([$$-240A]\ * &quot;-&quot;??_);_(@_)"/>
    <numFmt numFmtId="174" formatCode="0#.00\ \L\t"/>
    <numFmt numFmtId="175" formatCode="_ [$$-240A]\ * #,##0.00_ ;_ [$$-240A]\ * \-#,##0.00_ ;_ [$$-240A]\ * &quot;-&quot;??_ ;_ @_ "/>
    <numFmt numFmtId="176" formatCode="_ * #,##0_ ;_ * \-#,##0_ ;_ * &quot;-&quot;??_ ;_ @_ "/>
    <numFmt numFmtId="177" formatCode="_-[$$-240A]\ * #,##0.00_-;\-[$$-240A]\ * #,##0.00_-;_-[$$-240A]\ * &quot;-&quot;??_-;_-@_-"/>
  </numFmts>
  <fonts count="7" x14ac:knownFonts="1">
    <font>
      <sz val="10"/>
      <name val="Arial"/>
    </font>
    <font>
      <sz val="11"/>
      <color theme="1"/>
      <name val="Calibri"/>
      <family val="2"/>
      <scheme val="minor"/>
    </font>
    <font>
      <sz val="10"/>
      <name val="Arial"/>
      <family val="2"/>
    </font>
    <font>
      <sz val="12"/>
      <name val="Calibri"/>
      <family val="2"/>
      <scheme val="minor"/>
    </font>
    <font>
      <b/>
      <sz val="14"/>
      <name val="Calibri"/>
      <family val="2"/>
      <scheme val="minor"/>
    </font>
    <font>
      <b/>
      <sz val="12"/>
      <name val="Calibri"/>
      <family val="2"/>
      <scheme val="minor"/>
    </font>
    <font>
      <b/>
      <sz val="12"/>
      <color rgb="FFFF0000"/>
      <name val="Calibri"/>
      <family val="2"/>
      <scheme val="minor"/>
    </font>
  </fonts>
  <fills count="6">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47">
    <border>
      <left/>
      <right/>
      <top/>
      <bottom/>
      <diagonal/>
    </border>
    <border>
      <left style="double">
        <color indexed="64"/>
      </left>
      <right/>
      <top/>
      <bottom/>
      <diagonal/>
    </border>
    <border>
      <left/>
      <right style="double">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bottom/>
      <diagonal/>
    </border>
    <border>
      <left/>
      <right style="thin">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s>
  <cellStyleXfs count="14">
    <xf numFmtId="0" fontId="0" fillId="0" borderId="0"/>
    <xf numFmtId="9" fontId="2" fillId="0" borderId="0" applyFont="0" applyFill="0" applyBorder="0" applyAlignment="0" applyProtection="0"/>
    <xf numFmtId="0" fontId="2" fillId="0" borderId="0"/>
    <xf numFmtId="0" fontId="1" fillId="0" borderId="0"/>
    <xf numFmtId="0" fontId="2" fillId="0" borderId="0"/>
    <xf numFmtId="0" fontId="2" fillId="0" borderId="0"/>
    <xf numFmtId="164" fontId="2" fillId="0" borderId="0" applyFont="0" applyFill="0" applyBorder="0" applyAlignment="0" applyProtection="0"/>
    <xf numFmtId="165" fontId="2" fillId="0" borderId="0" applyFont="0" applyFill="0" applyBorder="0" applyAlignment="0" applyProtection="0"/>
    <xf numFmtId="0" fontId="2" fillId="0" borderId="0"/>
    <xf numFmtId="0" fontId="2" fillId="0" borderId="0"/>
    <xf numFmtId="0" fontId="2" fillId="0" borderId="0"/>
    <xf numFmtId="170" fontId="2" fillId="0" borderId="0" applyFont="0" applyFill="0" applyBorder="0" applyAlignment="0" applyProtection="0"/>
    <xf numFmtId="0" fontId="2" fillId="0" borderId="0"/>
    <xf numFmtId="174" fontId="2" fillId="0" borderId="0" applyFont="0" applyFill="0" applyBorder="0" applyAlignment="0" applyProtection="0"/>
  </cellStyleXfs>
  <cellXfs count="140">
    <xf numFmtId="0" fontId="0" fillId="0" borderId="0" xfId="0"/>
    <xf numFmtId="0" fontId="3" fillId="0" borderId="1" xfId="2" applyFont="1" applyBorder="1"/>
    <xf numFmtId="0" fontId="3" fillId="0" borderId="2" xfId="2" applyFont="1" applyBorder="1"/>
    <xf numFmtId="0" fontId="3" fillId="0" borderId="0" xfId="0" applyFont="1"/>
    <xf numFmtId="0" fontId="5" fillId="0" borderId="12" xfId="3" applyFont="1" applyBorder="1" applyAlignment="1">
      <alignment horizontal="center"/>
    </xf>
    <xf numFmtId="0" fontId="5" fillId="0" borderId="9" xfId="3" applyFont="1" applyBorder="1" applyAlignment="1">
      <alignment horizontal="center"/>
    </xf>
    <xf numFmtId="49" fontId="5" fillId="0" borderId="11" xfId="3" applyNumberFormat="1" applyFont="1" applyBorder="1" applyAlignment="1">
      <alignment horizontal="center"/>
    </xf>
    <xf numFmtId="0" fontId="5" fillId="0" borderId="17" xfId="3" applyFont="1" applyBorder="1" applyAlignment="1">
      <alignment horizontal="center"/>
    </xf>
    <xf numFmtId="0" fontId="5" fillId="0" borderId="14" xfId="3" applyFont="1" applyBorder="1" applyAlignment="1">
      <alignment horizontal="center"/>
    </xf>
    <xf numFmtId="0" fontId="5" fillId="0" borderId="16" xfId="3" applyFont="1" applyBorder="1" applyAlignment="1">
      <alignment horizontal="center"/>
    </xf>
    <xf numFmtId="0" fontId="5" fillId="0" borderId="14" xfId="5" applyFont="1" applyBorder="1" applyAlignment="1">
      <alignment horizontal="center" vertical="center" wrapText="1"/>
    </xf>
    <xf numFmtId="0" fontId="5" fillId="2" borderId="21" xfId="4" applyFont="1" applyFill="1" applyBorder="1" applyAlignment="1">
      <alignment vertical="center"/>
    </xf>
    <xf numFmtId="0" fontId="5" fillId="2" borderId="22" xfId="4" applyFont="1" applyFill="1" applyBorder="1" applyAlignment="1">
      <alignment vertical="center"/>
    </xf>
    <xf numFmtId="0" fontId="5" fillId="2" borderId="22" xfId="4" applyFont="1" applyFill="1" applyBorder="1" applyAlignment="1">
      <alignment vertical="center" wrapText="1"/>
    </xf>
    <xf numFmtId="0" fontId="5" fillId="2" borderId="23" xfId="4" applyFont="1" applyFill="1" applyBorder="1" applyAlignment="1">
      <alignment vertical="center"/>
    </xf>
    <xf numFmtId="0" fontId="3" fillId="0" borderId="24" xfId="4" applyFont="1" applyBorder="1" applyAlignment="1">
      <alignment horizontal="center" vertical="center"/>
    </xf>
    <xf numFmtId="0" fontId="3" fillId="0" borderId="9" xfId="5" applyFont="1" applyBorder="1" applyAlignment="1">
      <alignment horizontal="center" vertical="center"/>
    </xf>
    <xf numFmtId="0" fontId="3" fillId="0" borderId="9" xfId="5" applyFont="1" applyBorder="1" applyAlignment="1">
      <alignment horizontal="left" vertical="center" wrapText="1"/>
    </xf>
    <xf numFmtId="4" fontId="3" fillId="0" borderId="9" xfId="6" applyNumberFormat="1" applyFont="1" applyBorder="1" applyAlignment="1">
      <alignment vertical="center" wrapText="1"/>
    </xf>
    <xf numFmtId="166" fontId="3" fillId="0" borderId="9" xfId="7" applyNumberFormat="1" applyFont="1" applyBorder="1" applyAlignment="1">
      <alignment horizontal="right" vertical="center" wrapText="1"/>
    </xf>
    <xf numFmtId="166" fontId="3" fillId="0" borderId="25" xfId="7" applyNumberFormat="1" applyFont="1" applyBorder="1" applyAlignment="1">
      <alignment horizontal="right" vertical="center" wrapText="1"/>
    </xf>
    <xf numFmtId="0" fontId="3" fillId="0" borderId="18" xfId="4" applyFont="1" applyBorder="1" applyAlignment="1">
      <alignment horizontal="left" vertical="center"/>
    </xf>
    <xf numFmtId="0" fontId="3" fillId="0" borderId="19" xfId="5" applyFont="1" applyBorder="1" applyAlignment="1">
      <alignment horizontal="center" vertical="center"/>
    </xf>
    <xf numFmtId="0" fontId="3" fillId="0" borderId="19" xfId="5" applyFont="1" applyBorder="1" applyAlignment="1">
      <alignment horizontal="left" vertical="center" wrapText="1"/>
    </xf>
    <xf numFmtId="166" fontId="3" fillId="0" borderId="26" xfId="7" applyNumberFormat="1" applyFont="1" applyBorder="1" applyAlignment="1">
      <alignment horizontal="right" vertical="center" wrapText="1"/>
    </xf>
    <xf numFmtId="167" fontId="5" fillId="0" borderId="27" xfId="6" applyNumberFormat="1" applyFont="1" applyBorder="1" applyAlignment="1">
      <alignment horizontal="right" vertical="center"/>
    </xf>
    <xf numFmtId="166" fontId="3" fillId="0" borderId="11" xfId="7" applyNumberFormat="1" applyFont="1" applyBorder="1" applyAlignment="1">
      <alignment horizontal="right" vertical="center" wrapText="1"/>
    </xf>
    <xf numFmtId="0" fontId="3" fillId="0" borderId="19" xfId="2" applyFont="1" applyBorder="1"/>
    <xf numFmtId="0" fontId="3" fillId="0" borderId="19" xfId="2" applyFont="1" applyBorder="1" applyAlignment="1">
      <alignment horizontal="center"/>
    </xf>
    <xf numFmtId="0" fontId="3" fillId="0" borderId="19" xfId="2" applyFont="1" applyBorder="1" applyAlignment="1">
      <alignment wrapText="1"/>
    </xf>
    <xf numFmtId="2" fontId="3" fillId="0" borderId="9" xfId="5" applyNumberFormat="1" applyFont="1" applyBorder="1" applyAlignment="1">
      <alignment horizontal="center" vertical="center"/>
    </xf>
    <xf numFmtId="0" fontId="3" fillId="0" borderId="1" xfId="8" applyFont="1" applyBorder="1"/>
    <xf numFmtId="168" fontId="5" fillId="2" borderId="23" xfId="4" applyNumberFormat="1" applyFont="1" applyFill="1" applyBorder="1" applyAlignment="1">
      <alignment vertical="center"/>
    </xf>
    <xf numFmtId="0" fontId="3" fillId="0" borderId="2" xfId="8" applyFont="1" applyBorder="1"/>
    <xf numFmtId="49" fontId="5" fillId="0" borderId="0" xfId="9" applyNumberFormat="1" applyFont="1" applyAlignment="1">
      <alignment horizontal="right" vertical="center"/>
    </xf>
    <xf numFmtId="49" fontId="5" fillId="0" borderId="0" xfId="9" applyNumberFormat="1" applyFont="1" applyAlignment="1">
      <alignment horizontal="right" vertical="center" wrapText="1"/>
    </xf>
    <xf numFmtId="169" fontId="5" fillId="0" borderId="0" xfId="9" applyNumberFormat="1" applyFont="1" applyAlignment="1">
      <alignment vertical="center"/>
    </xf>
    <xf numFmtId="0" fontId="3" fillId="0" borderId="0" xfId="10" applyFont="1"/>
    <xf numFmtId="0" fontId="3" fillId="0" borderId="0" xfId="10" applyFont="1" applyAlignment="1">
      <alignment horizontal="center"/>
    </xf>
    <xf numFmtId="0" fontId="5" fillId="0" borderId="29" xfId="10" applyFont="1" applyBorder="1" applyAlignment="1">
      <alignment horizontal="right" vertical="center" wrapText="1"/>
    </xf>
    <xf numFmtId="0" fontId="3" fillId="0" borderId="30" xfId="10" applyFont="1" applyBorder="1" applyAlignment="1">
      <alignment horizontal="center" vertical="center" wrapText="1"/>
    </xf>
    <xf numFmtId="2" fontId="3" fillId="0" borderId="7" xfId="10" applyNumberFormat="1" applyFont="1" applyBorder="1" applyAlignment="1">
      <alignment vertical="center" wrapText="1"/>
    </xf>
    <xf numFmtId="0" fontId="6" fillId="0" borderId="31" xfId="10" applyFont="1" applyBorder="1" applyAlignment="1">
      <alignment horizontal="right" vertical="center"/>
    </xf>
    <xf numFmtId="171" fontId="3" fillId="0" borderId="31" xfId="11" applyNumberFormat="1" applyFont="1" applyBorder="1" applyAlignment="1">
      <alignment vertical="center"/>
    </xf>
    <xf numFmtId="0" fontId="5" fillId="0" borderId="32" xfId="10" applyFont="1" applyBorder="1" applyAlignment="1">
      <alignment horizontal="right" vertical="center" wrapText="1"/>
    </xf>
    <xf numFmtId="172" fontId="3" fillId="0" borderId="33" xfId="11" applyNumberFormat="1" applyFont="1" applyBorder="1" applyAlignment="1">
      <alignment horizontal="center" vertical="center"/>
    </xf>
    <xf numFmtId="2" fontId="3" fillId="0" borderId="33" xfId="10" applyNumberFormat="1" applyFont="1" applyBorder="1" applyAlignment="1">
      <alignment vertical="center"/>
    </xf>
    <xf numFmtId="0" fontId="5" fillId="0" borderId="34" xfId="10" applyFont="1" applyBorder="1" applyAlignment="1">
      <alignment horizontal="right" vertical="center"/>
    </xf>
    <xf numFmtId="171" fontId="3" fillId="0" borderId="34" xfId="11" applyNumberFormat="1" applyFont="1" applyBorder="1" applyAlignment="1">
      <alignment vertical="center"/>
    </xf>
    <xf numFmtId="0" fontId="3" fillId="0" borderId="0" xfId="5" applyFont="1" applyAlignment="1">
      <alignment horizontal="center" vertical="center"/>
    </xf>
    <xf numFmtId="9" fontId="3" fillId="0" borderId="33" xfId="11" applyNumberFormat="1" applyFont="1" applyBorder="1" applyAlignment="1">
      <alignment horizontal="center" vertical="center"/>
    </xf>
    <xf numFmtId="2" fontId="3" fillId="0" borderId="33" xfId="11" applyNumberFormat="1" applyFont="1" applyBorder="1" applyAlignment="1">
      <alignment vertical="center"/>
    </xf>
    <xf numFmtId="0" fontId="3" fillId="0" borderId="34" xfId="10" applyFont="1" applyBorder="1" applyAlignment="1">
      <alignment vertical="center"/>
    </xf>
    <xf numFmtId="171" fontId="3" fillId="0" borderId="33" xfId="11" applyNumberFormat="1" applyFont="1" applyBorder="1" applyAlignment="1">
      <alignment vertical="center"/>
    </xf>
    <xf numFmtId="171" fontId="5" fillId="0" borderId="34" xfId="11" applyNumberFormat="1" applyFont="1" applyBorder="1" applyAlignment="1">
      <alignment vertical="center"/>
    </xf>
    <xf numFmtId="0" fontId="3" fillId="0" borderId="34" xfId="10" applyFont="1" applyBorder="1" applyAlignment="1">
      <alignment horizontal="right" vertical="center"/>
    </xf>
    <xf numFmtId="0" fontId="3" fillId="0" borderId="0" xfId="10" applyFont="1" applyAlignment="1">
      <alignment horizontal="center" vertical="center" wrapText="1"/>
    </xf>
    <xf numFmtId="0" fontId="5" fillId="0" borderId="35" xfId="10" applyFont="1" applyBorder="1" applyAlignment="1">
      <alignment horizontal="right" vertical="center" wrapText="1"/>
    </xf>
    <xf numFmtId="9" fontId="3" fillId="0" borderId="36" xfId="11" applyNumberFormat="1" applyFont="1" applyBorder="1" applyAlignment="1">
      <alignment horizontal="center" vertical="center"/>
    </xf>
    <xf numFmtId="171" fontId="5" fillId="0" borderId="36" xfId="11" applyNumberFormat="1" applyFont="1" applyBorder="1" applyAlignment="1">
      <alignment vertical="center"/>
    </xf>
    <xf numFmtId="0" fontId="3" fillId="0" borderId="37" xfId="10" applyFont="1" applyBorder="1" applyAlignment="1">
      <alignment vertical="center"/>
    </xf>
    <xf numFmtId="0" fontId="3" fillId="0" borderId="0" xfId="10" applyFont="1" applyAlignment="1">
      <alignment wrapText="1"/>
    </xf>
    <xf numFmtId="2" fontId="3" fillId="0" borderId="0" xfId="10" applyNumberFormat="1" applyFont="1"/>
    <xf numFmtId="171" fontId="3" fillId="0" borderId="0" xfId="11" applyNumberFormat="1" applyFont="1"/>
    <xf numFmtId="39" fontId="5" fillId="0" borderId="0" xfId="11" applyNumberFormat="1" applyFont="1" applyAlignment="1">
      <alignment vertical="center"/>
    </xf>
    <xf numFmtId="0" fontId="5" fillId="0" borderId="29" xfId="12" applyFont="1" applyBorder="1" applyAlignment="1">
      <alignment vertical="center"/>
    </xf>
    <xf numFmtId="173" fontId="3" fillId="0" borderId="2" xfId="8" applyNumberFormat="1" applyFont="1" applyBorder="1"/>
    <xf numFmtId="169" fontId="5" fillId="4" borderId="25" xfId="13" applyNumberFormat="1" applyFont="1" applyFill="1" applyBorder="1" applyAlignment="1">
      <alignment horizontal="center" vertical="center"/>
    </xf>
    <xf numFmtId="175" fontId="3" fillId="0" borderId="2" xfId="8" applyNumberFormat="1" applyFont="1" applyBorder="1"/>
    <xf numFmtId="3" fontId="5" fillId="4" borderId="9" xfId="3" applyNumberFormat="1" applyFont="1" applyFill="1" applyBorder="1" applyAlignment="1">
      <alignment horizontal="center" vertical="center"/>
    </xf>
    <xf numFmtId="169" fontId="5" fillId="4" borderId="9" xfId="13" applyNumberFormat="1" applyFont="1" applyFill="1" applyBorder="1" applyAlignment="1">
      <alignment horizontal="center" vertical="center"/>
    </xf>
    <xf numFmtId="172" fontId="3" fillId="5" borderId="11" xfId="1" applyNumberFormat="1" applyFont="1" applyFill="1" applyBorder="1" applyAlignment="1">
      <alignment horizontal="center" vertical="center"/>
    </xf>
    <xf numFmtId="0" fontId="5" fillId="4" borderId="9" xfId="3" applyFont="1" applyFill="1" applyBorder="1" applyAlignment="1">
      <alignment horizontal="center" vertical="center"/>
    </xf>
    <xf numFmtId="9" fontId="3" fillId="5" borderId="11" xfId="1" applyFont="1" applyFill="1" applyBorder="1" applyAlignment="1">
      <alignment horizontal="center" vertical="center"/>
    </xf>
    <xf numFmtId="0" fontId="3" fillId="0" borderId="39" xfId="0" applyFont="1" applyBorder="1" applyAlignment="1">
      <alignment vertical="center" wrapText="1"/>
    </xf>
    <xf numFmtId="0" fontId="3" fillId="0" borderId="0" xfId="8" applyFont="1"/>
    <xf numFmtId="0" fontId="3" fillId="0" borderId="40" xfId="0" applyFont="1" applyBorder="1" applyAlignment="1">
      <alignment vertical="center" wrapText="1"/>
    </xf>
    <xf numFmtId="0" fontId="3" fillId="0" borderId="41" xfId="0" applyFont="1" applyBorder="1" applyAlignment="1">
      <alignment vertical="center" wrapText="1"/>
    </xf>
    <xf numFmtId="0" fontId="3" fillId="0" borderId="42" xfId="0" applyFont="1" applyBorder="1" applyAlignment="1">
      <alignment vertical="center" wrapText="1"/>
    </xf>
    <xf numFmtId="0" fontId="3" fillId="0" borderId="0" xfId="0" applyFont="1" applyAlignment="1">
      <alignment vertical="center" wrapText="1"/>
    </xf>
    <xf numFmtId="0" fontId="3" fillId="0" borderId="43" xfId="0" applyFont="1" applyBorder="1" applyAlignment="1">
      <alignment vertical="center" wrapText="1"/>
    </xf>
    <xf numFmtId="10" fontId="3" fillId="5" borderId="11" xfId="1" applyNumberFormat="1" applyFont="1" applyFill="1" applyBorder="1" applyAlignment="1">
      <alignment horizontal="center" vertical="center"/>
    </xf>
    <xf numFmtId="0" fontId="3" fillId="0" borderId="18" xfId="0" applyFont="1" applyBorder="1" applyAlignment="1">
      <alignment vertical="center" wrapText="1"/>
    </xf>
    <xf numFmtId="0" fontId="3" fillId="0" borderId="19" xfId="0" applyFont="1" applyBorder="1" applyAlignment="1">
      <alignment vertical="center" wrapText="1"/>
    </xf>
    <xf numFmtId="0" fontId="3" fillId="0" borderId="26" xfId="0" applyFont="1" applyBorder="1" applyAlignment="1">
      <alignment vertical="center" wrapText="1"/>
    </xf>
    <xf numFmtId="0" fontId="3" fillId="0" borderId="44" xfId="8" applyFont="1" applyBorder="1"/>
    <xf numFmtId="0" fontId="3" fillId="0" borderId="45" xfId="2" applyFont="1" applyBorder="1"/>
    <xf numFmtId="0" fontId="3" fillId="0" borderId="45" xfId="2" applyFont="1" applyBorder="1" applyAlignment="1">
      <alignment horizontal="center"/>
    </xf>
    <xf numFmtId="176" fontId="3" fillId="0" borderId="45" xfId="6" applyNumberFormat="1" applyFont="1" applyBorder="1" applyAlignment="1">
      <alignment wrapText="1"/>
    </xf>
    <xf numFmtId="0" fontId="3" fillId="0" borderId="46" xfId="2" applyFont="1" applyBorder="1"/>
    <xf numFmtId="0" fontId="3" fillId="0" borderId="0" xfId="0" applyFont="1" applyAlignment="1">
      <alignment wrapText="1"/>
    </xf>
    <xf numFmtId="4" fontId="3" fillId="0" borderId="43" xfId="6" applyNumberFormat="1" applyFont="1" applyBorder="1" applyAlignment="1">
      <alignment vertical="center" wrapText="1"/>
    </xf>
    <xf numFmtId="4" fontId="3" fillId="0" borderId="0" xfId="6" applyNumberFormat="1" applyFont="1" applyBorder="1" applyAlignment="1">
      <alignment vertical="center" wrapText="1"/>
    </xf>
    <xf numFmtId="2" fontId="3" fillId="0" borderId="30" xfId="10" applyNumberFormat="1" applyFont="1" applyBorder="1" applyAlignment="1">
      <alignment vertical="center" wrapText="1"/>
    </xf>
    <xf numFmtId="177" fontId="3" fillId="0" borderId="0" xfId="0" applyNumberFormat="1" applyFont="1"/>
    <xf numFmtId="0" fontId="3" fillId="4" borderId="8" xfId="3" applyFont="1" applyFill="1" applyBorder="1" applyAlignment="1">
      <alignment vertical="center" wrapText="1"/>
    </xf>
    <xf numFmtId="0" fontId="3" fillId="4" borderId="9" xfId="3" applyFont="1" applyFill="1" applyBorder="1" applyAlignment="1">
      <alignment vertical="center" wrapText="1"/>
    </xf>
    <xf numFmtId="0" fontId="5" fillId="4" borderId="9" xfId="3" applyFont="1" applyFill="1" applyBorder="1" applyAlignment="1">
      <alignment horizontal="center" vertical="center" wrapText="1"/>
    </xf>
    <xf numFmtId="0" fontId="5" fillId="4" borderId="9" xfId="3" applyFont="1" applyFill="1" applyBorder="1" applyAlignment="1">
      <alignment horizontal="center" vertical="center"/>
    </xf>
    <xf numFmtId="3" fontId="5" fillId="4" borderId="9" xfId="3" applyNumberFormat="1" applyFont="1" applyFill="1" applyBorder="1" applyAlignment="1">
      <alignment horizontal="center" vertical="center" wrapText="1"/>
    </xf>
    <xf numFmtId="3" fontId="5" fillId="4" borderId="9" xfId="3" applyNumberFormat="1" applyFont="1" applyFill="1" applyBorder="1" applyAlignment="1">
      <alignment horizontal="center" vertical="center"/>
    </xf>
    <xf numFmtId="0" fontId="3" fillId="3" borderId="14" xfId="3" applyFont="1" applyFill="1" applyBorder="1" applyAlignment="1">
      <alignment horizontal="center" vertical="center" wrapText="1"/>
    </xf>
    <xf numFmtId="0" fontId="3" fillId="3" borderId="16" xfId="3" applyFont="1" applyFill="1" applyBorder="1" applyAlignment="1">
      <alignment horizontal="center" vertical="center" wrapText="1"/>
    </xf>
    <xf numFmtId="0" fontId="5" fillId="2" borderId="21" xfId="4" applyFont="1" applyFill="1" applyBorder="1" applyAlignment="1">
      <alignment horizontal="right" vertical="center"/>
    </xf>
    <xf numFmtId="0" fontId="5" fillId="2" borderId="22" xfId="4" applyFont="1" applyFill="1" applyBorder="1" applyAlignment="1">
      <alignment horizontal="right" vertical="center"/>
    </xf>
    <xf numFmtId="0" fontId="5" fillId="2" borderId="28" xfId="4" applyFont="1" applyFill="1" applyBorder="1" applyAlignment="1">
      <alignment horizontal="right" vertical="center"/>
    </xf>
    <xf numFmtId="0" fontId="3" fillId="0" borderId="30" xfId="12" applyFont="1" applyBorder="1" applyAlignment="1">
      <alignment horizontal="center" vertical="center"/>
    </xf>
    <xf numFmtId="0" fontId="3" fillId="0" borderId="31" xfId="12" applyFont="1" applyBorder="1" applyAlignment="1">
      <alignment horizontal="center" vertical="center"/>
    </xf>
    <xf numFmtId="3" fontId="5" fillId="4" borderId="38" xfId="3" applyNumberFormat="1" applyFont="1" applyFill="1" applyBorder="1" applyAlignment="1">
      <alignment horizontal="center" vertical="center" wrapText="1"/>
    </xf>
    <xf numFmtId="0" fontId="5" fillId="2" borderId="18" xfId="4" applyFont="1" applyFill="1" applyBorder="1" applyAlignment="1">
      <alignment horizontal="left" vertical="center"/>
    </xf>
    <xf numFmtId="0" fontId="5" fillId="2" borderId="19" xfId="4" applyFont="1" applyFill="1" applyBorder="1" applyAlignment="1">
      <alignment horizontal="left" vertical="center"/>
    </xf>
    <xf numFmtId="0" fontId="5" fillId="2" borderId="20" xfId="4" applyFont="1" applyFill="1" applyBorder="1" applyAlignment="1">
      <alignment horizontal="left" vertical="center"/>
    </xf>
    <xf numFmtId="0" fontId="5" fillId="3" borderId="3" xfId="4" applyFont="1" applyFill="1" applyBorder="1" applyAlignment="1">
      <alignment horizontal="center" vertical="center" wrapText="1"/>
    </xf>
    <xf numFmtId="0" fontId="5" fillId="3" borderId="13" xfId="4" applyFont="1" applyFill="1" applyBorder="1" applyAlignment="1">
      <alignment horizontal="center" vertical="center" wrapText="1"/>
    </xf>
    <xf numFmtId="0" fontId="5" fillId="3" borderId="4"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5" fillId="0" borderId="4" xfId="5" applyFont="1" applyBorder="1" applyAlignment="1">
      <alignment horizontal="center" vertical="center" wrapText="1"/>
    </xf>
    <xf numFmtId="4" fontId="5" fillId="3" borderId="4" xfId="4" applyNumberFormat="1" applyFont="1" applyFill="1" applyBorder="1" applyAlignment="1">
      <alignment horizontal="center" vertical="center" wrapText="1"/>
    </xf>
    <xf numFmtId="4" fontId="5" fillId="3" borderId="14" xfId="4" applyNumberFormat="1" applyFont="1" applyFill="1" applyBorder="1" applyAlignment="1">
      <alignment horizontal="center" vertical="center" wrapText="1"/>
    </xf>
    <xf numFmtId="4" fontId="5" fillId="3" borderId="6" xfId="4" applyNumberFormat="1" applyFont="1" applyFill="1" applyBorder="1" applyAlignment="1">
      <alignment horizontal="center" vertical="center" wrapText="1"/>
    </xf>
    <xf numFmtId="4" fontId="5" fillId="3" borderId="16" xfId="4" applyNumberFormat="1" applyFont="1" applyFill="1" applyBorder="1" applyAlignment="1">
      <alignment horizontal="center" vertical="center" wrapText="1"/>
    </xf>
    <xf numFmtId="0" fontId="4" fillId="0" borderId="0" xfId="3" applyFont="1" applyAlignment="1">
      <alignment horizontal="center" vertical="top"/>
    </xf>
    <xf numFmtId="0" fontId="5" fillId="0" borderId="3" xfId="3" applyFont="1" applyBorder="1" applyAlignment="1">
      <alignment horizontal="center"/>
    </xf>
    <xf numFmtId="0" fontId="5" fillId="0" borderId="4" xfId="3" applyFont="1" applyBorder="1" applyAlignment="1">
      <alignment horizontal="center"/>
    </xf>
    <xf numFmtId="0" fontId="5" fillId="0" borderId="5" xfId="3" applyFont="1" applyBorder="1" applyAlignment="1">
      <alignment horizontal="center"/>
    </xf>
    <xf numFmtId="0" fontId="5" fillId="0" borderId="8" xfId="3" applyFont="1" applyBorder="1" applyAlignment="1">
      <alignment horizontal="center"/>
    </xf>
    <xf numFmtId="0" fontId="5" fillId="0" borderId="9" xfId="3" applyFont="1" applyBorder="1" applyAlignment="1">
      <alignment horizontal="center"/>
    </xf>
    <xf numFmtId="0" fontId="5" fillId="0" borderId="10" xfId="3" applyFont="1" applyBorder="1" applyAlignment="1">
      <alignment horizontal="center"/>
    </xf>
    <xf numFmtId="0" fontId="5" fillId="0" borderId="13" xfId="3" applyFont="1" applyBorder="1" applyAlignment="1">
      <alignment horizontal="center"/>
    </xf>
    <xf numFmtId="0" fontId="5" fillId="0" borderId="14" xfId="3" applyFont="1" applyBorder="1" applyAlignment="1">
      <alignment horizontal="center"/>
    </xf>
    <xf numFmtId="0" fontId="5" fillId="0" borderId="15" xfId="3" applyFont="1" applyBorder="1" applyAlignment="1">
      <alignment horizontal="center"/>
    </xf>
    <xf numFmtId="0" fontId="4" fillId="0" borderId="3" xfId="3" applyFont="1" applyBorder="1" applyAlignment="1">
      <alignment horizontal="center" vertical="center"/>
    </xf>
    <xf numFmtId="0" fontId="4" fillId="0" borderId="6" xfId="3" applyFont="1" applyBorder="1" applyAlignment="1">
      <alignment horizontal="center" vertical="center"/>
    </xf>
    <xf numFmtId="0" fontId="5" fillId="0" borderId="7" xfId="3" applyFont="1" applyBorder="1" applyAlignment="1">
      <alignment horizontal="center"/>
    </xf>
    <xf numFmtId="0" fontId="5" fillId="0" borderId="6" xfId="3" applyFont="1" applyBorder="1" applyAlignment="1">
      <alignment horizontal="center"/>
    </xf>
    <xf numFmtId="0" fontId="4" fillId="0" borderId="8" xfId="3" applyFont="1" applyBorder="1" applyAlignment="1">
      <alignment horizontal="center" vertical="center"/>
    </xf>
    <xf numFmtId="0" fontId="4" fillId="0" borderId="11" xfId="3" applyFont="1" applyBorder="1" applyAlignment="1">
      <alignment horizontal="center" vertical="center"/>
    </xf>
    <xf numFmtId="0" fontId="5" fillId="0" borderId="11" xfId="3" applyFont="1" applyBorder="1" applyAlignment="1">
      <alignment horizontal="center"/>
    </xf>
    <xf numFmtId="0" fontId="4" fillId="0" borderId="13" xfId="3" applyFont="1" applyBorder="1" applyAlignment="1">
      <alignment horizontal="center" vertical="center"/>
    </xf>
    <xf numFmtId="0" fontId="4" fillId="0" borderId="16" xfId="3" applyFont="1" applyBorder="1" applyAlignment="1">
      <alignment horizontal="center" vertical="center"/>
    </xf>
  </cellXfs>
  <cellStyles count="14">
    <cellStyle name="Millares 2" xfId="6" xr:uid="{16CB5520-0C2C-46A0-AA5E-77A4B7E96CF6}"/>
    <cellStyle name="Millares_FORMULARIO 4 - M-OFERENTE PPTA ECONOMICA" xfId="13" xr:uid="{45444C9C-F4FD-48CD-8926-10C2396D9D8B}"/>
    <cellStyle name="Moneda 2" xfId="7" xr:uid="{26E90509-65EC-435A-B536-AAA0B259672B}"/>
    <cellStyle name="Moneda 2 2 2 2 2" xfId="11" xr:uid="{C451BD2D-B921-46F3-A495-383A853EFFFC}"/>
    <cellStyle name="Normal" xfId="0" builtinId="0"/>
    <cellStyle name="Normal 2" xfId="4" xr:uid="{E886B679-DB5B-421F-B0DC-D32E3935112B}"/>
    <cellStyle name="Normal 2 10 3" xfId="5" xr:uid="{FCC98FF6-7E4D-470C-B315-55CF3BB1C4F6}"/>
    <cellStyle name="Normal 2 2" xfId="12" xr:uid="{6DD4794C-AB79-446F-9D16-C5318A1AAFA8}"/>
    <cellStyle name="Normal 3" xfId="2" xr:uid="{F8C1DAB1-1AF8-4038-ABB3-5734CF8BC8CA}"/>
    <cellStyle name="Normal 3 11" xfId="3" xr:uid="{DD0749A0-AF24-4F2E-B683-B8B1AEB79B0F}"/>
    <cellStyle name="Normal 3 2" xfId="8" xr:uid="{40CA194D-2B36-4B2B-A755-544D55EA83F0}"/>
    <cellStyle name="Normal 3 2 2" xfId="10" xr:uid="{CB0FEFB7-26EE-4896-BB97-2C26B6123960}"/>
    <cellStyle name="Normal_PTO OFICIAL PREPLIEGO (CORREGIDO) 2" xfId="9" xr:uid="{07EEE29F-F05F-4577-BE44-A0C6D87279DF}"/>
    <cellStyle name="Porcentaje" xfId="1" builtinId="5"/>
  </cellStyles>
  <dxfs count="0"/>
  <tableStyles count="0" defaultTableStyle="TableStyleMedium2" defaultPivotStyle="PivotStyleLight16"/>
  <colors>
    <mruColors>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19473</xdr:colOff>
      <xdr:row>1</xdr:row>
      <xdr:rowOff>102446</xdr:rowOff>
    </xdr:from>
    <xdr:to>
      <xdr:col>4</xdr:col>
      <xdr:colOff>110067</xdr:colOff>
      <xdr:row>4</xdr:row>
      <xdr:rowOff>383593</xdr:rowOff>
    </xdr:to>
    <xdr:pic>
      <xdr:nvPicPr>
        <xdr:cNvPr id="2" name="Imagen 10">
          <a:extLst>
            <a:ext uri="{FF2B5EF4-FFF2-40B4-BE49-F238E27FC236}">
              <a16:creationId xmlns:a16="http://schemas.microsoft.com/office/drawing/2014/main" id="{23F7DA8D-F951-4CE3-87CA-1EBC852A9620}"/>
            </a:ext>
            <a:ext uri="{C183D7F6-B498-43B3-948B-1728B52AA6E4}">
              <adec:decorative xmlns:adec="http://schemas.microsoft.com/office/drawing/2017/decorative" val="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43373" y="338666"/>
          <a:ext cx="1706034" cy="158416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355D35-AD93-4151-BBE8-7713A460AB2E}">
  <sheetPr>
    <pageSetUpPr fitToPage="1"/>
  </sheetPr>
  <dimension ref="A1:O53"/>
  <sheetViews>
    <sheetView tabSelected="1" view="pageBreakPreview" topLeftCell="A5" zoomScaleNormal="70" zoomScaleSheetLayoutView="100" workbookViewId="0">
      <selection activeCell="H13" sqref="H13"/>
    </sheetView>
  </sheetViews>
  <sheetFormatPr baseColWidth="10" defaultRowHeight="15.6" x14ac:dyDescent="0.3"/>
  <cols>
    <col min="1" max="1" width="4.88671875" style="3" customWidth="1"/>
    <col min="2" max="2" width="5.6640625" style="3" customWidth="1"/>
    <col min="3" max="4" width="11.77734375" style="3" customWidth="1"/>
    <col min="5" max="5" width="13" style="3" customWidth="1"/>
    <col min="6" max="6" width="86" style="90" customWidth="1"/>
    <col min="7" max="8" width="11.5546875" style="3"/>
    <col min="9" max="11" width="15.21875" style="3" bestFit="1" customWidth="1"/>
    <col min="12" max="12" width="18.88671875" style="3" customWidth="1"/>
    <col min="13" max="13" width="26" style="3" customWidth="1"/>
    <col min="14" max="14" width="3.44140625" style="3" customWidth="1"/>
    <col min="15" max="15" width="22.6640625" style="3" customWidth="1"/>
    <col min="16" max="259" width="11.5546875" style="3"/>
    <col min="260" max="261" width="0" style="3" hidden="1" customWidth="1"/>
    <col min="262" max="264" width="11.77734375" style="3" customWidth="1"/>
    <col min="265" max="265" width="86" style="3" customWidth="1"/>
    <col min="266" max="267" width="11.5546875" style="3"/>
    <col min="268" max="268" width="18.88671875" style="3" customWidth="1"/>
    <col min="269" max="269" width="26" style="3" customWidth="1"/>
    <col min="270" max="270" width="3.44140625" style="3" customWidth="1"/>
    <col min="271" max="515" width="11.5546875" style="3"/>
    <col min="516" max="517" width="0" style="3" hidden="1" customWidth="1"/>
    <col min="518" max="520" width="11.77734375" style="3" customWidth="1"/>
    <col min="521" max="521" width="86" style="3" customWidth="1"/>
    <col min="522" max="523" width="11.5546875" style="3"/>
    <col min="524" max="524" width="18.88671875" style="3" customWidth="1"/>
    <col min="525" max="525" width="26" style="3" customWidth="1"/>
    <col min="526" max="526" width="3.44140625" style="3" customWidth="1"/>
    <col min="527" max="771" width="11.5546875" style="3"/>
    <col min="772" max="773" width="0" style="3" hidden="1" customWidth="1"/>
    <col min="774" max="776" width="11.77734375" style="3" customWidth="1"/>
    <col min="777" max="777" width="86" style="3" customWidth="1"/>
    <col min="778" max="779" width="11.5546875" style="3"/>
    <col min="780" max="780" width="18.88671875" style="3" customWidth="1"/>
    <col min="781" max="781" width="26" style="3" customWidth="1"/>
    <col min="782" max="782" width="3.44140625" style="3" customWidth="1"/>
    <col min="783" max="1027" width="11.5546875" style="3"/>
    <col min="1028" max="1029" width="0" style="3" hidden="1" customWidth="1"/>
    <col min="1030" max="1032" width="11.77734375" style="3" customWidth="1"/>
    <col min="1033" max="1033" width="86" style="3" customWidth="1"/>
    <col min="1034" max="1035" width="11.5546875" style="3"/>
    <col min="1036" max="1036" width="18.88671875" style="3" customWidth="1"/>
    <col min="1037" max="1037" width="26" style="3" customWidth="1"/>
    <col min="1038" max="1038" width="3.44140625" style="3" customWidth="1"/>
    <col min="1039" max="1283" width="11.5546875" style="3"/>
    <col min="1284" max="1285" width="0" style="3" hidden="1" customWidth="1"/>
    <col min="1286" max="1288" width="11.77734375" style="3" customWidth="1"/>
    <col min="1289" max="1289" width="86" style="3" customWidth="1"/>
    <col min="1290" max="1291" width="11.5546875" style="3"/>
    <col min="1292" max="1292" width="18.88671875" style="3" customWidth="1"/>
    <col min="1293" max="1293" width="26" style="3" customWidth="1"/>
    <col min="1294" max="1294" width="3.44140625" style="3" customWidth="1"/>
    <col min="1295" max="1539" width="11.5546875" style="3"/>
    <col min="1540" max="1541" width="0" style="3" hidden="1" customWidth="1"/>
    <col min="1542" max="1544" width="11.77734375" style="3" customWidth="1"/>
    <col min="1545" max="1545" width="86" style="3" customWidth="1"/>
    <col min="1546" max="1547" width="11.5546875" style="3"/>
    <col min="1548" max="1548" width="18.88671875" style="3" customWidth="1"/>
    <col min="1549" max="1549" width="26" style="3" customWidth="1"/>
    <col min="1550" max="1550" width="3.44140625" style="3" customWidth="1"/>
    <col min="1551" max="1795" width="11.5546875" style="3"/>
    <col min="1796" max="1797" width="0" style="3" hidden="1" customWidth="1"/>
    <col min="1798" max="1800" width="11.77734375" style="3" customWidth="1"/>
    <col min="1801" max="1801" width="86" style="3" customWidth="1"/>
    <col min="1802" max="1803" width="11.5546875" style="3"/>
    <col min="1804" max="1804" width="18.88671875" style="3" customWidth="1"/>
    <col min="1805" max="1805" width="26" style="3" customWidth="1"/>
    <col min="1806" max="1806" width="3.44140625" style="3" customWidth="1"/>
    <col min="1807" max="2051" width="11.5546875" style="3"/>
    <col min="2052" max="2053" width="0" style="3" hidden="1" customWidth="1"/>
    <col min="2054" max="2056" width="11.77734375" style="3" customWidth="1"/>
    <col min="2057" max="2057" width="86" style="3" customWidth="1"/>
    <col min="2058" max="2059" width="11.5546875" style="3"/>
    <col min="2060" max="2060" width="18.88671875" style="3" customWidth="1"/>
    <col min="2061" max="2061" width="26" style="3" customWidth="1"/>
    <col min="2062" max="2062" width="3.44140625" style="3" customWidth="1"/>
    <col min="2063" max="2307" width="11.5546875" style="3"/>
    <col min="2308" max="2309" width="0" style="3" hidden="1" customWidth="1"/>
    <col min="2310" max="2312" width="11.77734375" style="3" customWidth="1"/>
    <col min="2313" max="2313" width="86" style="3" customWidth="1"/>
    <col min="2314" max="2315" width="11.5546875" style="3"/>
    <col min="2316" max="2316" width="18.88671875" style="3" customWidth="1"/>
    <col min="2317" max="2317" width="26" style="3" customWidth="1"/>
    <col min="2318" max="2318" width="3.44140625" style="3" customWidth="1"/>
    <col min="2319" max="2563" width="11.5546875" style="3"/>
    <col min="2564" max="2565" width="0" style="3" hidden="1" customWidth="1"/>
    <col min="2566" max="2568" width="11.77734375" style="3" customWidth="1"/>
    <col min="2569" max="2569" width="86" style="3" customWidth="1"/>
    <col min="2570" max="2571" width="11.5546875" style="3"/>
    <col min="2572" max="2572" width="18.88671875" style="3" customWidth="1"/>
    <col min="2573" max="2573" width="26" style="3" customWidth="1"/>
    <col min="2574" max="2574" width="3.44140625" style="3" customWidth="1"/>
    <col min="2575" max="2819" width="11.5546875" style="3"/>
    <col min="2820" max="2821" width="0" style="3" hidden="1" customWidth="1"/>
    <col min="2822" max="2824" width="11.77734375" style="3" customWidth="1"/>
    <col min="2825" max="2825" width="86" style="3" customWidth="1"/>
    <col min="2826" max="2827" width="11.5546875" style="3"/>
    <col min="2828" max="2828" width="18.88671875" style="3" customWidth="1"/>
    <col min="2829" max="2829" width="26" style="3" customWidth="1"/>
    <col min="2830" max="2830" width="3.44140625" style="3" customWidth="1"/>
    <col min="2831" max="3075" width="11.5546875" style="3"/>
    <col min="3076" max="3077" width="0" style="3" hidden="1" customWidth="1"/>
    <col min="3078" max="3080" width="11.77734375" style="3" customWidth="1"/>
    <col min="3081" max="3081" width="86" style="3" customWidth="1"/>
    <col min="3082" max="3083" width="11.5546875" style="3"/>
    <col min="3084" max="3084" width="18.88671875" style="3" customWidth="1"/>
    <col min="3085" max="3085" width="26" style="3" customWidth="1"/>
    <col min="3086" max="3086" width="3.44140625" style="3" customWidth="1"/>
    <col min="3087" max="3331" width="11.5546875" style="3"/>
    <col min="3332" max="3333" width="0" style="3" hidden="1" customWidth="1"/>
    <col min="3334" max="3336" width="11.77734375" style="3" customWidth="1"/>
    <col min="3337" max="3337" width="86" style="3" customWidth="1"/>
    <col min="3338" max="3339" width="11.5546875" style="3"/>
    <col min="3340" max="3340" width="18.88671875" style="3" customWidth="1"/>
    <col min="3341" max="3341" width="26" style="3" customWidth="1"/>
    <col min="3342" max="3342" width="3.44140625" style="3" customWidth="1"/>
    <col min="3343" max="3587" width="11.5546875" style="3"/>
    <col min="3588" max="3589" width="0" style="3" hidden="1" customWidth="1"/>
    <col min="3590" max="3592" width="11.77734375" style="3" customWidth="1"/>
    <col min="3593" max="3593" width="86" style="3" customWidth="1"/>
    <col min="3594" max="3595" width="11.5546875" style="3"/>
    <col min="3596" max="3596" width="18.88671875" style="3" customWidth="1"/>
    <col min="3597" max="3597" width="26" style="3" customWidth="1"/>
    <col min="3598" max="3598" width="3.44140625" style="3" customWidth="1"/>
    <col min="3599" max="3843" width="11.5546875" style="3"/>
    <col min="3844" max="3845" width="0" style="3" hidden="1" customWidth="1"/>
    <col min="3846" max="3848" width="11.77734375" style="3" customWidth="1"/>
    <col min="3849" max="3849" width="86" style="3" customWidth="1"/>
    <col min="3850" max="3851" width="11.5546875" style="3"/>
    <col min="3852" max="3852" width="18.88671875" style="3" customWidth="1"/>
    <col min="3853" max="3853" width="26" style="3" customWidth="1"/>
    <col min="3854" max="3854" width="3.44140625" style="3" customWidth="1"/>
    <col min="3855" max="4099" width="11.5546875" style="3"/>
    <col min="4100" max="4101" width="0" style="3" hidden="1" customWidth="1"/>
    <col min="4102" max="4104" width="11.77734375" style="3" customWidth="1"/>
    <col min="4105" max="4105" width="86" style="3" customWidth="1"/>
    <col min="4106" max="4107" width="11.5546875" style="3"/>
    <col min="4108" max="4108" width="18.88671875" style="3" customWidth="1"/>
    <col min="4109" max="4109" width="26" style="3" customWidth="1"/>
    <col min="4110" max="4110" width="3.44140625" style="3" customWidth="1"/>
    <col min="4111" max="4355" width="11.5546875" style="3"/>
    <col min="4356" max="4357" width="0" style="3" hidden="1" customWidth="1"/>
    <col min="4358" max="4360" width="11.77734375" style="3" customWidth="1"/>
    <col min="4361" max="4361" width="86" style="3" customWidth="1"/>
    <col min="4362" max="4363" width="11.5546875" style="3"/>
    <col min="4364" max="4364" width="18.88671875" style="3" customWidth="1"/>
    <col min="4365" max="4365" width="26" style="3" customWidth="1"/>
    <col min="4366" max="4366" width="3.44140625" style="3" customWidth="1"/>
    <col min="4367" max="4611" width="11.5546875" style="3"/>
    <col min="4612" max="4613" width="0" style="3" hidden="1" customWidth="1"/>
    <col min="4614" max="4616" width="11.77734375" style="3" customWidth="1"/>
    <col min="4617" max="4617" width="86" style="3" customWidth="1"/>
    <col min="4618" max="4619" width="11.5546875" style="3"/>
    <col min="4620" max="4620" width="18.88671875" style="3" customWidth="1"/>
    <col min="4621" max="4621" width="26" style="3" customWidth="1"/>
    <col min="4622" max="4622" width="3.44140625" style="3" customWidth="1"/>
    <col min="4623" max="4867" width="11.5546875" style="3"/>
    <col min="4868" max="4869" width="0" style="3" hidden="1" customWidth="1"/>
    <col min="4870" max="4872" width="11.77734375" style="3" customWidth="1"/>
    <col min="4873" max="4873" width="86" style="3" customWidth="1"/>
    <col min="4874" max="4875" width="11.5546875" style="3"/>
    <col min="4876" max="4876" width="18.88671875" style="3" customWidth="1"/>
    <col min="4877" max="4877" width="26" style="3" customWidth="1"/>
    <col min="4878" max="4878" width="3.44140625" style="3" customWidth="1"/>
    <col min="4879" max="5123" width="11.5546875" style="3"/>
    <col min="5124" max="5125" width="0" style="3" hidden="1" customWidth="1"/>
    <col min="5126" max="5128" width="11.77734375" style="3" customWidth="1"/>
    <col min="5129" max="5129" width="86" style="3" customWidth="1"/>
    <col min="5130" max="5131" width="11.5546875" style="3"/>
    <col min="5132" max="5132" width="18.88671875" style="3" customWidth="1"/>
    <col min="5133" max="5133" width="26" style="3" customWidth="1"/>
    <col min="5134" max="5134" width="3.44140625" style="3" customWidth="1"/>
    <col min="5135" max="5379" width="11.5546875" style="3"/>
    <col min="5380" max="5381" width="0" style="3" hidden="1" customWidth="1"/>
    <col min="5382" max="5384" width="11.77734375" style="3" customWidth="1"/>
    <col min="5385" max="5385" width="86" style="3" customWidth="1"/>
    <col min="5386" max="5387" width="11.5546875" style="3"/>
    <col min="5388" max="5388" width="18.88671875" style="3" customWidth="1"/>
    <col min="5389" max="5389" width="26" style="3" customWidth="1"/>
    <col min="5390" max="5390" width="3.44140625" style="3" customWidth="1"/>
    <col min="5391" max="5635" width="11.5546875" style="3"/>
    <col min="5636" max="5637" width="0" style="3" hidden="1" customWidth="1"/>
    <col min="5638" max="5640" width="11.77734375" style="3" customWidth="1"/>
    <col min="5641" max="5641" width="86" style="3" customWidth="1"/>
    <col min="5642" max="5643" width="11.5546875" style="3"/>
    <col min="5644" max="5644" width="18.88671875" style="3" customWidth="1"/>
    <col min="5645" max="5645" width="26" style="3" customWidth="1"/>
    <col min="5646" max="5646" width="3.44140625" style="3" customWidth="1"/>
    <col min="5647" max="5891" width="11.5546875" style="3"/>
    <col min="5892" max="5893" width="0" style="3" hidden="1" customWidth="1"/>
    <col min="5894" max="5896" width="11.77734375" style="3" customWidth="1"/>
    <col min="5897" max="5897" width="86" style="3" customWidth="1"/>
    <col min="5898" max="5899" width="11.5546875" style="3"/>
    <col min="5900" max="5900" width="18.88671875" style="3" customWidth="1"/>
    <col min="5901" max="5901" width="26" style="3" customWidth="1"/>
    <col min="5902" max="5902" width="3.44140625" style="3" customWidth="1"/>
    <col min="5903" max="6147" width="11.5546875" style="3"/>
    <col min="6148" max="6149" width="0" style="3" hidden="1" customWidth="1"/>
    <col min="6150" max="6152" width="11.77734375" style="3" customWidth="1"/>
    <col min="6153" max="6153" width="86" style="3" customWidth="1"/>
    <col min="6154" max="6155" width="11.5546875" style="3"/>
    <col min="6156" max="6156" width="18.88671875" style="3" customWidth="1"/>
    <col min="6157" max="6157" width="26" style="3" customWidth="1"/>
    <col min="6158" max="6158" width="3.44140625" style="3" customWidth="1"/>
    <col min="6159" max="6403" width="11.5546875" style="3"/>
    <col min="6404" max="6405" width="0" style="3" hidden="1" customWidth="1"/>
    <col min="6406" max="6408" width="11.77734375" style="3" customWidth="1"/>
    <col min="6409" max="6409" width="86" style="3" customWidth="1"/>
    <col min="6410" max="6411" width="11.5546875" style="3"/>
    <col min="6412" max="6412" width="18.88671875" style="3" customWidth="1"/>
    <col min="6413" max="6413" width="26" style="3" customWidth="1"/>
    <col min="6414" max="6414" width="3.44140625" style="3" customWidth="1"/>
    <col min="6415" max="6659" width="11.5546875" style="3"/>
    <col min="6660" max="6661" width="0" style="3" hidden="1" customWidth="1"/>
    <col min="6662" max="6664" width="11.77734375" style="3" customWidth="1"/>
    <col min="6665" max="6665" width="86" style="3" customWidth="1"/>
    <col min="6666" max="6667" width="11.5546875" style="3"/>
    <col min="6668" max="6668" width="18.88671875" style="3" customWidth="1"/>
    <col min="6669" max="6669" width="26" style="3" customWidth="1"/>
    <col min="6670" max="6670" width="3.44140625" style="3" customWidth="1"/>
    <col min="6671" max="6915" width="11.5546875" style="3"/>
    <col min="6916" max="6917" width="0" style="3" hidden="1" customWidth="1"/>
    <col min="6918" max="6920" width="11.77734375" style="3" customWidth="1"/>
    <col min="6921" max="6921" width="86" style="3" customWidth="1"/>
    <col min="6922" max="6923" width="11.5546875" style="3"/>
    <col min="6924" max="6924" width="18.88671875" style="3" customWidth="1"/>
    <col min="6925" max="6925" width="26" style="3" customWidth="1"/>
    <col min="6926" max="6926" width="3.44140625" style="3" customWidth="1"/>
    <col min="6927" max="7171" width="11.5546875" style="3"/>
    <col min="7172" max="7173" width="0" style="3" hidden="1" customWidth="1"/>
    <col min="7174" max="7176" width="11.77734375" style="3" customWidth="1"/>
    <col min="7177" max="7177" width="86" style="3" customWidth="1"/>
    <col min="7178" max="7179" width="11.5546875" style="3"/>
    <col min="7180" max="7180" width="18.88671875" style="3" customWidth="1"/>
    <col min="7181" max="7181" width="26" style="3" customWidth="1"/>
    <col min="7182" max="7182" width="3.44140625" style="3" customWidth="1"/>
    <col min="7183" max="7427" width="11.5546875" style="3"/>
    <col min="7428" max="7429" width="0" style="3" hidden="1" customWidth="1"/>
    <col min="7430" max="7432" width="11.77734375" style="3" customWidth="1"/>
    <col min="7433" max="7433" width="86" style="3" customWidth="1"/>
    <col min="7434" max="7435" width="11.5546875" style="3"/>
    <col min="7436" max="7436" width="18.88671875" style="3" customWidth="1"/>
    <col min="7437" max="7437" width="26" style="3" customWidth="1"/>
    <col min="7438" max="7438" width="3.44140625" style="3" customWidth="1"/>
    <col min="7439" max="7683" width="11.5546875" style="3"/>
    <col min="7684" max="7685" width="0" style="3" hidden="1" customWidth="1"/>
    <col min="7686" max="7688" width="11.77734375" style="3" customWidth="1"/>
    <col min="7689" max="7689" width="86" style="3" customWidth="1"/>
    <col min="7690" max="7691" width="11.5546875" style="3"/>
    <col min="7692" max="7692" width="18.88671875" style="3" customWidth="1"/>
    <col min="7693" max="7693" width="26" style="3" customWidth="1"/>
    <col min="7694" max="7694" width="3.44140625" style="3" customWidth="1"/>
    <col min="7695" max="7939" width="11.5546875" style="3"/>
    <col min="7940" max="7941" width="0" style="3" hidden="1" customWidth="1"/>
    <col min="7942" max="7944" width="11.77734375" style="3" customWidth="1"/>
    <col min="7945" max="7945" width="86" style="3" customWidth="1"/>
    <col min="7946" max="7947" width="11.5546875" style="3"/>
    <col min="7948" max="7948" width="18.88671875" style="3" customWidth="1"/>
    <col min="7949" max="7949" width="26" style="3" customWidth="1"/>
    <col min="7950" max="7950" width="3.44140625" style="3" customWidth="1"/>
    <col min="7951" max="8195" width="11.5546875" style="3"/>
    <col min="8196" max="8197" width="0" style="3" hidden="1" customWidth="1"/>
    <col min="8198" max="8200" width="11.77734375" style="3" customWidth="1"/>
    <col min="8201" max="8201" width="86" style="3" customWidth="1"/>
    <col min="8202" max="8203" width="11.5546875" style="3"/>
    <col min="8204" max="8204" width="18.88671875" style="3" customWidth="1"/>
    <col min="8205" max="8205" width="26" style="3" customWidth="1"/>
    <col min="8206" max="8206" width="3.44140625" style="3" customWidth="1"/>
    <col min="8207" max="8451" width="11.5546875" style="3"/>
    <col min="8452" max="8453" width="0" style="3" hidden="1" customWidth="1"/>
    <col min="8454" max="8456" width="11.77734375" style="3" customWidth="1"/>
    <col min="8457" max="8457" width="86" style="3" customWidth="1"/>
    <col min="8458" max="8459" width="11.5546875" style="3"/>
    <col min="8460" max="8460" width="18.88671875" style="3" customWidth="1"/>
    <col min="8461" max="8461" width="26" style="3" customWidth="1"/>
    <col min="8462" max="8462" width="3.44140625" style="3" customWidth="1"/>
    <col min="8463" max="8707" width="11.5546875" style="3"/>
    <col min="8708" max="8709" width="0" style="3" hidden="1" customWidth="1"/>
    <col min="8710" max="8712" width="11.77734375" style="3" customWidth="1"/>
    <col min="8713" max="8713" width="86" style="3" customWidth="1"/>
    <col min="8714" max="8715" width="11.5546875" style="3"/>
    <col min="8716" max="8716" width="18.88671875" style="3" customWidth="1"/>
    <col min="8717" max="8717" width="26" style="3" customWidth="1"/>
    <col min="8718" max="8718" width="3.44140625" style="3" customWidth="1"/>
    <col min="8719" max="8963" width="11.5546875" style="3"/>
    <col min="8964" max="8965" width="0" style="3" hidden="1" customWidth="1"/>
    <col min="8966" max="8968" width="11.77734375" style="3" customWidth="1"/>
    <col min="8969" max="8969" width="86" style="3" customWidth="1"/>
    <col min="8970" max="8971" width="11.5546875" style="3"/>
    <col min="8972" max="8972" width="18.88671875" style="3" customWidth="1"/>
    <col min="8973" max="8973" width="26" style="3" customWidth="1"/>
    <col min="8974" max="8974" width="3.44140625" style="3" customWidth="1"/>
    <col min="8975" max="9219" width="11.5546875" style="3"/>
    <col min="9220" max="9221" width="0" style="3" hidden="1" customWidth="1"/>
    <col min="9222" max="9224" width="11.77734375" style="3" customWidth="1"/>
    <col min="9225" max="9225" width="86" style="3" customWidth="1"/>
    <col min="9226" max="9227" width="11.5546875" style="3"/>
    <col min="9228" max="9228" width="18.88671875" style="3" customWidth="1"/>
    <col min="9229" max="9229" width="26" style="3" customWidth="1"/>
    <col min="9230" max="9230" width="3.44140625" style="3" customWidth="1"/>
    <col min="9231" max="9475" width="11.5546875" style="3"/>
    <col min="9476" max="9477" width="0" style="3" hidden="1" customWidth="1"/>
    <col min="9478" max="9480" width="11.77734375" style="3" customWidth="1"/>
    <col min="9481" max="9481" width="86" style="3" customWidth="1"/>
    <col min="9482" max="9483" width="11.5546875" style="3"/>
    <col min="9484" max="9484" width="18.88671875" style="3" customWidth="1"/>
    <col min="9485" max="9485" width="26" style="3" customWidth="1"/>
    <col min="9486" max="9486" width="3.44140625" style="3" customWidth="1"/>
    <col min="9487" max="9731" width="11.5546875" style="3"/>
    <col min="9732" max="9733" width="0" style="3" hidden="1" customWidth="1"/>
    <col min="9734" max="9736" width="11.77734375" style="3" customWidth="1"/>
    <col min="9737" max="9737" width="86" style="3" customWidth="1"/>
    <col min="9738" max="9739" width="11.5546875" style="3"/>
    <col min="9740" max="9740" width="18.88671875" style="3" customWidth="1"/>
    <col min="9741" max="9741" width="26" style="3" customWidth="1"/>
    <col min="9742" max="9742" width="3.44140625" style="3" customWidth="1"/>
    <col min="9743" max="9987" width="11.5546875" style="3"/>
    <col min="9988" max="9989" width="0" style="3" hidden="1" customWidth="1"/>
    <col min="9990" max="9992" width="11.77734375" style="3" customWidth="1"/>
    <col min="9993" max="9993" width="86" style="3" customWidth="1"/>
    <col min="9994" max="9995" width="11.5546875" style="3"/>
    <col min="9996" max="9996" width="18.88671875" style="3" customWidth="1"/>
    <col min="9997" max="9997" width="26" style="3" customWidth="1"/>
    <col min="9998" max="9998" width="3.44140625" style="3" customWidth="1"/>
    <col min="9999" max="10243" width="11.5546875" style="3"/>
    <col min="10244" max="10245" width="0" style="3" hidden="1" customWidth="1"/>
    <col min="10246" max="10248" width="11.77734375" style="3" customWidth="1"/>
    <col min="10249" max="10249" width="86" style="3" customWidth="1"/>
    <col min="10250" max="10251" width="11.5546875" style="3"/>
    <col min="10252" max="10252" width="18.88671875" style="3" customWidth="1"/>
    <col min="10253" max="10253" width="26" style="3" customWidth="1"/>
    <col min="10254" max="10254" width="3.44140625" style="3" customWidth="1"/>
    <col min="10255" max="10499" width="11.5546875" style="3"/>
    <col min="10500" max="10501" width="0" style="3" hidden="1" customWidth="1"/>
    <col min="10502" max="10504" width="11.77734375" style="3" customWidth="1"/>
    <col min="10505" max="10505" width="86" style="3" customWidth="1"/>
    <col min="10506" max="10507" width="11.5546875" style="3"/>
    <col min="10508" max="10508" width="18.88671875" style="3" customWidth="1"/>
    <col min="10509" max="10509" width="26" style="3" customWidth="1"/>
    <col min="10510" max="10510" width="3.44140625" style="3" customWidth="1"/>
    <col min="10511" max="10755" width="11.5546875" style="3"/>
    <col min="10756" max="10757" width="0" style="3" hidden="1" customWidth="1"/>
    <col min="10758" max="10760" width="11.77734375" style="3" customWidth="1"/>
    <col min="10761" max="10761" width="86" style="3" customWidth="1"/>
    <col min="10762" max="10763" width="11.5546875" style="3"/>
    <col min="10764" max="10764" width="18.88671875" style="3" customWidth="1"/>
    <col min="10765" max="10765" width="26" style="3" customWidth="1"/>
    <col min="10766" max="10766" width="3.44140625" style="3" customWidth="1"/>
    <col min="10767" max="11011" width="11.5546875" style="3"/>
    <col min="11012" max="11013" width="0" style="3" hidden="1" customWidth="1"/>
    <col min="11014" max="11016" width="11.77734375" style="3" customWidth="1"/>
    <col min="11017" max="11017" width="86" style="3" customWidth="1"/>
    <col min="11018" max="11019" width="11.5546875" style="3"/>
    <col min="11020" max="11020" width="18.88671875" style="3" customWidth="1"/>
    <col min="11021" max="11021" width="26" style="3" customWidth="1"/>
    <col min="11022" max="11022" width="3.44140625" style="3" customWidth="1"/>
    <col min="11023" max="11267" width="11.5546875" style="3"/>
    <col min="11268" max="11269" width="0" style="3" hidden="1" customWidth="1"/>
    <col min="11270" max="11272" width="11.77734375" style="3" customWidth="1"/>
    <col min="11273" max="11273" width="86" style="3" customWidth="1"/>
    <col min="11274" max="11275" width="11.5546875" style="3"/>
    <col min="11276" max="11276" width="18.88671875" style="3" customWidth="1"/>
    <col min="11277" max="11277" width="26" style="3" customWidth="1"/>
    <col min="11278" max="11278" width="3.44140625" style="3" customWidth="1"/>
    <col min="11279" max="11523" width="11.5546875" style="3"/>
    <col min="11524" max="11525" width="0" style="3" hidden="1" customWidth="1"/>
    <col min="11526" max="11528" width="11.77734375" style="3" customWidth="1"/>
    <col min="11529" max="11529" width="86" style="3" customWidth="1"/>
    <col min="11530" max="11531" width="11.5546875" style="3"/>
    <col min="11532" max="11532" width="18.88671875" style="3" customWidth="1"/>
    <col min="11533" max="11533" width="26" style="3" customWidth="1"/>
    <col min="11534" max="11534" width="3.44140625" style="3" customWidth="1"/>
    <col min="11535" max="11779" width="11.5546875" style="3"/>
    <col min="11780" max="11781" width="0" style="3" hidden="1" customWidth="1"/>
    <col min="11782" max="11784" width="11.77734375" style="3" customWidth="1"/>
    <col min="11785" max="11785" width="86" style="3" customWidth="1"/>
    <col min="11786" max="11787" width="11.5546875" style="3"/>
    <col min="11788" max="11788" width="18.88671875" style="3" customWidth="1"/>
    <col min="11789" max="11789" width="26" style="3" customWidth="1"/>
    <col min="11790" max="11790" width="3.44140625" style="3" customWidth="1"/>
    <col min="11791" max="12035" width="11.5546875" style="3"/>
    <col min="12036" max="12037" width="0" style="3" hidden="1" customWidth="1"/>
    <col min="12038" max="12040" width="11.77734375" style="3" customWidth="1"/>
    <col min="12041" max="12041" width="86" style="3" customWidth="1"/>
    <col min="12042" max="12043" width="11.5546875" style="3"/>
    <col min="12044" max="12044" width="18.88671875" style="3" customWidth="1"/>
    <col min="12045" max="12045" width="26" style="3" customWidth="1"/>
    <col min="12046" max="12046" width="3.44140625" style="3" customWidth="1"/>
    <col min="12047" max="12291" width="11.5546875" style="3"/>
    <col min="12292" max="12293" width="0" style="3" hidden="1" customWidth="1"/>
    <col min="12294" max="12296" width="11.77734375" style="3" customWidth="1"/>
    <col min="12297" max="12297" width="86" style="3" customWidth="1"/>
    <col min="12298" max="12299" width="11.5546875" style="3"/>
    <col min="12300" max="12300" width="18.88671875" style="3" customWidth="1"/>
    <col min="12301" max="12301" width="26" style="3" customWidth="1"/>
    <col min="12302" max="12302" width="3.44140625" style="3" customWidth="1"/>
    <col min="12303" max="12547" width="11.5546875" style="3"/>
    <col min="12548" max="12549" width="0" style="3" hidden="1" customWidth="1"/>
    <col min="12550" max="12552" width="11.77734375" style="3" customWidth="1"/>
    <col min="12553" max="12553" width="86" style="3" customWidth="1"/>
    <col min="12554" max="12555" width="11.5546875" style="3"/>
    <col min="12556" max="12556" width="18.88671875" style="3" customWidth="1"/>
    <col min="12557" max="12557" width="26" style="3" customWidth="1"/>
    <col min="12558" max="12558" width="3.44140625" style="3" customWidth="1"/>
    <col min="12559" max="12803" width="11.5546875" style="3"/>
    <col min="12804" max="12805" width="0" style="3" hidden="1" customWidth="1"/>
    <col min="12806" max="12808" width="11.77734375" style="3" customWidth="1"/>
    <col min="12809" max="12809" width="86" style="3" customWidth="1"/>
    <col min="12810" max="12811" width="11.5546875" style="3"/>
    <col min="12812" max="12812" width="18.88671875" style="3" customWidth="1"/>
    <col min="12813" max="12813" width="26" style="3" customWidth="1"/>
    <col min="12814" max="12814" width="3.44140625" style="3" customWidth="1"/>
    <col min="12815" max="13059" width="11.5546875" style="3"/>
    <col min="13060" max="13061" width="0" style="3" hidden="1" customWidth="1"/>
    <col min="13062" max="13064" width="11.77734375" style="3" customWidth="1"/>
    <col min="13065" max="13065" width="86" style="3" customWidth="1"/>
    <col min="13066" max="13067" width="11.5546875" style="3"/>
    <col min="13068" max="13068" width="18.88671875" style="3" customWidth="1"/>
    <col min="13069" max="13069" width="26" style="3" customWidth="1"/>
    <col min="13070" max="13070" width="3.44140625" style="3" customWidth="1"/>
    <col min="13071" max="13315" width="11.5546875" style="3"/>
    <col min="13316" max="13317" width="0" style="3" hidden="1" customWidth="1"/>
    <col min="13318" max="13320" width="11.77734375" style="3" customWidth="1"/>
    <col min="13321" max="13321" width="86" style="3" customWidth="1"/>
    <col min="13322" max="13323" width="11.5546875" style="3"/>
    <col min="13324" max="13324" width="18.88671875" style="3" customWidth="1"/>
    <col min="13325" max="13325" width="26" style="3" customWidth="1"/>
    <col min="13326" max="13326" width="3.44140625" style="3" customWidth="1"/>
    <col min="13327" max="13571" width="11.5546875" style="3"/>
    <col min="13572" max="13573" width="0" style="3" hidden="1" customWidth="1"/>
    <col min="13574" max="13576" width="11.77734375" style="3" customWidth="1"/>
    <col min="13577" max="13577" width="86" style="3" customWidth="1"/>
    <col min="13578" max="13579" width="11.5546875" style="3"/>
    <col min="13580" max="13580" width="18.88671875" style="3" customWidth="1"/>
    <col min="13581" max="13581" width="26" style="3" customWidth="1"/>
    <col min="13582" max="13582" width="3.44140625" style="3" customWidth="1"/>
    <col min="13583" max="13827" width="11.5546875" style="3"/>
    <col min="13828" max="13829" width="0" style="3" hidden="1" customWidth="1"/>
    <col min="13830" max="13832" width="11.77734375" style="3" customWidth="1"/>
    <col min="13833" max="13833" width="86" style="3" customWidth="1"/>
    <col min="13834" max="13835" width="11.5546875" style="3"/>
    <col min="13836" max="13836" width="18.88671875" style="3" customWidth="1"/>
    <col min="13837" max="13837" width="26" style="3" customWidth="1"/>
    <col min="13838" max="13838" width="3.44140625" style="3" customWidth="1"/>
    <col min="13839" max="14083" width="11.5546875" style="3"/>
    <col min="14084" max="14085" width="0" style="3" hidden="1" customWidth="1"/>
    <col min="14086" max="14088" width="11.77734375" style="3" customWidth="1"/>
    <col min="14089" max="14089" width="86" style="3" customWidth="1"/>
    <col min="14090" max="14091" width="11.5546875" style="3"/>
    <col min="14092" max="14092" width="18.88671875" style="3" customWidth="1"/>
    <col min="14093" max="14093" width="26" style="3" customWidth="1"/>
    <col min="14094" max="14094" width="3.44140625" style="3" customWidth="1"/>
    <col min="14095" max="14339" width="11.5546875" style="3"/>
    <col min="14340" max="14341" width="0" style="3" hidden="1" customWidth="1"/>
    <col min="14342" max="14344" width="11.77734375" style="3" customWidth="1"/>
    <col min="14345" max="14345" width="86" style="3" customWidth="1"/>
    <col min="14346" max="14347" width="11.5546875" style="3"/>
    <col min="14348" max="14348" width="18.88671875" style="3" customWidth="1"/>
    <col min="14349" max="14349" width="26" style="3" customWidth="1"/>
    <col min="14350" max="14350" width="3.44140625" style="3" customWidth="1"/>
    <col min="14351" max="14595" width="11.5546875" style="3"/>
    <col min="14596" max="14597" width="0" style="3" hidden="1" customWidth="1"/>
    <col min="14598" max="14600" width="11.77734375" style="3" customWidth="1"/>
    <col min="14601" max="14601" width="86" style="3" customWidth="1"/>
    <col min="14602" max="14603" width="11.5546875" style="3"/>
    <col min="14604" max="14604" width="18.88671875" style="3" customWidth="1"/>
    <col min="14605" max="14605" width="26" style="3" customWidth="1"/>
    <col min="14606" max="14606" width="3.44140625" style="3" customWidth="1"/>
    <col min="14607" max="14851" width="11.5546875" style="3"/>
    <col min="14852" max="14853" width="0" style="3" hidden="1" customWidth="1"/>
    <col min="14854" max="14856" width="11.77734375" style="3" customWidth="1"/>
    <col min="14857" max="14857" width="86" style="3" customWidth="1"/>
    <col min="14858" max="14859" width="11.5546875" style="3"/>
    <col min="14860" max="14860" width="18.88671875" style="3" customWidth="1"/>
    <col min="14861" max="14861" width="26" style="3" customWidth="1"/>
    <col min="14862" max="14862" width="3.44140625" style="3" customWidth="1"/>
    <col min="14863" max="15107" width="11.5546875" style="3"/>
    <col min="15108" max="15109" width="0" style="3" hidden="1" customWidth="1"/>
    <col min="15110" max="15112" width="11.77734375" style="3" customWidth="1"/>
    <col min="15113" max="15113" width="86" style="3" customWidth="1"/>
    <col min="15114" max="15115" width="11.5546875" style="3"/>
    <col min="15116" max="15116" width="18.88671875" style="3" customWidth="1"/>
    <col min="15117" max="15117" width="26" style="3" customWidth="1"/>
    <col min="15118" max="15118" width="3.44140625" style="3" customWidth="1"/>
    <col min="15119" max="15363" width="11.5546875" style="3"/>
    <col min="15364" max="15365" width="0" style="3" hidden="1" customWidth="1"/>
    <col min="15366" max="15368" width="11.77734375" style="3" customWidth="1"/>
    <col min="15369" max="15369" width="86" style="3" customWidth="1"/>
    <col min="15370" max="15371" width="11.5546875" style="3"/>
    <col min="15372" max="15372" width="18.88671875" style="3" customWidth="1"/>
    <col min="15373" max="15373" width="26" style="3" customWidth="1"/>
    <col min="15374" max="15374" width="3.44140625" style="3" customWidth="1"/>
    <col min="15375" max="15619" width="11.5546875" style="3"/>
    <col min="15620" max="15621" width="0" style="3" hidden="1" customWidth="1"/>
    <col min="15622" max="15624" width="11.77734375" style="3" customWidth="1"/>
    <col min="15625" max="15625" width="86" style="3" customWidth="1"/>
    <col min="15626" max="15627" width="11.5546875" style="3"/>
    <col min="15628" max="15628" width="18.88671875" style="3" customWidth="1"/>
    <col min="15629" max="15629" width="26" style="3" customWidth="1"/>
    <col min="15630" max="15630" width="3.44140625" style="3" customWidth="1"/>
    <col min="15631" max="15875" width="11.5546875" style="3"/>
    <col min="15876" max="15877" width="0" style="3" hidden="1" customWidth="1"/>
    <col min="15878" max="15880" width="11.77734375" style="3" customWidth="1"/>
    <col min="15881" max="15881" width="86" style="3" customWidth="1"/>
    <col min="15882" max="15883" width="11.5546875" style="3"/>
    <col min="15884" max="15884" width="18.88671875" style="3" customWidth="1"/>
    <col min="15885" max="15885" width="26" style="3" customWidth="1"/>
    <col min="15886" max="15886" width="3.44140625" style="3" customWidth="1"/>
    <col min="15887" max="16131" width="11.5546875" style="3"/>
    <col min="16132" max="16133" width="0" style="3" hidden="1" customWidth="1"/>
    <col min="16134" max="16136" width="11.77734375" style="3" customWidth="1"/>
    <col min="16137" max="16137" width="86" style="3" customWidth="1"/>
    <col min="16138" max="16139" width="11.5546875" style="3"/>
    <col min="16140" max="16140" width="18.88671875" style="3" customWidth="1"/>
    <col min="16141" max="16141" width="26" style="3" customWidth="1"/>
    <col min="16142" max="16142" width="3.44140625" style="3" customWidth="1"/>
    <col min="16143" max="16384" width="11.5546875" style="3"/>
  </cols>
  <sheetData>
    <row r="1" spans="1:14" ht="18.600000000000001" thickBot="1" x14ac:dyDescent="0.35">
      <c r="A1" s="1"/>
      <c r="B1" s="121"/>
      <c r="C1" s="121"/>
      <c r="D1" s="121"/>
      <c r="E1" s="121"/>
      <c r="F1" s="121"/>
      <c r="G1" s="121"/>
      <c r="H1" s="121"/>
      <c r="I1" s="121"/>
      <c r="J1" s="121"/>
      <c r="K1" s="121"/>
      <c r="L1" s="121"/>
      <c r="M1" s="121"/>
      <c r="N1" s="2"/>
    </row>
    <row r="2" spans="1:14" ht="34.200000000000003" customHeight="1" x14ac:dyDescent="0.3">
      <c r="A2" s="1"/>
      <c r="B2" s="122"/>
      <c r="C2" s="123"/>
      <c r="D2" s="123"/>
      <c r="E2" s="124"/>
      <c r="F2" s="131" t="s">
        <v>0</v>
      </c>
      <c r="G2" s="132"/>
      <c r="H2" s="133"/>
      <c r="I2" s="133"/>
      <c r="J2" s="133"/>
      <c r="K2" s="133"/>
      <c r="L2" s="123"/>
      <c r="M2" s="134"/>
      <c r="N2" s="2"/>
    </row>
    <row r="3" spans="1:14" ht="34.200000000000003" customHeight="1" x14ac:dyDescent="0.3">
      <c r="A3" s="1"/>
      <c r="B3" s="125"/>
      <c r="C3" s="126"/>
      <c r="D3" s="126"/>
      <c r="E3" s="127"/>
      <c r="F3" s="135" t="s">
        <v>1</v>
      </c>
      <c r="G3" s="136"/>
      <c r="H3" s="4" t="s">
        <v>2</v>
      </c>
      <c r="I3" s="4"/>
      <c r="J3" s="4"/>
      <c r="K3" s="4"/>
      <c r="L3" s="126" t="s">
        <v>3</v>
      </c>
      <c r="M3" s="137"/>
      <c r="N3" s="2"/>
    </row>
    <row r="4" spans="1:14" ht="34.200000000000003" customHeight="1" x14ac:dyDescent="0.3">
      <c r="A4" s="1"/>
      <c r="B4" s="125"/>
      <c r="C4" s="126"/>
      <c r="D4" s="126"/>
      <c r="E4" s="127"/>
      <c r="F4" s="135"/>
      <c r="G4" s="136"/>
      <c r="H4" s="4">
        <v>1</v>
      </c>
      <c r="I4" s="4"/>
      <c r="J4" s="4"/>
      <c r="K4" s="4"/>
      <c r="L4" s="5" t="s">
        <v>4</v>
      </c>
      <c r="M4" s="6" t="s">
        <v>5</v>
      </c>
      <c r="N4" s="2"/>
    </row>
    <row r="5" spans="1:14" ht="34.200000000000003" customHeight="1" thickBot="1" x14ac:dyDescent="0.35">
      <c r="A5" s="1"/>
      <c r="B5" s="128"/>
      <c r="C5" s="129"/>
      <c r="D5" s="129"/>
      <c r="E5" s="130"/>
      <c r="F5" s="138" t="s">
        <v>6</v>
      </c>
      <c r="G5" s="139"/>
      <c r="H5" s="7"/>
      <c r="I5" s="7"/>
      <c r="J5" s="7"/>
      <c r="K5" s="7"/>
      <c r="L5" s="8"/>
      <c r="M5" s="9"/>
      <c r="N5" s="2"/>
    </row>
    <row r="6" spans="1:14" ht="16.2" thickBot="1" x14ac:dyDescent="0.35">
      <c r="A6" s="1"/>
      <c r="B6" s="109"/>
      <c r="C6" s="110"/>
      <c r="D6" s="110"/>
      <c r="E6" s="110"/>
      <c r="F6" s="110"/>
      <c r="G6" s="110"/>
      <c r="H6" s="110"/>
      <c r="I6" s="110"/>
      <c r="J6" s="110"/>
      <c r="K6" s="110"/>
      <c r="L6" s="110"/>
      <c r="M6" s="111"/>
      <c r="N6" s="2"/>
    </row>
    <row r="7" spans="1:14" x14ac:dyDescent="0.3">
      <c r="A7" s="1"/>
      <c r="B7" s="112" t="s">
        <v>7</v>
      </c>
      <c r="C7" s="114" t="s">
        <v>8</v>
      </c>
      <c r="D7" s="116" t="s">
        <v>9</v>
      </c>
      <c r="E7" s="116"/>
      <c r="F7" s="112" t="s">
        <v>10</v>
      </c>
      <c r="G7" s="114" t="s">
        <v>11</v>
      </c>
      <c r="H7" s="114" t="s">
        <v>12</v>
      </c>
      <c r="I7" s="114" t="s">
        <v>68</v>
      </c>
      <c r="J7" s="114" t="s">
        <v>69</v>
      </c>
      <c r="K7" s="114" t="s">
        <v>67</v>
      </c>
      <c r="L7" s="117" t="s">
        <v>13</v>
      </c>
      <c r="M7" s="119" t="s">
        <v>14</v>
      </c>
      <c r="N7" s="2"/>
    </row>
    <row r="8" spans="1:14" ht="16.2" thickBot="1" x14ac:dyDescent="0.35">
      <c r="A8" s="1"/>
      <c r="B8" s="113"/>
      <c r="C8" s="115"/>
      <c r="D8" s="10" t="s">
        <v>15</v>
      </c>
      <c r="E8" s="10" t="s">
        <v>16</v>
      </c>
      <c r="F8" s="113"/>
      <c r="G8" s="115"/>
      <c r="H8" s="115"/>
      <c r="I8" s="115"/>
      <c r="J8" s="115"/>
      <c r="K8" s="115"/>
      <c r="L8" s="118"/>
      <c r="M8" s="120"/>
      <c r="N8" s="2"/>
    </row>
    <row r="9" spans="1:14" ht="16.2" thickBot="1" x14ac:dyDescent="0.35">
      <c r="A9" s="1"/>
      <c r="B9" s="11">
        <v>1</v>
      </c>
      <c r="C9" s="12" t="s">
        <v>17</v>
      </c>
      <c r="D9" s="12"/>
      <c r="E9" s="12"/>
      <c r="F9" s="13"/>
      <c r="G9" s="12"/>
      <c r="H9" s="12"/>
      <c r="I9" s="12"/>
      <c r="J9" s="12"/>
      <c r="K9" s="12"/>
      <c r="L9" s="12"/>
      <c r="M9" s="14"/>
      <c r="N9" s="2"/>
    </row>
    <row r="10" spans="1:14" ht="31.2" x14ac:dyDescent="0.3">
      <c r="A10" s="1"/>
      <c r="B10" s="15"/>
      <c r="C10" s="16">
        <v>1.1000000000000001</v>
      </c>
      <c r="D10" s="16"/>
      <c r="E10" s="16" t="s">
        <v>18</v>
      </c>
      <c r="F10" s="17" t="s">
        <v>19</v>
      </c>
      <c r="G10" s="16" t="s">
        <v>20</v>
      </c>
      <c r="H10" s="18">
        <v>44</v>
      </c>
      <c r="I10" s="18">
        <v>1750000</v>
      </c>
      <c r="J10" s="18">
        <v>1700000</v>
      </c>
      <c r="K10" s="18">
        <v>1535250</v>
      </c>
      <c r="L10" s="19">
        <f t="shared" ref="L10:L15" si="0">+(I10+J10+K10)/3</f>
        <v>1661750</v>
      </c>
      <c r="M10" s="20">
        <f t="shared" ref="M10:M15" si="1">+H10*L10</f>
        <v>73117000</v>
      </c>
      <c r="N10" s="2"/>
    </row>
    <row r="11" spans="1:14" ht="31.2" x14ac:dyDescent="0.3">
      <c r="A11" s="1"/>
      <c r="B11" s="15"/>
      <c r="C11" s="16">
        <v>1.2</v>
      </c>
      <c r="D11" s="16"/>
      <c r="E11" s="16" t="s">
        <v>18</v>
      </c>
      <c r="F11" s="17" t="s">
        <v>21</v>
      </c>
      <c r="G11" s="16" t="s">
        <v>20</v>
      </c>
      <c r="H11" s="18">
        <v>13.5</v>
      </c>
      <c r="I11" s="18">
        <v>2100000</v>
      </c>
      <c r="J11" s="18">
        <v>1700000</v>
      </c>
      <c r="K11" s="18">
        <v>1691000</v>
      </c>
      <c r="L11" s="19">
        <f t="shared" si="0"/>
        <v>1830333.3333333333</v>
      </c>
      <c r="M11" s="20">
        <f t="shared" si="1"/>
        <v>24709500</v>
      </c>
      <c r="N11" s="2"/>
    </row>
    <row r="12" spans="1:14" ht="31.2" x14ac:dyDescent="0.3">
      <c r="A12" s="1"/>
      <c r="B12" s="15"/>
      <c r="C12" s="16">
        <v>1.3</v>
      </c>
      <c r="D12" s="16"/>
      <c r="E12" s="16" t="s">
        <v>18</v>
      </c>
      <c r="F12" s="17" t="s">
        <v>22</v>
      </c>
      <c r="G12" s="16" t="s">
        <v>23</v>
      </c>
      <c r="H12" s="18">
        <v>85.65</v>
      </c>
      <c r="I12" s="18">
        <v>1400000</v>
      </c>
      <c r="J12" s="18">
        <v>1400000</v>
      </c>
      <c r="K12" s="18">
        <v>1246000</v>
      </c>
      <c r="L12" s="19">
        <f t="shared" si="0"/>
        <v>1348666.6666666667</v>
      </c>
      <c r="M12" s="20">
        <f t="shared" si="1"/>
        <v>115513300.00000001</v>
      </c>
      <c r="N12" s="2"/>
    </row>
    <row r="13" spans="1:14" ht="147" customHeight="1" x14ac:dyDescent="0.3">
      <c r="A13" s="1"/>
      <c r="B13" s="15"/>
      <c r="C13" s="16">
        <v>1.4</v>
      </c>
      <c r="D13" s="16"/>
      <c r="E13" s="16" t="s">
        <v>18</v>
      </c>
      <c r="F13" s="17" t="s">
        <v>24</v>
      </c>
      <c r="G13" s="16" t="s">
        <v>25</v>
      </c>
      <c r="H13" s="18">
        <v>51</v>
      </c>
      <c r="I13" s="18">
        <v>1600000</v>
      </c>
      <c r="J13" s="18">
        <v>1550000</v>
      </c>
      <c r="K13" s="18">
        <v>1401750</v>
      </c>
      <c r="L13" s="19">
        <f t="shared" si="0"/>
        <v>1517250</v>
      </c>
      <c r="M13" s="20">
        <f t="shared" si="1"/>
        <v>77379750</v>
      </c>
      <c r="N13" s="2"/>
    </row>
    <row r="14" spans="1:14" ht="62.4" x14ac:dyDescent="0.3">
      <c r="A14" s="1"/>
      <c r="B14" s="15"/>
      <c r="C14" s="16">
        <v>1.5</v>
      </c>
      <c r="D14" s="16"/>
      <c r="E14" s="16" t="s">
        <v>18</v>
      </c>
      <c r="F14" s="17" t="s">
        <v>26</v>
      </c>
      <c r="G14" s="16" t="s">
        <v>25</v>
      </c>
      <c r="H14" s="18">
        <v>50</v>
      </c>
      <c r="I14" s="18">
        <v>2050000</v>
      </c>
      <c r="J14" s="18">
        <v>2000000</v>
      </c>
      <c r="K14" s="18">
        <v>1802250</v>
      </c>
      <c r="L14" s="19">
        <f t="shared" si="0"/>
        <v>1950750</v>
      </c>
      <c r="M14" s="20">
        <f t="shared" si="1"/>
        <v>97537500</v>
      </c>
      <c r="N14" s="2"/>
    </row>
    <row r="15" spans="1:14" ht="140.4" x14ac:dyDescent="0.3">
      <c r="A15" s="1"/>
      <c r="B15" s="15"/>
      <c r="C15" s="16">
        <v>1.6</v>
      </c>
      <c r="D15" s="16"/>
      <c r="E15" s="16" t="s">
        <v>18</v>
      </c>
      <c r="F15" s="17" t="s">
        <v>27</v>
      </c>
      <c r="G15" s="16" t="s">
        <v>25</v>
      </c>
      <c r="H15" s="18">
        <v>2</v>
      </c>
      <c r="I15" s="18">
        <v>25600000</v>
      </c>
      <c r="J15" s="18">
        <v>25000000</v>
      </c>
      <c r="K15" s="18">
        <v>22517000</v>
      </c>
      <c r="L15" s="19">
        <f t="shared" si="0"/>
        <v>24372333.333333332</v>
      </c>
      <c r="M15" s="20">
        <f t="shared" si="1"/>
        <v>48744666.666666664</v>
      </c>
      <c r="N15" s="2"/>
    </row>
    <row r="16" spans="1:14" x14ac:dyDescent="0.3">
      <c r="A16" s="1"/>
      <c r="B16" s="15"/>
      <c r="C16" s="16"/>
      <c r="D16" s="16"/>
      <c r="E16" s="16"/>
      <c r="F16" s="17"/>
      <c r="G16" s="16"/>
      <c r="H16" s="18"/>
      <c r="I16" s="18"/>
      <c r="J16" s="18"/>
      <c r="K16" s="18"/>
      <c r="L16" s="19"/>
      <c r="M16" s="20"/>
      <c r="N16" s="2"/>
    </row>
    <row r="17" spans="1:14" ht="16.2" thickBot="1" x14ac:dyDescent="0.35">
      <c r="A17" s="1"/>
      <c r="B17" s="21" t="s">
        <v>28</v>
      </c>
      <c r="C17" s="22"/>
      <c r="D17" s="22"/>
      <c r="E17" s="22"/>
      <c r="F17" s="23"/>
      <c r="G17" s="22"/>
      <c r="H17" s="18"/>
      <c r="I17" s="91"/>
      <c r="J17" s="91"/>
      <c r="K17" s="91"/>
      <c r="L17" s="24"/>
      <c r="M17" s="25">
        <f>SUM(M10:M16)</f>
        <v>437001716.66666669</v>
      </c>
      <c r="N17" s="2"/>
    </row>
    <row r="18" spans="1:14" ht="16.2" thickBot="1" x14ac:dyDescent="0.35">
      <c r="A18" s="1"/>
      <c r="B18" s="11">
        <v>2</v>
      </c>
      <c r="C18" s="12" t="s">
        <v>29</v>
      </c>
      <c r="D18" s="12"/>
      <c r="E18" s="12"/>
      <c r="F18" s="13"/>
      <c r="G18" s="12"/>
      <c r="H18" s="12"/>
      <c r="I18" s="12"/>
      <c r="J18" s="12"/>
      <c r="K18" s="12"/>
      <c r="L18" s="12"/>
      <c r="M18" s="14"/>
      <c r="N18" s="2"/>
    </row>
    <row r="19" spans="1:14" ht="62.4" x14ac:dyDescent="0.3">
      <c r="A19" s="1"/>
      <c r="B19" s="15"/>
      <c r="C19" s="16" t="s">
        <v>30</v>
      </c>
      <c r="D19" s="16"/>
      <c r="E19" s="16" t="s">
        <v>18</v>
      </c>
      <c r="F19" s="17" t="s">
        <v>31</v>
      </c>
      <c r="G19" s="16" t="s">
        <v>25</v>
      </c>
      <c r="H19" s="18">
        <v>1</v>
      </c>
      <c r="I19" s="18">
        <v>4800000</v>
      </c>
      <c r="J19" s="18">
        <v>5000000</v>
      </c>
      <c r="K19" s="18">
        <v>4361000</v>
      </c>
      <c r="L19" s="19">
        <f>+(I19+J19+K19)/3</f>
        <v>4720333.333333333</v>
      </c>
      <c r="M19" s="26">
        <f>+H19*L19</f>
        <v>4720333.333333333</v>
      </c>
      <c r="N19" s="2"/>
    </row>
    <row r="20" spans="1:14" ht="187.2" x14ac:dyDescent="0.3">
      <c r="A20" s="1"/>
      <c r="B20" s="15"/>
      <c r="C20" s="16" t="s">
        <v>32</v>
      </c>
      <c r="D20" s="16"/>
      <c r="E20" s="16" t="s">
        <v>18</v>
      </c>
      <c r="F20" s="17" t="s">
        <v>33</v>
      </c>
      <c r="G20" s="16" t="s">
        <v>25</v>
      </c>
      <c r="H20" s="18">
        <v>1</v>
      </c>
      <c r="I20" s="18">
        <v>192000000</v>
      </c>
      <c r="J20" s="18">
        <v>190000000</v>
      </c>
      <c r="K20" s="18">
        <v>169990000</v>
      </c>
      <c r="L20" s="19">
        <f>+(I20+J20+K20)/3</f>
        <v>183996666.66666666</v>
      </c>
      <c r="M20" s="26">
        <f t="shared" ref="M20" si="2">+H20*L20</f>
        <v>183996666.66666666</v>
      </c>
      <c r="N20" s="2"/>
    </row>
    <row r="21" spans="1:14" ht="16.2" thickBot="1" x14ac:dyDescent="0.35">
      <c r="A21" s="1"/>
      <c r="B21" s="21" t="s">
        <v>28</v>
      </c>
      <c r="C21" s="27"/>
      <c r="D21" s="28"/>
      <c r="E21" s="27"/>
      <c r="F21" s="29"/>
      <c r="G21" s="27"/>
      <c r="H21" s="18"/>
      <c r="I21" s="92"/>
      <c r="J21" s="92"/>
      <c r="K21" s="92"/>
      <c r="L21" s="27"/>
      <c r="M21" s="25">
        <f>SUM(M19:M20)</f>
        <v>188717000</v>
      </c>
      <c r="N21" s="2"/>
    </row>
    <row r="22" spans="1:14" ht="16.2" thickBot="1" x14ac:dyDescent="0.35">
      <c r="A22" s="1"/>
      <c r="B22" s="11">
        <v>3</v>
      </c>
      <c r="C22" s="12" t="s">
        <v>34</v>
      </c>
      <c r="D22" s="12"/>
      <c r="E22" s="12"/>
      <c r="F22" s="13"/>
      <c r="G22" s="12"/>
      <c r="H22" s="12"/>
      <c r="I22" s="12"/>
      <c r="J22" s="12"/>
      <c r="K22" s="12"/>
      <c r="L22" s="12"/>
      <c r="M22" s="14"/>
      <c r="N22" s="2"/>
    </row>
    <row r="23" spans="1:14" ht="31.2" x14ac:dyDescent="0.3">
      <c r="A23" s="1"/>
      <c r="B23" s="15"/>
      <c r="C23" s="16">
        <v>3.1</v>
      </c>
      <c r="D23" s="16"/>
      <c r="E23" s="16" t="s">
        <v>18</v>
      </c>
      <c r="F23" s="17" t="s">
        <v>35</v>
      </c>
      <c r="G23" s="16" t="s">
        <v>20</v>
      </c>
      <c r="H23" s="18">
        <v>250</v>
      </c>
      <c r="I23" s="18">
        <v>18000</v>
      </c>
      <c r="J23" s="18">
        <v>14000</v>
      </c>
      <c r="K23" s="18">
        <v>16240</v>
      </c>
      <c r="L23" s="19">
        <f>+(I23+J23+K23)/3</f>
        <v>16080</v>
      </c>
      <c r="M23" s="26">
        <f>+H23*L23</f>
        <v>4020000</v>
      </c>
      <c r="N23" s="2"/>
    </row>
    <row r="24" spans="1:14" ht="93.6" x14ac:dyDescent="0.3">
      <c r="A24" s="1"/>
      <c r="B24" s="15"/>
      <c r="C24" s="16">
        <v>3.2</v>
      </c>
      <c r="D24" s="16"/>
      <c r="E24" s="16" t="s">
        <v>18</v>
      </c>
      <c r="F24" s="17" t="s">
        <v>36</v>
      </c>
      <c r="G24" s="16" t="s">
        <v>20</v>
      </c>
      <c r="H24" s="18">
        <v>275</v>
      </c>
      <c r="I24" s="18">
        <v>120000</v>
      </c>
      <c r="J24" s="18">
        <v>120000</v>
      </c>
      <c r="K24" s="18">
        <v>108650</v>
      </c>
      <c r="L24" s="19">
        <f t="shared" ref="L24:L32" si="3">+(I24+J24+K24)/3</f>
        <v>116216.66666666667</v>
      </c>
      <c r="M24" s="26">
        <f t="shared" ref="M24:M32" si="4">+H24*L24</f>
        <v>31959583.333333336</v>
      </c>
      <c r="N24" s="2"/>
    </row>
    <row r="25" spans="1:14" ht="46.8" x14ac:dyDescent="0.3">
      <c r="A25" s="1"/>
      <c r="B25" s="15"/>
      <c r="C25" s="16">
        <v>3.3</v>
      </c>
      <c r="D25" s="16"/>
      <c r="E25" s="16" t="s">
        <v>18</v>
      </c>
      <c r="F25" s="17" t="s">
        <v>37</v>
      </c>
      <c r="G25" s="16" t="s">
        <v>25</v>
      </c>
      <c r="H25" s="18">
        <v>1</v>
      </c>
      <c r="I25" s="18">
        <v>900000</v>
      </c>
      <c r="J25" s="18">
        <v>1000000</v>
      </c>
      <c r="K25" s="18">
        <v>846500</v>
      </c>
      <c r="L25" s="19">
        <f t="shared" si="3"/>
        <v>915500</v>
      </c>
      <c r="M25" s="26">
        <f t="shared" si="4"/>
        <v>915500</v>
      </c>
      <c r="N25" s="2"/>
    </row>
    <row r="26" spans="1:14" ht="78" x14ac:dyDescent="0.3">
      <c r="A26" s="1"/>
      <c r="B26" s="15"/>
      <c r="C26" s="16">
        <v>3.4</v>
      </c>
      <c r="D26" s="16"/>
      <c r="E26" s="16" t="s">
        <v>18</v>
      </c>
      <c r="F26" s="17" t="s">
        <v>38</v>
      </c>
      <c r="G26" s="16" t="s">
        <v>25</v>
      </c>
      <c r="H26" s="18">
        <v>1</v>
      </c>
      <c r="I26" s="18">
        <v>3200000</v>
      </c>
      <c r="J26" s="18">
        <v>3000000</v>
      </c>
      <c r="K26" s="18">
        <v>2759000</v>
      </c>
      <c r="L26" s="19">
        <f t="shared" si="3"/>
        <v>2986333.3333333335</v>
      </c>
      <c r="M26" s="26">
        <f t="shared" si="4"/>
        <v>2986333.3333333335</v>
      </c>
      <c r="N26" s="2"/>
    </row>
    <row r="27" spans="1:14" ht="140.4" x14ac:dyDescent="0.3">
      <c r="A27" s="1"/>
      <c r="B27" s="15"/>
      <c r="C27" s="16">
        <v>3.5</v>
      </c>
      <c r="D27" s="16"/>
      <c r="E27" s="16" t="s">
        <v>18</v>
      </c>
      <c r="F27" s="17" t="s">
        <v>39</v>
      </c>
      <c r="G27" s="16" t="s">
        <v>25</v>
      </c>
      <c r="H27" s="18">
        <v>1</v>
      </c>
      <c r="I27" s="18">
        <v>2900000</v>
      </c>
      <c r="J27" s="18">
        <v>3000000</v>
      </c>
      <c r="K27" s="18">
        <v>2625500</v>
      </c>
      <c r="L27" s="19">
        <f t="shared" si="3"/>
        <v>2841833.3333333335</v>
      </c>
      <c r="M27" s="26">
        <f t="shared" si="4"/>
        <v>2841833.3333333335</v>
      </c>
      <c r="N27" s="2"/>
    </row>
    <row r="28" spans="1:14" ht="78" x14ac:dyDescent="0.3">
      <c r="A28" s="1"/>
      <c r="B28" s="15"/>
      <c r="C28" s="16">
        <v>3.6</v>
      </c>
      <c r="D28" s="16"/>
      <c r="E28" s="16" t="s">
        <v>18</v>
      </c>
      <c r="F28" s="17" t="s">
        <v>40</v>
      </c>
      <c r="G28" s="16" t="s">
        <v>25</v>
      </c>
      <c r="H28" s="18">
        <v>1</v>
      </c>
      <c r="I28" s="18">
        <v>4700000</v>
      </c>
      <c r="J28" s="18">
        <v>4900000</v>
      </c>
      <c r="K28" s="18">
        <v>4272000</v>
      </c>
      <c r="L28" s="19">
        <f t="shared" si="3"/>
        <v>4624000</v>
      </c>
      <c r="M28" s="26">
        <f t="shared" si="4"/>
        <v>4624000</v>
      </c>
      <c r="N28" s="2"/>
    </row>
    <row r="29" spans="1:14" ht="78" x14ac:dyDescent="0.3">
      <c r="A29" s="1"/>
      <c r="B29" s="15"/>
      <c r="C29" s="16">
        <v>3.7</v>
      </c>
      <c r="D29" s="16"/>
      <c r="E29" s="16" t="s">
        <v>18</v>
      </c>
      <c r="F29" s="17" t="s">
        <v>41</v>
      </c>
      <c r="G29" s="16" t="s">
        <v>25</v>
      </c>
      <c r="H29" s="18">
        <v>1</v>
      </c>
      <c r="I29" s="18">
        <v>4600000</v>
      </c>
      <c r="J29" s="18">
        <v>4500000</v>
      </c>
      <c r="K29" s="18">
        <v>4049500</v>
      </c>
      <c r="L29" s="19">
        <f t="shared" si="3"/>
        <v>4383166.666666667</v>
      </c>
      <c r="M29" s="26">
        <f t="shared" si="4"/>
        <v>4383166.666666667</v>
      </c>
      <c r="N29" s="2"/>
    </row>
    <row r="30" spans="1:14" ht="78" x14ac:dyDescent="0.3">
      <c r="A30" s="1"/>
      <c r="B30" s="15"/>
      <c r="C30" s="16">
        <v>3.8</v>
      </c>
      <c r="D30" s="16"/>
      <c r="E30" s="16" t="s">
        <v>18</v>
      </c>
      <c r="F30" s="17" t="s">
        <v>42</v>
      </c>
      <c r="G30" s="16" t="s">
        <v>25</v>
      </c>
      <c r="H30" s="18">
        <v>1</v>
      </c>
      <c r="I30" s="18">
        <v>3000000</v>
      </c>
      <c r="J30" s="18">
        <v>3000000</v>
      </c>
      <c r="K30" s="18">
        <v>2670000</v>
      </c>
      <c r="L30" s="19">
        <f t="shared" si="3"/>
        <v>2890000</v>
      </c>
      <c r="M30" s="26">
        <f t="shared" si="4"/>
        <v>2890000</v>
      </c>
      <c r="N30" s="2"/>
    </row>
    <row r="31" spans="1:14" ht="390" x14ac:dyDescent="0.3">
      <c r="A31" s="1"/>
      <c r="B31" s="15"/>
      <c r="C31" s="16">
        <v>3.9</v>
      </c>
      <c r="D31" s="16"/>
      <c r="E31" s="16" t="s">
        <v>18</v>
      </c>
      <c r="F31" s="17" t="s">
        <v>43</v>
      </c>
      <c r="G31" s="16" t="s">
        <v>25</v>
      </c>
      <c r="H31" s="18">
        <v>1</v>
      </c>
      <c r="I31" s="18">
        <v>12500000</v>
      </c>
      <c r="J31" s="18">
        <v>15000000</v>
      </c>
      <c r="K31" s="18">
        <v>12237500</v>
      </c>
      <c r="L31" s="19">
        <f t="shared" si="3"/>
        <v>13245833.333333334</v>
      </c>
      <c r="M31" s="26">
        <f t="shared" si="4"/>
        <v>13245833.333333334</v>
      </c>
      <c r="N31" s="2"/>
    </row>
    <row r="32" spans="1:14" ht="31.2" x14ac:dyDescent="0.3">
      <c r="A32" s="1"/>
      <c r="B32" s="15"/>
      <c r="C32" s="30">
        <v>3.1</v>
      </c>
      <c r="D32" s="16"/>
      <c r="E32" s="16" t="s">
        <v>18</v>
      </c>
      <c r="F32" s="17" t="s">
        <v>44</v>
      </c>
      <c r="G32" s="16" t="s">
        <v>25</v>
      </c>
      <c r="H32" s="18">
        <v>1</v>
      </c>
      <c r="I32" s="18">
        <v>6700000</v>
      </c>
      <c r="J32" s="18">
        <v>6500000</v>
      </c>
      <c r="K32" s="18">
        <v>5874000</v>
      </c>
      <c r="L32" s="19">
        <f t="shared" si="3"/>
        <v>6358000</v>
      </c>
      <c r="M32" s="26">
        <f t="shared" si="4"/>
        <v>6358000</v>
      </c>
      <c r="N32" s="2"/>
    </row>
    <row r="33" spans="1:15" ht="16.2" thickBot="1" x14ac:dyDescent="0.35">
      <c r="A33" s="1"/>
      <c r="B33" s="21" t="s">
        <v>28</v>
      </c>
      <c r="C33" s="27"/>
      <c r="D33" s="28"/>
      <c r="E33" s="27"/>
      <c r="F33" s="29"/>
      <c r="G33" s="27"/>
      <c r="H33" s="18"/>
      <c r="I33" s="92"/>
      <c r="J33" s="92"/>
      <c r="K33" s="92"/>
      <c r="L33" s="27"/>
      <c r="M33" s="25">
        <f>SUM(M23:M32)</f>
        <v>74224250</v>
      </c>
      <c r="N33" s="2"/>
    </row>
    <row r="34" spans="1:15" ht="16.2" thickBot="1" x14ac:dyDescent="0.35">
      <c r="A34" s="31"/>
      <c r="B34" s="103" t="s">
        <v>45</v>
      </c>
      <c r="C34" s="104"/>
      <c r="D34" s="104"/>
      <c r="E34" s="104"/>
      <c r="F34" s="104"/>
      <c r="G34" s="104"/>
      <c r="H34" s="104"/>
      <c r="I34" s="104"/>
      <c r="J34" s="104"/>
      <c r="K34" s="104"/>
      <c r="L34" s="105"/>
      <c r="M34" s="32">
        <f>+M17+M21+M33</f>
        <v>699942966.66666675</v>
      </c>
      <c r="N34" s="33"/>
    </row>
    <row r="35" spans="1:15" ht="16.2" thickBot="1" x14ac:dyDescent="0.35">
      <c r="A35" s="31"/>
      <c r="B35" s="34"/>
      <c r="C35" s="34"/>
      <c r="D35" s="34"/>
      <c r="E35" s="34"/>
      <c r="F35" s="35"/>
      <c r="G35" s="34"/>
      <c r="H35" s="34"/>
      <c r="I35" s="34"/>
      <c r="J35" s="34"/>
      <c r="K35" s="34"/>
      <c r="L35" s="34"/>
      <c r="M35" s="36"/>
      <c r="N35" s="33"/>
    </row>
    <row r="36" spans="1:15" x14ac:dyDescent="0.3">
      <c r="A36" s="31"/>
      <c r="B36" s="37"/>
      <c r="C36" s="38"/>
      <c r="D36" s="37"/>
      <c r="E36" s="37"/>
      <c r="F36" s="39" t="s">
        <v>46</v>
      </c>
      <c r="G36" s="40" t="s">
        <v>47</v>
      </c>
      <c r="H36" s="41">
        <v>25</v>
      </c>
      <c r="I36" s="93"/>
      <c r="J36" s="93"/>
      <c r="K36" s="93"/>
      <c r="L36" s="42"/>
      <c r="M36" s="43">
        <f>+M34*H36%</f>
        <v>174985741.66666669</v>
      </c>
      <c r="N36" s="33"/>
    </row>
    <row r="37" spans="1:15" x14ac:dyDescent="0.3">
      <c r="A37" s="31"/>
      <c r="B37" s="37"/>
      <c r="C37" s="38"/>
      <c r="D37" s="37"/>
      <c r="E37" s="37"/>
      <c r="F37" s="44" t="s">
        <v>48</v>
      </c>
      <c r="G37" s="45" t="s">
        <v>47</v>
      </c>
      <c r="H37" s="46">
        <v>0</v>
      </c>
      <c r="I37" s="46"/>
      <c r="J37" s="46"/>
      <c r="K37" s="46"/>
      <c r="L37" s="47"/>
      <c r="M37" s="48">
        <f>+M34*H37%</f>
        <v>0</v>
      </c>
      <c r="N37" s="33"/>
    </row>
    <row r="38" spans="1:15" x14ac:dyDescent="0.3">
      <c r="A38" s="31"/>
      <c r="B38" s="37"/>
      <c r="C38" s="49"/>
      <c r="D38" s="49"/>
      <c r="E38" s="49"/>
      <c r="F38" s="44" t="s">
        <v>49</v>
      </c>
      <c r="G38" s="50" t="s">
        <v>47</v>
      </c>
      <c r="H38" s="51">
        <v>3</v>
      </c>
      <c r="I38" s="51"/>
      <c r="J38" s="51"/>
      <c r="K38" s="51"/>
      <c r="L38" s="52"/>
      <c r="M38" s="48">
        <f>+M34*H38%</f>
        <v>20998289</v>
      </c>
      <c r="N38" s="33"/>
    </row>
    <row r="39" spans="1:15" x14ac:dyDescent="0.3">
      <c r="A39" s="31"/>
      <c r="B39" s="37"/>
      <c r="C39" s="49"/>
      <c r="D39" s="49"/>
      <c r="E39" s="49"/>
      <c r="F39" s="44" t="s">
        <v>50</v>
      </c>
      <c r="G39" s="50"/>
      <c r="H39" s="53">
        <f>SUM(H36:H38)</f>
        <v>28</v>
      </c>
      <c r="I39" s="53"/>
      <c r="J39" s="53"/>
      <c r="K39" s="53"/>
      <c r="L39" s="52"/>
      <c r="M39" s="54">
        <f>SUM(M36:M38)</f>
        <v>195984030.66666669</v>
      </c>
      <c r="N39" s="33"/>
    </row>
    <row r="40" spans="1:15" x14ac:dyDescent="0.3">
      <c r="A40" s="31"/>
      <c r="B40" s="37"/>
      <c r="C40" s="38"/>
      <c r="D40" s="37"/>
      <c r="E40" s="37"/>
      <c r="F40" s="44" t="s">
        <v>51</v>
      </c>
      <c r="G40" s="50"/>
      <c r="H40" s="53"/>
      <c r="I40" s="53"/>
      <c r="J40" s="53"/>
      <c r="K40" s="53"/>
      <c r="L40" s="52"/>
      <c r="M40" s="48">
        <f>+M34+M39</f>
        <v>895926997.33333349</v>
      </c>
      <c r="N40" s="33"/>
    </row>
    <row r="41" spans="1:15" x14ac:dyDescent="0.3">
      <c r="A41" s="31"/>
      <c r="B41" s="37"/>
      <c r="C41" s="38"/>
      <c r="D41" s="37"/>
      <c r="E41" s="37"/>
      <c r="F41" s="44" t="s">
        <v>52</v>
      </c>
      <c r="G41" s="50" t="s">
        <v>47</v>
      </c>
      <c r="H41" s="53">
        <v>19</v>
      </c>
      <c r="I41" s="53"/>
      <c r="J41" s="53"/>
      <c r="K41" s="53"/>
      <c r="L41" s="55"/>
      <c r="M41" s="48">
        <f>+M38*H41%</f>
        <v>3989674.91</v>
      </c>
      <c r="N41" s="33"/>
    </row>
    <row r="42" spans="1:15" ht="16.2" thickBot="1" x14ac:dyDescent="0.35">
      <c r="A42" s="31"/>
      <c r="B42" s="37"/>
      <c r="C42" s="38"/>
      <c r="D42" s="37"/>
      <c r="E42" s="56"/>
      <c r="F42" s="44" t="s">
        <v>53</v>
      </c>
      <c r="G42" s="50"/>
      <c r="H42" s="53"/>
      <c r="I42" s="53"/>
      <c r="J42" s="53"/>
      <c r="K42" s="53"/>
      <c r="L42" s="55"/>
      <c r="M42" s="54">
        <f>+M40+M41</f>
        <v>899916672.24333346</v>
      </c>
      <c r="N42" s="33"/>
    </row>
    <row r="43" spans="1:15" ht="16.2" thickBot="1" x14ac:dyDescent="0.35">
      <c r="A43" s="31"/>
      <c r="B43" s="37"/>
      <c r="C43" s="38"/>
      <c r="D43" s="37"/>
      <c r="E43" s="37"/>
      <c r="F43" s="57" t="s">
        <v>54</v>
      </c>
      <c r="G43" s="58"/>
      <c r="H43" s="59"/>
      <c r="I43" s="59"/>
      <c r="J43" s="59"/>
      <c r="K43" s="59"/>
      <c r="L43" s="60"/>
      <c r="M43" s="32">
        <f>M42</f>
        <v>899916672.24333346</v>
      </c>
      <c r="N43" s="33"/>
    </row>
    <row r="44" spans="1:15" ht="16.2" thickBot="1" x14ac:dyDescent="0.35">
      <c r="A44" s="31"/>
      <c r="B44" s="37"/>
      <c r="C44" s="38"/>
      <c r="D44" s="38"/>
      <c r="E44" s="38"/>
      <c r="F44" s="61"/>
      <c r="G44" s="37"/>
      <c r="H44" s="62"/>
      <c r="I44" s="62"/>
      <c r="J44" s="62"/>
      <c r="K44" s="62"/>
      <c r="L44" s="63"/>
      <c r="M44" s="64"/>
      <c r="N44" s="33"/>
      <c r="O44" s="94"/>
    </row>
    <row r="45" spans="1:15" x14ac:dyDescent="0.3">
      <c r="A45" s="31"/>
      <c r="B45" s="65"/>
      <c r="C45" s="106"/>
      <c r="D45" s="106"/>
      <c r="E45" s="106"/>
      <c r="F45" s="106"/>
      <c r="G45" s="106"/>
      <c r="H45" s="106"/>
      <c r="I45" s="106"/>
      <c r="J45" s="106"/>
      <c r="K45" s="106"/>
      <c r="L45" s="106"/>
      <c r="M45" s="107"/>
      <c r="N45" s="66"/>
    </row>
    <row r="46" spans="1:15" ht="25.2" customHeight="1" x14ac:dyDescent="0.3">
      <c r="A46" s="31"/>
      <c r="B46" s="95" t="s">
        <v>55</v>
      </c>
      <c r="C46" s="96"/>
      <c r="D46" s="96"/>
      <c r="E46" s="96"/>
      <c r="F46" s="96"/>
      <c r="G46" s="108" t="s">
        <v>56</v>
      </c>
      <c r="H46" s="108"/>
      <c r="I46" s="108"/>
      <c r="J46" s="108"/>
      <c r="K46" s="108"/>
      <c r="L46" s="108"/>
      <c r="M46" s="67" t="s">
        <v>57</v>
      </c>
      <c r="N46" s="68"/>
    </row>
    <row r="47" spans="1:15" ht="45" customHeight="1" x14ac:dyDescent="0.3">
      <c r="A47" s="31"/>
      <c r="B47" s="95" t="s">
        <v>58</v>
      </c>
      <c r="C47" s="96"/>
      <c r="D47" s="96"/>
      <c r="E47" s="96"/>
      <c r="F47" s="96"/>
      <c r="G47" s="100" t="s">
        <v>46</v>
      </c>
      <c r="H47" s="100"/>
      <c r="I47" s="69"/>
      <c r="J47" s="69"/>
      <c r="K47" s="69"/>
      <c r="L47" s="70" t="s">
        <v>59</v>
      </c>
      <c r="M47" s="71">
        <v>0.25</v>
      </c>
      <c r="N47" s="68"/>
    </row>
    <row r="48" spans="1:15" ht="33.6" customHeight="1" x14ac:dyDescent="0.3">
      <c r="A48" s="31"/>
      <c r="B48" s="95" t="s">
        <v>60</v>
      </c>
      <c r="C48" s="96"/>
      <c r="D48" s="96"/>
      <c r="E48" s="96"/>
      <c r="F48" s="96"/>
      <c r="G48" s="97" t="s">
        <v>61</v>
      </c>
      <c r="H48" s="98"/>
      <c r="I48" s="72"/>
      <c r="J48" s="72"/>
      <c r="K48" s="72"/>
      <c r="L48" s="70" t="s">
        <v>62</v>
      </c>
      <c r="M48" s="73">
        <v>0</v>
      </c>
      <c r="N48" s="68"/>
    </row>
    <row r="49" spans="1:14" ht="25.2" customHeight="1" x14ac:dyDescent="0.3">
      <c r="A49" s="31"/>
      <c r="B49" s="74"/>
      <c r="C49" s="75"/>
      <c r="D49" s="76"/>
      <c r="E49" s="76"/>
      <c r="F49" s="77"/>
      <c r="G49" s="99" t="s">
        <v>63</v>
      </c>
      <c r="H49" s="100"/>
      <c r="I49" s="69"/>
      <c r="J49" s="69"/>
      <c r="K49" s="69"/>
      <c r="L49" s="70" t="s">
        <v>64</v>
      </c>
      <c r="M49" s="71">
        <v>0.03</v>
      </c>
      <c r="N49" s="33"/>
    </row>
    <row r="50" spans="1:14" ht="25.2" customHeight="1" x14ac:dyDescent="0.3">
      <c r="A50" s="1"/>
      <c r="B50" s="78"/>
      <c r="C50" s="79"/>
      <c r="D50" s="79"/>
      <c r="E50" s="79"/>
      <c r="F50" s="80"/>
      <c r="G50" s="100" t="s">
        <v>65</v>
      </c>
      <c r="H50" s="100"/>
      <c r="I50" s="69"/>
      <c r="J50" s="69"/>
      <c r="K50" s="69"/>
      <c r="L50" s="70" t="s">
        <v>66</v>
      </c>
      <c r="M50" s="81">
        <f>SUM(M47:M49)</f>
        <v>0.28000000000000003</v>
      </c>
      <c r="N50" s="2"/>
    </row>
    <row r="51" spans="1:14" ht="16.2" thickBot="1" x14ac:dyDescent="0.35">
      <c r="A51" s="1"/>
      <c r="B51" s="82"/>
      <c r="C51" s="83"/>
      <c r="D51" s="83"/>
      <c r="E51" s="83"/>
      <c r="F51" s="84"/>
      <c r="G51" s="101"/>
      <c r="H51" s="101"/>
      <c r="I51" s="101"/>
      <c r="J51" s="101"/>
      <c r="K51" s="101"/>
      <c r="L51" s="101"/>
      <c r="M51" s="102"/>
      <c r="N51" s="2"/>
    </row>
    <row r="52" spans="1:14" ht="16.2" thickBot="1" x14ac:dyDescent="0.35">
      <c r="A52" s="85"/>
      <c r="B52" s="86"/>
      <c r="C52" s="86"/>
      <c r="D52" s="87"/>
      <c r="E52" s="86"/>
      <c r="F52" s="88"/>
      <c r="G52" s="86"/>
      <c r="H52" s="86"/>
      <c r="I52" s="86"/>
      <c r="J52" s="86"/>
      <c r="K52" s="86"/>
      <c r="L52" s="86"/>
      <c r="M52" s="86"/>
      <c r="N52" s="89"/>
    </row>
    <row r="53" spans="1:14" ht="16.2" thickTop="1" x14ac:dyDescent="0.3"/>
  </sheetData>
  <mergeCells count="30">
    <mergeCell ref="B1:M1"/>
    <mergeCell ref="B2:E5"/>
    <mergeCell ref="F2:G2"/>
    <mergeCell ref="H2:M2"/>
    <mergeCell ref="F3:G4"/>
    <mergeCell ref="L3:M3"/>
    <mergeCell ref="F5:G5"/>
    <mergeCell ref="B6:M6"/>
    <mergeCell ref="B7:B8"/>
    <mergeCell ref="C7:C8"/>
    <mergeCell ref="D7:E7"/>
    <mergeCell ref="F7:F8"/>
    <mergeCell ref="G7:G8"/>
    <mergeCell ref="H7:H8"/>
    <mergeCell ref="L7:L8"/>
    <mergeCell ref="M7:M8"/>
    <mergeCell ref="I7:I8"/>
    <mergeCell ref="J7:J8"/>
    <mergeCell ref="K7:K8"/>
    <mergeCell ref="B34:L34"/>
    <mergeCell ref="C45:M45"/>
    <mergeCell ref="B46:F46"/>
    <mergeCell ref="G46:L46"/>
    <mergeCell ref="B47:F47"/>
    <mergeCell ref="G47:H47"/>
    <mergeCell ref="B48:F48"/>
    <mergeCell ref="G48:H48"/>
    <mergeCell ref="G49:H49"/>
    <mergeCell ref="G50:H50"/>
    <mergeCell ref="G51:M51"/>
  </mergeCells>
  <pageMargins left="0.23622047244094491" right="0.23622047244094491" top="0.74803149606299213" bottom="0.74803149606299213" header="0.31496062992125984" footer="0.31496062992125984"/>
  <pageSetup paperSize="148" scale="29" fitToHeight="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PRESUPUESTO OFICIAL_25 sept</vt:lpstr>
      <vt:lpstr>'PRESUPUESTO OFICIAL_25 sept'!Área_de_impresión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Lenovo</cp:lastModifiedBy>
  <cp:lastPrinted>2026-06-16T17:41:11Z</cp:lastPrinted>
  <dcterms:created xsi:type="dcterms:W3CDTF">2026-06-10T17:19:42Z</dcterms:created>
  <dcterms:modified xsi:type="dcterms:W3CDTF">2026-09-28T13:45:25Z</dcterms:modified>
</cp:coreProperties>
</file>