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https://d.docs.live.net/eab364599c2236b8/AGUDELO BERNAL CONSULTING GROUP - ABCG SAS/CONTRATO BOJACÁ 2026/PROCESO SALIDA ADULTO MAYOR/"/>
    </mc:Choice>
  </mc:AlternateContent>
  <xr:revisionPtr revIDLastSave="736" documentId="11_0FFA7FBB515D25269924A60EC35F615E415B5758" xr6:coauthVersionLast="47" xr6:coauthVersionMax="47" xr10:uidLastSave="{779D2830-13DE-4045-8918-664AE044595D}"/>
  <bookViews>
    <workbookView xWindow="0" yWindow="740" windowWidth="29040" windowHeight="15720" xr2:uid="{00000000-000D-0000-FFFF-FFFF00000000}"/>
  </bookViews>
  <sheets>
    <sheet name="Hoja1" sheetId="1" r:id="rId1"/>
  </sheets>
  <externalReferences>
    <externalReference r:id="rId2"/>
  </externalReferences>
  <definedNames>
    <definedName name="_xlnm.Print_Titles" localSheetId="0">Hoja1!$1:$6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qGQW/toJR5em2aWN3eE2cYtSJ35Ogo31sy7HwSajVK0="/>
    </ext>
  </extLst>
</workbook>
</file>

<file path=xl/calcChain.xml><?xml version="1.0" encoding="utf-8"?>
<calcChain xmlns="http://schemas.openxmlformats.org/spreadsheetml/2006/main">
  <c r="U22" i="1" l="1"/>
  <c r="U8" i="1"/>
  <c r="U9" i="1"/>
  <c r="U10" i="1"/>
  <c r="U11" i="1"/>
  <c r="U12" i="1"/>
  <c r="U13" i="1"/>
  <c r="U14" i="1"/>
  <c r="U15" i="1"/>
  <c r="U16" i="1"/>
  <c r="U17" i="1"/>
  <c r="U18" i="1"/>
  <c r="U19" i="1"/>
  <c r="U20" i="1"/>
  <c r="U21" i="1"/>
  <c r="U7" i="1"/>
  <c r="O8" i="1"/>
  <c r="R8" i="1" s="1"/>
  <c r="P8" i="1"/>
  <c r="Q8" i="1"/>
  <c r="S8" i="1"/>
  <c r="O9" i="1"/>
  <c r="P9" i="1"/>
  <c r="Q9" i="1"/>
  <c r="R9" i="1" s="1"/>
  <c r="S9" i="1"/>
  <c r="O10" i="1"/>
  <c r="P10" i="1"/>
  <c r="Q10" i="1"/>
  <c r="S10" i="1"/>
  <c r="O11" i="1"/>
  <c r="P11" i="1"/>
  <c r="Q11" i="1"/>
  <c r="S11" i="1"/>
  <c r="O12" i="1"/>
  <c r="P12" i="1"/>
  <c r="Q12" i="1"/>
  <c r="R12" i="1"/>
  <c r="S12" i="1"/>
  <c r="O13" i="1"/>
  <c r="P13" i="1"/>
  <c r="Q13" i="1"/>
  <c r="R13" i="1" s="1"/>
  <c r="S13" i="1"/>
  <c r="O14" i="1"/>
  <c r="P14" i="1"/>
  <c r="Q14" i="1"/>
  <c r="S14" i="1"/>
  <c r="O15" i="1"/>
  <c r="P15" i="1"/>
  <c r="Q15" i="1"/>
  <c r="S15" i="1"/>
  <c r="O16" i="1"/>
  <c r="P16" i="1"/>
  <c r="R16" i="1" s="1"/>
  <c r="Q16" i="1"/>
  <c r="S16" i="1"/>
  <c r="O17" i="1"/>
  <c r="P17" i="1"/>
  <c r="Q17" i="1"/>
  <c r="S17" i="1"/>
  <c r="O18" i="1"/>
  <c r="P18" i="1"/>
  <c r="R18" i="1" s="1"/>
  <c r="Q18" i="1"/>
  <c r="S18" i="1"/>
  <c r="O19" i="1"/>
  <c r="P19" i="1"/>
  <c r="Q19" i="1"/>
  <c r="S19" i="1"/>
  <c r="O20" i="1"/>
  <c r="R20" i="1" s="1"/>
  <c r="P20" i="1"/>
  <c r="Q20" i="1"/>
  <c r="S20" i="1"/>
  <c r="O21" i="1"/>
  <c r="P21" i="1"/>
  <c r="Q21" i="1"/>
  <c r="S21" i="1"/>
  <c r="S7" i="1"/>
  <c r="Q7" i="1"/>
  <c r="P7" i="1"/>
  <c r="O7" i="1"/>
  <c r="J8" i="1"/>
  <c r="M8" i="1" s="1"/>
  <c r="K8" i="1"/>
  <c r="L8" i="1"/>
  <c r="N8" i="1"/>
  <c r="J9" i="1"/>
  <c r="K9" i="1"/>
  <c r="L9" i="1"/>
  <c r="M9" i="1" s="1"/>
  <c r="N9" i="1"/>
  <c r="J10" i="1"/>
  <c r="K10" i="1"/>
  <c r="L10" i="1"/>
  <c r="N10" i="1"/>
  <c r="J11" i="1"/>
  <c r="K11" i="1"/>
  <c r="L11" i="1"/>
  <c r="N11" i="1"/>
  <c r="J12" i="1"/>
  <c r="K12" i="1"/>
  <c r="L12" i="1"/>
  <c r="M12" i="1"/>
  <c r="N12" i="1"/>
  <c r="J13" i="1"/>
  <c r="K13" i="1"/>
  <c r="L13" i="1"/>
  <c r="M13" i="1" s="1"/>
  <c r="N13" i="1"/>
  <c r="J14" i="1"/>
  <c r="K14" i="1"/>
  <c r="L14" i="1"/>
  <c r="N14" i="1"/>
  <c r="J15" i="1"/>
  <c r="K15" i="1"/>
  <c r="L15" i="1"/>
  <c r="N15" i="1"/>
  <c r="J16" i="1"/>
  <c r="K16" i="1"/>
  <c r="M16" i="1" s="1"/>
  <c r="L16" i="1"/>
  <c r="N16" i="1"/>
  <c r="J17" i="1"/>
  <c r="K17" i="1"/>
  <c r="L17" i="1"/>
  <c r="N17" i="1"/>
  <c r="J18" i="1"/>
  <c r="K18" i="1"/>
  <c r="M18" i="1" s="1"/>
  <c r="L18" i="1"/>
  <c r="N18" i="1"/>
  <c r="J19" i="1"/>
  <c r="K19" i="1"/>
  <c r="L19" i="1"/>
  <c r="N19" i="1"/>
  <c r="J20" i="1"/>
  <c r="M20" i="1" s="1"/>
  <c r="K20" i="1"/>
  <c r="L20" i="1"/>
  <c r="N20" i="1"/>
  <c r="J21" i="1"/>
  <c r="K21" i="1"/>
  <c r="L21" i="1"/>
  <c r="N21" i="1"/>
  <c r="N7" i="1"/>
  <c r="L7" i="1"/>
  <c r="K7" i="1"/>
  <c r="J7" i="1"/>
  <c r="E8" i="1"/>
  <c r="H8" i="1" s="1"/>
  <c r="F8" i="1"/>
  <c r="G8" i="1"/>
  <c r="I8" i="1"/>
  <c r="E9" i="1"/>
  <c r="F9" i="1"/>
  <c r="G9" i="1"/>
  <c r="H9" i="1" s="1"/>
  <c r="I9" i="1"/>
  <c r="E10" i="1"/>
  <c r="F10" i="1"/>
  <c r="G10" i="1"/>
  <c r="I10" i="1"/>
  <c r="E11" i="1"/>
  <c r="F11" i="1"/>
  <c r="G11" i="1"/>
  <c r="I11" i="1"/>
  <c r="E12" i="1"/>
  <c r="F12" i="1"/>
  <c r="G12" i="1"/>
  <c r="H12" i="1"/>
  <c r="I12" i="1"/>
  <c r="E13" i="1"/>
  <c r="F13" i="1"/>
  <c r="G13" i="1"/>
  <c r="H13" i="1" s="1"/>
  <c r="I13" i="1"/>
  <c r="E14" i="1"/>
  <c r="F14" i="1"/>
  <c r="G14" i="1"/>
  <c r="I14" i="1"/>
  <c r="E15" i="1"/>
  <c r="F15" i="1"/>
  <c r="G15" i="1"/>
  <c r="I15" i="1"/>
  <c r="E16" i="1"/>
  <c r="F16" i="1"/>
  <c r="H16" i="1" s="1"/>
  <c r="G16" i="1"/>
  <c r="I16" i="1"/>
  <c r="E17" i="1"/>
  <c r="F17" i="1"/>
  <c r="G17" i="1"/>
  <c r="I17" i="1"/>
  <c r="E18" i="1"/>
  <c r="F18" i="1"/>
  <c r="H18" i="1" s="1"/>
  <c r="G18" i="1"/>
  <c r="I18" i="1"/>
  <c r="E19" i="1"/>
  <c r="F19" i="1"/>
  <c r="G19" i="1"/>
  <c r="I19" i="1"/>
  <c r="E20" i="1"/>
  <c r="H20" i="1" s="1"/>
  <c r="F20" i="1"/>
  <c r="G20" i="1"/>
  <c r="I20" i="1"/>
  <c r="E21" i="1"/>
  <c r="F21" i="1"/>
  <c r="G21" i="1"/>
  <c r="I21" i="1"/>
  <c r="I7" i="1"/>
  <c r="G7" i="1"/>
  <c r="F7" i="1"/>
  <c r="E7" i="1"/>
  <c r="H7" i="1" s="1"/>
  <c r="D15" i="1"/>
  <c r="D13" i="1"/>
  <c r="D14" i="1"/>
  <c r="D12" i="1"/>
  <c r="A8" i="1"/>
  <c r="N22" i="1" l="1"/>
  <c r="H19" i="1"/>
  <c r="H14" i="1"/>
  <c r="M19" i="1"/>
  <c r="R19" i="1"/>
  <c r="R14" i="1"/>
  <c r="H21" i="1"/>
  <c r="H15" i="1"/>
  <c r="H10" i="1"/>
  <c r="M21" i="1"/>
  <c r="M15" i="1"/>
  <c r="M10" i="1"/>
  <c r="R21" i="1"/>
  <c r="R15" i="1"/>
  <c r="R10" i="1"/>
  <c r="M14" i="1"/>
  <c r="H17" i="1"/>
  <c r="H11" i="1"/>
  <c r="M17" i="1"/>
  <c r="M11" i="1"/>
  <c r="R17" i="1"/>
  <c r="R11" i="1"/>
  <c r="R7" i="1"/>
  <c r="S22" i="1"/>
  <c r="E23" i="1" s="1"/>
  <c r="M7" i="1"/>
  <c r="I22" i="1"/>
</calcChain>
</file>

<file path=xl/sharedStrings.xml><?xml version="1.0" encoding="utf-8"?>
<sst xmlns="http://schemas.openxmlformats.org/spreadsheetml/2006/main" count="60" uniqueCount="43">
  <si>
    <t xml:space="preserve">ESTUDIO DE MERCADO </t>
  </si>
  <si>
    <t>Código
GG-F-113</t>
  </si>
  <si>
    <t>Versión
01</t>
  </si>
  <si>
    <t>Página
1 de 1</t>
  </si>
  <si>
    <t>OBJETO DEL CONTRATO</t>
  </si>
  <si>
    <t>MODALIDAD DE SELECCIÓN</t>
  </si>
  <si>
    <t>Ítem</t>
  </si>
  <si>
    <t>Cantidad</t>
  </si>
  <si>
    <t>Unidad de Medida</t>
  </si>
  <si>
    <t>Descripción</t>
  </si>
  <si>
    <t>Valor Unitario</t>
  </si>
  <si>
    <t>IVA</t>
  </si>
  <si>
    <t>Subtotal</t>
  </si>
  <si>
    <t>Total de la Cotización (incluido IVA)</t>
  </si>
  <si>
    <t>Promedio Cotizaciones (incluido IVA)</t>
  </si>
  <si>
    <t>Nombre y cargo del responsable del estudio de mercado</t>
  </si>
  <si>
    <t xml:space="preserve"> VIVIANA CAROLINA HERNÁNDEZ MOLINA</t>
  </si>
  <si>
    <t>SELECCIÓN ABREVIADA DE MENOR CUANTÍA</t>
  </si>
  <si>
    <t>PRESTACIÓN DE SERVICIOS DE APOYO LOGÍSTICO PARA LA SALIDA CULTURAL, LÚDICO Y RECREATIVA DE LOS ADULTOS MAYORES DEL CENTRO DÍA LA SAGRADA FAMILIA Y DE LA POBLACIÓN CON DISCAPACIDAD DEL MUNICIPIO DE BOJACÁ CUNDINAMARCA</t>
  </si>
  <si>
    <t>Vehiculos</t>
  </si>
  <si>
    <t>Unidades</t>
  </si>
  <si>
    <t>Sonido</t>
  </si>
  <si>
    <t>Recreacionista</t>
  </si>
  <si>
    <t>Grupo musical</t>
  </si>
  <si>
    <t>Acompañamiento Logistico</t>
  </si>
  <si>
    <t>Apoyo Prehospitalario</t>
  </si>
  <si>
    <t>FUNDACOLOMBIANA</t>
  </si>
  <si>
    <t>DIVERARTS SOLUTIONS</t>
  </si>
  <si>
    <t>LA NACIONAL</t>
  </si>
  <si>
    <t>Polizas</t>
  </si>
  <si>
    <t>INC</t>
  </si>
  <si>
    <t>Valor unitario incluido IVA+INC</t>
  </si>
  <si>
    <t xml:space="preserve">TRASLADO TERRESTE BOJACA  AL CENTRO VACACIONAL, HOTELERO O TURÍSTICO OFRECIDO POR EL CONTRATISTA Y APROBADO PREVIAMENTE POR EL SUPERVISOR . (IDA Y REGRESO)
 TRASLADO TERRESTRE. Servicio público de transporte terrestre automotor especial, prestado por empresa habilitada por el Ministerio de Transporte en esa modalidad (directamente o mediante contrato con empresa habilitada), en vehículos tipo bus o buseta modelo [2019] o posterior, con aire acondicionado y sillas reclinables, en número suficiente para que cada pasajero, incluido el personal de apoyo, viaje sentado. Para el grupo de discapacidad se dispondrá de al menos [un (1)] vehículo con plataforma o rampa de acceso y sistema de anclaje para silla de ruedas, según la caracterización que entregue el supervisor.
Horario adulto mayor: salida de Bojacá el día 1 a las 6:00 a. m.; salida del destino el día 2 a las 5:30 p. m.; llegada estimada a los puntos de encuentro a las 8:00 p. m.
</t>
  </si>
  <si>
    <t>TRASLADO TERRESTE BOJACA  AL CENTRO VACACIONAL, HOTELERO O TURÍSTICO OFRECIDO POR EL CONTRATISTA Y APROBADO PREVIAMENTE POR EL SUPERVISOR . (IDA Y REGRESO)
 TRASLADO TERRESTRE. Servicio público de transporte terrestre automotor especial, prestado por empresa habilitada por el Ministerio de Transporte en esa modalidad (directamente o mediante contrato con empresa habilitada), en vehículos tipo bus o buseta modelo [2019] o posterior, con aire acondicionado y sillas reclinables, en número suficiente para que cada pasajero, incluido el personal de apoyo, viaje sentado. Para el grupo de discapacidad se dispondrá de al menos [un (1)] vehículo con plataforma o rampa de acceso y sistema de anclaje para silla de ruedas, según la caracterización que entregue el supervisor.
Horario discapacidad: salida a las 6:00 a. m. y regreso el mismo día, con salida del destino a las 5:30 p. m.</t>
  </si>
  <si>
    <t>PASADIA Pasadía o día de sol en  centro vacacional, hotelero o turístico que cumpla simultáneamente las siguientes condiciones:
a) Distancia vial entre ochenta (80) y ciento diez (110) kilómetros desde el casco urbano de Bojacá, medida por la ruta vehicular más corta en una herramienta de cartografía de acceso público, cuya captura se anexará.
b) Clima cálido, entendido como temperatura media anual igual o superior a 18 °C según la información oficial del municipio de destino o del IDEAM.
c) Inscripción vigente en el Registro Nacional de Turismo y concepto sanitario favorable vigente de la autoridad sanitaria competente.                                                                                                                                                                                                                                                                                                     d) Accesibilidad: El lugar de destino deberá contar con accesos adecuados, seguros  para personas con movilidad reducida, incluyendo, cuando se requiera, rampas, superficies firmes y antideslizantes, pasamanos y espacios de circulación adecuados.
f) Zonas comunes con sombra, comedor y salón para actividades ludicas y recreativas.
g) Una IPS con servicio de urgencias a no más de  30 minutos por vía.
h)El lugar debe contar con SALVAVIDAS certificado durante la actividad de piscina.                                                                                                                                                                                                                                                                                                                                                                                                Acreditación: el contratista presentará, dentro de los cinco (5) días hábiles siguientes a la suscripción del contrato y antes del acta de inicio, la confirmación escrita de reserva del establecimiento para la fecha acordada, el RNT, el concepto sanitario, la captura de distancia y el registro fotográfico de las áreas. El supervisor podrá visitar el sitio y rechazarlo si no cumple, caso en el cual el contratista deberá proponer otro dentro de los tres (3) días hábiles siguientes.</t>
  </si>
  <si>
    <t>HOSPEDAJE HOSPEDAJE. Alojamiento de doscientas cincuenta (250) personas mayores, por una (1) noche y dos (2) días, en un único centro vacacional, hotelero o turístico que cumpla simultáneamente las siguientes condiciones:
a) Distancia vial entre ochenta (80) y ciento diez (110) kilómetros desde el casco urbano de Bojacá, medida por la ruta vehicular más corta en una herramienta de cartografía de acceso público, cuya captura se anexará.
b) Clima cálido, entendido como temperatura media anual igual o superior a 18 °C según la información oficial del municipio de destino o del IDEAM.
c) Inscripción vigente en el Registro Nacional de Turismo y concepto sanitario favorable vigente de la autoridad sanitaria competente.
d) Capacidad para alojar simultáneamente a las 250 personas mayores y al personal del contratista, en habitaciones sencillas o múltiples de hasta cuatro (4) camas individuales (no camarote), con baño privado, agua caliente, ropa de cama, toallas y aseo diario.
e) Accesibilidad: rampa o ascensor entre niveles; al menos 10 habitaciones en primer piso o con acceso sin escaleras, con barras de apoyo en el baño, para las personas que el supervisor indique.
f) Zonas comunes con sombra, comedor y salón para la actividad musical.
g) Una IPS con servicio de urgencias a no más de  30 minutos por vía.
h)El lugar debe contar con SALVAVIDAS certificado durante cada actividad de piscina.                                                                                                                                                                                                                                                         Acreditación: el contratista presentará, dentro de los cinco (5) días hábiles siguientes a la suscripción del contrato y antes del acta de inicio, la confirmación escrita de reserva del establecimiento para la fecha acordada, el RNT, el concepto sanitario, la captura de distancia y el registro fotográfico de las áreas. El supervisor podrá visitar el sitio y rechazarlo si no cumple, caso en el cual el contratista deberá proponer otro dentro de los tres (3) días hábiles siguientes.</t>
  </si>
  <si>
    <t>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DESAYUNO: Garantizar desayuno  el cual deberá contener mínimo: huevos al gusto 200gr; bebida fría (jugo natural sin azúcar vaso de 11 onzas; bebida caliente (café o chocolate) de 11 onzas; Dos panes (200gr); opcional caldo de costilla o pollo (7 onzas con 50gr de proteína) y fruta.</t>
  </si>
  <si>
    <t>RECREACIÓNISTA  El cuál deberá estar disponible de acuerdo a las fechas programadas  para las actividades tanto de persona mayor como de discapacidad  (2 actividades para persona mayor - 1 actividad para Discapacidad)  tales como bailes y ejercicios aeróbicos, actividad en la piscina como aquarelax,  actividad al aire libre, musico terapia o actividades de relajación, juegos de memoria y estrategias, entre otros; los cuales serán determinados por la supervisión y el contratista previamente al traslado de los beneficiados al lugar donde se realizará la salida lúdicorecreativa.</t>
  </si>
  <si>
    <t>SONIDO 2 CABINA  ACTIVAS DE FBT 115 A-1 MIXER  ANALOGA  MIOCROFONO CONEXIONES ELÉCTRICAS- 1 PC DE REPRODUCCIÓN-6 PA LED LPC008EADO CONEXIONES ELECTRICAS</t>
  </si>
  <si>
    <t>GRUPO MUSICAL Se deberá garantizar un grupo musical de  musica popular y/o carranguera de mínimo 5 integrantes presentación de mínimo hora y media.</t>
  </si>
  <si>
    <t>ACOMPAÑAMIENTO LOGISTICO Deberá garantizarse de forma permanente el acompañamiento a las personas mayores y los beneficiarios del programa de discapacidad de 10 auxiliares logísticos , personas de apoyo logístico que cuenten con experiencia en el manejo de grupo y atención a la persona mayor y/o poblacion con discapacidad. De conformidad con la distribución realizada con la supervisión del contrato.</t>
  </si>
  <si>
    <t>APOYO (PREHOSPITALARIO)  Tres auxiliares de enfermería quienes deberán acompañar de manera permanente las actividades programadas, distribuidas de la siguiente manera:
Dos (2) auxiliares de enfermería para el acompañamiento de las actividades dirigidas a las personas mayores.
Una (1) auxiliar de enfermería para el acompañamiento de las actividades dirigidas a las personas con discapacidad.
Las auxiliares de enfermería deberán contar con Registro Único Nacional del Talento Humano en Salud (RETHUS) vigente, que acredite su habilitación para el ejercicio de la profesión, y deberán acreditar una experiencia mínima de un (1) año en atención, acompañamiento o trabajo con poblaciones vulnerables, preferiblemente personas mayores y/o personas con discapacidad.</t>
  </si>
  <si>
    <t>POLIZAS El contratista contratará, a su costo, una póliza colectiva de accidentes personales que ampare a 310 asegurados (250 personas mayores, 60 personas con discapacidad y cuidadores, según el listado que entregue el supervisor), con estos valores asegurados mínimos por persona: muerte accidental $10.000.000; incapacidad total y permanente o desmembración $10.000.000; gastos médicos por accidente $2.000.000; auxilio funerario por muerte accidental $2.000.000. La vigencia irá desde la hora de salida hasta la llegada al municipio de cada grupo. El certificado individual o colectivo, con el listado de asegurados, se entregará al supervisor a más tardar dos (2) días hábiles antes de cada salida.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</si>
</sst>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quot;$&quot;* #,##0_-;_-&quot;$&quot;* &quot;-&quot;_-;_-@_-"/>
    <numFmt numFmtId="165" formatCode="&quot;$&quot;#,##0"/>
    <numFmt numFmtId="166" formatCode="&quot;$&quot;#,##0.00"/>
    <numFmt numFmtId="167" formatCode="&quot;$&quot;\ #,##0.00"/>
  </numFmts>
  <fonts count="20" x14ac:knownFonts="1">
    <font>
      <sz val="11"/>
      <color theme="1"/>
      <name val="Aptos Narrow"/>
      <scheme val="minor"/>
    </font>
    <font>
      <b/>
      <sz val="20"/>
      <color theme="1"/>
      <name val="Arial"/>
      <family val="2"/>
    </font>
    <font>
      <sz val="11"/>
      <name val="Aptos Narrow"/>
      <family val="2"/>
    </font>
    <font>
      <b/>
      <sz val="14"/>
      <color theme="1"/>
      <name val="Arial"/>
      <family val="2"/>
    </font>
    <font>
      <sz val="10"/>
      <color theme="1"/>
      <name val="Arial"/>
      <family val="2"/>
    </font>
    <font>
      <sz val="14"/>
      <color theme="1"/>
      <name val="Arial"/>
      <family val="2"/>
    </font>
    <font>
      <b/>
      <sz val="16"/>
      <color theme="1"/>
      <name val="Arial"/>
      <family val="2"/>
    </font>
    <font>
      <sz val="18"/>
      <color theme="1"/>
      <name val="Arial"/>
      <family val="2"/>
    </font>
    <font>
      <sz val="11"/>
      <color theme="1"/>
      <name val="Arial"/>
      <family val="2"/>
    </font>
    <font>
      <b/>
      <u/>
      <sz val="14"/>
      <color theme="1"/>
      <name val="Arial"/>
      <family val="2"/>
    </font>
    <font>
      <b/>
      <u/>
      <sz val="14"/>
      <color theme="1"/>
      <name val="Arial"/>
      <family val="2"/>
    </font>
    <font>
      <sz val="9"/>
      <color theme="1"/>
      <name val="Arial"/>
      <family val="2"/>
    </font>
    <font>
      <sz val="11"/>
      <color theme="1"/>
      <name val="Aptos Narrow"/>
      <family val="2"/>
      <scheme val="minor"/>
    </font>
    <font>
      <sz val="12"/>
      <color theme="1"/>
      <name val="Arial"/>
      <family val="2"/>
    </font>
    <font>
      <sz val="12"/>
      <color theme="1"/>
      <name val="Aptos Narrow"/>
      <family val="2"/>
      <scheme val="minor"/>
    </font>
    <font>
      <b/>
      <sz val="11"/>
      <color theme="1"/>
      <name val="Aptos Narrow"/>
      <family val="2"/>
      <scheme val="minor"/>
    </font>
    <font>
      <b/>
      <sz val="11"/>
      <name val="Aptos Narrow"/>
      <family val="2"/>
    </font>
    <font>
      <b/>
      <sz val="12"/>
      <color rgb="FF000000"/>
      <name val="Arial"/>
      <family val="2"/>
    </font>
    <font>
      <b/>
      <sz val="9"/>
      <color theme="1"/>
      <name val="Arial"/>
      <family val="2"/>
    </font>
    <font>
      <b/>
      <sz val="10"/>
      <color theme="1"/>
      <name val="Arial"/>
      <family val="2"/>
    </font>
  </fonts>
  <fills count="4">
    <fill>
      <patternFill patternType="none"/>
    </fill>
    <fill>
      <patternFill patternType="gray125"/>
    </fill>
    <fill>
      <patternFill patternType="solid">
        <fgColor rgb="FFF2F2F2"/>
        <bgColor rgb="FFF2F2F2"/>
      </patternFill>
    </fill>
    <fill>
      <patternFill patternType="solid">
        <fgColor theme="0"/>
        <bgColor indexed="64"/>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dotted">
        <color rgb="FF3366CC"/>
      </bottom>
      <diagonal/>
    </border>
    <border>
      <left/>
      <right style="medium">
        <color rgb="FF000000"/>
      </right>
      <top/>
      <bottom style="dotted">
        <color rgb="FF3366CC"/>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top style="thin">
        <color rgb="FF3366CC"/>
      </top>
      <bottom/>
      <diagonal/>
    </border>
    <border>
      <left style="medium">
        <color rgb="FF000000"/>
      </left>
      <right/>
      <top/>
      <bottom style="dotted">
        <color rgb="FF3366CC"/>
      </bottom>
      <diagonal/>
    </border>
    <border>
      <left/>
      <right style="dotted">
        <color rgb="FF3366CC"/>
      </right>
      <top/>
      <bottom style="dotted">
        <color rgb="FF3366CC"/>
      </bottom>
      <diagonal/>
    </border>
    <border>
      <left style="dotted">
        <color rgb="FF3366CC"/>
      </left>
      <right/>
      <top/>
      <bottom style="dotted">
        <color rgb="FF3366CC"/>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style="thin">
        <color rgb="FF3366CC"/>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12" fillId="0" borderId="0" applyFont="0" applyFill="0" applyBorder="0" applyAlignment="0" applyProtection="0"/>
  </cellStyleXfs>
  <cellXfs count="71">
    <xf numFmtId="0" fontId="0" fillId="0" borderId="0" xfId="0"/>
    <xf numFmtId="0" fontId="4" fillId="0" borderId="0" xfId="0" applyFont="1" applyAlignment="1">
      <alignment vertical="center"/>
    </xf>
    <xf numFmtId="0" fontId="8" fillId="0" borderId="0" xfId="0" applyFont="1" applyAlignment="1">
      <alignment vertical="center"/>
    </xf>
    <xf numFmtId="0" fontId="11" fillId="0" borderId="0" xfId="0" applyFont="1" applyAlignment="1">
      <alignment vertical="center"/>
    </xf>
    <xf numFmtId="0" fontId="2" fillId="0" borderId="17" xfId="0" applyFont="1" applyBorder="1"/>
    <xf numFmtId="165" fontId="10" fillId="0" borderId="28" xfId="0" applyNumberFormat="1" applyFont="1" applyBorder="1" applyAlignment="1">
      <alignment vertical="center"/>
    </xf>
    <xf numFmtId="0" fontId="2" fillId="0" borderId="18" xfId="0" applyFont="1" applyBorder="1"/>
    <xf numFmtId="166" fontId="4" fillId="0" borderId="24" xfId="0" applyNumberFormat="1" applyFont="1" applyBorder="1" applyAlignment="1">
      <alignment horizontal="center" vertical="center" shrinkToFit="1"/>
    </xf>
    <xf numFmtId="165" fontId="3" fillId="0" borderId="24" xfId="0" applyNumberFormat="1" applyFont="1" applyBorder="1" applyAlignment="1">
      <alignment horizontal="center" vertical="center"/>
    </xf>
    <xf numFmtId="165" fontId="3" fillId="2" borderId="24" xfId="0" applyNumberFormat="1" applyFont="1" applyFill="1" applyBorder="1" applyAlignment="1">
      <alignment horizontal="center" vertical="center" shrinkToFit="1"/>
    </xf>
    <xf numFmtId="165" fontId="3" fillId="2" borderId="24" xfId="0" applyNumberFormat="1" applyFont="1" applyFill="1" applyBorder="1" applyAlignment="1">
      <alignment horizontal="center" vertical="center" wrapText="1"/>
    </xf>
    <xf numFmtId="166" fontId="13" fillId="0" borderId="24" xfId="0" applyNumberFormat="1" applyFont="1" applyBorder="1" applyAlignment="1">
      <alignment horizontal="center" vertical="center"/>
    </xf>
    <xf numFmtId="167" fontId="14" fillId="0" borderId="24" xfId="0" applyNumberFormat="1" applyFont="1" applyBorder="1" applyAlignment="1">
      <alignment horizontal="center" vertical="center"/>
    </xf>
    <xf numFmtId="164" fontId="14" fillId="0" borderId="24" xfId="1" applyFont="1" applyFill="1" applyBorder="1" applyAlignment="1">
      <alignment horizontal="center" vertical="center"/>
    </xf>
    <xf numFmtId="1" fontId="13" fillId="0" borderId="24" xfId="0" applyNumberFormat="1" applyFont="1" applyBorder="1" applyAlignment="1">
      <alignment horizontal="center" vertical="center"/>
    </xf>
    <xf numFmtId="165" fontId="13" fillId="0" borderId="24" xfId="0" applyNumberFormat="1" applyFont="1" applyBorder="1" applyAlignment="1">
      <alignment horizontal="center" vertical="center" wrapText="1"/>
    </xf>
    <xf numFmtId="165" fontId="13" fillId="0" borderId="24" xfId="0" applyNumberFormat="1" applyFont="1" applyBorder="1" applyAlignment="1">
      <alignment horizontal="justify" vertical="center" wrapText="1"/>
    </xf>
    <xf numFmtId="0" fontId="17" fillId="3" borderId="24" xfId="0" applyFont="1" applyFill="1" applyBorder="1" applyAlignment="1">
      <alignment horizontal="center" vertical="center" wrapText="1"/>
    </xf>
    <xf numFmtId="0" fontId="17" fillId="3" borderId="33" xfId="0" applyFont="1" applyFill="1" applyBorder="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0" fontId="15" fillId="0" borderId="0" xfId="0" applyFont="1"/>
    <xf numFmtId="165" fontId="6" fillId="0" borderId="14" xfId="0" applyNumberFormat="1" applyFont="1" applyBorder="1" applyAlignment="1">
      <alignment horizontal="center" vertical="center" wrapText="1"/>
    </xf>
    <xf numFmtId="0" fontId="2" fillId="0" borderId="15" xfId="0" applyFont="1" applyBorder="1"/>
    <xf numFmtId="0" fontId="2" fillId="0" borderId="16" xfId="0" applyFont="1" applyBorder="1"/>
    <xf numFmtId="165" fontId="7" fillId="0" borderId="17" xfId="0" applyNumberFormat="1" applyFont="1" applyBorder="1" applyAlignment="1">
      <alignment horizontal="justify" vertical="center" wrapText="1"/>
    </xf>
    <xf numFmtId="0" fontId="2" fillId="0" borderId="17" xfId="0" applyFont="1" applyBorder="1" applyAlignment="1">
      <alignment horizontal="justify" wrapText="1"/>
    </xf>
    <xf numFmtId="0" fontId="2" fillId="0" borderId="18" xfId="0" applyFont="1" applyBorder="1" applyAlignment="1">
      <alignment horizontal="justify" wrapText="1"/>
    </xf>
    <xf numFmtId="165" fontId="3" fillId="2" borderId="24" xfId="0" applyNumberFormat="1" applyFont="1" applyFill="1" applyBorder="1" applyAlignment="1">
      <alignment horizontal="center" vertical="center" shrinkToFit="1"/>
    </xf>
    <xf numFmtId="0" fontId="2" fillId="0" borderId="24" xfId="0" applyFont="1" applyBorder="1"/>
    <xf numFmtId="165" fontId="6" fillId="0" borderId="29" xfId="0" applyNumberFormat="1" applyFont="1" applyBorder="1" applyAlignment="1">
      <alignment horizontal="center" vertical="center"/>
    </xf>
    <xf numFmtId="0" fontId="2" fillId="0" borderId="30" xfId="0" applyFont="1" applyBorder="1"/>
    <xf numFmtId="0" fontId="2" fillId="0" borderId="31" xfId="0" applyFont="1" applyBorder="1"/>
    <xf numFmtId="165" fontId="7" fillId="0" borderId="25" xfId="0" applyNumberFormat="1" applyFont="1" applyBorder="1" applyAlignment="1">
      <alignment horizontal="left" vertical="center"/>
    </xf>
    <xf numFmtId="0" fontId="2" fillId="0" borderId="25" xfId="0" applyFont="1" applyBorder="1"/>
    <xf numFmtId="0" fontId="2" fillId="0" borderId="32" xfId="0" applyFont="1" applyBorder="1"/>
    <xf numFmtId="0" fontId="16" fillId="0" borderId="24" xfId="0" applyFont="1" applyBorder="1"/>
    <xf numFmtId="165" fontId="3" fillId="2" borderId="24" xfId="0" applyNumberFormat="1" applyFont="1" applyFill="1" applyBorder="1" applyAlignment="1">
      <alignment horizontal="center" vertical="center" wrapText="1"/>
    </xf>
    <xf numFmtId="0" fontId="2" fillId="0" borderId="24" xfId="0" applyFont="1" applyBorder="1" applyAlignment="1">
      <alignment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7" xfId="0" applyFont="1" applyBorder="1"/>
    <xf numFmtId="0" fontId="2" fillId="0" borderId="8" xfId="0" applyFont="1" applyBorder="1"/>
    <xf numFmtId="0" fontId="2" fillId="0" borderId="9" xfId="0" applyFont="1" applyBorder="1"/>
    <xf numFmtId="0" fontId="3" fillId="0" borderId="4" xfId="0" applyFont="1" applyBorder="1" applyAlignment="1">
      <alignment horizontal="center" vertical="center" wrapText="1"/>
    </xf>
    <xf numFmtId="0" fontId="2" fillId="0" borderId="5" xfId="0" applyFont="1" applyBorder="1"/>
    <xf numFmtId="0" fontId="2" fillId="0" borderId="6" xfId="0" applyFont="1" applyBorder="1"/>
    <xf numFmtId="0" fontId="5" fillId="0" borderId="10" xfId="0" applyFont="1" applyBorder="1" applyAlignment="1">
      <alignment horizontal="center" vertical="center" wrapText="1"/>
    </xf>
    <xf numFmtId="0" fontId="2" fillId="0" borderId="11" xfId="0" applyFont="1" applyBorder="1"/>
    <xf numFmtId="0" fontId="2" fillId="0" borderId="12" xfId="0" applyFont="1" applyBorder="1"/>
    <xf numFmtId="0" fontId="5" fillId="0" borderId="11" xfId="0" applyFont="1" applyBorder="1" applyAlignment="1">
      <alignment horizontal="center" vertical="center" wrapText="1"/>
    </xf>
    <xf numFmtId="0" fontId="5" fillId="0" borderId="13" xfId="0" applyFont="1" applyBorder="1" applyAlignment="1">
      <alignment horizontal="center" vertical="center" wrapText="1"/>
    </xf>
    <xf numFmtId="0" fontId="17" fillId="3" borderId="33" xfId="0" applyFont="1" applyFill="1" applyBorder="1" applyAlignment="1">
      <alignment horizontal="center" vertical="center" wrapText="1"/>
    </xf>
    <xf numFmtId="0" fontId="17" fillId="3" borderId="34" xfId="0" applyFont="1" applyFill="1" applyBorder="1" applyAlignment="1">
      <alignment horizontal="center" vertical="center" wrapText="1"/>
    </xf>
    <xf numFmtId="0" fontId="17" fillId="3" borderId="35" xfId="0" applyFont="1" applyFill="1" applyBorder="1" applyAlignment="1">
      <alignment horizontal="center" vertical="center" wrapText="1"/>
    </xf>
    <xf numFmtId="0" fontId="11" fillId="0" borderId="21" xfId="0" applyFont="1" applyBorder="1" applyAlignment="1">
      <alignment horizontal="center" vertical="center"/>
    </xf>
    <xf numFmtId="0" fontId="2" fillId="0" borderId="22" xfId="0" applyFont="1" applyBorder="1"/>
    <xf numFmtId="0" fontId="2" fillId="0" borderId="23" xfId="0" applyFont="1" applyBorder="1"/>
    <xf numFmtId="165" fontId="5" fillId="0" borderId="24" xfId="0" applyNumberFormat="1" applyFont="1" applyBorder="1" applyAlignment="1">
      <alignment horizontal="center" vertical="center" shrinkToFit="1"/>
    </xf>
    <xf numFmtId="165" fontId="9" fillId="0" borderId="24" xfId="0" applyNumberFormat="1" applyFont="1" applyBorder="1" applyAlignment="1">
      <alignment horizontal="center" vertical="center"/>
    </xf>
    <xf numFmtId="165" fontId="5" fillId="0" borderId="26" xfId="0" applyNumberFormat="1" applyFont="1" applyBorder="1" applyAlignment="1">
      <alignment horizontal="center" vertical="center" shrinkToFit="1"/>
    </xf>
    <xf numFmtId="0" fontId="2" fillId="0" borderId="17" xfId="0" applyFont="1" applyBorder="1"/>
    <xf numFmtId="0" fontId="2" fillId="0" borderId="27" xfId="0" applyFont="1" applyBorder="1"/>
    <xf numFmtId="165" fontId="3" fillId="0" borderId="28" xfId="0" applyNumberFormat="1" applyFont="1" applyBorder="1" applyAlignment="1">
      <alignment horizontal="center" vertical="center"/>
    </xf>
    <xf numFmtId="165" fontId="3" fillId="0" borderId="19" xfId="0" applyNumberFormat="1" applyFont="1" applyBorder="1" applyAlignment="1">
      <alignment horizontal="right" vertical="center"/>
    </xf>
    <xf numFmtId="0" fontId="0" fillId="0" borderId="0" xfId="0"/>
    <xf numFmtId="0" fontId="2" fillId="0" borderId="19" xfId="0" applyFont="1" applyBorder="1"/>
    <xf numFmtId="165" fontId="7" fillId="0" borderId="0" xfId="0" applyNumberFormat="1" applyFont="1" applyAlignment="1">
      <alignment horizontal="left" vertical="center"/>
    </xf>
    <xf numFmtId="0" fontId="2" fillId="0" borderId="20" xfId="0" applyFont="1" applyBorder="1"/>
    <xf numFmtId="167" fontId="0" fillId="0" borderId="0" xfId="0" applyNumberFormat="1"/>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1856014</xdr:colOff>
      <xdr:row>26</xdr:row>
      <xdr:rowOff>72118</xdr:rowOff>
    </xdr:from>
    <xdr:ext cx="10620375" cy="78105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482193" y="41805225"/>
          <a:ext cx="10620375" cy="781050"/>
        </a:xfrm>
        <a:prstGeom prst="rect">
          <a:avLst/>
        </a:prstGeom>
        <a:noFill/>
      </xdr:spPr>
    </xdr:pic>
    <xdr:clientData fLocksWithSheet="0"/>
  </xdr:oneCellAnchor>
  <xdr:oneCellAnchor>
    <xdr:from>
      <xdr:col>1</xdr:col>
      <xdr:colOff>226219</xdr:colOff>
      <xdr:row>0</xdr:row>
      <xdr:rowOff>26193</xdr:rowOff>
    </xdr:from>
    <xdr:ext cx="3000374" cy="1212056"/>
    <xdr:pic>
      <xdr:nvPicPr>
        <xdr:cNvPr id="3" name="image1.png" descr="Imagen que contiene Logotipo&#10;&#10;Descripción generada automáticament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857250" y="26193"/>
          <a:ext cx="3000374" cy="1212056"/>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72f49af58b392727/todo%20LM/Bojac&#224;/Bojac&#225;%202024-2026/Contratos/2026/Subasta/Salida/PERSONA%20MAYOR%202026%20PROPUESTA.xlsx" TargetMode="External"/><Relationship Id="rId1" Type="http://schemas.openxmlformats.org/officeDocument/2006/relationships/externalLinkPath" Target="PERSONA%20MAYOR%202026%20PROPUES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DEL MERCADO"/>
      <sheetName val="DESAGREGADO"/>
    </sheetNames>
    <sheetDataSet>
      <sheetData sheetId="0">
        <row r="3">
          <cell r="G3">
            <v>3800000</v>
          </cell>
          <cell r="H3">
            <v>0</v>
          </cell>
          <cell r="I3">
            <v>0</v>
          </cell>
          <cell r="L3">
            <v>22800000</v>
          </cell>
          <cell r="M3">
            <v>3900000</v>
          </cell>
          <cell r="N3">
            <v>0</v>
          </cell>
          <cell r="O3">
            <v>0</v>
          </cell>
          <cell r="R3">
            <v>23400000</v>
          </cell>
          <cell r="S3">
            <v>4050000</v>
          </cell>
          <cell r="T3">
            <v>0</v>
          </cell>
          <cell r="U3">
            <v>0</v>
          </cell>
          <cell r="X3">
            <v>24300000</v>
          </cell>
        </row>
        <row r="4">
          <cell r="G4">
            <v>2400000</v>
          </cell>
          <cell r="H4">
            <v>0</v>
          </cell>
          <cell r="I4">
            <v>0</v>
          </cell>
          <cell r="L4">
            <v>4800000</v>
          </cell>
          <cell r="M4">
            <v>2500000</v>
          </cell>
          <cell r="N4">
            <v>0</v>
          </cell>
          <cell r="O4">
            <v>0</v>
          </cell>
          <cell r="R4">
            <v>5000000</v>
          </cell>
          <cell r="S4">
            <v>2600000</v>
          </cell>
          <cell r="T4">
            <v>0</v>
          </cell>
          <cell r="U4">
            <v>0</v>
          </cell>
          <cell r="X4">
            <v>5200000</v>
          </cell>
        </row>
        <row r="5">
          <cell r="G5">
            <v>118000</v>
          </cell>
          <cell r="I5">
            <v>22420</v>
          </cell>
          <cell r="L5">
            <v>8425200</v>
          </cell>
          <cell r="M5">
            <v>120000</v>
          </cell>
          <cell r="O5">
            <v>22800</v>
          </cell>
          <cell r="R5">
            <v>8568000</v>
          </cell>
          <cell r="S5">
            <v>121000</v>
          </cell>
          <cell r="U5">
            <v>22990</v>
          </cell>
          <cell r="X5">
            <v>8639400</v>
          </cell>
        </row>
        <row r="6">
          <cell r="G6">
            <v>131261</v>
          </cell>
          <cell r="H6">
            <v>0</v>
          </cell>
          <cell r="I6">
            <v>24939.59</v>
          </cell>
          <cell r="L6">
            <v>39050147.5</v>
          </cell>
          <cell r="M6">
            <v>143866</v>
          </cell>
          <cell r="N6">
            <v>0</v>
          </cell>
          <cell r="O6">
            <v>27334.54</v>
          </cell>
          <cell r="R6">
            <v>42800135</v>
          </cell>
          <cell r="S6">
            <v>138655</v>
          </cell>
          <cell r="T6">
            <v>0</v>
          </cell>
          <cell r="U6">
            <v>26344.45</v>
          </cell>
          <cell r="X6">
            <v>41249862.5</v>
          </cell>
        </row>
        <row r="7">
          <cell r="G7">
            <v>17575.925999999999</v>
          </cell>
          <cell r="H7">
            <v>1406.0740800000001</v>
          </cell>
          <cell r="I7">
            <v>0</v>
          </cell>
          <cell r="L7">
            <v>10629920.044799998</v>
          </cell>
          <cell r="M7">
            <v>19444</v>
          </cell>
          <cell r="N7">
            <v>1556</v>
          </cell>
          <cell r="O7">
            <v>0</v>
          </cell>
          <cell r="R7">
            <v>11760000</v>
          </cell>
          <cell r="S7">
            <v>18519</v>
          </cell>
          <cell r="T7">
            <v>1481</v>
          </cell>
          <cell r="U7">
            <v>0</v>
          </cell>
          <cell r="X7">
            <v>11200000</v>
          </cell>
        </row>
        <row r="8">
          <cell r="G8">
            <v>13717.592000000001</v>
          </cell>
          <cell r="H8">
            <v>1097.4073600000002</v>
          </cell>
          <cell r="I8">
            <v>0</v>
          </cell>
          <cell r="L8">
            <v>8296399.6416000007</v>
          </cell>
          <cell r="M8">
            <v>15741</v>
          </cell>
          <cell r="N8">
            <v>1259</v>
          </cell>
          <cell r="O8">
            <v>0</v>
          </cell>
          <cell r="R8">
            <v>9520000</v>
          </cell>
          <cell r="S8">
            <v>13889</v>
          </cell>
          <cell r="T8">
            <v>1111</v>
          </cell>
          <cell r="U8">
            <v>0</v>
          </cell>
          <cell r="X8">
            <v>8400000</v>
          </cell>
          <cell r="AB8" t="str">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REFRIGERIO AM:  el cual deberá contener mínimo variedad entre los menús y mínimo contener: proteína, carbohidrato y bebida, como opciones se presentan las siguientes: Opciones de proteína: sándwich de jamón y queso de 250gr; pastel de pollo o croisant de queso con jamón de 100 gramos, sándwich de pollo de 250 gr. Opciones de carbohidrato: Fruta de 150gr Bebida de fruta 11 onzas</v>
          </cell>
        </row>
        <row r="9">
          <cell r="G9">
            <v>25077.77</v>
          </cell>
          <cell r="H9">
            <v>2006.2216000000001</v>
          </cell>
          <cell r="I9">
            <v>0</v>
          </cell>
          <cell r="L9">
            <v>15167035.296</v>
          </cell>
          <cell r="M9">
            <v>25000</v>
          </cell>
          <cell r="N9">
            <v>2000</v>
          </cell>
          <cell r="O9">
            <v>0</v>
          </cell>
          <cell r="R9">
            <v>15120000</v>
          </cell>
          <cell r="S9">
            <v>29167</v>
          </cell>
          <cell r="T9">
            <v>2333</v>
          </cell>
          <cell r="U9">
            <v>0</v>
          </cell>
          <cell r="X9">
            <v>17640000</v>
          </cell>
          <cell r="AB9" t="str">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ALMUERZO: el cual deberá contener mínimo: Entrada, plato fuerte, postre y bebida, así: Ejemplo: Entrada: Sopa de legumbres (mínimo 7 onzas) Plato fuertes: Lleva porción de proteína de 120gr mínimo, el cual debe incluir variedad de proteína animal como cerdo, carne o pollo, tipo de preparación asada o a la plancha. Deberá contener dos porciones de harina variada entre papa, arepa, plátano o yuca de mínimo 120gr o arroz mínimo 100gr y ensalada o verduras 60gr. Bebida ilimitadas de 11 onzas y porción de postre de 40gr</v>
          </cell>
        </row>
        <row r="10">
          <cell r="G10">
            <v>13717.59</v>
          </cell>
          <cell r="H10">
            <v>1097.4072000000001</v>
          </cell>
          <cell r="I10">
            <v>0</v>
          </cell>
          <cell r="L10">
            <v>8296398.432</v>
          </cell>
          <cell r="M10">
            <v>15741</v>
          </cell>
          <cell r="N10">
            <v>1259</v>
          </cell>
          <cell r="O10">
            <v>0</v>
          </cell>
          <cell r="R10">
            <v>9520000</v>
          </cell>
          <cell r="S10">
            <v>13889</v>
          </cell>
          <cell r="T10">
            <v>1111</v>
          </cell>
          <cell r="U10">
            <v>0</v>
          </cell>
          <cell r="X10">
            <v>8400000</v>
          </cell>
          <cell r="AB10" t="str">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REFRIGERIO PM:  el cual deberá contener mínimo variedad entre los menús y mínimo contener: proteína, carbohidrato y bebida, como opciones se presentan las siguientes: Opciones de proteína: sándwich de jamón y queso de 250gr; pastel de pollo o croisant de queso con jamón de 100 gramos, sándwich de pollo de 250 gr. Opciones de carbohidrato: Fruta de 150gr Bebida de fruta 11 onzas</v>
          </cell>
        </row>
        <row r="11">
          <cell r="G11">
            <v>25506.59</v>
          </cell>
          <cell r="H11">
            <v>2040.5272</v>
          </cell>
          <cell r="I11">
            <v>0</v>
          </cell>
          <cell r="L11">
            <v>6886779.2999999998</v>
          </cell>
          <cell r="M11">
            <v>29167</v>
          </cell>
          <cell r="N11">
            <v>2333</v>
          </cell>
          <cell r="O11">
            <v>0</v>
          </cell>
          <cell r="R11">
            <v>7875000</v>
          </cell>
          <cell r="S11">
            <v>25926</v>
          </cell>
          <cell r="T11">
            <v>2074</v>
          </cell>
          <cell r="U11">
            <v>0</v>
          </cell>
          <cell r="X11">
            <v>7000000</v>
          </cell>
          <cell r="AB11" t="str">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CENA: la cual deberá contener mínimo: Entrada, plato fuerte, postre y bebida, así: Ejemplo: Entrada: Sopa de legumbres (mínimo 7 onzas) Plato fuertes: Lleva porción de proteína de 100gr mínimo, el cual debe incluir variedad de proteína animal como cerdo, carne o pollo, tipo de preparación asada o a la plancha. Deberá contener carbohidratos variados mínimo 100gr y ensalada o verduras 60gr.</v>
          </cell>
        </row>
        <row r="12">
          <cell r="G12">
            <v>1200000</v>
          </cell>
          <cell r="H12">
            <v>0</v>
          </cell>
          <cell r="I12">
            <v>228000</v>
          </cell>
          <cell r="L12">
            <v>2856000</v>
          </cell>
          <cell r="M12">
            <v>1100840</v>
          </cell>
          <cell r="N12">
            <v>0</v>
          </cell>
          <cell r="O12">
            <v>209160</v>
          </cell>
          <cell r="R12">
            <v>2620000</v>
          </cell>
          <cell r="S12">
            <v>1243441</v>
          </cell>
          <cell r="T12">
            <v>0</v>
          </cell>
          <cell r="U12">
            <v>236254</v>
          </cell>
          <cell r="X12">
            <v>2959390</v>
          </cell>
        </row>
        <row r="13">
          <cell r="G13">
            <v>1200000</v>
          </cell>
          <cell r="H13">
            <v>0</v>
          </cell>
          <cell r="I13">
            <v>228000</v>
          </cell>
          <cell r="L13">
            <v>1428000</v>
          </cell>
          <cell r="M13">
            <v>1150000</v>
          </cell>
          <cell r="N13">
            <v>0</v>
          </cell>
          <cell r="O13">
            <v>188403</v>
          </cell>
          <cell r="R13">
            <v>1338403</v>
          </cell>
          <cell r="S13">
            <v>1205000</v>
          </cell>
          <cell r="T13">
            <v>0</v>
          </cell>
          <cell r="U13">
            <v>175630</v>
          </cell>
          <cell r="X13">
            <v>1380630</v>
          </cell>
        </row>
        <row r="14">
          <cell r="G14">
            <v>1500000</v>
          </cell>
          <cell r="H14">
            <v>0</v>
          </cell>
          <cell r="I14">
            <v>0</v>
          </cell>
          <cell r="L14">
            <v>1500000</v>
          </cell>
          <cell r="M14">
            <v>2000000</v>
          </cell>
          <cell r="N14">
            <v>0</v>
          </cell>
          <cell r="O14">
            <v>0</v>
          </cell>
          <cell r="R14">
            <v>2000000</v>
          </cell>
          <cell r="S14">
            <v>2233376.7999999998</v>
          </cell>
          <cell r="T14">
            <v>0</v>
          </cell>
          <cell r="U14">
            <v>0</v>
          </cell>
          <cell r="X14">
            <v>2233376.7999999998</v>
          </cell>
        </row>
        <row r="15">
          <cell r="G15">
            <v>310925</v>
          </cell>
          <cell r="H15">
            <v>0</v>
          </cell>
          <cell r="I15">
            <v>59075.75</v>
          </cell>
          <cell r="L15">
            <v>3700007.5</v>
          </cell>
          <cell r="M15">
            <v>327731</v>
          </cell>
          <cell r="N15">
            <v>0</v>
          </cell>
          <cell r="O15">
            <v>62269</v>
          </cell>
          <cell r="R15">
            <v>3900000</v>
          </cell>
          <cell r="S15">
            <v>294118</v>
          </cell>
          <cell r="T15">
            <v>0</v>
          </cell>
          <cell r="U15">
            <v>55882</v>
          </cell>
          <cell r="X15">
            <v>3500000</v>
          </cell>
        </row>
        <row r="16">
          <cell r="G16">
            <v>570000</v>
          </cell>
          <cell r="H16">
            <v>0</v>
          </cell>
          <cell r="I16">
            <v>0</v>
          </cell>
          <cell r="L16">
            <v>1710000</v>
          </cell>
          <cell r="M16">
            <v>590000</v>
          </cell>
          <cell r="N16">
            <v>0</v>
          </cell>
          <cell r="O16">
            <v>0</v>
          </cell>
          <cell r="R16">
            <v>1770000</v>
          </cell>
          <cell r="S16">
            <v>550000</v>
          </cell>
          <cell r="T16">
            <v>0</v>
          </cell>
          <cell r="U16">
            <v>0</v>
          </cell>
          <cell r="X16">
            <v>1650000</v>
          </cell>
        </row>
        <row r="17">
          <cell r="G17">
            <v>9000</v>
          </cell>
          <cell r="H17">
            <v>0</v>
          </cell>
          <cell r="I17">
            <v>0</v>
          </cell>
          <cell r="L17">
            <v>2790000</v>
          </cell>
          <cell r="M17">
            <v>10200</v>
          </cell>
          <cell r="N17">
            <v>0</v>
          </cell>
          <cell r="O17">
            <v>0</v>
          </cell>
          <cell r="R17">
            <v>3162000</v>
          </cell>
          <cell r="S17">
            <v>10500</v>
          </cell>
          <cell r="T17">
            <v>0</v>
          </cell>
          <cell r="U17">
            <v>0</v>
          </cell>
          <cell r="X17">
            <v>3255000</v>
          </cell>
        </row>
      </sheetData>
      <sheetData sheetId="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9"/>
  <sheetViews>
    <sheetView tabSelected="1" topLeftCell="G16" zoomScale="70" zoomScaleNormal="70" workbookViewId="0">
      <selection activeCell="U23" sqref="U23"/>
    </sheetView>
  </sheetViews>
  <sheetFormatPr baseColWidth="10" defaultColWidth="12.5" defaultRowHeight="15" customHeight="1" x14ac:dyDescent="0.2"/>
  <cols>
    <col min="1" max="1" width="9.5" style="21" customWidth="1"/>
    <col min="2" max="2" width="13.1640625" customWidth="1"/>
    <col min="3" max="3" width="16.83203125" customWidth="1"/>
    <col min="4" max="4" width="82.5" customWidth="1"/>
    <col min="5" max="5" width="18.83203125" customWidth="1"/>
    <col min="6" max="7" width="13.6640625" customWidth="1"/>
    <col min="8" max="8" width="21.1640625" customWidth="1"/>
    <col min="9" max="9" width="22.33203125" customWidth="1"/>
    <col min="10" max="12" width="16.33203125" customWidth="1"/>
    <col min="13" max="13" width="22.5" customWidth="1"/>
    <col min="14" max="14" width="18" customWidth="1"/>
    <col min="15" max="15" width="17.33203125" customWidth="1"/>
    <col min="16" max="17" width="12.33203125" customWidth="1"/>
    <col min="18" max="18" width="21.6640625" customWidth="1"/>
    <col min="19" max="19" width="20.33203125" customWidth="1"/>
    <col min="20" max="20" width="3.5" customWidth="1"/>
    <col min="21" max="21" width="15" bestFit="1" customWidth="1"/>
  </cols>
  <sheetData>
    <row r="1" spans="1:21" ht="58.5" customHeight="1" x14ac:dyDescent="0.2">
      <c r="A1" s="39"/>
      <c r="B1" s="40"/>
      <c r="C1" s="40"/>
      <c r="D1" s="41"/>
      <c r="E1" s="45" t="s">
        <v>0</v>
      </c>
      <c r="F1" s="46"/>
      <c r="G1" s="46"/>
      <c r="H1" s="46"/>
      <c r="I1" s="46"/>
      <c r="J1" s="46"/>
      <c r="K1" s="46"/>
      <c r="L1" s="46"/>
      <c r="M1" s="46"/>
      <c r="N1" s="46"/>
      <c r="O1" s="46"/>
      <c r="P1" s="46"/>
      <c r="Q1" s="46"/>
      <c r="R1" s="46"/>
      <c r="S1" s="47"/>
      <c r="T1" s="1"/>
    </row>
    <row r="2" spans="1:21" ht="51" customHeight="1" thickBot="1" x14ac:dyDescent="0.25">
      <c r="A2" s="42"/>
      <c r="B2" s="43"/>
      <c r="C2" s="43"/>
      <c r="D2" s="44"/>
      <c r="E2" s="48" t="s">
        <v>1</v>
      </c>
      <c r="F2" s="49"/>
      <c r="G2" s="49"/>
      <c r="H2" s="49"/>
      <c r="I2" s="50"/>
      <c r="J2" s="48" t="s">
        <v>2</v>
      </c>
      <c r="K2" s="49"/>
      <c r="L2" s="49"/>
      <c r="M2" s="49"/>
      <c r="N2" s="50"/>
      <c r="O2" s="48" t="s">
        <v>3</v>
      </c>
      <c r="P2" s="51"/>
      <c r="Q2" s="51"/>
      <c r="R2" s="51"/>
      <c r="S2" s="52"/>
      <c r="T2" s="1"/>
    </row>
    <row r="3" spans="1:21" ht="93" customHeight="1" x14ac:dyDescent="0.2">
      <c r="A3" s="22" t="s">
        <v>4</v>
      </c>
      <c r="B3" s="23"/>
      <c r="C3" s="23"/>
      <c r="D3" s="24"/>
      <c r="E3" s="25" t="s">
        <v>18</v>
      </c>
      <c r="F3" s="26"/>
      <c r="G3" s="26"/>
      <c r="H3" s="26"/>
      <c r="I3" s="26"/>
      <c r="J3" s="26"/>
      <c r="K3" s="26"/>
      <c r="L3" s="26"/>
      <c r="M3" s="26"/>
      <c r="N3" s="26"/>
      <c r="O3" s="26"/>
      <c r="P3" s="26"/>
      <c r="Q3" s="26"/>
      <c r="R3" s="26"/>
      <c r="S3" s="27"/>
      <c r="T3" s="1"/>
    </row>
    <row r="4" spans="1:21" ht="37.75" customHeight="1" x14ac:dyDescent="0.2">
      <c r="A4" s="30" t="s">
        <v>5</v>
      </c>
      <c r="B4" s="31"/>
      <c r="C4" s="31"/>
      <c r="D4" s="32"/>
      <c r="E4" s="33" t="s">
        <v>17</v>
      </c>
      <c r="F4" s="34"/>
      <c r="G4" s="34"/>
      <c r="H4" s="34"/>
      <c r="I4" s="34"/>
      <c r="J4" s="34"/>
      <c r="K4" s="34"/>
      <c r="L4" s="34"/>
      <c r="M4" s="34"/>
      <c r="N4" s="34"/>
      <c r="O4" s="34"/>
      <c r="P4" s="34"/>
      <c r="Q4" s="34"/>
      <c r="R4" s="34"/>
      <c r="S4" s="35"/>
      <c r="T4" s="1"/>
    </row>
    <row r="5" spans="1:21" ht="27.25" customHeight="1" x14ac:dyDescent="0.2">
      <c r="A5" s="28" t="s">
        <v>6</v>
      </c>
      <c r="B5" s="37" t="s">
        <v>7</v>
      </c>
      <c r="C5" s="37" t="s">
        <v>8</v>
      </c>
      <c r="D5" s="28" t="s">
        <v>9</v>
      </c>
      <c r="E5" s="28" t="s">
        <v>26</v>
      </c>
      <c r="F5" s="29"/>
      <c r="G5" s="29"/>
      <c r="H5" s="29"/>
      <c r="I5" s="29"/>
      <c r="J5" s="28" t="s">
        <v>27</v>
      </c>
      <c r="K5" s="29"/>
      <c r="L5" s="29"/>
      <c r="M5" s="29"/>
      <c r="N5" s="29"/>
      <c r="O5" s="28" t="s">
        <v>28</v>
      </c>
      <c r="P5" s="29"/>
      <c r="Q5" s="29"/>
      <c r="R5" s="29"/>
      <c r="S5" s="29"/>
      <c r="T5" s="2"/>
    </row>
    <row r="6" spans="1:21" ht="57" customHeight="1" x14ac:dyDescent="0.2">
      <c r="A6" s="36"/>
      <c r="B6" s="38"/>
      <c r="C6" s="38"/>
      <c r="D6" s="29"/>
      <c r="E6" s="10" t="s">
        <v>10</v>
      </c>
      <c r="F6" s="9" t="s">
        <v>30</v>
      </c>
      <c r="G6" s="9" t="s">
        <v>11</v>
      </c>
      <c r="H6" s="10" t="s">
        <v>31</v>
      </c>
      <c r="I6" s="9" t="s">
        <v>12</v>
      </c>
      <c r="J6" s="10" t="s">
        <v>10</v>
      </c>
      <c r="K6" s="9" t="s">
        <v>30</v>
      </c>
      <c r="L6" s="9" t="s">
        <v>11</v>
      </c>
      <c r="M6" s="10" t="s">
        <v>31</v>
      </c>
      <c r="N6" s="9" t="s">
        <v>12</v>
      </c>
      <c r="O6" s="10" t="s">
        <v>10</v>
      </c>
      <c r="P6" s="9" t="s">
        <v>30</v>
      </c>
      <c r="Q6" s="9" t="s">
        <v>11</v>
      </c>
      <c r="R6" s="10" t="s">
        <v>31</v>
      </c>
      <c r="S6" s="9" t="s">
        <v>12</v>
      </c>
      <c r="T6" s="2"/>
    </row>
    <row r="7" spans="1:21" ht="211.5" customHeight="1" x14ac:dyDescent="0.2">
      <c r="A7" s="17">
        <v>1</v>
      </c>
      <c r="B7" s="14">
        <v>6</v>
      </c>
      <c r="C7" s="15" t="s">
        <v>19</v>
      </c>
      <c r="D7" s="16" t="s">
        <v>32</v>
      </c>
      <c r="E7" s="11">
        <f>+'[1]ESTUDIO DEL MERCADO'!$G3</f>
        <v>3800000</v>
      </c>
      <c r="F7" s="12">
        <f>+'[1]ESTUDIO DEL MERCADO'!$H3</f>
        <v>0</v>
      </c>
      <c r="G7" s="12">
        <f>+'[1]ESTUDIO DEL MERCADO'!$I3</f>
        <v>0</v>
      </c>
      <c r="H7" s="11">
        <f>+E7+F7+G7</f>
        <v>3800000</v>
      </c>
      <c r="I7" s="11">
        <f>+'[1]ESTUDIO DEL MERCADO'!$L3</f>
        <v>22800000</v>
      </c>
      <c r="J7" s="11">
        <f>+'[1]ESTUDIO DEL MERCADO'!$M3</f>
        <v>3900000</v>
      </c>
      <c r="K7" s="13">
        <f>+'[1]ESTUDIO DEL MERCADO'!$N3</f>
        <v>0</v>
      </c>
      <c r="L7" s="13">
        <f>+'[1]ESTUDIO DEL MERCADO'!$O3</f>
        <v>0</v>
      </c>
      <c r="M7" s="11">
        <f>+J7+K7+L7</f>
        <v>3900000</v>
      </c>
      <c r="N7" s="11">
        <f>+'[1]ESTUDIO DEL MERCADO'!$R3</f>
        <v>23400000</v>
      </c>
      <c r="O7" s="11">
        <f>+'[1]ESTUDIO DEL MERCADO'!$S3</f>
        <v>4050000</v>
      </c>
      <c r="P7" s="13">
        <f>+'[1]ESTUDIO DEL MERCADO'!$T3</f>
        <v>0</v>
      </c>
      <c r="Q7" s="13">
        <f>+'[1]ESTUDIO DEL MERCADO'!$U3</f>
        <v>0</v>
      </c>
      <c r="R7" s="11">
        <f>+O7+P7+Q7</f>
        <v>4050000</v>
      </c>
      <c r="S7" s="11">
        <f>+'[1]ESTUDIO DEL MERCADO'!$X3</f>
        <v>24300000</v>
      </c>
      <c r="T7" s="1"/>
      <c r="U7" s="70">
        <f>SUM(S7+N7+I7)/3</f>
        <v>23500000</v>
      </c>
    </row>
    <row r="8" spans="1:21" ht="214.5" customHeight="1" x14ac:dyDescent="0.2">
      <c r="A8" s="17">
        <f>+A7+1</f>
        <v>2</v>
      </c>
      <c r="B8" s="14">
        <v>2</v>
      </c>
      <c r="C8" s="15" t="s">
        <v>19</v>
      </c>
      <c r="D8" s="16" t="s">
        <v>33</v>
      </c>
      <c r="E8" s="11">
        <f>+'[1]ESTUDIO DEL MERCADO'!$G4</f>
        <v>2400000</v>
      </c>
      <c r="F8" s="12">
        <f>+'[1]ESTUDIO DEL MERCADO'!$H4</f>
        <v>0</v>
      </c>
      <c r="G8" s="12">
        <f>+'[1]ESTUDIO DEL MERCADO'!$I4</f>
        <v>0</v>
      </c>
      <c r="H8" s="11">
        <f t="shared" ref="H8:H21" si="0">+E8+F8+G8</f>
        <v>2400000</v>
      </c>
      <c r="I8" s="11">
        <f>+'[1]ESTUDIO DEL MERCADO'!$L4</f>
        <v>4800000</v>
      </c>
      <c r="J8" s="11">
        <f>+'[1]ESTUDIO DEL MERCADO'!$M4</f>
        <v>2500000</v>
      </c>
      <c r="K8" s="13">
        <f>+'[1]ESTUDIO DEL MERCADO'!$N4</f>
        <v>0</v>
      </c>
      <c r="L8" s="13">
        <f>+'[1]ESTUDIO DEL MERCADO'!$O4</f>
        <v>0</v>
      </c>
      <c r="M8" s="11">
        <f t="shared" ref="M8:M21" si="1">+J8+K8+L8</f>
        <v>2500000</v>
      </c>
      <c r="N8" s="11">
        <f>+'[1]ESTUDIO DEL MERCADO'!$R4</f>
        <v>5000000</v>
      </c>
      <c r="O8" s="11">
        <f>+'[1]ESTUDIO DEL MERCADO'!$S4</f>
        <v>2600000</v>
      </c>
      <c r="P8" s="13">
        <f>+'[1]ESTUDIO DEL MERCADO'!$T4</f>
        <v>0</v>
      </c>
      <c r="Q8" s="13">
        <f>+'[1]ESTUDIO DEL MERCADO'!$U4</f>
        <v>0</v>
      </c>
      <c r="R8" s="11">
        <f t="shared" ref="R8:R21" si="2">+O8+P8+Q8</f>
        <v>2600000</v>
      </c>
      <c r="S8" s="11">
        <f>+'[1]ESTUDIO DEL MERCADO'!$X4</f>
        <v>5200000</v>
      </c>
      <c r="T8" s="1"/>
      <c r="U8" s="70">
        <f t="shared" ref="U8:U21" si="3">SUM(S8+N8+I8)/3</f>
        <v>5000000</v>
      </c>
    </row>
    <row r="9" spans="1:21" ht="313.5" customHeight="1" x14ac:dyDescent="0.2">
      <c r="A9" s="17">
        <v>3</v>
      </c>
      <c r="B9" s="14">
        <v>60</v>
      </c>
      <c r="C9" s="15" t="s">
        <v>20</v>
      </c>
      <c r="D9" s="16" t="s">
        <v>34</v>
      </c>
      <c r="E9" s="11">
        <f>+'[1]ESTUDIO DEL MERCADO'!$G5</f>
        <v>118000</v>
      </c>
      <c r="F9" s="12">
        <f>+'[1]ESTUDIO DEL MERCADO'!$H5</f>
        <v>0</v>
      </c>
      <c r="G9" s="12">
        <f>+'[1]ESTUDIO DEL MERCADO'!$I5</f>
        <v>22420</v>
      </c>
      <c r="H9" s="11">
        <f t="shared" si="0"/>
        <v>140420</v>
      </c>
      <c r="I9" s="11">
        <f>+'[1]ESTUDIO DEL MERCADO'!$L5</f>
        <v>8425200</v>
      </c>
      <c r="J9" s="11">
        <f>+'[1]ESTUDIO DEL MERCADO'!$M5</f>
        <v>120000</v>
      </c>
      <c r="K9" s="13">
        <f>+'[1]ESTUDIO DEL MERCADO'!$N5</f>
        <v>0</v>
      </c>
      <c r="L9" s="13">
        <f>+'[1]ESTUDIO DEL MERCADO'!$O5</f>
        <v>22800</v>
      </c>
      <c r="M9" s="11">
        <f t="shared" si="1"/>
        <v>142800</v>
      </c>
      <c r="N9" s="11">
        <f>+'[1]ESTUDIO DEL MERCADO'!$R5</f>
        <v>8568000</v>
      </c>
      <c r="O9" s="11">
        <f>+'[1]ESTUDIO DEL MERCADO'!$S5</f>
        <v>121000</v>
      </c>
      <c r="P9" s="13">
        <f>+'[1]ESTUDIO DEL MERCADO'!$T5</f>
        <v>0</v>
      </c>
      <c r="Q9" s="13">
        <f>+'[1]ESTUDIO DEL MERCADO'!$U5</f>
        <v>22990</v>
      </c>
      <c r="R9" s="11">
        <f t="shared" si="2"/>
        <v>143990</v>
      </c>
      <c r="S9" s="11">
        <f>+'[1]ESTUDIO DEL MERCADO'!$X5</f>
        <v>8639400</v>
      </c>
      <c r="T9" s="1"/>
      <c r="U9" s="70">
        <f t="shared" si="3"/>
        <v>8544200</v>
      </c>
    </row>
    <row r="10" spans="1:21" ht="408.75" customHeight="1" x14ac:dyDescent="0.2">
      <c r="A10" s="18">
        <v>4</v>
      </c>
      <c r="B10" s="14">
        <v>250</v>
      </c>
      <c r="C10" s="15" t="s">
        <v>20</v>
      </c>
      <c r="D10" s="16" t="s">
        <v>35</v>
      </c>
      <c r="E10" s="11">
        <f>+'[1]ESTUDIO DEL MERCADO'!$G6</f>
        <v>131261</v>
      </c>
      <c r="F10" s="12">
        <f>+'[1]ESTUDIO DEL MERCADO'!$H6</f>
        <v>0</v>
      </c>
      <c r="G10" s="12">
        <f>+'[1]ESTUDIO DEL MERCADO'!$I6</f>
        <v>24939.59</v>
      </c>
      <c r="H10" s="11">
        <f t="shared" si="0"/>
        <v>156200.59</v>
      </c>
      <c r="I10" s="11">
        <f>+'[1]ESTUDIO DEL MERCADO'!$L6</f>
        <v>39050147.5</v>
      </c>
      <c r="J10" s="11">
        <f>+'[1]ESTUDIO DEL MERCADO'!$M6</f>
        <v>143866</v>
      </c>
      <c r="K10" s="13">
        <f>+'[1]ESTUDIO DEL MERCADO'!$N6</f>
        <v>0</v>
      </c>
      <c r="L10" s="13">
        <f>+'[1]ESTUDIO DEL MERCADO'!$O6</f>
        <v>27334.54</v>
      </c>
      <c r="M10" s="11">
        <f t="shared" si="1"/>
        <v>171200.54</v>
      </c>
      <c r="N10" s="11">
        <f>+'[1]ESTUDIO DEL MERCADO'!$R6</f>
        <v>42800135</v>
      </c>
      <c r="O10" s="11">
        <f>+'[1]ESTUDIO DEL MERCADO'!$S6</f>
        <v>138655</v>
      </c>
      <c r="P10" s="13">
        <f>+'[1]ESTUDIO DEL MERCADO'!$T6</f>
        <v>0</v>
      </c>
      <c r="Q10" s="13">
        <f>+'[1]ESTUDIO DEL MERCADO'!$U6</f>
        <v>26344.45</v>
      </c>
      <c r="R10" s="11">
        <f t="shared" si="2"/>
        <v>164999.45000000001</v>
      </c>
      <c r="S10" s="11">
        <f>+'[1]ESTUDIO DEL MERCADO'!$X6</f>
        <v>41249862.5</v>
      </c>
      <c r="T10" s="1"/>
      <c r="U10" s="70">
        <f t="shared" si="3"/>
        <v>41033381.666666664</v>
      </c>
    </row>
    <row r="11" spans="1:21" ht="204.75" customHeight="1" x14ac:dyDescent="0.2">
      <c r="A11" s="53">
        <v>5</v>
      </c>
      <c r="B11" s="14">
        <v>560</v>
      </c>
      <c r="C11" s="15" t="s">
        <v>20</v>
      </c>
      <c r="D11" s="16" t="s">
        <v>36</v>
      </c>
      <c r="E11" s="11">
        <f>+'[1]ESTUDIO DEL MERCADO'!$G7</f>
        <v>17575.925999999999</v>
      </c>
      <c r="F11" s="12">
        <f>+'[1]ESTUDIO DEL MERCADO'!$H7</f>
        <v>1406.0740800000001</v>
      </c>
      <c r="G11" s="12">
        <f>+'[1]ESTUDIO DEL MERCADO'!$I7</f>
        <v>0</v>
      </c>
      <c r="H11" s="11">
        <f t="shared" si="0"/>
        <v>18982.000079999998</v>
      </c>
      <c r="I11" s="11">
        <f>+'[1]ESTUDIO DEL MERCADO'!$L7</f>
        <v>10629920.044799998</v>
      </c>
      <c r="J11" s="11">
        <f>+'[1]ESTUDIO DEL MERCADO'!$M7</f>
        <v>19444</v>
      </c>
      <c r="K11" s="13">
        <f>+'[1]ESTUDIO DEL MERCADO'!$N7</f>
        <v>1556</v>
      </c>
      <c r="L11" s="13">
        <f>+'[1]ESTUDIO DEL MERCADO'!$O7</f>
        <v>0</v>
      </c>
      <c r="M11" s="11">
        <f t="shared" si="1"/>
        <v>21000</v>
      </c>
      <c r="N11" s="11">
        <f>+'[1]ESTUDIO DEL MERCADO'!$R7</f>
        <v>11760000</v>
      </c>
      <c r="O11" s="11">
        <f>+'[1]ESTUDIO DEL MERCADO'!$S7</f>
        <v>18519</v>
      </c>
      <c r="P11" s="13">
        <f>+'[1]ESTUDIO DEL MERCADO'!$T7</f>
        <v>1481</v>
      </c>
      <c r="Q11" s="13">
        <f>+'[1]ESTUDIO DEL MERCADO'!$U7</f>
        <v>0</v>
      </c>
      <c r="R11" s="11">
        <f t="shared" si="2"/>
        <v>20000</v>
      </c>
      <c r="S11" s="11">
        <f>+'[1]ESTUDIO DEL MERCADO'!$X7</f>
        <v>11200000</v>
      </c>
      <c r="T11" s="1"/>
      <c r="U11" s="70">
        <f t="shared" si="3"/>
        <v>11196640.014933333</v>
      </c>
    </row>
    <row r="12" spans="1:21" ht="258" customHeight="1" x14ac:dyDescent="0.2">
      <c r="A12" s="54"/>
      <c r="B12" s="14">
        <v>560</v>
      </c>
      <c r="C12" s="15" t="s">
        <v>20</v>
      </c>
      <c r="D12" s="16" t="str">
        <f>+'[1]ESTUDIO DEL MERCADO'!$AB8</f>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REFRIGERIO AM:  el cual deberá contener mínimo variedad entre los menús y mínimo contener: proteína, carbohidrato y bebida, como opciones se presentan las siguientes: Opciones de proteína: sándwich de jamón y queso de 250gr; pastel de pollo o croisant de queso con jamón de 100 gramos, sándwich de pollo de 250 gr. Opciones de carbohidrato: Fruta de 150gr Bebida de fruta 11 onzas</v>
      </c>
      <c r="E12" s="11">
        <f>+'[1]ESTUDIO DEL MERCADO'!$G8</f>
        <v>13717.592000000001</v>
      </c>
      <c r="F12" s="12">
        <f>+'[1]ESTUDIO DEL MERCADO'!$H8</f>
        <v>1097.4073600000002</v>
      </c>
      <c r="G12" s="12">
        <f>+'[1]ESTUDIO DEL MERCADO'!$I8</f>
        <v>0</v>
      </c>
      <c r="H12" s="11">
        <f t="shared" si="0"/>
        <v>14814.999360000002</v>
      </c>
      <c r="I12" s="11">
        <f>+'[1]ESTUDIO DEL MERCADO'!$L8</f>
        <v>8296399.6416000007</v>
      </c>
      <c r="J12" s="11">
        <f>+'[1]ESTUDIO DEL MERCADO'!$M8</f>
        <v>15741</v>
      </c>
      <c r="K12" s="13">
        <f>+'[1]ESTUDIO DEL MERCADO'!$N8</f>
        <v>1259</v>
      </c>
      <c r="L12" s="13">
        <f>+'[1]ESTUDIO DEL MERCADO'!$O8</f>
        <v>0</v>
      </c>
      <c r="M12" s="11">
        <f t="shared" si="1"/>
        <v>17000</v>
      </c>
      <c r="N12" s="11">
        <f>+'[1]ESTUDIO DEL MERCADO'!$R8</f>
        <v>9520000</v>
      </c>
      <c r="O12" s="11">
        <f>+'[1]ESTUDIO DEL MERCADO'!$S8</f>
        <v>13889</v>
      </c>
      <c r="P12" s="13">
        <f>+'[1]ESTUDIO DEL MERCADO'!$T8</f>
        <v>1111</v>
      </c>
      <c r="Q12" s="13">
        <f>+'[1]ESTUDIO DEL MERCADO'!$U8</f>
        <v>0</v>
      </c>
      <c r="R12" s="11">
        <f t="shared" si="2"/>
        <v>15000</v>
      </c>
      <c r="S12" s="11">
        <f>+'[1]ESTUDIO DEL MERCADO'!$X8</f>
        <v>8400000</v>
      </c>
      <c r="T12" s="1"/>
      <c r="U12" s="70">
        <f t="shared" si="3"/>
        <v>8738799.8805333339</v>
      </c>
    </row>
    <row r="13" spans="1:21" ht="285" customHeight="1" x14ac:dyDescent="0.2">
      <c r="A13" s="54"/>
      <c r="B13" s="14">
        <v>560</v>
      </c>
      <c r="C13" s="15" t="s">
        <v>20</v>
      </c>
      <c r="D13" s="16" t="str">
        <f>+'[1]ESTUDIO DEL MERCADO'!$AB9</f>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ALMUERZO: el cual deberá contener mínimo: Entrada, plato fuerte, postre y bebida, así: Ejemplo: Entrada: Sopa de legumbres (mínimo 7 onzas) Plato fuertes: Lleva porción de proteína de 120gr mínimo, el cual debe incluir variedad de proteína animal como cerdo, carne o pollo, tipo de preparación asada o a la plancha. Deberá contener dos porciones de harina variada entre papa, arepa, plátano o yuca de mínimo 120gr o arroz mínimo 100gr y ensalada o verduras 60gr. Bebida ilimitadas de 11 onzas y porción de postre de 40gr</v>
      </c>
      <c r="E13" s="11">
        <f>+'[1]ESTUDIO DEL MERCADO'!$G9</f>
        <v>25077.77</v>
      </c>
      <c r="F13" s="12">
        <f>+'[1]ESTUDIO DEL MERCADO'!$H9</f>
        <v>2006.2216000000001</v>
      </c>
      <c r="G13" s="12">
        <f>+'[1]ESTUDIO DEL MERCADO'!$I9</f>
        <v>0</v>
      </c>
      <c r="H13" s="11">
        <f t="shared" si="0"/>
        <v>27083.991600000001</v>
      </c>
      <c r="I13" s="11">
        <f>+'[1]ESTUDIO DEL MERCADO'!$L9</f>
        <v>15167035.296</v>
      </c>
      <c r="J13" s="11">
        <f>+'[1]ESTUDIO DEL MERCADO'!$M9</f>
        <v>25000</v>
      </c>
      <c r="K13" s="13">
        <f>+'[1]ESTUDIO DEL MERCADO'!$N9</f>
        <v>2000</v>
      </c>
      <c r="L13" s="13">
        <f>+'[1]ESTUDIO DEL MERCADO'!$O9</f>
        <v>0</v>
      </c>
      <c r="M13" s="11">
        <f t="shared" si="1"/>
        <v>27000</v>
      </c>
      <c r="N13" s="11">
        <f>+'[1]ESTUDIO DEL MERCADO'!$R9</f>
        <v>15120000</v>
      </c>
      <c r="O13" s="11">
        <f>+'[1]ESTUDIO DEL MERCADO'!$S9</f>
        <v>29167</v>
      </c>
      <c r="P13" s="13">
        <f>+'[1]ESTUDIO DEL MERCADO'!$T9</f>
        <v>2333</v>
      </c>
      <c r="Q13" s="13">
        <f>+'[1]ESTUDIO DEL MERCADO'!$U9</f>
        <v>0</v>
      </c>
      <c r="R13" s="11">
        <f t="shared" si="2"/>
        <v>31500</v>
      </c>
      <c r="S13" s="11">
        <f>+'[1]ESTUDIO DEL MERCADO'!$X9</f>
        <v>17640000</v>
      </c>
      <c r="T13" s="1"/>
      <c r="U13" s="70">
        <f t="shared" si="3"/>
        <v>15975678.432000002</v>
      </c>
    </row>
    <row r="14" spans="1:21" ht="258" customHeight="1" x14ac:dyDescent="0.2">
      <c r="A14" s="54"/>
      <c r="B14" s="14">
        <v>560</v>
      </c>
      <c r="C14" s="15" t="s">
        <v>20</v>
      </c>
      <c r="D14" s="16" t="str">
        <f>+'[1]ESTUDIO DEL MERCADO'!$AB10</f>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REFRIGERIO PM:  el cual deberá contener mínimo variedad entre los menús y mínimo contener: proteína, carbohidrato y bebida, como opciones se presentan las siguientes: Opciones de proteína: sándwich de jamón y queso de 250gr; pastel de pollo o croisant de queso con jamón de 100 gramos, sándwich de pollo de 250 gr. Opciones de carbohidrato: Fruta de 150gr Bebida de fruta 11 onzas</v>
      </c>
      <c r="E14" s="11">
        <f>+'[1]ESTUDIO DEL MERCADO'!$G10</f>
        <v>13717.59</v>
      </c>
      <c r="F14" s="12">
        <f>+'[1]ESTUDIO DEL MERCADO'!$H10</f>
        <v>1097.4072000000001</v>
      </c>
      <c r="G14" s="12">
        <f>+'[1]ESTUDIO DEL MERCADO'!$I10</f>
        <v>0</v>
      </c>
      <c r="H14" s="11">
        <f t="shared" si="0"/>
        <v>14814.9972</v>
      </c>
      <c r="I14" s="11">
        <f>+'[1]ESTUDIO DEL MERCADO'!$L10</f>
        <v>8296398.432</v>
      </c>
      <c r="J14" s="11">
        <f>+'[1]ESTUDIO DEL MERCADO'!$M10</f>
        <v>15741</v>
      </c>
      <c r="K14" s="13">
        <f>+'[1]ESTUDIO DEL MERCADO'!$N10</f>
        <v>1259</v>
      </c>
      <c r="L14" s="13">
        <f>+'[1]ESTUDIO DEL MERCADO'!$O10</f>
        <v>0</v>
      </c>
      <c r="M14" s="11">
        <f t="shared" si="1"/>
        <v>17000</v>
      </c>
      <c r="N14" s="11">
        <f>+'[1]ESTUDIO DEL MERCADO'!$R10</f>
        <v>9520000</v>
      </c>
      <c r="O14" s="11">
        <f>+'[1]ESTUDIO DEL MERCADO'!$S10</f>
        <v>13889</v>
      </c>
      <c r="P14" s="13">
        <f>+'[1]ESTUDIO DEL MERCADO'!$T10</f>
        <v>1111</v>
      </c>
      <c r="Q14" s="13">
        <f>+'[1]ESTUDIO DEL MERCADO'!$U10</f>
        <v>0</v>
      </c>
      <c r="R14" s="11">
        <f t="shared" si="2"/>
        <v>15000</v>
      </c>
      <c r="S14" s="11">
        <f>+'[1]ESTUDIO DEL MERCADO'!$X10</f>
        <v>8400000</v>
      </c>
      <c r="T14" s="1"/>
      <c r="U14" s="70">
        <f t="shared" si="3"/>
        <v>8738799.4773333333</v>
      </c>
    </row>
    <row r="15" spans="1:21" ht="247.5" customHeight="1" x14ac:dyDescent="0.2">
      <c r="A15" s="55"/>
      <c r="B15" s="14">
        <v>250</v>
      </c>
      <c r="C15" s="15" t="s">
        <v>20</v>
      </c>
      <c r="D15" s="16" t="str">
        <f>+'[1]ESTUDIO DEL MERCADO'!$AB11</f>
        <v>ALIMENTACIÓN Se deberá garantizar la alimentación de la siguiente manera:(tipo bufette) CUMPLIENDO LAS SIGUIENTES CONDICIONES COMUNES DE ALIMENTACIÓN: (i) preparación y servicio con manipuladores certificados y en establecimiento con concepto sanitario favorable (Resolución 2674 de 2013); (ii) menús diferenciados (hiposódico, para diabéticos y de consistencia blanda) para las personas que indique el listado del Centro Vida, validados por el profesional en nutrición; (iii) refrigerio ligero de salida (bebida y fruta) a bordo del bus a las 6:00 a. m. para quienes lo requieran, sin costo adicional. CENA: la cual deberá contener mínimo: Entrada, plato fuerte, postre y bebida, así: Ejemplo: Entrada: Sopa de legumbres (mínimo 7 onzas) Plato fuertes: Lleva porción de proteína de 100gr mínimo, el cual debe incluir variedad de proteína animal como cerdo, carne o pollo, tipo de preparación asada o a la plancha. Deberá contener carbohidratos variados mínimo 100gr y ensalada o verduras 60gr.</v>
      </c>
      <c r="E15" s="11">
        <f>+'[1]ESTUDIO DEL MERCADO'!$G11</f>
        <v>25506.59</v>
      </c>
      <c r="F15" s="12">
        <f>+'[1]ESTUDIO DEL MERCADO'!$H11</f>
        <v>2040.5272</v>
      </c>
      <c r="G15" s="12">
        <f>+'[1]ESTUDIO DEL MERCADO'!$I11</f>
        <v>0</v>
      </c>
      <c r="H15" s="11">
        <f t="shared" si="0"/>
        <v>27547.117200000001</v>
      </c>
      <c r="I15" s="11">
        <f>+'[1]ESTUDIO DEL MERCADO'!$L11</f>
        <v>6886779.2999999998</v>
      </c>
      <c r="J15" s="11">
        <f>+'[1]ESTUDIO DEL MERCADO'!$M11</f>
        <v>29167</v>
      </c>
      <c r="K15" s="13">
        <f>+'[1]ESTUDIO DEL MERCADO'!$N11</f>
        <v>2333</v>
      </c>
      <c r="L15" s="13">
        <f>+'[1]ESTUDIO DEL MERCADO'!$O11</f>
        <v>0</v>
      </c>
      <c r="M15" s="11">
        <f t="shared" si="1"/>
        <v>31500</v>
      </c>
      <c r="N15" s="11">
        <f>+'[1]ESTUDIO DEL MERCADO'!$R11</f>
        <v>7875000</v>
      </c>
      <c r="O15" s="11">
        <f>+'[1]ESTUDIO DEL MERCADO'!$S11</f>
        <v>25926</v>
      </c>
      <c r="P15" s="13">
        <f>+'[1]ESTUDIO DEL MERCADO'!$T11</f>
        <v>2074</v>
      </c>
      <c r="Q15" s="13">
        <f>+'[1]ESTUDIO DEL MERCADO'!$U11</f>
        <v>0</v>
      </c>
      <c r="R15" s="11">
        <f t="shared" si="2"/>
        <v>28000</v>
      </c>
      <c r="S15" s="11">
        <f>+'[1]ESTUDIO DEL MERCADO'!$X11</f>
        <v>7000000</v>
      </c>
      <c r="T15" s="1"/>
      <c r="U15" s="70">
        <f t="shared" si="3"/>
        <v>7253926.4333333336</v>
      </c>
    </row>
    <row r="16" spans="1:21" ht="153" customHeight="1" x14ac:dyDescent="0.2">
      <c r="A16" s="17">
        <v>6</v>
      </c>
      <c r="B16" s="14">
        <v>2</v>
      </c>
      <c r="C16" s="15" t="s">
        <v>22</v>
      </c>
      <c r="D16" s="16" t="s">
        <v>37</v>
      </c>
      <c r="E16" s="11">
        <f>+'[1]ESTUDIO DEL MERCADO'!$G12</f>
        <v>1200000</v>
      </c>
      <c r="F16" s="12">
        <f>+'[1]ESTUDIO DEL MERCADO'!$H12</f>
        <v>0</v>
      </c>
      <c r="G16" s="12">
        <f>+'[1]ESTUDIO DEL MERCADO'!$I12</f>
        <v>228000</v>
      </c>
      <c r="H16" s="11">
        <f t="shared" si="0"/>
        <v>1428000</v>
      </c>
      <c r="I16" s="11">
        <f>+'[1]ESTUDIO DEL MERCADO'!$L12</f>
        <v>2856000</v>
      </c>
      <c r="J16" s="11">
        <f>+'[1]ESTUDIO DEL MERCADO'!$M12</f>
        <v>1100840</v>
      </c>
      <c r="K16" s="13">
        <f>+'[1]ESTUDIO DEL MERCADO'!$N12</f>
        <v>0</v>
      </c>
      <c r="L16" s="13">
        <f>+'[1]ESTUDIO DEL MERCADO'!$O12</f>
        <v>209160</v>
      </c>
      <c r="M16" s="11">
        <f t="shared" si="1"/>
        <v>1310000</v>
      </c>
      <c r="N16" s="11">
        <f>+'[1]ESTUDIO DEL MERCADO'!$R12</f>
        <v>2620000</v>
      </c>
      <c r="O16" s="11">
        <f>+'[1]ESTUDIO DEL MERCADO'!$S12</f>
        <v>1243441</v>
      </c>
      <c r="P16" s="13">
        <f>+'[1]ESTUDIO DEL MERCADO'!$T12</f>
        <v>0</v>
      </c>
      <c r="Q16" s="13">
        <f>+'[1]ESTUDIO DEL MERCADO'!$U12</f>
        <v>236254</v>
      </c>
      <c r="R16" s="11">
        <f t="shared" si="2"/>
        <v>1479695</v>
      </c>
      <c r="S16" s="11">
        <f>+'[1]ESTUDIO DEL MERCADO'!$X12</f>
        <v>2959390</v>
      </c>
      <c r="T16" s="1"/>
      <c r="U16" s="70">
        <f t="shared" si="3"/>
        <v>2811796.6666666665</v>
      </c>
    </row>
    <row r="17" spans="1:21" ht="71.25" customHeight="1" x14ac:dyDescent="0.2">
      <c r="A17" s="17">
        <v>7</v>
      </c>
      <c r="B17" s="14">
        <v>1</v>
      </c>
      <c r="C17" s="15" t="s">
        <v>21</v>
      </c>
      <c r="D17" s="16" t="s">
        <v>38</v>
      </c>
      <c r="E17" s="11">
        <f>+'[1]ESTUDIO DEL MERCADO'!$G13</f>
        <v>1200000</v>
      </c>
      <c r="F17" s="12">
        <f>+'[1]ESTUDIO DEL MERCADO'!$H13</f>
        <v>0</v>
      </c>
      <c r="G17" s="12">
        <f>+'[1]ESTUDIO DEL MERCADO'!$I13</f>
        <v>228000</v>
      </c>
      <c r="H17" s="11">
        <f t="shared" si="0"/>
        <v>1428000</v>
      </c>
      <c r="I17" s="11">
        <f>+'[1]ESTUDIO DEL MERCADO'!$L13</f>
        <v>1428000</v>
      </c>
      <c r="J17" s="11">
        <f>+'[1]ESTUDIO DEL MERCADO'!$M13</f>
        <v>1150000</v>
      </c>
      <c r="K17" s="13">
        <f>+'[1]ESTUDIO DEL MERCADO'!$N13</f>
        <v>0</v>
      </c>
      <c r="L17" s="13">
        <f>+'[1]ESTUDIO DEL MERCADO'!$O13</f>
        <v>188403</v>
      </c>
      <c r="M17" s="11">
        <f t="shared" si="1"/>
        <v>1338403</v>
      </c>
      <c r="N17" s="11">
        <f>+'[1]ESTUDIO DEL MERCADO'!$R13</f>
        <v>1338403</v>
      </c>
      <c r="O17" s="11">
        <f>+'[1]ESTUDIO DEL MERCADO'!$S13</f>
        <v>1205000</v>
      </c>
      <c r="P17" s="13">
        <f>+'[1]ESTUDIO DEL MERCADO'!$T13</f>
        <v>0</v>
      </c>
      <c r="Q17" s="13">
        <f>+'[1]ESTUDIO DEL MERCADO'!$U13</f>
        <v>175630</v>
      </c>
      <c r="R17" s="11">
        <f t="shared" si="2"/>
        <v>1380630</v>
      </c>
      <c r="S17" s="11">
        <f>+'[1]ESTUDIO DEL MERCADO'!$X13</f>
        <v>1380630</v>
      </c>
      <c r="T17" s="1"/>
      <c r="U17" s="70">
        <f t="shared" si="3"/>
        <v>1382344.3333333333</v>
      </c>
    </row>
    <row r="18" spans="1:21" ht="34" x14ac:dyDescent="0.2">
      <c r="A18" s="17">
        <v>8</v>
      </c>
      <c r="B18" s="14">
        <v>1</v>
      </c>
      <c r="C18" s="15" t="s">
        <v>23</v>
      </c>
      <c r="D18" s="16" t="s">
        <v>39</v>
      </c>
      <c r="E18" s="11">
        <f>+'[1]ESTUDIO DEL MERCADO'!$G14</f>
        <v>1500000</v>
      </c>
      <c r="F18" s="12">
        <f>+'[1]ESTUDIO DEL MERCADO'!$H14</f>
        <v>0</v>
      </c>
      <c r="G18" s="12">
        <f>+'[1]ESTUDIO DEL MERCADO'!$I14</f>
        <v>0</v>
      </c>
      <c r="H18" s="11">
        <f t="shared" si="0"/>
        <v>1500000</v>
      </c>
      <c r="I18" s="11">
        <f>+'[1]ESTUDIO DEL MERCADO'!$L14</f>
        <v>1500000</v>
      </c>
      <c r="J18" s="11">
        <f>+'[1]ESTUDIO DEL MERCADO'!$M14</f>
        <v>2000000</v>
      </c>
      <c r="K18" s="13">
        <f>+'[1]ESTUDIO DEL MERCADO'!$N14</f>
        <v>0</v>
      </c>
      <c r="L18" s="13">
        <f>+'[1]ESTUDIO DEL MERCADO'!$O14</f>
        <v>0</v>
      </c>
      <c r="M18" s="11">
        <f t="shared" si="1"/>
        <v>2000000</v>
      </c>
      <c r="N18" s="11">
        <f>+'[1]ESTUDIO DEL MERCADO'!$R14</f>
        <v>2000000</v>
      </c>
      <c r="O18" s="11">
        <f>+'[1]ESTUDIO DEL MERCADO'!$S14</f>
        <v>2233376.7999999998</v>
      </c>
      <c r="P18" s="13">
        <f>+'[1]ESTUDIO DEL MERCADO'!$T14</f>
        <v>0</v>
      </c>
      <c r="Q18" s="13">
        <f>+'[1]ESTUDIO DEL MERCADO'!$U14</f>
        <v>0</v>
      </c>
      <c r="R18" s="11">
        <f t="shared" si="2"/>
        <v>2233376.7999999998</v>
      </c>
      <c r="S18" s="11">
        <f>+'[1]ESTUDIO DEL MERCADO'!$X14</f>
        <v>2233376.7999999998</v>
      </c>
      <c r="T18" s="1"/>
      <c r="U18" s="70">
        <f t="shared" si="3"/>
        <v>1911125.5999999999</v>
      </c>
    </row>
    <row r="19" spans="1:21" ht="115.5" customHeight="1" x14ac:dyDescent="0.2">
      <c r="A19" s="17">
        <v>9</v>
      </c>
      <c r="B19" s="14">
        <v>10</v>
      </c>
      <c r="C19" s="15" t="s">
        <v>24</v>
      </c>
      <c r="D19" s="16" t="s">
        <v>40</v>
      </c>
      <c r="E19" s="11">
        <f>+'[1]ESTUDIO DEL MERCADO'!$G15</f>
        <v>310925</v>
      </c>
      <c r="F19" s="12">
        <f>+'[1]ESTUDIO DEL MERCADO'!$H15</f>
        <v>0</v>
      </c>
      <c r="G19" s="12">
        <f>+'[1]ESTUDIO DEL MERCADO'!$I15</f>
        <v>59075.75</v>
      </c>
      <c r="H19" s="11">
        <f t="shared" si="0"/>
        <v>370000.75</v>
      </c>
      <c r="I19" s="11">
        <f>+'[1]ESTUDIO DEL MERCADO'!$L15</f>
        <v>3700007.5</v>
      </c>
      <c r="J19" s="11">
        <f>+'[1]ESTUDIO DEL MERCADO'!$M15</f>
        <v>327731</v>
      </c>
      <c r="K19" s="13">
        <f>+'[1]ESTUDIO DEL MERCADO'!$N15</f>
        <v>0</v>
      </c>
      <c r="L19" s="13">
        <f>+'[1]ESTUDIO DEL MERCADO'!$O15</f>
        <v>62269</v>
      </c>
      <c r="M19" s="11">
        <f t="shared" si="1"/>
        <v>390000</v>
      </c>
      <c r="N19" s="11">
        <f>+'[1]ESTUDIO DEL MERCADO'!$R15</f>
        <v>3900000</v>
      </c>
      <c r="O19" s="11">
        <f>+'[1]ESTUDIO DEL MERCADO'!$S15</f>
        <v>294118</v>
      </c>
      <c r="P19" s="13">
        <f>+'[1]ESTUDIO DEL MERCADO'!$T15</f>
        <v>0</v>
      </c>
      <c r="Q19" s="13">
        <f>+'[1]ESTUDIO DEL MERCADO'!$U15</f>
        <v>55882</v>
      </c>
      <c r="R19" s="11">
        <f t="shared" si="2"/>
        <v>350000</v>
      </c>
      <c r="S19" s="11">
        <f>+'[1]ESTUDIO DEL MERCADO'!$X15</f>
        <v>3500000</v>
      </c>
      <c r="T19" s="1"/>
      <c r="U19" s="70">
        <f t="shared" si="3"/>
        <v>3700002.5</v>
      </c>
    </row>
    <row r="20" spans="1:21" ht="224.25" customHeight="1" x14ac:dyDescent="0.2">
      <c r="A20" s="17">
        <v>10</v>
      </c>
      <c r="B20" s="14">
        <v>3</v>
      </c>
      <c r="C20" s="15" t="s">
        <v>25</v>
      </c>
      <c r="D20" s="16" t="s">
        <v>41</v>
      </c>
      <c r="E20" s="11">
        <f>+'[1]ESTUDIO DEL MERCADO'!$G16</f>
        <v>570000</v>
      </c>
      <c r="F20" s="12">
        <f>+'[1]ESTUDIO DEL MERCADO'!$H16</f>
        <v>0</v>
      </c>
      <c r="G20" s="12">
        <f>+'[1]ESTUDIO DEL MERCADO'!$I16</f>
        <v>0</v>
      </c>
      <c r="H20" s="11">
        <f t="shared" si="0"/>
        <v>570000</v>
      </c>
      <c r="I20" s="11">
        <f>+'[1]ESTUDIO DEL MERCADO'!$L16</f>
        <v>1710000</v>
      </c>
      <c r="J20" s="11">
        <f>+'[1]ESTUDIO DEL MERCADO'!$M16</f>
        <v>590000</v>
      </c>
      <c r="K20" s="13">
        <f>+'[1]ESTUDIO DEL MERCADO'!$N16</f>
        <v>0</v>
      </c>
      <c r="L20" s="13">
        <f>+'[1]ESTUDIO DEL MERCADO'!$O16</f>
        <v>0</v>
      </c>
      <c r="M20" s="11">
        <f t="shared" si="1"/>
        <v>590000</v>
      </c>
      <c r="N20" s="11">
        <f>+'[1]ESTUDIO DEL MERCADO'!$R16</f>
        <v>1770000</v>
      </c>
      <c r="O20" s="11">
        <f>+'[1]ESTUDIO DEL MERCADO'!$S16</f>
        <v>550000</v>
      </c>
      <c r="P20" s="13">
        <f>+'[1]ESTUDIO DEL MERCADO'!$T16</f>
        <v>0</v>
      </c>
      <c r="Q20" s="13">
        <f>+'[1]ESTUDIO DEL MERCADO'!$U16</f>
        <v>0</v>
      </c>
      <c r="R20" s="11">
        <f t="shared" si="2"/>
        <v>550000</v>
      </c>
      <c r="S20" s="11">
        <f>+'[1]ESTUDIO DEL MERCADO'!$X16</f>
        <v>1650000</v>
      </c>
      <c r="T20" s="1"/>
      <c r="U20" s="70">
        <f t="shared" si="3"/>
        <v>1710000</v>
      </c>
    </row>
    <row r="21" spans="1:21" ht="176.25" customHeight="1" x14ac:dyDescent="0.2">
      <c r="A21" s="17">
        <v>11</v>
      </c>
      <c r="B21" s="14">
        <v>310</v>
      </c>
      <c r="C21" s="15" t="s">
        <v>29</v>
      </c>
      <c r="D21" s="16" t="s">
        <v>42</v>
      </c>
      <c r="E21" s="11">
        <f>+'[1]ESTUDIO DEL MERCADO'!$G17</f>
        <v>9000</v>
      </c>
      <c r="F21" s="12">
        <f>+'[1]ESTUDIO DEL MERCADO'!$H17</f>
        <v>0</v>
      </c>
      <c r="G21" s="12">
        <f>+'[1]ESTUDIO DEL MERCADO'!$I17</f>
        <v>0</v>
      </c>
      <c r="H21" s="11">
        <f t="shared" si="0"/>
        <v>9000</v>
      </c>
      <c r="I21" s="11">
        <f>+'[1]ESTUDIO DEL MERCADO'!$L17</f>
        <v>2790000</v>
      </c>
      <c r="J21" s="11">
        <f>+'[1]ESTUDIO DEL MERCADO'!$M17</f>
        <v>10200</v>
      </c>
      <c r="K21" s="13">
        <f>+'[1]ESTUDIO DEL MERCADO'!$N17</f>
        <v>0</v>
      </c>
      <c r="L21" s="13">
        <f>+'[1]ESTUDIO DEL MERCADO'!$O17</f>
        <v>0</v>
      </c>
      <c r="M21" s="11">
        <f t="shared" si="1"/>
        <v>10200</v>
      </c>
      <c r="N21" s="11">
        <f>+'[1]ESTUDIO DEL MERCADO'!$R17</f>
        <v>3162000</v>
      </c>
      <c r="O21" s="11">
        <f>+'[1]ESTUDIO DEL MERCADO'!$S17</f>
        <v>10500</v>
      </c>
      <c r="P21" s="13">
        <f>+'[1]ESTUDIO DEL MERCADO'!$T17</f>
        <v>0</v>
      </c>
      <c r="Q21" s="13">
        <f>+'[1]ESTUDIO DEL MERCADO'!$U17</f>
        <v>0</v>
      </c>
      <c r="R21" s="11">
        <f t="shared" si="2"/>
        <v>10500</v>
      </c>
      <c r="S21" s="11">
        <f>+'[1]ESTUDIO DEL MERCADO'!$X17</f>
        <v>3255000</v>
      </c>
      <c r="T21" s="1"/>
      <c r="U21" s="70">
        <f t="shared" si="3"/>
        <v>3069000</v>
      </c>
    </row>
    <row r="22" spans="1:21" ht="28.5" customHeight="1" x14ac:dyDescent="0.2">
      <c r="A22" s="59" t="s">
        <v>13</v>
      </c>
      <c r="B22" s="29"/>
      <c r="C22" s="29"/>
      <c r="D22" s="29"/>
      <c r="E22" s="60"/>
      <c r="F22" s="29"/>
      <c r="G22" s="29"/>
      <c r="H22" s="29"/>
      <c r="I22" s="8">
        <f>SUM(I7:I21)</f>
        <v>138335887.71439999</v>
      </c>
      <c r="J22" s="60"/>
      <c r="K22" s="29"/>
      <c r="L22" s="29"/>
      <c r="M22" s="29"/>
      <c r="N22" s="8">
        <f>SUM(N7:N21)</f>
        <v>148353538</v>
      </c>
      <c r="O22" s="7"/>
      <c r="P22" s="7"/>
      <c r="Q22" s="7"/>
      <c r="R22" s="7"/>
      <c r="S22" s="8">
        <f>SUM(S7:S21)</f>
        <v>147007659.30000001</v>
      </c>
      <c r="T22" s="1"/>
      <c r="U22" s="70">
        <f>SUM(U7:U21)</f>
        <v>144565695.00479999</v>
      </c>
    </row>
    <row r="23" spans="1:21" ht="28.5" customHeight="1" x14ac:dyDescent="0.2">
      <c r="A23" s="61" t="s">
        <v>14</v>
      </c>
      <c r="B23" s="62"/>
      <c r="C23" s="62"/>
      <c r="D23" s="63"/>
      <c r="E23" s="64">
        <f>AVERAGE(I22,N22,S22)</f>
        <v>144565695.00479999</v>
      </c>
      <c r="F23" s="62"/>
      <c r="G23" s="62"/>
      <c r="H23" s="62"/>
      <c r="I23" s="63"/>
      <c r="J23" s="5"/>
      <c r="K23" s="4"/>
      <c r="L23" s="4"/>
      <c r="M23" s="4"/>
      <c r="N23" s="4"/>
      <c r="O23" s="4"/>
      <c r="P23" s="4"/>
      <c r="Q23" s="4"/>
      <c r="R23" s="4"/>
      <c r="S23" s="6"/>
      <c r="T23" s="1"/>
    </row>
    <row r="24" spans="1:21" ht="22.5" customHeight="1" x14ac:dyDescent="0.2">
      <c r="A24" s="65" t="s">
        <v>15</v>
      </c>
      <c r="B24" s="66"/>
      <c r="C24" s="66"/>
      <c r="D24" s="66"/>
      <c r="E24" s="68" t="s">
        <v>16</v>
      </c>
      <c r="F24" s="66"/>
      <c r="G24" s="66"/>
      <c r="H24" s="66"/>
      <c r="I24" s="66"/>
      <c r="J24" s="66"/>
      <c r="K24" s="66"/>
      <c r="L24" s="66"/>
      <c r="M24" s="66"/>
      <c r="N24" s="66"/>
      <c r="O24" s="66"/>
      <c r="P24" s="66"/>
      <c r="Q24" s="66"/>
      <c r="R24" s="66"/>
      <c r="S24" s="69"/>
      <c r="T24" s="1"/>
    </row>
    <row r="25" spans="1:21" ht="22.5" customHeight="1" x14ac:dyDescent="0.2">
      <c r="A25" s="67"/>
      <c r="B25" s="66"/>
      <c r="C25" s="66"/>
      <c r="D25" s="66"/>
      <c r="E25" s="66"/>
      <c r="F25" s="66"/>
      <c r="G25" s="66"/>
      <c r="H25" s="66"/>
      <c r="I25" s="66"/>
      <c r="J25" s="66"/>
      <c r="K25" s="66"/>
      <c r="L25" s="66"/>
      <c r="M25" s="66"/>
      <c r="N25" s="66"/>
      <c r="O25" s="66"/>
      <c r="P25" s="66"/>
      <c r="Q25" s="66"/>
      <c r="R25" s="66"/>
      <c r="S25" s="69"/>
      <c r="T25" s="1"/>
    </row>
    <row r="26" spans="1:21" ht="22.5" customHeight="1" thickBot="1" x14ac:dyDescent="0.25">
      <c r="A26" s="67"/>
      <c r="B26" s="66"/>
      <c r="C26" s="66"/>
      <c r="D26" s="66"/>
      <c r="E26" s="66"/>
      <c r="F26" s="66"/>
      <c r="G26" s="66"/>
      <c r="H26" s="66"/>
      <c r="I26" s="66"/>
      <c r="J26" s="66"/>
      <c r="K26" s="66"/>
      <c r="L26" s="66"/>
      <c r="M26" s="66"/>
      <c r="N26" s="66"/>
      <c r="O26" s="66"/>
      <c r="P26" s="66"/>
      <c r="Q26" s="66"/>
      <c r="R26" s="66"/>
      <c r="S26" s="69"/>
      <c r="T26" s="1"/>
    </row>
    <row r="27" spans="1:21" ht="78.75" customHeight="1" thickBot="1" x14ac:dyDescent="0.25">
      <c r="A27" s="56"/>
      <c r="B27" s="57"/>
      <c r="C27" s="57"/>
      <c r="D27" s="57"/>
      <c r="E27" s="57"/>
      <c r="F27" s="57"/>
      <c r="G27" s="57"/>
      <c r="H27" s="57"/>
      <c r="I27" s="57"/>
      <c r="J27" s="57"/>
      <c r="K27" s="57"/>
      <c r="L27" s="57"/>
      <c r="M27" s="57"/>
      <c r="N27" s="57"/>
      <c r="O27" s="57"/>
      <c r="P27" s="57"/>
      <c r="Q27" s="57"/>
      <c r="R27" s="57"/>
      <c r="S27" s="58"/>
      <c r="T27" s="1"/>
    </row>
    <row r="28" spans="1:21" ht="12.75" customHeight="1" x14ac:dyDescent="0.2">
      <c r="A28" s="19"/>
      <c r="B28" s="3"/>
      <c r="C28" s="3"/>
      <c r="D28" s="3"/>
      <c r="E28" s="3"/>
      <c r="F28" s="3"/>
      <c r="G28" s="3"/>
      <c r="H28" s="1"/>
      <c r="I28" s="1"/>
      <c r="J28" s="1"/>
      <c r="K28" s="1"/>
      <c r="L28" s="1"/>
      <c r="M28" s="1"/>
      <c r="N28" s="1"/>
      <c r="O28" s="1"/>
      <c r="P28" s="1"/>
      <c r="Q28" s="1"/>
      <c r="R28" s="1"/>
      <c r="S28" s="1"/>
      <c r="T28" s="1"/>
    </row>
    <row r="29" spans="1:21" ht="12.75" customHeight="1" x14ac:dyDescent="0.2">
      <c r="A29" s="20"/>
      <c r="B29" s="1"/>
      <c r="C29" s="1"/>
      <c r="D29" s="1"/>
      <c r="E29" s="1"/>
      <c r="F29" s="1"/>
      <c r="G29" s="1"/>
      <c r="H29" s="1"/>
      <c r="I29" s="1"/>
      <c r="J29" s="1"/>
      <c r="K29" s="1"/>
      <c r="L29" s="1"/>
      <c r="M29" s="1"/>
      <c r="N29" s="1"/>
      <c r="O29" s="1"/>
      <c r="P29" s="1"/>
      <c r="Q29" s="1"/>
      <c r="R29" s="1"/>
      <c r="S29" s="1"/>
      <c r="T29" s="1"/>
    </row>
  </sheetData>
  <mergeCells count="25">
    <mergeCell ref="A11:A15"/>
    <mergeCell ref="D5:D6"/>
    <mergeCell ref="E5:I5"/>
    <mergeCell ref="O5:S5"/>
    <mergeCell ref="A27:S27"/>
    <mergeCell ref="A22:D22"/>
    <mergeCell ref="E22:H22"/>
    <mergeCell ref="J22:M22"/>
    <mergeCell ref="A23:D23"/>
    <mergeCell ref="E23:I23"/>
    <mergeCell ref="A24:D26"/>
    <mergeCell ref="E24:S26"/>
    <mergeCell ref="A1:D2"/>
    <mergeCell ref="E1:S1"/>
    <mergeCell ref="E2:I2"/>
    <mergeCell ref="J2:N2"/>
    <mergeCell ref="O2:S2"/>
    <mergeCell ref="A3:D3"/>
    <mergeCell ref="E3:S3"/>
    <mergeCell ref="J5:N5"/>
    <mergeCell ref="A4:D4"/>
    <mergeCell ref="E4:S4"/>
    <mergeCell ref="A5:A6"/>
    <mergeCell ref="B5:B6"/>
    <mergeCell ref="C5:C6"/>
  </mergeCells>
  <pageMargins left="0.70866141732283472" right="0.70866141732283472" top="0.74803149606299213" bottom="0.74803149606299213" header="0" footer="0"/>
  <pageSetup paperSize="5" scale="4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JEIMY DANIELA BLANCO SALAZAR</dc:creator>
  <cp:lastModifiedBy>Juan Felipe Agudelo Gutierrez</cp:lastModifiedBy>
  <cp:lastPrinted>2026-08-25T15:51:14Z</cp:lastPrinted>
  <dcterms:created xsi:type="dcterms:W3CDTF">2025-03-20T03:23:30Z</dcterms:created>
  <dcterms:modified xsi:type="dcterms:W3CDTF">2026-10-15T23:42:16Z</dcterms:modified>
</cp:coreProperties>
</file>