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IDA\Downloads\"/>
    </mc:Choice>
  </mc:AlternateContent>
  <xr:revisionPtr revIDLastSave="0" documentId="13_ncr:1_{C33420A1-D825-4AD7-AE2C-50B3298B4450}" xr6:coauthVersionLast="47" xr6:coauthVersionMax="47" xr10:uidLastSave="{00000000-0000-0000-0000-000000000000}"/>
  <bookViews>
    <workbookView xWindow="-120" yWindow="-120" windowWidth="20730" windowHeight="11040" tabRatio="633" xr2:uid="{00000000-000D-0000-FFFF-FFFF00000000}"/>
  </bookViews>
  <sheets>
    <sheet name="Propuesta Economica" sheetId="72" r:id="rId1"/>
    <sheet name="Cronograma Fisico Financiero" sheetId="43" state="hidden" r:id="rId2"/>
  </sheets>
  <definedNames>
    <definedName name="_xlnm._FilterDatabase" localSheetId="1" hidden="1">'Cronograma Fisico Financiero'!$C$3:$I$32</definedName>
    <definedName name="_xlnm.Print_Area" localSheetId="1">'Cronograma Fisico Financiero'!$B$2:$AA$32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0" i="72" l="1"/>
  <c r="H269" i="72"/>
  <c r="H268" i="72"/>
  <c r="H267" i="72"/>
  <c r="H266" i="72"/>
  <c r="H265" i="72"/>
  <c r="H264" i="72"/>
  <c r="H263" i="72"/>
  <c r="H262" i="72"/>
  <c r="H261" i="72"/>
  <c r="H260" i="72"/>
  <c r="H259" i="72"/>
  <c r="H258" i="72"/>
  <c r="H257" i="72"/>
  <c r="H256" i="72"/>
  <c r="H255" i="72"/>
  <c r="H254" i="72"/>
  <c r="H253" i="72"/>
  <c r="H252" i="72"/>
  <c r="H251" i="72"/>
  <c r="H250" i="72"/>
  <c r="H249" i="72"/>
  <c r="H248" i="72"/>
  <c r="H247" i="72"/>
  <c r="H246" i="72"/>
  <c r="H225" i="72"/>
  <c r="H224" i="72"/>
  <c r="H223" i="72"/>
  <c r="H222" i="72"/>
  <c r="H221" i="72"/>
  <c r="H220" i="72"/>
  <c r="H219" i="72"/>
  <c r="H218" i="72"/>
  <c r="H217" i="72"/>
  <c r="H216" i="72"/>
  <c r="H215" i="72"/>
  <c r="H214" i="72"/>
  <c r="H213" i="72"/>
  <c r="H212" i="72"/>
  <c r="H211" i="72"/>
  <c r="H133" i="72"/>
  <c r="H132" i="72"/>
  <c r="H137" i="72"/>
  <c r="H139" i="72"/>
  <c r="H138" i="72"/>
  <c r="H136" i="72"/>
  <c r="H135" i="72"/>
  <c r="H134" i="72"/>
  <c r="H131" i="72"/>
  <c r="H130" i="72"/>
  <c r="H129" i="72"/>
  <c r="H128" i="72"/>
  <c r="H127" i="72"/>
  <c r="H126" i="72"/>
  <c r="H125" i="72"/>
  <c r="H115" i="72"/>
  <c r="H25" i="72"/>
  <c r="H11" i="72"/>
  <c r="H14" i="72"/>
  <c r="H13" i="72"/>
  <c r="H12" i="72"/>
  <c r="H10" i="72"/>
  <c r="H9" i="72"/>
  <c r="H274" i="72"/>
  <c r="H275" i="72" s="1"/>
  <c r="H242" i="72"/>
  <c r="H241" i="72"/>
  <c r="H236" i="72"/>
  <c r="H235" i="72"/>
  <c r="H206" i="72"/>
  <c r="H201" i="72"/>
  <c r="H196" i="72"/>
  <c r="H195" i="72"/>
  <c r="H190" i="72"/>
  <c r="H181" i="72"/>
  <c r="H180" i="72"/>
  <c r="H179" i="72"/>
  <c r="H178" i="72"/>
  <c r="H177" i="72"/>
  <c r="H176" i="72"/>
  <c r="H175" i="72"/>
  <c r="H174" i="72"/>
  <c r="H173" i="72"/>
  <c r="H172" i="72"/>
  <c r="H171" i="72"/>
  <c r="H170" i="72"/>
  <c r="H169" i="72"/>
  <c r="H168" i="72"/>
  <c r="H167" i="72"/>
  <c r="H162" i="72"/>
  <c r="H157" i="72"/>
  <c r="H152" i="72"/>
  <c r="H151" i="72"/>
  <c r="H146" i="72"/>
  <c r="H120" i="72"/>
  <c r="H110" i="72"/>
  <c r="H109" i="72"/>
  <c r="H104" i="72"/>
  <c r="H95" i="72"/>
  <c r="H90" i="72"/>
  <c r="H85" i="72"/>
  <c r="H84" i="72"/>
  <c r="H83" i="72"/>
  <c r="H82" i="72"/>
  <c r="H81" i="72"/>
  <c r="H80" i="72"/>
  <c r="H79" i="72"/>
  <c r="H78" i="72"/>
  <c r="H77" i="72"/>
  <c r="H76" i="72"/>
  <c r="H75" i="72"/>
  <c r="H74" i="72"/>
  <c r="H73" i="72"/>
  <c r="H72" i="72"/>
  <c r="H67" i="72"/>
  <c r="H66" i="72"/>
  <c r="H65" i="72"/>
  <c r="H64" i="72"/>
  <c r="H63" i="72"/>
  <c r="H62" i="72"/>
  <c r="H61" i="72"/>
  <c r="H60" i="72"/>
  <c r="H59" i="72"/>
  <c r="H58" i="72"/>
  <c r="H57" i="72"/>
  <c r="H56" i="72"/>
  <c r="H55" i="72"/>
  <c r="H54" i="72"/>
  <c r="H53" i="72"/>
  <c r="H52" i="72"/>
  <c r="H51" i="72"/>
  <c r="H46" i="72"/>
  <c r="H45" i="72"/>
  <c r="H44" i="72"/>
  <c r="H43" i="72"/>
  <c r="H42" i="72"/>
  <c r="H37" i="72"/>
  <c r="H36" i="72"/>
  <c r="H35" i="72"/>
  <c r="H34" i="72"/>
  <c r="H33" i="72"/>
  <c r="H32" i="72"/>
  <c r="H20" i="72"/>
  <c r="H19" i="72"/>
  <c r="H86" i="72" l="1"/>
  <c r="H238" i="72"/>
  <c r="H243" i="72"/>
  <c r="H271" i="72"/>
  <c r="H226" i="72"/>
  <c r="H207" i="72"/>
  <c r="H202" i="72"/>
  <c r="H197" i="72"/>
  <c r="H191" i="72"/>
  <c r="H182" i="72"/>
  <c r="H163" i="72"/>
  <c r="H158" i="72"/>
  <c r="H153" i="72"/>
  <c r="H147" i="72"/>
  <c r="H140" i="72"/>
  <c r="H121" i="72"/>
  <c r="H116" i="72"/>
  <c r="H111" i="72"/>
  <c r="H105" i="72"/>
  <c r="H96" i="72"/>
  <c r="H91" i="72"/>
  <c r="H68" i="72"/>
  <c r="H47" i="72"/>
  <c r="H38" i="72"/>
  <c r="H26" i="72"/>
  <c r="H21" i="72"/>
  <c r="H15" i="72"/>
  <c r="H277" i="72" l="1"/>
  <c r="H183" i="72"/>
  <c r="H141" i="72"/>
  <c r="H97" i="72"/>
  <c r="H227" i="72"/>
  <c r="H228" i="72" s="1"/>
  <c r="H27" i="72"/>
  <c r="H184" i="72" l="1"/>
  <c r="H98" i="72"/>
  <c r="H279" i="72" l="1"/>
  <c r="G30" i="43" l="1"/>
  <c r="E30" i="43"/>
  <c r="Y32" i="43" l="1"/>
  <c r="AA6" i="43"/>
  <c r="AA7" i="43"/>
  <c r="AA8" i="43"/>
  <c r="AA9" i="43"/>
  <c r="AA11" i="43"/>
  <c r="AA12" i="43"/>
  <c r="AA13" i="43"/>
  <c r="AA14" i="43"/>
  <c r="AA15" i="43"/>
  <c r="AA16" i="43"/>
  <c r="AA17" i="43"/>
  <c r="AA18" i="43"/>
  <c r="AA19" i="43"/>
  <c r="AA20" i="43"/>
  <c r="AA21" i="43"/>
  <c r="AA22" i="43"/>
  <c r="AA23" i="43"/>
  <c r="AA24" i="43"/>
  <c r="AA25" i="43"/>
  <c r="AA26" i="43"/>
  <c r="AA27" i="43"/>
  <c r="AA28" i="43"/>
  <c r="AA29" i="43"/>
  <c r="Z31" i="43"/>
  <c r="AA31" i="43"/>
  <c r="AA5" i="43"/>
  <c r="Z5" i="43"/>
  <c r="K31" i="43" l="1"/>
  <c r="L32" i="43" l="1"/>
  <c r="J30" i="43" l="1"/>
  <c r="K30" i="43" s="1"/>
  <c r="M30" i="43" l="1"/>
  <c r="N30" i="43" s="1"/>
  <c r="O30" i="43" s="1"/>
  <c r="P30" i="43" s="1"/>
  <c r="Q30" i="43" s="1"/>
  <c r="R30" i="43" s="1"/>
  <c r="S30" i="43" s="1"/>
  <c r="T30" i="43" s="1"/>
  <c r="U30" i="43" s="1"/>
  <c r="V30" i="43" s="1"/>
  <c r="W30" i="43" s="1"/>
  <c r="X30" i="43" s="1"/>
  <c r="AA30" i="43" s="1"/>
  <c r="Z30" i="43" l="1"/>
  <c r="G22" i="43" l="1"/>
  <c r="J22" i="43" s="1"/>
  <c r="K22" i="43" s="1"/>
  <c r="G23" i="43"/>
  <c r="J23" i="43" s="1"/>
  <c r="G20" i="43" l="1"/>
  <c r="J20" i="43" s="1"/>
  <c r="G7" i="43"/>
  <c r="J7" i="43" s="1"/>
  <c r="K7" i="43" s="1"/>
  <c r="G8" i="43"/>
  <c r="J8" i="43" s="1"/>
  <c r="M8" i="43" s="1"/>
  <c r="G12" i="43"/>
  <c r="J12" i="43" s="1"/>
  <c r="G26" i="43"/>
  <c r="J26" i="43" s="1"/>
  <c r="G11" i="43"/>
  <c r="J11" i="43" s="1"/>
  <c r="K11" i="43" s="1"/>
  <c r="G10" i="43"/>
  <c r="J10" i="43" s="1"/>
  <c r="G25" i="43"/>
  <c r="J25" i="43" s="1"/>
  <c r="G16" i="43"/>
  <c r="J16" i="43" s="1"/>
  <c r="G17" i="43"/>
  <c r="J17" i="43" s="1"/>
  <c r="G28" i="43"/>
  <c r="J28" i="43" s="1"/>
  <c r="G13" i="43"/>
  <c r="G27" i="43"/>
  <c r="J27" i="43" s="1"/>
  <c r="G18" i="43"/>
  <c r="J18" i="43" s="1"/>
  <c r="G6" i="43"/>
  <c r="J6" i="43" s="1"/>
  <c r="G15" i="43"/>
  <c r="J15" i="43" s="1"/>
  <c r="G19" i="43"/>
  <c r="J19" i="43" s="1"/>
  <c r="K23" i="43"/>
  <c r="S23" i="43"/>
  <c r="Z23" i="43" s="1"/>
  <c r="G14" i="43"/>
  <c r="G21" i="43"/>
  <c r="J21" i="43" s="1"/>
  <c r="S22" i="43"/>
  <c r="Z22" i="43" s="1"/>
  <c r="E20" i="43" l="1"/>
  <c r="G29" i="43"/>
  <c r="J29" i="43" s="1"/>
  <c r="G24" i="43"/>
  <c r="J24" i="43" s="1"/>
  <c r="S24" i="43" s="1"/>
  <c r="Z24" i="43" s="1"/>
  <c r="K10" i="43"/>
  <c r="O10" i="43"/>
  <c r="P10" i="43" s="1"/>
  <c r="Q10" i="43" s="1"/>
  <c r="R10" i="43" s="1"/>
  <c r="S10" i="43" s="1"/>
  <c r="E6" i="43"/>
  <c r="P12" i="43"/>
  <c r="Z12" i="43" s="1"/>
  <c r="K12" i="43"/>
  <c r="O11" i="43"/>
  <c r="Z11" i="43" s="1"/>
  <c r="K27" i="43"/>
  <c r="V27" i="43"/>
  <c r="Z27" i="43" s="1"/>
  <c r="N7" i="43"/>
  <c r="Z7" i="43" s="1"/>
  <c r="E10" i="43"/>
  <c r="G9" i="43"/>
  <c r="J9" i="43" s="1"/>
  <c r="M9" i="43" s="1"/>
  <c r="V28" i="43"/>
  <c r="Z28" i="43" s="1"/>
  <c r="K28" i="43"/>
  <c r="O18" i="43"/>
  <c r="Z18" i="43" s="1"/>
  <c r="K18" i="43"/>
  <c r="O13" i="43"/>
  <c r="Z13" i="43" s="1"/>
  <c r="J13" i="43"/>
  <c r="K13" i="43" s="1"/>
  <c r="O17" i="43"/>
  <c r="Z17" i="43" s="1"/>
  <c r="K17" i="43"/>
  <c r="N8" i="43"/>
  <c r="Z8" i="43" s="1"/>
  <c r="K8" i="43"/>
  <c r="S20" i="43"/>
  <c r="Z20" i="43" s="1"/>
  <c r="K20" i="43"/>
  <c r="K6" i="43"/>
  <c r="M6" i="43"/>
  <c r="O16" i="43"/>
  <c r="Z16" i="43" s="1"/>
  <c r="K16" i="43"/>
  <c r="V25" i="43"/>
  <c r="Z25" i="43" s="1"/>
  <c r="K25" i="43"/>
  <c r="V26" i="43"/>
  <c r="Z26" i="43" s="1"/>
  <c r="K26" i="43"/>
  <c r="N14" i="43"/>
  <c r="O14" i="43" s="1"/>
  <c r="P14" i="43" s="1"/>
  <c r="Q14" i="43" s="1"/>
  <c r="J14" i="43"/>
  <c r="K14" i="43" s="1"/>
  <c r="K15" i="43"/>
  <c r="O15" i="43"/>
  <c r="Z15" i="43" s="1"/>
  <c r="K21" i="43"/>
  <c r="S21" i="43"/>
  <c r="Z21" i="43" s="1"/>
  <c r="O19" i="43"/>
  <c r="Z19" i="43" s="1"/>
  <c r="K19" i="43"/>
  <c r="K24" i="43" l="1"/>
  <c r="V29" i="43"/>
  <c r="Z29" i="43" s="1"/>
  <c r="K29" i="43"/>
  <c r="G32" i="43"/>
  <c r="E15" i="43"/>
  <c r="N9" i="43"/>
  <c r="Z9" i="43" s="1"/>
  <c r="K9" i="43"/>
  <c r="E25" i="43"/>
  <c r="N6" i="43"/>
  <c r="Z6" i="43" s="1"/>
  <c r="M32" i="43"/>
  <c r="Q32" i="43"/>
  <c r="P32" i="43"/>
  <c r="O32" i="43"/>
  <c r="R14" i="43"/>
  <c r="R32" i="43" s="1"/>
  <c r="K32" i="43" l="1"/>
  <c r="E32" i="43"/>
  <c r="N32" i="43"/>
  <c r="S14" i="43"/>
  <c r="S32" i="43" s="1"/>
  <c r="T10" i="43"/>
  <c r="T14" i="43" l="1"/>
  <c r="U10" i="43"/>
  <c r="T32" i="43" l="1"/>
  <c r="U14" i="43"/>
  <c r="U32" i="43" s="1"/>
  <c r="V10" i="43"/>
  <c r="W10" i="43" s="1"/>
  <c r="Z10" i="43" s="1"/>
  <c r="X10" i="43" l="1"/>
  <c r="AA10" i="43" s="1"/>
  <c r="AA32" i="43" s="1"/>
  <c r="V14" i="43"/>
  <c r="V32" i="43" l="1"/>
  <c r="W14" i="43"/>
  <c r="Z14" i="43" s="1"/>
  <c r="X32" i="43"/>
  <c r="Z32" i="43" l="1"/>
  <c r="W32" i="43"/>
</calcChain>
</file>

<file path=xl/sharedStrings.xml><?xml version="1.0" encoding="utf-8"?>
<sst xmlns="http://schemas.openxmlformats.org/spreadsheetml/2006/main" count="879" uniqueCount="241">
  <si>
    <t>Objetivo General</t>
  </si>
  <si>
    <t>Objetivos Específicos</t>
  </si>
  <si>
    <t>Actividad</t>
  </si>
  <si>
    <t>CANTIDAD</t>
  </si>
  <si>
    <t>UNIDAD DE MEDIDA</t>
  </si>
  <si>
    <t>VALOR UNITARIO</t>
  </si>
  <si>
    <t>VALOR TOTAL</t>
  </si>
  <si>
    <t>N/R</t>
  </si>
  <si>
    <t>MATERIALES</t>
  </si>
  <si>
    <t>Total</t>
  </si>
  <si>
    <t>Rubro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</si>
  <si>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</si>
  <si>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</si>
  <si>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</si>
  <si>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</si>
  <si>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</si>
  <si>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</si>
  <si>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</si>
  <si>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</si>
  <si>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Periodo 0</t>
  </si>
  <si>
    <t>Valor Total  Actividad</t>
  </si>
  <si>
    <t>CARGO</t>
  </si>
  <si>
    <t>FORMACION</t>
  </si>
  <si>
    <t>ITEM</t>
  </si>
  <si>
    <t>CARACTERISTICAS</t>
  </si>
  <si>
    <t>Valor Rubro</t>
  </si>
  <si>
    <t>PERIODO 0</t>
  </si>
  <si>
    <t>Tecnico de acompañamiento</t>
  </si>
  <si>
    <t>Unidad</t>
  </si>
  <si>
    <t>Profesional de Planeacion y Logistica</t>
  </si>
  <si>
    <t>Materiales</t>
  </si>
  <si>
    <t>Coordinador Tecnico</t>
  </si>
  <si>
    <t>Folletos</t>
  </si>
  <si>
    <t>Tamaño carta , con tres cuerpos para impresión en propalcote de 150gr, plastificado mate, 4 tintas</t>
  </si>
  <si>
    <t>Instructor</t>
  </si>
  <si>
    <t>SUBTOTAL</t>
  </si>
  <si>
    <t>Alquiler de equipos de computo</t>
  </si>
  <si>
    <t>Alquiler de video beam</t>
  </si>
  <si>
    <t>Guía del formador a formadores,  con el contenido para multiplicar la Instrucción a otros formadores en el Departamento.</t>
  </si>
  <si>
    <t>Adaptación de contenidos, diseño, diagramación, Corrección de estilo documental, incluye impresión en 35 hojas (70 Paginas)  pegado a tamaño carta, la hojas de bond 90 y la portada en propalcote de 200 plastificada en brillante.</t>
  </si>
  <si>
    <t xml:space="preserve">Alquiler de espacios físico </t>
  </si>
  <si>
    <t>Muestra</t>
  </si>
  <si>
    <t>Profesional Apoyo Tecnico</t>
  </si>
  <si>
    <t>Mes 9</t>
  </si>
  <si>
    <t>Mes 10</t>
  </si>
  <si>
    <t>Mes 11</t>
  </si>
  <si>
    <t>Mes 12</t>
  </si>
  <si>
    <t>PERIODO 1</t>
  </si>
  <si>
    <t>Departamento de Boyaca</t>
  </si>
  <si>
    <t>Indicador de producto MGA WEB.</t>
  </si>
  <si>
    <t>Dia</t>
  </si>
  <si>
    <t>Coordinador de articulacion territorial y asociatividad rural campesina</t>
  </si>
  <si>
    <t>Otros Servicios (Espacios)</t>
  </si>
  <si>
    <t>Maquinaria y equipos</t>
  </si>
  <si>
    <t>Mano de obra  calificada 
(Analisis)</t>
  </si>
  <si>
    <t>Transporte</t>
  </si>
  <si>
    <t>Mano de obra  calificada
(Talento Humano)</t>
  </si>
  <si>
    <t>Indicador</t>
  </si>
  <si>
    <t>Cantidad</t>
  </si>
  <si>
    <t>Valor Unitario</t>
  </si>
  <si>
    <t>Valor Total</t>
  </si>
  <si>
    <t>Toma y Análisis  de  muestras de suelo, incluye embalaje y envio a laboratorio.</t>
  </si>
  <si>
    <t>Acidez Intercambiable, Alumininio intercambiable, Azufre disponible, Calcio Intercambiable, Carbóno Organico, Conductividad Electrica, Fosforo Disponible, Hierro, Magnesio Intercambiable, Manganeso, Mg/K, pH, Potacio Intercambiable, Sodio Intercambiable, Relación Ca/K, Relación Ca/Mg, (Ca+Mg)/K, Capacidad de intercambio Cationico, Cobre, Zinc, Textura. E.T. Numeral 24 Artículo 476.</t>
  </si>
  <si>
    <t>Transporte Instructor (Terrestre)</t>
  </si>
  <si>
    <t>Alquiler de vehiculo de 2.000 CC o superior, incluye conductor, combustible, rodamiento y demas costos asociados.</t>
  </si>
  <si>
    <t>Talento Humano - (Mano de obra calificada)</t>
  </si>
  <si>
    <t>Profesional Financiero</t>
  </si>
  <si>
    <t>G2 Profesional A: Especialista con pregradao en áreas de la economía y/o administración y/o administracion de empresas comerciales y/o contaduría y/o afines, con experiencia 34 a 43 meses de experiencia relacionada</t>
  </si>
  <si>
    <t>Analista Contable y Financiero</t>
  </si>
  <si>
    <t>G3 Tecnico A: Tecnico en áreas de la economía y/o administración y/o contaduría y/o afines, con experiencia menos de 36 meses de experiencia laboral</t>
  </si>
  <si>
    <t>Coodinador Juridico</t>
  </si>
  <si>
    <t>G2 Profesional A: Especialista, con pregrado en el área del conocimiento de las ciencias sociales y/o humanas y/o afines, con posgrado a nivel de especialización con experiencia 34 a 43 meses de experiencia relacionada</t>
  </si>
  <si>
    <t>Maquinaria y Equipos  - (Equipos y Software)</t>
  </si>
  <si>
    <t xml:space="preserve">Alquiler computador portatil </t>
  </si>
  <si>
    <t xml:space="preserve">14" Pulgadas Core I3 - RAM 8GB - Disco SSD 512GB </t>
  </si>
  <si>
    <t>Alquiler de Impresora</t>
  </si>
  <si>
    <t>Tonner</t>
  </si>
  <si>
    <t>Carpeta de seguridad plástica, negra, oficio</t>
  </si>
  <si>
    <t>Paquete x 20</t>
  </si>
  <si>
    <t>Legajador A-Z plastificado</t>
  </si>
  <si>
    <t>Paquete x 12</t>
  </si>
  <si>
    <t xml:space="preserve">Cosedora </t>
  </si>
  <si>
    <t>Ganchos Cosedora</t>
  </si>
  <si>
    <t>Caja</t>
  </si>
  <si>
    <t>Resaltadores</t>
  </si>
  <si>
    <t>Caja X 6</t>
  </si>
  <si>
    <t xml:space="preserve">Perforadora </t>
  </si>
  <si>
    <t>Sobres de manila x 100</t>
  </si>
  <si>
    <t>Paquete</t>
  </si>
  <si>
    <t xml:space="preserve">Clips metálicos mariposa </t>
  </si>
  <si>
    <t xml:space="preserve">Notas adhesivas </t>
  </si>
  <si>
    <t xml:space="preserve">Papel para fotocopia, tamaño carta </t>
  </si>
  <si>
    <t>Caja x 10 Resmas</t>
  </si>
  <si>
    <t>Carpeta  4 aletas Rotulada de 310 gr</t>
  </si>
  <si>
    <t>Caja de archivo inactivo</t>
  </si>
  <si>
    <t xml:space="preserve">Tablero  acrílico </t>
  </si>
  <si>
    <t>Borrador para tablero</t>
  </si>
  <si>
    <t xml:space="preserve">Pegante en barra de 40 g </t>
  </si>
  <si>
    <t>Tajalápices metálico sencillo</t>
  </si>
  <si>
    <t>Tijeras con mango plástico de 7"</t>
  </si>
  <si>
    <t>Lápiz corrector líquido</t>
  </si>
  <si>
    <t>Cinta adhesiva de enmascarar ancha</t>
  </si>
  <si>
    <t xml:space="preserve">Cinta adhesiva de enmascarar </t>
  </si>
  <si>
    <t xml:space="preserve">Marcador permanente </t>
  </si>
  <si>
    <t>Caja x 4</t>
  </si>
  <si>
    <t xml:space="preserve">Bolígrafo negro </t>
  </si>
  <si>
    <t>Caja x 12</t>
  </si>
  <si>
    <t>Lapices de mina negra</t>
  </si>
  <si>
    <t>Bandas de Caucho, bolsa x 200 grs</t>
  </si>
  <si>
    <t>Bolsa</t>
  </si>
  <si>
    <t>Perforadora de 3 huecos metalica</t>
  </si>
  <si>
    <t>Otros - Oficina</t>
  </si>
  <si>
    <t>Incluye 4 puntos de trabajo, servicios de agua y luz</t>
  </si>
  <si>
    <t>Grupo 1-Perfil C: Especialista, con pregrado en  administracion de empresas, ingenieria industrial, ingenieria agricola, agronomica, agroforestal, o afines con experiencia entre 24 a 44 meses de experiencia relacionada, dedicacion 100%.</t>
  </si>
  <si>
    <t>Grupo 2 Perfil B: Especialista, con pregrado en áreas de la zootecnia y/o veterinaria y/o agricultura y/o agroecologia y/o agroforesteria y/o economía y/o administración y/o contaduría y/o afines, con experiencia de 25 a 34 meses de experiencia laboral, dedicacion 100%.</t>
  </si>
  <si>
    <t>Grupo 1-Perfil D:  Especialista en gerencia de proyectos, con pregrado en el área del conocimiento de las ciencias sociales y humanas y afines,  con experiencia 12 a 24 meses de experiencia relacionada, dedicacion 100%.</t>
  </si>
  <si>
    <t>Grupo 3-Perfil A: Tecnologo y/o Tecnico  con formacion en areas de la zootecnica y/o veterinaria y/o ciencias agrarias y/o agropecuarias y/o afines, experiencia mayor a 36 meses, dedicacion 100%.</t>
  </si>
  <si>
    <t>Grupo 2-Perfil B: Especialista, con pregrado en áreas de conocimiento de la zootecnia y/o medicina veterinaria y/o ingenierías agronómica o afines, experiencia entre  25 a 34 meses, dedicacion 100%.</t>
  </si>
  <si>
    <t>Grupo 2-Perfil B: Especialista, con pregrado en el área de la ingeniería, administracion de empresas, logistica o afines, con experiencia entre  25 a 34  meses, dedicacion 100%.</t>
  </si>
  <si>
    <t>Grupo 2 - Perfil C: Especialista, con pregrado en zootencica y/o medicina veterinaria y/o agronomía y/o ingeniería agronómica y/o ambiental y/o afines, con experiencia entre de  16 a 25 meses.</t>
  </si>
  <si>
    <t>Mínimo 3500 lúmenes</t>
  </si>
  <si>
    <t>14" Pulgadas Core I3 - RAM 8GB - Disco SSD 512GB</t>
  </si>
  <si>
    <t>copie, escanee, Hasta 50,000 páginas
Impresión negro: 600 x 600 ppp, hasta 38,400 x 600 ppp mejorado
Impresión color: 600 x 600 ppp, hasta 38,400 x 600 ppp mejorado</t>
  </si>
  <si>
    <t>para Impresión negro: 600 x 600 ppp, hasta 38,400 x 600 ppp, Impresión color: 600 x 600 ppp, hasta 38,400 x 600 ppp</t>
  </si>
  <si>
    <t>Arriendo oficina (Tunja)</t>
  </si>
  <si>
    <t>Realizar la Administración</t>
  </si>
  <si>
    <t>Actividad 6.
Realizar el apoyo a la supervisión.</t>
  </si>
  <si>
    <t>N/A</t>
  </si>
  <si>
    <t>Desarrollo de acciones de cierre y liquidacion</t>
  </si>
  <si>
    <t>Desarrollo de acciones precontactuales</t>
  </si>
  <si>
    <t>No. de informes de planeacion y desarrollo tecnico</t>
  </si>
  <si>
    <t>No. de informes de implementacion y acompañamiento tecnico</t>
  </si>
  <si>
    <t>No. de actas de formalizacion de acuerdos con los beneficiarios</t>
  </si>
  <si>
    <t>No. de evidencias de la prestacion del servicio de espacios</t>
  </si>
  <si>
    <t>No. de actas de entrega de equipos</t>
  </si>
  <si>
    <t>No. de actas de enrega de insumos para fertilizacion</t>
  </si>
  <si>
    <t>No. de analisis de suelo</t>
  </si>
  <si>
    <t>No. de evidencias de la prestacion del servicio de transporte</t>
  </si>
  <si>
    <t>No. de capacitaciones desarrolladas</t>
  </si>
  <si>
    <t>No. de evidencias del alquiler de equipos</t>
  </si>
  <si>
    <t>No. de informes de adquisicion de materiales para capacitacion</t>
  </si>
  <si>
    <t xml:space="preserve">No. de informes tecnicos, financieros y juridicos de supervision </t>
  </si>
  <si>
    <t>Tunja-Ciénega-Tunja</t>
  </si>
  <si>
    <t>Tunja-Briceño-Tunja</t>
  </si>
  <si>
    <t>Bandas de Caucho, bolsa x 300 grs</t>
  </si>
  <si>
    <t>Mes 13</t>
  </si>
  <si>
    <t>Mes 14</t>
  </si>
  <si>
    <t>Tijera de Poda Bellota de 9 Pulgadas</t>
  </si>
  <si>
    <t>Carretilla tipo Bugui Platon Plastico</t>
  </si>
  <si>
    <t xml:space="preserve">Balde recolector plastico </t>
  </si>
  <si>
    <t>Cicatrizante Hormonal X 460 Gr</t>
  </si>
  <si>
    <t xml:space="preserve">Recolector de frutas de 8 pies, herramienta ajustable para recoger frutas con poste ligero de acero inoxidable y canasta grande. </t>
  </si>
  <si>
    <t xml:space="preserve">Canastilla Plástica Carrullera x 30  kilos </t>
  </si>
  <si>
    <t xml:space="preserve">Guante Vaqueta </t>
  </si>
  <si>
    <t>Podadora De Cacao 3710-10 (Cx36)</t>
  </si>
  <si>
    <t xml:space="preserve">Polainas-Canilleras:  elmento para protección </t>
  </si>
  <si>
    <t>Careta Facial Visor Policarbonato</t>
  </si>
  <si>
    <t>Arnés Para Guadaña</t>
  </si>
  <si>
    <t>Delantal de Carnaza para guadañar</t>
  </si>
  <si>
    <t>Actividad 1. 
Sensibilizar a productores de las comunidades a impactar, respecto a la implementación de alternativas para la sostenibilidad de la producción frutícola</t>
  </si>
  <si>
    <t>Actividad 2. 
Adelantar acciones de mantenimiento cultivos frutales priorizados para el fortalecimiento de la agricultura familiar en los municipios beneficiados del departamento.</t>
  </si>
  <si>
    <t xml:space="preserve">Fumigadora Estacionaria </t>
  </si>
  <si>
    <t>Manguera de riego</t>
  </si>
  <si>
    <t>Guadañadora</t>
  </si>
  <si>
    <t>Tunja-Jenesano-Tunja</t>
  </si>
  <si>
    <t>Tunja-Miraflores-Tunja</t>
  </si>
  <si>
    <t>Tunja-Nuevo Colón-Tunja</t>
  </si>
  <si>
    <t>Tunja-Pauna-Tunja</t>
  </si>
  <si>
    <t>Tunja-Ramiriquí-Tunja</t>
  </si>
  <si>
    <t>Tunja-Saboyá-Tunja</t>
  </si>
  <si>
    <t>Tunja-Tibaná-Tunja</t>
  </si>
  <si>
    <t>Tunja-Tununguá-Tunja</t>
  </si>
  <si>
    <t>Tunja-Zetaquirá-Tunja</t>
  </si>
  <si>
    <t>Producto 1.1: Servicio de apoyo
financiero para el
acceso a activos
productivos y de
comercialización
(Producto Principal
del Proyecto).
Medido a través de: Número de productores
Cantidad: 300</t>
  </si>
  <si>
    <t>Producto 2: Servicio de
asistencia técnica
agropecuaria
dirigida a pequeños
productores.
Medido a través de: Número de pequeños productores rurales
Cantidad: 300</t>
  </si>
  <si>
    <t xml:space="preserve">FORTALECER LAS CAPACIDADES TÉCNICAS, PRODUCTIVAS Y ADMINISTRATIVAS DE LOS PRODUCTORES FRUTÍCOLAS EN MUNICIPIOS PRIORIZADOS DEL DEPARTAMENTO DE BOYACÁ. </t>
  </si>
  <si>
    <t>Objetivo especifico 1 : Facilitar el acceso a recursos y tecnologías modernas y eficientes para el sostenimiento de cultivos frutales del Departamento de Boyacá</t>
  </si>
  <si>
    <t>Obejetivo especifico 2: Aumentar la adopción practicas  sostenibles  en el proceso de produccion fruticola.</t>
  </si>
  <si>
    <t>Producto 3.1: Servicio de asesoría
para el
fortalecimiento de
la asociatividad.
Medido a través de: Número de asociaciones
Cantidad: 1</t>
  </si>
  <si>
    <t>Actividad 3.
 Capacitar y transferir conocimiento acerca de adopción practicas ambientalmente sostenibles en el proceso de producción frutícola</t>
  </si>
  <si>
    <t>Actividad 4.
Capacitar y transferir conocimiento acerca de adopción practicas ambientalmente sostenibles en el proceso de producción frutícola</t>
  </si>
  <si>
    <t xml:space="preserve">Actividad 5. 
Desarrollar capacidades que fortalezcan los procesos asociativos y los canales de comercialización de los cultivos priorizados. </t>
  </si>
  <si>
    <t>Objetivo especifico 3: Fortalecer las capacidades de gestión y planificación de los productores fruticolas para la eficiente administración de su sistema productivo.</t>
  </si>
  <si>
    <t>Difenoconazol, x litro</t>
  </si>
  <si>
    <t>Dimetomorph (120 Grs)</t>
  </si>
  <si>
    <t>Mancozeb (x kilo)</t>
  </si>
  <si>
    <t>Fertilizante Agrimins Foliar Inicio 20-0-0 (litro)</t>
  </si>
  <si>
    <t>Trichoderma harzianum propekins, (x kilo)</t>
  </si>
  <si>
    <t>Fertilizante concentrado soluble fuente de Potasio y Calcio complementado con Boro, x Litro.</t>
  </si>
  <si>
    <t>Fertilizante Simple K con aminoácidos para aplicación foliar, x litro.</t>
  </si>
  <si>
    <t>Motobomba</t>
  </si>
  <si>
    <t>A gasolina de 2"x 2", 4 tiempos, Alta presión 6.5 HP, Tipo: Centrifuga, Refrigeración: Aire enfriado, Succion: 6 metros, (E.T. Articulo 424).</t>
  </si>
  <si>
    <t xml:space="preserve"> Agrominera calibre 60 negra de 1 pulgadasx 100 Mts, (E.T. Articulo 424)</t>
  </si>
  <si>
    <t xml:space="preserve"> Agrominera calibre 60 negra de 2 pulgadasx 100 Mts, (E.T. Articulo 424)</t>
  </si>
  <si>
    <t>de alta presion con Motor a gasolina de 6.5hp con manguera de succion y retorno, 100 mts de manguera de trabajo, elemento sistema de irrigación.</t>
  </si>
  <si>
    <t>43 CC eje rigido, Art.424 ET</t>
  </si>
  <si>
    <t>Actividad 1. 
Realizar el proceso de focalización de las comunidades a impactar en la producción frutícola</t>
  </si>
  <si>
    <t>Actividad 2. 
Desarrollar acciones de mantenimiento a cultivos frutales priorizados para el fortalecimiento de la agricultura familiar en los municipios beneficiados</t>
  </si>
  <si>
    <t>RUBRO</t>
  </si>
  <si>
    <t xml:space="preserve">CANTIDAD </t>
  </si>
  <si>
    <t>Mano de Obra Calificada</t>
  </si>
  <si>
    <t>Director Tecnico y Administrativo</t>
  </si>
  <si>
    <t>ACTIVIDAD No. 3.
CAPACITAR EN LA ADOPCIÓN DE PRÁCTICAS AMBIENTALMENTE SOSTENIBLES EN EL PROCESO DE PRODUCCIÓN FRUTÍCOLA.</t>
  </si>
  <si>
    <t>TOTAL ACTIVIDAD 1</t>
  </si>
  <si>
    <t>TOTAL ACTIVIDAD 2</t>
  </si>
  <si>
    <t>TOTAL ACTIVIDAD 3</t>
  </si>
  <si>
    <t>ACTIVIDAD 4.
CAPACITAR EN EL EN EL MANEJO EFICIENTE Y BUENAS PRÁCTICAS AGRÍCOLAS (BPA) EN CULTIVOS DE FRUTALES.</t>
  </si>
  <si>
    <t>TOTAL ACTIVIDAD 4</t>
  </si>
  <si>
    <t>ACTIVIDAD 5. 
DESARROLLAR CAPACIDADES QUE FORTALEZCAN LOS PROCESOS ASOCIATIVOS Y LOS CANALES DE COMERCIALIZACIÓN DE LOS CULTIVOS FRUTÍCOLAS.</t>
  </si>
  <si>
    <t>TOTAL ACTIVIDAD 5</t>
  </si>
  <si>
    <t xml:space="preserve">Para los procesos de capacitación con capacidad para 40 personas, incluye suministro de mobiliario y adecuadas condiciones de ventilación e iluminación </t>
  </si>
  <si>
    <t>TOTAL OBJETIVO 1</t>
  </si>
  <si>
    <t>TOTAL OBJETIVO 3</t>
  </si>
  <si>
    <t>TOTAL OBJETIVO 2</t>
  </si>
  <si>
    <t>Benzomectina, ( 100 Grs)</t>
  </si>
  <si>
    <t>Fertilizante concentrado soluble con Potasio, enriquecido con Magnesio y micronutrientes quelatados, x litro</t>
  </si>
  <si>
    <t>Urea, Bulto x 50 Kg.</t>
  </si>
  <si>
    <t>DAP, Bulto x 50 Kg</t>
  </si>
  <si>
    <t>KCL, Bulto x 50 kg.</t>
  </si>
  <si>
    <t>Triple 18, Bulto x 50 Kg.</t>
  </si>
  <si>
    <t xml:space="preserve">Machete/ Rula cacha sólida 24 pulgadas </t>
  </si>
  <si>
    <t xml:space="preserve">Lima de Afilado Triangular con mango 6" </t>
  </si>
  <si>
    <t xml:space="preserve">Palín </t>
  </si>
  <si>
    <t>Tunja-Togui-Tunja</t>
  </si>
  <si>
    <t>Tunja-Santa Maria-Tunja</t>
  </si>
  <si>
    <t>Tunja-Puerto Boyacá-Tunja</t>
  </si>
  <si>
    <t>Tunja-Arcabuco-Tunja</t>
  </si>
  <si>
    <t>Objetivo especifico 2: 
Aumentar la adopción practicas  sostenibles  en el proceso de produccion fruticola.</t>
  </si>
  <si>
    <t>Objetivo especifico 3:  
Fortalecer las capacidades organizacionales de los productores frutícolas en su sistema productivo.</t>
  </si>
  <si>
    <t xml:space="preserve">Para los procesos de  capacitación con capacidad para 40 personas,  incluye  suministro de mobiliario y adecuadas condiciones de ventilación e iluminación </t>
  </si>
  <si>
    <t xml:space="preserve">Adaptación de contenidos, diseño, diagramación, Corrección de estilo documental, incluye impresión en 35 hojas (70 Paginas)  pegado a tamaño carta, la hojas de bond 90 y la portada en propalcote de 200 plastificada en brillante. </t>
  </si>
  <si>
    <t>Imidogen, Ingrediente activo imidacloprid, x litro</t>
  </si>
  <si>
    <t>Profesional Instructor y Diseño Metodologico</t>
  </si>
  <si>
    <t>Grupo 2 - Perfil A: Especialista, con pregrado en zootencica y/o medicina veterinaria y/o agronomía y/o ingeniería agronómica y/o ambiental y/o afines, con experiencia entre de  34 a 43 meses.</t>
  </si>
  <si>
    <t xml:space="preserve">VALOR UNITARIO </t>
  </si>
  <si>
    <t>GRAN TOTAL</t>
  </si>
  <si>
    <t>TOTAL ADMINISTRACION</t>
  </si>
  <si>
    <t>ANEXO
FORMATO DE OFERTA ECONÓMICA</t>
  </si>
  <si>
    <t>Objetivo especifico 1: 
Facilitar el acceso a recursos y tecnologías modernas y eficientes para el sostenimiento de cultivos frutales del Departamento de Boyacá</t>
  </si>
  <si>
    <t>Acondicionador Orgánico Húmico para aplicación al suelo, x Litro.</t>
  </si>
  <si>
    <t>Fertilizante Compuesto Complejo NPK para aplicación al suelo (15-15-15), bulto x 50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</si>
</sst>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$&quot;\ #,##0;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0\ &quot;Horas&quot;"/>
    <numFmt numFmtId="167" formatCode="_-* #,##0_-;\-* #,##0_-;_-* &quot;-&quot;??_-;_-@_-"/>
    <numFmt numFmtId="168" formatCode="0\ &quot;Documento&quot;"/>
    <numFmt numFmtId="169" formatCode="0\ &quot;Dias&quot;"/>
    <numFmt numFmtId="170" formatCode="0\ &quot;Meses&quot;"/>
    <numFmt numFmtId="171" formatCode="0.0%"/>
    <numFmt numFmtId="172" formatCode="_(&quot;$&quot;\ * #,##0.00_);_(&quot;$&quot;\ * \(#,##0.00\);_(&quot;$&quot;\ * &quot;-&quot;??_);_(@_)"/>
    <numFmt numFmtId="173" formatCode="&quot;$&quot;\ #,##0"/>
    <numFmt numFmtId="174" formatCode="&quot;$&quot;\ #,##0.00"/>
    <numFmt numFmtId="175" formatCode="[$$-240A]\ #,##0;\-[$$-240A]\ #,##0"/>
    <numFmt numFmtId="176" formatCode="&quot;$&quot;\ #,##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2B2A29"/>
      <name val="Arial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7" fillId="0" borderId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86">
    <xf numFmtId="0" fontId="0" fillId="0" borderId="0" xfId="0"/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/>
    </xf>
    <xf numFmtId="3" fontId="0" fillId="0" borderId="0" xfId="0" applyNumberFormat="1"/>
    <xf numFmtId="1" fontId="0" fillId="0" borderId="1" xfId="0" applyNumberFormat="1" applyBorder="1" applyAlignment="1">
      <alignment horizontal="center" vertical="center"/>
    </xf>
    <xf numFmtId="0" fontId="5" fillId="0" borderId="0" xfId="0" applyFont="1"/>
    <xf numFmtId="3" fontId="5" fillId="0" borderId="0" xfId="0" applyNumberFormat="1" applyFont="1"/>
    <xf numFmtId="167" fontId="5" fillId="0" borderId="0" xfId="1" applyNumberFormat="1" applyFont="1"/>
    <xf numFmtId="41" fontId="5" fillId="0" borderId="0" xfId="5" applyFont="1" applyAlignment="1">
      <alignment horizontal="right" vertical="center" wrapText="1" shrinkToFit="1"/>
    </xf>
    <xf numFmtId="167" fontId="5" fillId="0" borderId="0" xfId="1" applyNumberFormat="1" applyFont="1" applyAlignment="1">
      <alignment horizontal="right"/>
    </xf>
    <xf numFmtId="167" fontId="5" fillId="0" borderId="0" xfId="0" applyNumberFormat="1" applyFont="1"/>
    <xf numFmtId="43" fontId="5" fillId="0" borderId="0" xfId="0" applyNumberFormat="1" applyFont="1"/>
    <xf numFmtId="10" fontId="5" fillId="0" borderId="0" xfId="2" applyNumberFormat="1" applyFont="1"/>
    <xf numFmtId="4" fontId="5" fillId="0" borderId="0" xfId="0" applyNumberFormat="1" applyFont="1"/>
    <xf numFmtId="9" fontId="5" fillId="0" borderId="0" xfId="2" applyFont="1"/>
    <xf numFmtId="4" fontId="5" fillId="0" borderId="0" xfId="5" applyNumberFormat="1" applyFont="1" applyAlignment="1">
      <alignment horizontal="right" vertical="center" wrapText="1" shrinkToFit="1"/>
    </xf>
    <xf numFmtId="4" fontId="5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3" fontId="6" fillId="0" borderId="0" xfId="0" applyNumberFormat="1" applyFont="1"/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 shrinkToFit="1"/>
    </xf>
    <xf numFmtId="3" fontId="1" fillId="4" borderId="1" xfId="0" applyNumberFormat="1" applyFont="1" applyFill="1" applyBorder="1" applyAlignment="1">
      <alignment horizontal="center" vertical="center" wrapText="1" shrinkToFit="1"/>
    </xf>
    <xf numFmtId="17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73" fontId="5" fillId="0" borderId="0" xfId="5" applyNumberFormat="1" applyFont="1" applyAlignment="1">
      <alignment horizontal="right" vertical="center" wrapText="1" shrinkToFi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 wrapText="1"/>
    </xf>
    <xf numFmtId="173" fontId="0" fillId="0" borderId="1" xfId="3" applyNumberFormat="1" applyFont="1" applyFill="1" applyBorder="1" applyAlignment="1">
      <alignment horizontal="center" vertical="center"/>
    </xf>
    <xf numFmtId="173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174" fontId="0" fillId="0" borderId="0" xfId="0" applyNumberFormat="1"/>
    <xf numFmtId="173" fontId="0" fillId="0" borderId="1" xfId="0" applyNumberFormat="1" applyBorder="1" applyAlignment="1">
      <alignment horizontal="center" vertical="center" wrapText="1"/>
    </xf>
    <xf numFmtId="173" fontId="5" fillId="0" borderId="0" xfId="0" applyNumberFormat="1" applyFont="1"/>
    <xf numFmtId="173" fontId="2" fillId="0" borderId="1" xfId="3" applyNumberFormat="1" applyFill="1" applyBorder="1" applyAlignment="1">
      <alignment horizontal="center" vertical="center" wrapText="1" shrinkToFit="1"/>
    </xf>
    <xf numFmtId="173" fontId="2" fillId="0" borderId="1" xfId="3" applyNumberFormat="1" applyBorder="1" applyAlignment="1">
      <alignment horizontal="center" vertical="center" wrapText="1" shrinkToFit="1"/>
    </xf>
    <xf numFmtId="173" fontId="5" fillId="0" borderId="1" xfId="5" applyNumberFormat="1" applyFont="1" applyFill="1" applyBorder="1" applyAlignment="1">
      <alignment horizontal="center" vertical="center" wrapText="1" shrinkToFit="1"/>
    </xf>
    <xf numFmtId="173" fontId="5" fillId="0" borderId="1" xfId="5" applyNumberFormat="1" applyFont="1" applyFill="1" applyBorder="1" applyAlignment="1">
      <alignment horizontal="center" vertical="center" wrapText="1"/>
    </xf>
    <xf numFmtId="173" fontId="5" fillId="0" borderId="1" xfId="3" applyNumberFormat="1" applyFont="1" applyBorder="1" applyAlignment="1">
      <alignment horizontal="center" vertical="center" wrapText="1" shrinkToFit="1"/>
    </xf>
    <xf numFmtId="0" fontId="1" fillId="7" borderId="1" xfId="0" applyFont="1" applyFill="1" applyBorder="1" applyAlignment="1">
      <alignment horizontal="center" vertical="center" wrapText="1"/>
    </xf>
    <xf numFmtId="174" fontId="5" fillId="0" borderId="0" xfId="5" applyNumberFormat="1" applyFont="1" applyAlignment="1">
      <alignment horizontal="right" vertical="center" wrapText="1" shrinkToFit="1"/>
    </xf>
    <xf numFmtId="173" fontId="5" fillId="5" borderId="1" xfId="5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171" fontId="5" fillId="0" borderId="0" xfId="2" applyNumberFormat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4" fontId="0" fillId="0" borderId="6" xfId="3" applyNumberFormat="1" applyFont="1" applyBorder="1" applyAlignment="1">
      <alignment horizontal="center" vertical="center" wrapText="1" shrinkToFit="1"/>
    </xf>
    <xf numFmtId="0" fontId="1" fillId="7" borderId="2" xfId="0" applyFont="1" applyFill="1" applyBorder="1" applyAlignment="1">
      <alignment horizontal="center" vertical="center" wrapText="1"/>
    </xf>
    <xf numFmtId="173" fontId="1" fillId="7" borderId="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167" fontId="2" fillId="0" borderId="1" xfId="1" applyNumberFormat="1" applyFill="1" applyBorder="1" applyAlignment="1">
      <alignment horizontal="center" vertical="center" wrapText="1" shrinkToFit="1"/>
    </xf>
    <xf numFmtId="167" fontId="2" fillId="0" borderId="1" xfId="1" applyNumberFormat="1" applyBorder="1" applyAlignment="1">
      <alignment horizontal="center" vertical="center" wrapText="1" shrinkToFit="1"/>
    </xf>
    <xf numFmtId="173" fontId="0" fillId="0" borderId="6" xfId="3" applyNumberFormat="1" applyFont="1" applyBorder="1" applyAlignment="1">
      <alignment horizontal="center" vertical="center" wrapText="1" shrinkToFit="1"/>
    </xf>
    <xf numFmtId="173" fontId="0" fillId="0" borderId="1" xfId="3" applyNumberFormat="1" applyFont="1" applyBorder="1" applyAlignment="1">
      <alignment horizontal="center" vertical="center" wrapText="1" shrinkToFit="1"/>
    </xf>
    <xf numFmtId="173" fontId="2" fillId="0" borderId="1" xfId="3" applyNumberFormat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173" fontId="2" fillId="6" borderId="1" xfId="3" applyNumberFormat="1" applyFill="1" applyBorder="1" applyAlignment="1">
      <alignment horizontal="center" vertical="center"/>
    </xf>
    <xf numFmtId="170" fontId="0" fillId="3" borderId="1" xfId="0" applyNumberForma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173" fontId="0" fillId="0" borderId="6" xfId="0" applyNumberFormat="1" applyBorder="1" applyAlignment="1">
      <alignment horizontal="center" vertical="center"/>
    </xf>
    <xf numFmtId="173" fontId="0" fillId="0" borderId="1" xfId="3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173" fontId="5" fillId="0" borderId="1" xfId="0" applyNumberFormat="1" applyFont="1" applyBorder="1" applyAlignment="1">
      <alignment horizontal="center" vertical="center"/>
    </xf>
    <xf numFmtId="173" fontId="5" fillId="0" borderId="1" xfId="0" applyNumberFormat="1" applyFont="1" applyBorder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173" fontId="0" fillId="9" borderId="1" xfId="0" applyNumberFormat="1" applyFill="1" applyBorder="1" applyAlignment="1">
      <alignment horizontal="center" vertical="center" wrapText="1"/>
    </xf>
    <xf numFmtId="173" fontId="5" fillId="9" borderId="1" xfId="5" applyNumberFormat="1" applyFont="1" applyFill="1" applyBorder="1" applyAlignment="1">
      <alignment horizontal="center" vertical="center" wrapText="1" shrinkToFit="1"/>
    </xf>
    <xf numFmtId="173" fontId="2" fillId="9" borderId="1" xfId="3" applyNumberFormat="1" applyFill="1" applyBorder="1" applyAlignment="1">
      <alignment horizontal="center" vertical="center" wrapText="1" shrinkToFit="1"/>
    </xf>
    <xf numFmtId="173" fontId="5" fillId="9" borderId="1" xfId="0" applyNumberFormat="1" applyFont="1" applyFill="1" applyBorder="1" applyAlignment="1">
      <alignment horizontal="center" vertical="center"/>
    </xf>
    <xf numFmtId="173" fontId="5" fillId="9" borderId="1" xfId="5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173" fontId="2" fillId="6" borderId="1" xfId="3" applyNumberFormat="1" applyFill="1" applyBorder="1" applyAlignment="1">
      <alignment horizontal="center" vertical="center" wrapText="1" shrinkToFit="1"/>
    </xf>
    <xf numFmtId="173" fontId="5" fillId="6" borderId="1" xfId="5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73" fontId="0" fillId="0" borderId="1" xfId="11" applyNumberFormat="1" applyFont="1" applyFill="1" applyBorder="1" applyAlignment="1">
      <alignment horizontal="center" vertical="center"/>
    </xf>
    <xf numFmtId="173" fontId="0" fillId="3" borderId="1" xfId="0" applyNumberFormat="1" applyFill="1" applyBorder="1" applyAlignment="1">
      <alignment horizontal="center" vertical="center" wrapText="1"/>
    </xf>
    <xf numFmtId="173" fontId="13" fillId="0" borderId="1" xfId="0" applyNumberFormat="1" applyFont="1" applyBorder="1" applyAlignment="1">
      <alignment horizontal="center" vertical="center" wrapText="1"/>
    </xf>
    <xf numFmtId="5" fontId="13" fillId="0" borderId="1" xfId="11" applyNumberFormat="1" applyFont="1" applyFill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 wrapText="1"/>
    </xf>
    <xf numFmtId="173" fontId="0" fillId="0" borderId="1" xfId="15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75" fontId="0" fillId="0" borderId="1" xfId="0" applyNumberFormat="1" applyBorder="1" applyAlignment="1">
      <alignment horizontal="center" vertical="center" wrapText="1"/>
    </xf>
    <xf numFmtId="17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173" fontId="0" fillId="0" borderId="0" xfId="0" applyNumberFormat="1"/>
    <xf numFmtId="0" fontId="0" fillId="0" borderId="5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1" fillId="7" borderId="2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0" fillId="0" borderId="1" xfId="1" applyNumberFormat="1" applyFont="1" applyFill="1" applyBorder="1" applyAlignment="1">
      <alignment vertical="center" wrapText="1"/>
    </xf>
    <xf numFmtId="43" fontId="0" fillId="0" borderId="1" xfId="1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173" fontId="16" fillId="0" borderId="1" xfId="11" applyNumberFormat="1" applyFont="1" applyFill="1" applyBorder="1" applyAlignment="1">
      <alignment horizontal="center" vertical="center"/>
    </xf>
    <xf numFmtId="173" fontId="18" fillId="0" borderId="1" xfId="11" applyNumberFormat="1" applyFont="1" applyFill="1" applyBorder="1" applyAlignment="1">
      <alignment horizontal="center" vertical="center"/>
    </xf>
    <xf numFmtId="173" fontId="18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 wrapText="1"/>
    </xf>
    <xf numFmtId="173" fontId="0" fillId="0" borderId="0" xfId="1" applyNumberFormat="1" applyFont="1" applyFill="1" applyBorder="1" applyAlignment="1">
      <alignment horizontal="center" vertical="center" wrapText="1"/>
    </xf>
    <xf numFmtId="173" fontId="0" fillId="0" borderId="0" xfId="0" applyNumberFormat="1" applyAlignment="1">
      <alignment horizontal="center" vertical="center" wrapText="1"/>
    </xf>
    <xf numFmtId="43" fontId="0" fillId="0" borderId="0" xfId="0" applyNumberFormat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3" fontId="1" fillId="4" borderId="2" xfId="0" applyNumberFormat="1" applyFont="1" applyFill="1" applyBorder="1" applyAlignment="1">
      <alignment horizontal="center" vertical="center" wrapText="1" shrinkToFit="1"/>
    </xf>
    <xf numFmtId="3" fontId="1" fillId="4" borderId="3" xfId="0" applyNumberFormat="1" applyFont="1" applyFill="1" applyBorder="1" applyAlignment="1">
      <alignment horizontal="center" vertical="center" wrapText="1" shrinkToFit="1"/>
    </xf>
    <xf numFmtId="3" fontId="1" fillId="4" borderId="4" xfId="0" applyNumberFormat="1" applyFont="1" applyFill="1" applyBorder="1" applyAlignment="1">
      <alignment horizontal="center" vertical="center" wrapText="1" shrinkToFit="1"/>
    </xf>
    <xf numFmtId="41" fontId="1" fillId="5" borderId="5" xfId="0" applyNumberFormat="1" applyFont="1" applyFill="1" applyBorder="1" applyAlignment="1">
      <alignment horizontal="center" vertical="center" wrapText="1"/>
    </xf>
    <xf numFmtId="41" fontId="1" fillId="5" borderId="6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3" fontId="0" fillId="0" borderId="5" xfId="3" applyNumberFormat="1" applyFont="1" applyBorder="1" applyAlignment="1">
      <alignment horizontal="center" vertical="center" wrapText="1" shrinkToFit="1"/>
    </xf>
    <xf numFmtId="173" fontId="0" fillId="0" borderId="7" xfId="3" applyNumberFormat="1" applyFont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73" fontId="2" fillId="0" borderId="5" xfId="3" applyNumberFormat="1" applyBorder="1" applyAlignment="1">
      <alignment horizontal="center" vertical="center" wrapText="1" shrinkToFit="1"/>
    </xf>
    <xf numFmtId="173" fontId="2" fillId="0" borderId="7" xfId="3" applyNumberFormat="1" applyBorder="1" applyAlignment="1">
      <alignment horizontal="center" vertical="center" wrapText="1" shrinkToFit="1"/>
    </xf>
    <xf numFmtId="173" fontId="2" fillId="0" borderId="6" xfId="3" applyNumberFormat="1" applyBorder="1" applyAlignment="1">
      <alignment horizontal="center" vertical="center" wrapText="1" shrinkToFit="1"/>
    </xf>
    <xf numFmtId="173" fontId="0" fillId="0" borderId="1" xfId="3" applyNumberFormat="1" applyFont="1" applyBorder="1" applyAlignment="1">
      <alignment horizontal="center" vertical="center" wrapText="1" shrinkToFit="1"/>
    </xf>
    <xf numFmtId="41" fontId="10" fillId="7" borderId="2" xfId="5" applyFont="1" applyFill="1" applyBorder="1" applyAlignment="1">
      <alignment horizontal="center" vertical="center" wrapText="1"/>
    </xf>
    <xf numFmtId="41" fontId="10" fillId="7" borderId="3" xfId="5" applyFont="1" applyFill="1" applyBorder="1" applyAlignment="1">
      <alignment horizontal="center" vertical="center" wrapText="1"/>
    </xf>
    <xf numFmtId="41" fontId="10" fillId="7" borderId="4" xfId="5" applyFont="1" applyFill="1" applyBorder="1" applyAlignment="1">
      <alignment horizontal="center" vertical="center" wrapText="1"/>
    </xf>
    <xf numFmtId="41" fontId="1" fillId="2" borderId="2" xfId="0" applyNumberFormat="1" applyFont="1" applyFill="1" applyBorder="1" applyAlignment="1">
      <alignment horizontal="center" vertical="center"/>
    </xf>
    <xf numFmtId="41" fontId="1" fillId="2" borderId="3" xfId="0" applyNumberFormat="1" applyFont="1" applyFill="1" applyBorder="1" applyAlignment="1">
      <alignment horizontal="center" vertical="center"/>
    </xf>
    <xf numFmtId="41" fontId="1" fillId="2" borderId="4" xfId="0" applyNumberFormat="1" applyFont="1" applyFill="1" applyBorder="1" applyAlignment="1">
      <alignment horizontal="center" vertical="center"/>
    </xf>
    <xf numFmtId="41" fontId="1" fillId="7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</cellXfs>
  <cellStyles count="25">
    <cellStyle name="Millares" xfId="1" builtinId="3"/>
    <cellStyle name="Millares [0]" xfId="5" builtinId="6"/>
    <cellStyle name="Millares [0] 2" xfId="9" xr:uid="{00000000-0005-0000-0000-000002000000}"/>
    <cellStyle name="Millares [0] 2 2" xfId="22" xr:uid="{FC7928CE-0C66-4473-A171-7430D5E98BC9}"/>
    <cellStyle name="Millares [0] 3" xfId="19" xr:uid="{8B9748D1-25B8-4ABA-93E7-12BF8877C1DD}"/>
    <cellStyle name="Millares 16" xfId="17" xr:uid="{8C674620-1C58-44A8-BC16-5098D9E19FF0}"/>
    <cellStyle name="Millares 16 2" xfId="24" xr:uid="{69B17D30-A39C-4A91-A636-B405CDA57D45}"/>
    <cellStyle name="Millares 2" xfId="8" xr:uid="{00000000-0005-0000-0000-000003000000}"/>
    <cellStyle name="Millares 2 2" xfId="21" xr:uid="{B50DCD77-1864-41D6-B7C1-03DCC21BABDE}"/>
    <cellStyle name="Millares 3" xfId="7" xr:uid="{00000000-0005-0000-0000-000004000000}"/>
    <cellStyle name="Millares 3 2" xfId="20" xr:uid="{DA40DF07-735B-4454-B90F-2012A955F34B}"/>
    <cellStyle name="Millares 4" xfId="18" xr:uid="{199AF047-5DD1-44FA-9D97-509D4C87E460}"/>
    <cellStyle name="Moneda [0]" xfId="3" builtinId="7"/>
    <cellStyle name="Moneda [0] 2 2" xfId="15" xr:uid="{A7236120-B727-4D7A-B813-765693D1B20D}"/>
    <cellStyle name="Moneda 2" xfId="4" xr:uid="{00000000-0005-0000-0000-000007000000}"/>
    <cellStyle name="Moneda 3" xfId="11" xr:uid="{00000000-0005-0000-0000-000008000000}"/>
    <cellStyle name="Moneda 4" xfId="10" xr:uid="{00000000-0005-0000-0000-000009000000}"/>
    <cellStyle name="Moneda 5" xfId="23" xr:uid="{8C888F88-40CF-4EE4-A7E9-EB2962149682}"/>
    <cellStyle name="Normal" xfId="0" builtinId="0"/>
    <cellStyle name="Normal 14" xfId="6" xr:uid="{00000000-0005-0000-0000-00000B000000}"/>
    <cellStyle name="Normal 2" xfId="14" xr:uid="{895C66DA-452C-489F-B204-A77863274A78}"/>
    <cellStyle name="Normal 2 2" xfId="12" xr:uid="{00000000-0005-0000-0000-00000C000000}"/>
    <cellStyle name="Normal 2 2 2" xfId="13" xr:uid="{00000000-0005-0000-0000-00000D000000}"/>
    <cellStyle name="Normal 8 2" xfId="16" xr:uid="{BDE24AA8-8B14-468D-B99E-9ECBDF1A18F3}"/>
    <cellStyle name="Porcentaje" xfId="2" builtinId="5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1B872-F942-45FC-B95F-E2D517CC8C66}">
  <dimension ref="B2:K281"/>
  <sheetViews>
    <sheetView tabSelected="1" topLeftCell="B248" zoomScale="50" zoomScaleNormal="50" workbookViewId="0">
      <selection activeCell="C51" sqref="C51"/>
    </sheetView>
  </sheetViews>
  <sheetFormatPr baseColWidth="10" defaultColWidth="11.42578125" defaultRowHeight="15" x14ac:dyDescent="0.25"/>
  <cols>
    <col min="1" max="1" width="12.85546875" customWidth="1"/>
    <col min="2" max="2" width="40.42578125" customWidth="1"/>
    <col min="3" max="3" width="46.85546875" style="47" customWidth="1"/>
    <col min="4" max="4" width="48.7109375" style="47" customWidth="1"/>
    <col min="5" max="5" width="24.140625" customWidth="1"/>
    <col min="6" max="6" width="28.28515625" customWidth="1"/>
    <col min="7" max="7" width="37.140625" customWidth="1"/>
    <col min="8" max="8" width="26.42578125" customWidth="1"/>
    <col min="9" max="11" width="19.85546875" style="84" customWidth="1"/>
  </cols>
  <sheetData>
    <row r="2" spans="2:9" ht="105.95" customHeight="1" x14ac:dyDescent="0.25">
      <c r="B2" s="152" t="s">
        <v>237</v>
      </c>
      <c r="C2" s="153"/>
      <c r="D2" s="153"/>
      <c r="E2" s="153"/>
      <c r="F2" s="153"/>
      <c r="G2" s="153"/>
      <c r="H2" s="154"/>
    </row>
    <row r="3" spans="2:9" ht="27.6" customHeight="1" x14ac:dyDescent="0.25"/>
    <row r="4" spans="2:9" ht="90.75" customHeight="1" x14ac:dyDescent="0.5">
      <c r="B4" s="155" t="s">
        <v>238</v>
      </c>
      <c r="C4" s="156"/>
      <c r="D4" s="156"/>
      <c r="E4" s="156"/>
      <c r="F4" s="156"/>
      <c r="G4" s="156"/>
      <c r="H4" s="157"/>
    </row>
    <row r="5" spans="2:9" ht="65.099999999999994" customHeight="1" x14ac:dyDescent="0.25">
      <c r="B5" s="143" t="s">
        <v>196</v>
      </c>
      <c r="C5" s="143"/>
      <c r="D5" s="143"/>
      <c r="E5" s="143"/>
      <c r="F5" s="143"/>
      <c r="G5" s="143"/>
      <c r="H5" s="143"/>
    </row>
    <row r="6" spans="2:9" ht="37.35" customHeight="1" x14ac:dyDescent="0.25">
      <c r="B6" s="135" t="s">
        <v>198</v>
      </c>
      <c r="C6" s="135" t="s">
        <v>23</v>
      </c>
      <c r="D6" s="135" t="s">
        <v>24</v>
      </c>
      <c r="E6" s="135" t="s">
        <v>199</v>
      </c>
      <c r="F6" s="135" t="s">
        <v>4</v>
      </c>
      <c r="G6" s="135" t="s">
        <v>5</v>
      </c>
      <c r="H6" s="135" t="s">
        <v>6</v>
      </c>
    </row>
    <row r="7" spans="2:9" ht="26.25" customHeight="1" x14ac:dyDescent="0.25">
      <c r="B7" s="135"/>
      <c r="C7" s="135"/>
      <c r="D7" s="135"/>
      <c r="E7" s="135"/>
      <c r="F7" s="135"/>
      <c r="G7" s="135"/>
      <c r="H7" s="135"/>
    </row>
    <row r="8" spans="2:9" ht="18.75" customHeight="1" x14ac:dyDescent="0.25">
      <c r="B8" s="135"/>
      <c r="C8" s="135"/>
      <c r="D8" s="135"/>
      <c r="E8" s="135"/>
      <c r="F8" s="135"/>
      <c r="G8" s="135"/>
      <c r="H8" s="135"/>
    </row>
    <row r="9" spans="2:9" ht="125.25" customHeight="1" x14ac:dyDescent="0.25">
      <c r="B9" s="2" t="s">
        <v>200</v>
      </c>
      <c r="C9" s="2" t="s">
        <v>201</v>
      </c>
      <c r="D9" s="2" t="s">
        <v>113</v>
      </c>
      <c r="E9" s="2">
        <v>1</v>
      </c>
      <c r="F9" s="22">
        <v>2</v>
      </c>
      <c r="G9" s="98"/>
      <c r="H9" s="99">
        <f t="shared" ref="H9:H14" si="0">G9*F9*E9</f>
        <v>0</v>
      </c>
    </row>
    <row r="10" spans="2:9" ht="125.25" customHeight="1" x14ac:dyDescent="0.25">
      <c r="B10" s="2" t="s">
        <v>200</v>
      </c>
      <c r="C10" s="2" t="s">
        <v>31</v>
      </c>
      <c r="D10" s="2" t="s">
        <v>114</v>
      </c>
      <c r="E10" s="2">
        <v>3</v>
      </c>
      <c r="F10" s="22">
        <v>2</v>
      </c>
      <c r="G10" s="98"/>
      <c r="H10" s="99">
        <f t="shared" si="0"/>
        <v>0</v>
      </c>
    </row>
    <row r="11" spans="2:9" ht="125.25" customHeight="1" x14ac:dyDescent="0.25">
      <c r="B11" s="2" t="s">
        <v>200</v>
      </c>
      <c r="C11" s="2" t="s">
        <v>51</v>
      </c>
      <c r="D11" s="2" t="s">
        <v>115</v>
      </c>
      <c r="E11" s="2">
        <v>1</v>
      </c>
      <c r="F11" s="22">
        <v>2</v>
      </c>
      <c r="G11" s="98"/>
      <c r="H11" s="99">
        <f t="shared" si="0"/>
        <v>0</v>
      </c>
    </row>
    <row r="12" spans="2:9" ht="125.25" customHeight="1" x14ac:dyDescent="0.25">
      <c r="B12" s="2" t="s">
        <v>200</v>
      </c>
      <c r="C12" s="2" t="s">
        <v>27</v>
      </c>
      <c r="D12" s="2" t="s">
        <v>116</v>
      </c>
      <c r="E12" s="2">
        <v>15</v>
      </c>
      <c r="F12" s="22">
        <v>1</v>
      </c>
      <c r="G12" s="98"/>
      <c r="H12" s="99">
        <f t="shared" si="0"/>
        <v>0</v>
      </c>
    </row>
    <row r="13" spans="2:9" ht="125.25" customHeight="1" x14ac:dyDescent="0.25">
      <c r="B13" s="2" t="s">
        <v>200</v>
      </c>
      <c r="C13" s="2" t="s">
        <v>42</v>
      </c>
      <c r="D13" s="2" t="s">
        <v>117</v>
      </c>
      <c r="E13" s="2">
        <v>1</v>
      </c>
      <c r="F13" s="22">
        <v>1</v>
      </c>
      <c r="G13" s="98"/>
      <c r="H13" s="99">
        <f t="shared" si="0"/>
        <v>0</v>
      </c>
    </row>
    <row r="14" spans="2:9" ht="125.25" customHeight="1" x14ac:dyDescent="0.25">
      <c r="B14" s="2" t="s">
        <v>200</v>
      </c>
      <c r="C14" s="2" t="s">
        <v>29</v>
      </c>
      <c r="D14" s="2" t="s">
        <v>118</v>
      </c>
      <c r="E14" s="2">
        <v>1</v>
      </c>
      <c r="F14" s="22">
        <v>1</v>
      </c>
      <c r="G14" s="98"/>
      <c r="H14" s="99">
        <f t="shared" si="0"/>
        <v>0</v>
      </c>
    </row>
    <row r="15" spans="2:9" ht="41.25" customHeight="1" x14ac:dyDescent="0.25">
      <c r="B15" s="148" t="s">
        <v>35</v>
      </c>
      <c r="C15" s="148"/>
      <c r="D15" s="148"/>
      <c r="E15" s="148"/>
      <c r="F15" s="148"/>
      <c r="G15" s="148"/>
      <c r="H15" s="113">
        <f>SUM(H9:H14)</f>
        <v>0</v>
      </c>
      <c r="I15" s="116"/>
    </row>
    <row r="16" spans="2:9" x14ac:dyDescent="0.25">
      <c r="B16" s="135" t="s">
        <v>198</v>
      </c>
      <c r="C16" s="135" t="s">
        <v>23</v>
      </c>
      <c r="D16" s="135" t="s">
        <v>24</v>
      </c>
      <c r="E16" s="135" t="s">
        <v>199</v>
      </c>
      <c r="F16" s="135" t="s">
        <v>4</v>
      </c>
      <c r="G16" s="135" t="s">
        <v>5</v>
      </c>
      <c r="H16" s="135" t="s">
        <v>6</v>
      </c>
    </row>
    <row r="17" spans="2:9" x14ac:dyDescent="0.25">
      <c r="B17" s="135"/>
      <c r="C17" s="135"/>
      <c r="D17" s="135"/>
      <c r="E17" s="135"/>
      <c r="F17" s="135"/>
      <c r="G17" s="135"/>
      <c r="H17" s="135"/>
    </row>
    <row r="18" spans="2:9" x14ac:dyDescent="0.25">
      <c r="B18" s="135"/>
      <c r="C18" s="135"/>
      <c r="D18" s="135"/>
      <c r="E18" s="135"/>
      <c r="F18" s="135"/>
      <c r="G18" s="135"/>
      <c r="H18" s="135"/>
    </row>
    <row r="19" spans="2:9" ht="85.5" customHeight="1" x14ac:dyDescent="0.25">
      <c r="B19" s="2" t="s">
        <v>30</v>
      </c>
      <c r="C19" s="80" t="s">
        <v>38</v>
      </c>
      <c r="D19" s="2" t="s">
        <v>39</v>
      </c>
      <c r="E19" s="5">
        <v>525</v>
      </c>
      <c r="F19" s="32" t="s">
        <v>28</v>
      </c>
      <c r="G19" s="37"/>
      <c r="H19" s="99">
        <f>G19*E19</f>
        <v>0</v>
      </c>
    </row>
    <row r="20" spans="2:9" ht="75" customHeight="1" x14ac:dyDescent="0.25">
      <c r="B20" s="2" t="s">
        <v>30</v>
      </c>
      <c r="C20" s="83" t="s">
        <v>32</v>
      </c>
      <c r="D20" s="87" t="s">
        <v>33</v>
      </c>
      <c r="E20" s="5">
        <v>525</v>
      </c>
      <c r="F20" s="32" t="s">
        <v>28</v>
      </c>
      <c r="G20" s="37"/>
      <c r="H20" s="99">
        <f>G20*E20</f>
        <v>0</v>
      </c>
    </row>
    <row r="21" spans="2:9" ht="48" customHeight="1" x14ac:dyDescent="0.25">
      <c r="B21" s="148" t="s">
        <v>35</v>
      </c>
      <c r="C21" s="148"/>
      <c r="D21" s="148"/>
      <c r="E21" s="148"/>
      <c r="F21" s="148"/>
      <c r="G21" s="148"/>
      <c r="H21" s="113">
        <f>SUM(H19:H20)</f>
        <v>0</v>
      </c>
    </row>
    <row r="22" spans="2:9" ht="23.25" customHeight="1" x14ac:dyDescent="0.25">
      <c r="B22" s="135" t="s">
        <v>198</v>
      </c>
      <c r="C22" s="135" t="s">
        <v>23</v>
      </c>
      <c r="D22" s="135" t="s">
        <v>24</v>
      </c>
      <c r="E22" s="135" t="s">
        <v>199</v>
      </c>
      <c r="F22" s="135" t="s">
        <v>4</v>
      </c>
      <c r="G22" s="135" t="s">
        <v>5</v>
      </c>
      <c r="H22" s="135" t="s">
        <v>6</v>
      </c>
    </row>
    <row r="23" spans="2:9" ht="23.25" customHeight="1" x14ac:dyDescent="0.25">
      <c r="B23" s="135"/>
      <c r="C23" s="135"/>
      <c r="D23" s="135"/>
      <c r="E23" s="135"/>
      <c r="F23" s="135"/>
      <c r="G23" s="135"/>
      <c r="H23" s="135"/>
    </row>
    <row r="24" spans="2:9" ht="42" customHeight="1" x14ac:dyDescent="0.25">
      <c r="B24" s="135"/>
      <c r="C24" s="135"/>
      <c r="D24" s="135"/>
      <c r="E24" s="135"/>
      <c r="F24" s="135"/>
      <c r="G24" s="135"/>
      <c r="H24" s="135"/>
    </row>
    <row r="25" spans="2:9" ht="72.75" customHeight="1" x14ac:dyDescent="0.25">
      <c r="B25" s="2" t="s">
        <v>52</v>
      </c>
      <c r="C25" s="80" t="s">
        <v>40</v>
      </c>
      <c r="D25" s="2" t="s">
        <v>210</v>
      </c>
      <c r="E25" s="5">
        <v>15</v>
      </c>
      <c r="F25" s="3" t="s">
        <v>50</v>
      </c>
      <c r="G25" s="37"/>
      <c r="H25" s="90">
        <f>G25*E25</f>
        <v>0</v>
      </c>
    </row>
    <row r="26" spans="2:9" ht="50.25" customHeight="1" x14ac:dyDescent="0.25">
      <c r="B26" s="148" t="s">
        <v>35</v>
      </c>
      <c r="C26" s="148"/>
      <c r="D26" s="148"/>
      <c r="E26" s="148"/>
      <c r="F26" s="148"/>
      <c r="G26" s="148"/>
      <c r="H26" s="113">
        <f>H25</f>
        <v>0</v>
      </c>
    </row>
    <row r="27" spans="2:9" ht="46.5" customHeight="1" x14ac:dyDescent="0.25">
      <c r="B27" s="144" t="s">
        <v>203</v>
      </c>
      <c r="C27" s="144"/>
      <c r="D27" s="144"/>
      <c r="E27" s="144"/>
      <c r="F27" s="144"/>
      <c r="G27" s="144"/>
      <c r="H27" s="113">
        <f>H26+H21+H15</f>
        <v>0</v>
      </c>
      <c r="I27" s="117"/>
    </row>
    <row r="28" spans="2:9" ht="90.6" customHeight="1" x14ac:dyDescent="0.25">
      <c r="B28" s="143" t="s">
        <v>197</v>
      </c>
      <c r="C28" s="143"/>
      <c r="D28" s="143"/>
      <c r="E28" s="143"/>
      <c r="F28" s="143"/>
      <c r="G28" s="143"/>
      <c r="H28" s="143"/>
    </row>
    <row r="29" spans="2:9" ht="25.5" customHeight="1" x14ac:dyDescent="0.25">
      <c r="B29" s="135" t="s">
        <v>198</v>
      </c>
      <c r="C29" s="135" t="s">
        <v>23</v>
      </c>
      <c r="D29" s="135" t="s">
        <v>24</v>
      </c>
      <c r="E29" s="135" t="s">
        <v>199</v>
      </c>
      <c r="F29" s="135" t="s">
        <v>4</v>
      </c>
      <c r="G29" s="135" t="s">
        <v>5</v>
      </c>
      <c r="H29" s="135" t="s">
        <v>6</v>
      </c>
    </row>
    <row r="30" spans="2:9" x14ac:dyDescent="0.25">
      <c r="B30" s="135"/>
      <c r="C30" s="135"/>
      <c r="D30" s="135"/>
      <c r="E30" s="135"/>
      <c r="F30" s="135"/>
      <c r="G30" s="135"/>
      <c r="H30" s="135"/>
    </row>
    <row r="31" spans="2:9" ht="25.5" customHeight="1" x14ac:dyDescent="0.25">
      <c r="B31" s="135"/>
      <c r="C31" s="135"/>
      <c r="D31" s="135"/>
      <c r="E31" s="135"/>
      <c r="F31" s="135"/>
      <c r="G31" s="135"/>
      <c r="H31" s="135"/>
    </row>
    <row r="32" spans="2:9" ht="92.45" customHeight="1" x14ac:dyDescent="0.25">
      <c r="B32" s="2" t="s">
        <v>200</v>
      </c>
      <c r="C32" s="2" t="s">
        <v>201</v>
      </c>
      <c r="D32" s="2" t="s">
        <v>113</v>
      </c>
      <c r="E32" s="2">
        <v>1</v>
      </c>
      <c r="F32" s="22">
        <v>10</v>
      </c>
      <c r="G32" s="37"/>
      <c r="H32" s="90">
        <f t="shared" ref="H32:H37" si="1">G32*F32*E32</f>
        <v>0</v>
      </c>
    </row>
    <row r="33" spans="2:8" ht="141" customHeight="1" x14ac:dyDescent="0.25">
      <c r="B33" s="2" t="s">
        <v>200</v>
      </c>
      <c r="C33" s="2" t="s">
        <v>31</v>
      </c>
      <c r="D33" s="2" t="s">
        <v>114</v>
      </c>
      <c r="E33" s="2">
        <v>3</v>
      </c>
      <c r="F33" s="22">
        <v>10</v>
      </c>
      <c r="G33" s="37"/>
      <c r="H33" s="90">
        <f t="shared" si="1"/>
        <v>0</v>
      </c>
    </row>
    <row r="34" spans="2:8" ht="128.25" customHeight="1" x14ac:dyDescent="0.25">
      <c r="B34" s="2" t="s">
        <v>200</v>
      </c>
      <c r="C34" s="2" t="s">
        <v>51</v>
      </c>
      <c r="D34" s="2" t="s">
        <v>115</v>
      </c>
      <c r="E34" s="2">
        <v>1</v>
      </c>
      <c r="F34" s="22">
        <v>10</v>
      </c>
      <c r="G34" s="37"/>
      <c r="H34" s="90">
        <f t="shared" si="1"/>
        <v>0</v>
      </c>
    </row>
    <row r="35" spans="2:8" ht="126" customHeight="1" x14ac:dyDescent="0.25">
      <c r="B35" s="2" t="s">
        <v>200</v>
      </c>
      <c r="C35" s="2" t="s">
        <v>27</v>
      </c>
      <c r="D35" s="2" t="s">
        <v>116</v>
      </c>
      <c r="E35" s="2">
        <v>15</v>
      </c>
      <c r="F35" s="22">
        <v>10</v>
      </c>
      <c r="G35" s="37"/>
      <c r="H35" s="90">
        <f t="shared" si="1"/>
        <v>0</v>
      </c>
    </row>
    <row r="36" spans="2:8" ht="126" customHeight="1" x14ac:dyDescent="0.25">
      <c r="B36" s="2" t="s">
        <v>200</v>
      </c>
      <c r="C36" s="2" t="s">
        <v>42</v>
      </c>
      <c r="D36" s="2" t="s">
        <v>117</v>
      </c>
      <c r="E36" s="2">
        <v>1</v>
      </c>
      <c r="F36" s="22">
        <v>10</v>
      </c>
      <c r="G36" s="37"/>
      <c r="H36" s="90">
        <f t="shared" si="1"/>
        <v>0</v>
      </c>
    </row>
    <row r="37" spans="2:8" ht="120" customHeight="1" x14ac:dyDescent="0.25">
      <c r="B37" s="2" t="s">
        <v>200</v>
      </c>
      <c r="C37" s="2" t="s">
        <v>29</v>
      </c>
      <c r="D37" s="2" t="s">
        <v>118</v>
      </c>
      <c r="E37" s="2">
        <v>1</v>
      </c>
      <c r="F37" s="22">
        <v>10</v>
      </c>
      <c r="G37" s="37"/>
      <c r="H37" s="90">
        <f t="shared" si="1"/>
        <v>0</v>
      </c>
    </row>
    <row r="38" spans="2:8" ht="53.1" customHeight="1" x14ac:dyDescent="0.25">
      <c r="B38" s="148" t="s">
        <v>35</v>
      </c>
      <c r="C38" s="148"/>
      <c r="D38" s="148"/>
      <c r="E38" s="148"/>
      <c r="F38" s="148"/>
      <c r="G38" s="148"/>
      <c r="H38" s="113">
        <f>SUM(H32:H37)</f>
        <v>0</v>
      </c>
    </row>
    <row r="39" spans="2:8" ht="26.25" customHeight="1" x14ac:dyDescent="0.25">
      <c r="B39" s="135" t="s">
        <v>198</v>
      </c>
      <c r="C39" s="135" t="s">
        <v>23</v>
      </c>
      <c r="D39" s="135" t="s">
        <v>24</v>
      </c>
      <c r="E39" s="135" t="s">
        <v>199</v>
      </c>
      <c r="F39" s="135" t="s">
        <v>4</v>
      </c>
      <c r="G39" s="135" t="s">
        <v>5</v>
      </c>
      <c r="H39" s="135" t="s">
        <v>6</v>
      </c>
    </row>
    <row r="40" spans="2:8" ht="27.75" customHeight="1" x14ac:dyDescent="0.25">
      <c r="B40" s="135"/>
      <c r="C40" s="135"/>
      <c r="D40" s="135"/>
      <c r="E40" s="135"/>
      <c r="F40" s="135"/>
      <c r="G40" s="135"/>
      <c r="H40" s="135"/>
    </row>
    <row r="41" spans="2:8" ht="36" customHeight="1" x14ac:dyDescent="0.25">
      <c r="B41" s="135"/>
      <c r="C41" s="135"/>
      <c r="D41" s="135"/>
      <c r="E41" s="135"/>
      <c r="F41" s="135"/>
      <c r="G41" s="135"/>
      <c r="H41" s="135"/>
    </row>
    <row r="42" spans="2:8" ht="68.25" customHeight="1" x14ac:dyDescent="0.25">
      <c r="B42" s="2" t="s">
        <v>53</v>
      </c>
      <c r="C42" s="80" t="s">
        <v>161</v>
      </c>
      <c r="D42" s="81" t="s">
        <v>194</v>
      </c>
      <c r="E42" s="2">
        <v>525</v>
      </c>
      <c r="F42" s="2" t="s">
        <v>28</v>
      </c>
      <c r="G42" s="91"/>
      <c r="H42" s="90">
        <f>G42*E42</f>
        <v>0</v>
      </c>
    </row>
    <row r="43" spans="2:8" ht="90.75" customHeight="1" x14ac:dyDescent="0.25">
      <c r="B43" s="2" t="s">
        <v>53</v>
      </c>
      <c r="C43" s="85" t="s">
        <v>162</v>
      </c>
      <c r="D43" s="81" t="s">
        <v>192</v>
      </c>
      <c r="E43" s="2">
        <v>525</v>
      </c>
      <c r="F43" s="2" t="s">
        <v>28</v>
      </c>
      <c r="G43" s="91"/>
      <c r="H43" s="90">
        <f>G43*E43</f>
        <v>0</v>
      </c>
    </row>
    <row r="44" spans="2:8" ht="88.5" customHeight="1" x14ac:dyDescent="0.25">
      <c r="B44" s="2" t="s">
        <v>53</v>
      </c>
      <c r="C44" s="80" t="s">
        <v>162</v>
      </c>
      <c r="D44" s="81" t="s">
        <v>193</v>
      </c>
      <c r="E44" s="2">
        <v>525</v>
      </c>
      <c r="F44" s="2" t="s">
        <v>28</v>
      </c>
      <c r="G44" s="91"/>
      <c r="H44" s="90">
        <f>G44*E44</f>
        <v>0</v>
      </c>
    </row>
    <row r="45" spans="2:8" ht="68.25" customHeight="1" x14ac:dyDescent="0.25">
      <c r="B45" s="2" t="s">
        <v>53</v>
      </c>
      <c r="C45" s="80" t="s">
        <v>163</v>
      </c>
      <c r="D45" s="80" t="s">
        <v>195</v>
      </c>
      <c r="E45" s="2">
        <v>525</v>
      </c>
      <c r="F45" s="2" t="s">
        <v>28</v>
      </c>
      <c r="G45" s="91"/>
      <c r="H45" s="90">
        <f>G45*E45</f>
        <v>0</v>
      </c>
    </row>
    <row r="46" spans="2:8" ht="68.25" customHeight="1" x14ac:dyDescent="0.25">
      <c r="B46" s="2" t="s">
        <v>53</v>
      </c>
      <c r="C46" s="80" t="s">
        <v>190</v>
      </c>
      <c r="D46" s="81" t="s">
        <v>191</v>
      </c>
      <c r="E46" s="2">
        <v>525</v>
      </c>
      <c r="F46" s="2" t="s">
        <v>28</v>
      </c>
      <c r="G46" s="91"/>
      <c r="H46" s="90">
        <f>G46*E46</f>
        <v>0</v>
      </c>
    </row>
    <row r="47" spans="2:8" ht="51" customHeight="1" x14ac:dyDescent="0.25">
      <c r="B47" s="148" t="s">
        <v>35</v>
      </c>
      <c r="C47" s="148"/>
      <c r="D47" s="148"/>
      <c r="E47" s="148"/>
      <c r="F47" s="148"/>
      <c r="G47" s="148"/>
      <c r="H47" s="113">
        <f>SUM(H42:H46)</f>
        <v>0</v>
      </c>
    </row>
    <row r="48" spans="2:8" ht="26.25" customHeight="1" x14ac:dyDescent="0.25">
      <c r="B48" s="135" t="s">
        <v>198</v>
      </c>
      <c r="C48" s="135" t="s">
        <v>23</v>
      </c>
      <c r="D48" s="135" t="s">
        <v>24</v>
      </c>
      <c r="E48" s="135" t="s">
        <v>199</v>
      </c>
      <c r="F48" s="135" t="s">
        <v>4</v>
      </c>
      <c r="G48" s="135" t="s">
        <v>5</v>
      </c>
      <c r="H48" s="135" t="s">
        <v>6</v>
      </c>
    </row>
    <row r="49" spans="2:8" ht="27.75" customHeight="1" x14ac:dyDescent="0.25">
      <c r="B49" s="135"/>
      <c r="C49" s="135"/>
      <c r="D49" s="135"/>
      <c r="E49" s="135"/>
      <c r="F49" s="135"/>
      <c r="G49" s="135"/>
      <c r="H49" s="135"/>
    </row>
    <row r="50" spans="2:8" ht="36" customHeight="1" x14ac:dyDescent="0.25">
      <c r="B50" s="135"/>
      <c r="C50" s="135"/>
      <c r="D50" s="135"/>
      <c r="E50" s="135"/>
      <c r="F50" s="135"/>
      <c r="G50" s="135"/>
      <c r="H50" s="135"/>
    </row>
    <row r="51" spans="2:8" ht="96" customHeight="1" x14ac:dyDescent="0.25">
      <c r="B51" s="2" t="s">
        <v>30</v>
      </c>
      <c r="C51" s="185" t="s">
        <v>239</v>
      </c>
      <c r="D51" s="21" t="s">
        <v>127</v>
      </c>
      <c r="E51" s="2">
        <v>2100</v>
      </c>
      <c r="F51" s="2" t="s">
        <v>28</v>
      </c>
      <c r="G51" s="98"/>
      <c r="H51" s="91">
        <f t="shared" ref="H51:H67" si="2">G51*E51</f>
        <v>0</v>
      </c>
    </row>
    <row r="52" spans="2:8" ht="35.25" customHeight="1" x14ac:dyDescent="0.25">
      <c r="B52" s="2" t="s">
        <v>30</v>
      </c>
      <c r="C52" s="88" t="s">
        <v>214</v>
      </c>
      <c r="D52" s="21" t="s">
        <v>127</v>
      </c>
      <c r="E52" s="2">
        <v>2625</v>
      </c>
      <c r="F52" s="2" t="s">
        <v>28</v>
      </c>
      <c r="G52" s="98"/>
      <c r="H52" s="91">
        <f t="shared" si="2"/>
        <v>0</v>
      </c>
    </row>
    <row r="53" spans="2:8" ht="47.45" customHeight="1" x14ac:dyDescent="0.25">
      <c r="B53" s="2" t="s">
        <v>30</v>
      </c>
      <c r="C53" s="88" t="s">
        <v>231</v>
      </c>
      <c r="D53" s="21" t="s">
        <v>127</v>
      </c>
      <c r="E53" s="2">
        <v>2100</v>
      </c>
      <c r="F53" s="2" t="s">
        <v>28</v>
      </c>
      <c r="G53" s="98"/>
      <c r="H53" s="91">
        <f t="shared" si="2"/>
        <v>0</v>
      </c>
    </row>
    <row r="54" spans="2:8" ht="49.5" customHeight="1" x14ac:dyDescent="0.25">
      <c r="B54" s="2" t="s">
        <v>30</v>
      </c>
      <c r="C54" s="88" t="s">
        <v>150</v>
      </c>
      <c r="D54" s="21" t="s">
        <v>127</v>
      </c>
      <c r="E54" s="2">
        <v>969</v>
      </c>
      <c r="F54" s="2" t="s">
        <v>28</v>
      </c>
      <c r="G54" s="98"/>
      <c r="H54" s="91">
        <f t="shared" si="2"/>
        <v>0</v>
      </c>
    </row>
    <row r="55" spans="2:8" ht="39.75" customHeight="1" x14ac:dyDescent="0.25">
      <c r="B55" s="2" t="s">
        <v>30</v>
      </c>
      <c r="C55" s="88" t="s">
        <v>217</v>
      </c>
      <c r="D55" s="21" t="s">
        <v>127</v>
      </c>
      <c r="E55" s="2">
        <v>1050</v>
      </c>
      <c r="F55" s="2" t="s">
        <v>28</v>
      </c>
      <c r="G55" s="98"/>
      <c r="H55" s="91">
        <f t="shared" si="2"/>
        <v>0</v>
      </c>
    </row>
    <row r="56" spans="2:8" ht="96" customHeight="1" x14ac:dyDescent="0.25">
      <c r="B56" s="2" t="s">
        <v>30</v>
      </c>
      <c r="C56" s="88" t="s">
        <v>183</v>
      </c>
      <c r="D56" s="21" t="s">
        <v>127</v>
      </c>
      <c r="E56" s="2">
        <v>1575</v>
      </c>
      <c r="F56" s="2" t="s">
        <v>28</v>
      </c>
      <c r="G56" s="98"/>
      <c r="H56" s="91">
        <f t="shared" si="2"/>
        <v>0</v>
      </c>
    </row>
    <row r="57" spans="2:8" ht="44.25" customHeight="1" x14ac:dyDescent="0.25">
      <c r="B57" s="2" t="s">
        <v>30</v>
      </c>
      <c r="C57" s="105" t="s">
        <v>184</v>
      </c>
      <c r="D57" s="102" t="s">
        <v>127</v>
      </c>
      <c r="E57" s="2">
        <v>2625</v>
      </c>
      <c r="F57" s="2" t="s">
        <v>28</v>
      </c>
      <c r="G57" s="98"/>
      <c r="H57" s="91">
        <f t="shared" si="2"/>
        <v>0</v>
      </c>
    </row>
    <row r="58" spans="2:8" ht="31.5" customHeight="1" x14ac:dyDescent="0.25">
      <c r="B58" s="2" t="s">
        <v>30</v>
      </c>
      <c r="C58" s="88" t="s">
        <v>186</v>
      </c>
      <c r="D58" s="21" t="s">
        <v>127</v>
      </c>
      <c r="E58" s="2">
        <v>2625</v>
      </c>
      <c r="F58" s="2" t="s">
        <v>28</v>
      </c>
      <c r="G58" s="98"/>
      <c r="H58" s="91">
        <f t="shared" si="2"/>
        <v>0</v>
      </c>
    </row>
    <row r="59" spans="2:8" ht="96" customHeight="1" x14ac:dyDescent="0.25">
      <c r="B59" s="2" t="s">
        <v>30</v>
      </c>
      <c r="C59" s="120" t="s">
        <v>240</v>
      </c>
      <c r="D59" s="21" t="s">
        <v>127</v>
      </c>
      <c r="E59" s="2">
        <v>1886</v>
      </c>
      <c r="F59" s="2" t="s">
        <v>28</v>
      </c>
      <c r="G59" s="98"/>
      <c r="H59" s="91">
        <f t="shared" si="2"/>
        <v>0</v>
      </c>
    </row>
    <row r="60" spans="2:8" ht="52.5" customHeight="1" x14ac:dyDescent="0.25">
      <c r="B60" s="2" t="s">
        <v>30</v>
      </c>
      <c r="C60" s="103" t="s">
        <v>215</v>
      </c>
      <c r="D60" s="21" t="s">
        <v>127</v>
      </c>
      <c r="E60" s="2">
        <v>1842</v>
      </c>
      <c r="F60" s="2" t="s">
        <v>28</v>
      </c>
      <c r="G60" s="98"/>
      <c r="H60" s="91">
        <f t="shared" si="2"/>
        <v>0</v>
      </c>
    </row>
    <row r="61" spans="2:8" ht="68.25" customHeight="1" x14ac:dyDescent="0.25">
      <c r="B61" s="2" t="s">
        <v>30</v>
      </c>
      <c r="C61" s="103" t="s">
        <v>188</v>
      </c>
      <c r="D61" s="21" t="s">
        <v>127</v>
      </c>
      <c r="E61" s="2">
        <v>2100</v>
      </c>
      <c r="F61" s="2" t="s">
        <v>28</v>
      </c>
      <c r="G61" s="98"/>
      <c r="H61" s="91">
        <f t="shared" si="2"/>
        <v>0</v>
      </c>
    </row>
    <row r="62" spans="2:8" ht="59.25" customHeight="1" x14ac:dyDescent="0.25">
      <c r="B62" s="2" t="s">
        <v>30</v>
      </c>
      <c r="C62" s="80" t="s">
        <v>189</v>
      </c>
      <c r="D62" s="21" t="s">
        <v>127</v>
      </c>
      <c r="E62" s="2">
        <v>2100</v>
      </c>
      <c r="F62" s="2" t="s">
        <v>28</v>
      </c>
      <c r="G62" s="98"/>
      <c r="H62" s="91">
        <f t="shared" si="2"/>
        <v>0</v>
      </c>
    </row>
    <row r="63" spans="2:8" ht="35.25" customHeight="1" x14ac:dyDescent="0.25">
      <c r="B63" s="2" t="s">
        <v>30</v>
      </c>
      <c r="C63" s="88" t="s">
        <v>218</v>
      </c>
      <c r="D63" s="21" t="s">
        <v>127</v>
      </c>
      <c r="E63" s="2">
        <v>1050</v>
      </c>
      <c r="F63" s="2" t="s">
        <v>28</v>
      </c>
      <c r="G63" s="98"/>
      <c r="H63" s="91">
        <f t="shared" si="2"/>
        <v>0</v>
      </c>
    </row>
    <row r="64" spans="2:8" ht="42" customHeight="1" x14ac:dyDescent="0.25">
      <c r="B64" s="2" t="s">
        <v>30</v>
      </c>
      <c r="C64" s="80" t="s">
        <v>185</v>
      </c>
      <c r="D64" s="21" t="s">
        <v>127</v>
      </c>
      <c r="E64" s="2">
        <v>2100</v>
      </c>
      <c r="F64" s="2" t="s">
        <v>28</v>
      </c>
      <c r="G64" s="98"/>
      <c r="H64" s="91">
        <f t="shared" si="2"/>
        <v>0</v>
      </c>
    </row>
    <row r="65" spans="2:9" ht="39.75" customHeight="1" x14ac:dyDescent="0.25">
      <c r="B65" s="2" t="s">
        <v>30</v>
      </c>
      <c r="C65" s="88" t="s">
        <v>187</v>
      </c>
      <c r="D65" s="21" t="s">
        <v>127</v>
      </c>
      <c r="E65" s="2">
        <v>1050</v>
      </c>
      <c r="F65" s="2" t="s">
        <v>28</v>
      </c>
      <c r="G65" s="98"/>
      <c r="H65" s="91">
        <f t="shared" si="2"/>
        <v>0</v>
      </c>
    </row>
    <row r="66" spans="2:9" ht="56.25" customHeight="1" x14ac:dyDescent="0.25">
      <c r="B66" s="2" t="s">
        <v>30</v>
      </c>
      <c r="C66" s="88" t="s">
        <v>219</v>
      </c>
      <c r="D66" s="2" t="s">
        <v>127</v>
      </c>
      <c r="E66" s="2">
        <v>1050</v>
      </c>
      <c r="F66" s="2" t="s">
        <v>28</v>
      </c>
      <c r="G66" s="98"/>
      <c r="H66" s="91">
        <f t="shared" si="2"/>
        <v>0</v>
      </c>
    </row>
    <row r="67" spans="2:9" ht="21" customHeight="1" x14ac:dyDescent="0.25">
      <c r="B67" s="2" t="s">
        <v>30</v>
      </c>
      <c r="C67" s="88" t="s">
        <v>216</v>
      </c>
      <c r="D67" s="21" t="s">
        <v>127</v>
      </c>
      <c r="E67" s="2">
        <v>1050</v>
      </c>
      <c r="F67" s="2" t="s">
        <v>28</v>
      </c>
      <c r="G67" s="98"/>
      <c r="H67" s="91">
        <f t="shared" si="2"/>
        <v>0</v>
      </c>
    </row>
    <row r="68" spans="2:9" ht="51" customHeight="1" x14ac:dyDescent="0.25">
      <c r="B68" s="148" t="s">
        <v>35</v>
      </c>
      <c r="C68" s="148"/>
      <c r="D68" s="148"/>
      <c r="E68" s="148"/>
      <c r="F68" s="148"/>
      <c r="G68" s="148"/>
      <c r="H68" s="113">
        <f>SUM(H51:H67)</f>
        <v>0</v>
      </c>
      <c r="I68" s="118"/>
    </row>
    <row r="69" spans="2:9" ht="26.25" customHeight="1" x14ac:dyDescent="0.25">
      <c r="B69" s="135" t="s">
        <v>198</v>
      </c>
      <c r="C69" s="135" t="s">
        <v>23</v>
      </c>
      <c r="D69" s="135" t="s">
        <v>24</v>
      </c>
      <c r="E69" s="135" t="s">
        <v>199</v>
      </c>
      <c r="F69" s="135" t="s">
        <v>4</v>
      </c>
      <c r="G69" s="135" t="s">
        <v>5</v>
      </c>
      <c r="H69" s="135" t="s">
        <v>6</v>
      </c>
    </row>
    <row r="70" spans="2:9" ht="27.75" customHeight="1" x14ac:dyDescent="0.25">
      <c r="B70" s="135"/>
      <c r="C70" s="135"/>
      <c r="D70" s="135"/>
      <c r="E70" s="135"/>
      <c r="F70" s="135"/>
      <c r="G70" s="135"/>
      <c r="H70" s="135"/>
    </row>
    <row r="71" spans="2:9" ht="36" customHeight="1" x14ac:dyDescent="0.25">
      <c r="B71" s="135"/>
      <c r="C71" s="135"/>
      <c r="D71" s="135"/>
      <c r="E71" s="135"/>
      <c r="F71" s="135"/>
      <c r="G71" s="135"/>
      <c r="H71" s="135"/>
    </row>
    <row r="72" spans="2:9" ht="96" customHeight="1" x14ac:dyDescent="0.25">
      <c r="B72" s="2" t="s">
        <v>30</v>
      </c>
      <c r="C72" s="86" t="s">
        <v>157</v>
      </c>
      <c r="D72" s="21" t="s">
        <v>127</v>
      </c>
      <c r="E72" s="2">
        <v>525</v>
      </c>
      <c r="F72" s="2" t="s">
        <v>28</v>
      </c>
      <c r="G72" s="92"/>
      <c r="H72" s="91">
        <f t="shared" ref="H72:H85" si="3">E72*G72</f>
        <v>0</v>
      </c>
    </row>
    <row r="73" spans="2:9" ht="105" customHeight="1" x14ac:dyDescent="0.25">
      <c r="B73" s="2" t="s">
        <v>30</v>
      </c>
      <c r="C73" s="89" t="s">
        <v>149</v>
      </c>
      <c r="D73" s="21" t="s">
        <v>127</v>
      </c>
      <c r="E73" s="2">
        <v>1050</v>
      </c>
      <c r="F73" s="2" t="s">
        <v>28</v>
      </c>
      <c r="G73" s="92"/>
      <c r="H73" s="91">
        <f t="shared" si="3"/>
        <v>0</v>
      </c>
    </row>
    <row r="74" spans="2:9" ht="92.25" customHeight="1" x14ac:dyDescent="0.25">
      <c r="B74" s="2" t="s">
        <v>30</v>
      </c>
      <c r="C74" s="86" t="s">
        <v>152</v>
      </c>
      <c r="D74" s="21" t="s">
        <v>127</v>
      </c>
      <c r="E74" s="2">
        <v>8370</v>
      </c>
      <c r="F74" s="2" t="s">
        <v>28</v>
      </c>
      <c r="G74" s="92"/>
      <c r="H74" s="91">
        <f t="shared" si="3"/>
        <v>0</v>
      </c>
    </row>
    <row r="75" spans="2:9" ht="90.75" customHeight="1" x14ac:dyDescent="0.25">
      <c r="B75" s="2" t="s">
        <v>30</v>
      </c>
      <c r="C75" s="86" t="s">
        <v>156</v>
      </c>
      <c r="D75" s="21" t="s">
        <v>127</v>
      </c>
      <c r="E75" s="2">
        <v>525</v>
      </c>
      <c r="F75" s="2" t="s">
        <v>28</v>
      </c>
      <c r="G75" s="92"/>
      <c r="H75" s="91">
        <f t="shared" si="3"/>
        <v>0</v>
      </c>
    </row>
    <row r="76" spans="2:9" ht="68.25" customHeight="1" x14ac:dyDescent="0.25">
      <c r="B76" s="2" t="s">
        <v>30</v>
      </c>
      <c r="C76" s="86" t="s">
        <v>148</v>
      </c>
      <c r="D76" s="21" t="s">
        <v>127</v>
      </c>
      <c r="E76" s="2">
        <v>525</v>
      </c>
      <c r="F76" s="2" t="s">
        <v>28</v>
      </c>
      <c r="G76" s="92"/>
      <c r="H76" s="91">
        <f t="shared" si="3"/>
        <v>0</v>
      </c>
    </row>
    <row r="77" spans="2:9" ht="96" customHeight="1" x14ac:dyDescent="0.25">
      <c r="B77" s="2" t="s">
        <v>30</v>
      </c>
      <c r="C77" s="86" t="s">
        <v>158</v>
      </c>
      <c r="D77" s="21" t="s">
        <v>127</v>
      </c>
      <c r="E77" s="2">
        <v>525</v>
      </c>
      <c r="F77" s="2" t="s">
        <v>28</v>
      </c>
      <c r="G77" s="92"/>
      <c r="H77" s="91">
        <f t="shared" si="3"/>
        <v>0</v>
      </c>
    </row>
    <row r="78" spans="2:9" ht="90.75" customHeight="1" x14ac:dyDescent="0.25">
      <c r="B78" s="2" t="s">
        <v>30</v>
      </c>
      <c r="C78" s="104" t="s">
        <v>153</v>
      </c>
      <c r="D78" s="21" t="s">
        <v>127</v>
      </c>
      <c r="E78" s="2">
        <v>302</v>
      </c>
      <c r="F78" s="2" t="s">
        <v>28</v>
      </c>
      <c r="G78" s="92"/>
      <c r="H78" s="91">
        <f t="shared" si="3"/>
        <v>0</v>
      </c>
    </row>
    <row r="79" spans="2:9" ht="68.25" customHeight="1" x14ac:dyDescent="0.25">
      <c r="B79" s="2" t="s">
        <v>30</v>
      </c>
      <c r="C79" s="86" t="s">
        <v>221</v>
      </c>
      <c r="D79" s="21" t="s">
        <v>127</v>
      </c>
      <c r="E79" s="2">
        <v>525</v>
      </c>
      <c r="F79" s="2" t="s">
        <v>28</v>
      </c>
      <c r="G79" s="92"/>
      <c r="H79" s="91">
        <f t="shared" si="3"/>
        <v>0</v>
      </c>
    </row>
    <row r="80" spans="2:9" ht="90.75" customHeight="1" x14ac:dyDescent="0.25">
      <c r="B80" s="2" t="s">
        <v>30</v>
      </c>
      <c r="C80" s="86" t="s">
        <v>220</v>
      </c>
      <c r="D80" s="21" t="s">
        <v>127</v>
      </c>
      <c r="E80" s="2">
        <v>1050</v>
      </c>
      <c r="F80" s="2" t="s">
        <v>28</v>
      </c>
      <c r="G80" s="92"/>
      <c r="H80" s="91">
        <f t="shared" si="3"/>
        <v>0</v>
      </c>
    </row>
    <row r="81" spans="2:8" ht="68.25" customHeight="1" x14ac:dyDescent="0.25">
      <c r="B81" s="2" t="s">
        <v>30</v>
      </c>
      <c r="C81" s="89" t="s">
        <v>222</v>
      </c>
      <c r="D81" s="21" t="s">
        <v>127</v>
      </c>
      <c r="E81" s="2">
        <v>525</v>
      </c>
      <c r="F81" s="2" t="s">
        <v>28</v>
      </c>
      <c r="G81" s="92"/>
      <c r="H81" s="91">
        <f t="shared" si="3"/>
        <v>0</v>
      </c>
    </row>
    <row r="82" spans="2:8" ht="90.75" customHeight="1" x14ac:dyDescent="0.25">
      <c r="B82" s="2" t="s">
        <v>30</v>
      </c>
      <c r="C82" s="86" t="s">
        <v>154</v>
      </c>
      <c r="D82" s="21" t="s">
        <v>127</v>
      </c>
      <c r="E82" s="2">
        <v>138</v>
      </c>
      <c r="F82" s="2" t="s">
        <v>28</v>
      </c>
      <c r="G82" s="92"/>
      <c r="H82" s="91">
        <f t="shared" si="3"/>
        <v>0</v>
      </c>
    </row>
    <row r="83" spans="2:8" ht="68.25" customHeight="1" x14ac:dyDescent="0.25">
      <c r="B83" s="2" t="s">
        <v>30</v>
      </c>
      <c r="C83" s="86" t="s">
        <v>155</v>
      </c>
      <c r="D83" s="21" t="s">
        <v>127</v>
      </c>
      <c r="E83" s="2">
        <v>525</v>
      </c>
      <c r="F83" s="2" t="s">
        <v>28</v>
      </c>
      <c r="G83" s="93"/>
      <c r="H83" s="91">
        <f t="shared" si="3"/>
        <v>0</v>
      </c>
    </row>
    <row r="84" spans="2:8" ht="96" customHeight="1" x14ac:dyDescent="0.25">
      <c r="B84" s="2" t="s">
        <v>30</v>
      </c>
      <c r="C84" s="86" t="s">
        <v>151</v>
      </c>
      <c r="D84" s="21" t="s">
        <v>127</v>
      </c>
      <c r="E84" s="2">
        <v>133</v>
      </c>
      <c r="F84" s="2" t="s">
        <v>28</v>
      </c>
      <c r="G84" s="93"/>
      <c r="H84" s="91">
        <f t="shared" si="3"/>
        <v>0</v>
      </c>
    </row>
    <row r="85" spans="2:8" ht="90.75" customHeight="1" x14ac:dyDescent="0.25">
      <c r="B85" s="2" t="s">
        <v>30</v>
      </c>
      <c r="C85" s="86" t="s">
        <v>147</v>
      </c>
      <c r="D85" s="21" t="s">
        <v>127</v>
      </c>
      <c r="E85" s="2">
        <v>525</v>
      </c>
      <c r="F85" s="2" t="s">
        <v>28</v>
      </c>
      <c r="G85" s="93"/>
      <c r="H85" s="91">
        <f t="shared" si="3"/>
        <v>0</v>
      </c>
    </row>
    <row r="86" spans="2:8" ht="51" customHeight="1" x14ac:dyDescent="0.25">
      <c r="B86" s="148" t="s">
        <v>35</v>
      </c>
      <c r="C86" s="148"/>
      <c r="D86" s="148"/>
      <c r="E86" s="148"/>
      <c r="F86" s="148"/>
      <c r="G86" s="148"/>
      <c r="H86" s="113">
        <f>SUM(H72:H85)</f>
        <v>0</v>
      </c>
    </row>
    <row r="87" spans="2:8" ht="41.25" customHeight="1" x14ac:dyDescent="0.25">
      <c r="B87" s="135" t="s">
        <v>198</v>
      </c>
      <c r="C87" s="135" t="s">
        <v>23</v>
      </c>
      <c r="D87" s="135" t="s">
        <v>24</v>
      </c>
      <c r="E87" s="135" t="s">
        <v>199</v>
      </c>
      <c r="F87" s="135" t="s">
        <v>4</v>
      </c>
      <c r="G87" s="135" t="s">
        <v>5</v>
      </c>
      <c r="H87" s="135" t="s">
        <v>6</v>
      </c>
    </row>
    <row r="88" spans="2:8" ht="30.75" customHeight="1" x14ac:dyDescent="0.25">
      <c r="B88" s="135"/>
      <c r="C88" s="135"/>
      <c r="D88" s="135"/>
      <c r="E88" s="135"/>
      <c r="F88" s="135"/>
      <c r="G88" s="135"/>
      <c r="H88" s="135"/>
    </row>
    <row r="89" spans="2:8" ht="36" customHeight="1" x14ac:dyDescent="0.25">
      <c r="B89" s="135"/>
      <c r="C89" s="135"/>
      <c r="D89" s="135"/>
      <c r="E89" s="135"/>
      <c r="F89" s="135"/>
      <c r="G89" s="135"/>
      <c r="H89" s="135"/>
    </row>
    <row r="90" spans="2:8" ht="164.25" customHeight="1" x14ac:dyDescent="0.25">
      <c r="B90" s="2" t="s">
        <v>54</v>
      </c>
      <c r="C90" s="81" t="s">
        <v>61</v>
      </c>
      <c r="D90" s="81" t="s">
        <v>62</v>
      </c>
      <c r="E90" s="5">
        <v>525</v>
      </c>
      <c r="F90" s="2" t="s">
        <v>41</v>
      </c>
      <c r="G90" s="34"/>
      <c r="H90" s="91">
        <f>E90*G90</f>
        <v>0</v>
      </c>
    </row>
    <row r="91" spans="2:8" ht="42" customHeight="1" x14ac:dyDescent="0.25">
      <c r="B91" s="148" t="s">
        <v>35</v>
      </c>
      <c r="C91" s="148"/>
      <c r="D91" s="148"/>
      <c r="E91" s="148"/>
      <c r="F91" s="148"/>
      <c r="G91" s="148"/>
      <c r="H91" s="113">
        <f>H90</f>
        <v>0</v>
      </c>
    </row>
    <row r="92" spans="2:8" ht="41.25" customHeight="1" x14ac:dyDescent="0.25">
      <c r="B92" s="135" t="s">
        <v>198</v>
      </c>
      <c r="C92" s="135" t="s">
        <v>23</v>
      </c>
      <c r="D92" s="135" t="s">
        <v>24</v>
      </c>
      <c r="E92" s="135" t="s">
        <v>199</v>
      </c>
      <c r="F92" s="135" t="s">
        <v>4</v>
      </c>
      <c r="G92" s="135" t="s">
        <v>5</v>
      </c>
      <c r="H92" s="135" t="s">
        <v>6</v>
      </c>
    </row>
    <row r="93" spans="2:8" ht="30.75" customHeight="1" x14ac:dyDescent="0.25">
      <c r="B93" s="135"/>
      <c r="C93" s="135"/>
      <c r="D93" s="135"/>
      <c r="E93" s="135"/>
      <c r="F93" s="135"/>
      <c r="G93" s="135"/>
      <c r="H93" s="135"/>
    </row>
    <row r="94" spans="2:8" ht="36" customHeight="1" x14ac:dyDescent="0.25">
      <c r="B94" s="135"/>
      <c r="C94" s="135"/>
      <c r="D94" s="135"/>
      <c r="E94" s="135"/>
      <c r="F94" s="135"/>
      <c r="G94" s="135"/>
      <c r="H94" s="135"/>
    </row>
    <row r="95" spans="2:8" ht="97.5" customHeight="1" x14ac:dyDescent="0.25">
      <c r="B95" s="2" t="s">
        <v>55</v>
      </c>
      <c r="C95" s="2" t="s">
        <v>64</v>
      </c>
      <c r="D95" s="2" t="s">
        <v>48</v>
      </c>
      <c r="E95" s="21">
        <v>1</v>
      </c>
      <c r="F95" s="94">
        <v>11</v>
      </c>
      <c r="G95" s="34"/>
      <c r="H95" s="91">
        <f>E95*G95*F95</f>
        <v>0</v>
      </c>
    </row>
    <row r="96" spans="2:8" ht="42" customHeight="1" x14ac:dyDescent="0.25">
      <c r="B96" s="148" t="s">
        <v>35</v>
      </c>
      <c r="C96" s="148"/>
      <c r="D96" s="148"/>
      <c r="E96" s="148"/>
      <c r="F96" s="148"/>
      <c r="G96" s="148"/>
      <c r="H96" s="113">
        <f>H95</f>
        <v>0</v>
      </c>
    </row>
    <row r="97" spans="2:9" ht="46.5" customHeight="1" x14ac:dyDescent="0.25">
      <c r="B97" s="144" t="s">
        <v>204</v>
      </c>
      <c r="C97" s="144"/>
      <c r="D97" s="144"/>
      <c r="E97" s="144"/>
      <c r="F97" s="144"/>
      <c r="G97" s="144"/>
      <c r="H97" s="113">
        <f>H38+H47+H68+H86+H91+H96</f>
        <v>0</v>
      </c>
      <c r="I97" s="117"/>
    </row>
    <row r="98" spans="2:9" ht="46.5" customHeight="1" x14ac:dyDescent="0.25">
      <c r="B98" s="145" t="s">
        <v>211</v>
      </c>
      <c r="C98" s="145"/>
      <c r="D98" s="145"/>
      <c r="E98" s="145"/>
      <c r="F98" s="145"/>
      <c r="G98" s="145"/>
      <c r="H98" s="113">
        <f>H97+H27</f>
        <v>0</v>
      </c>
      <c r="I98" s="116"/>
    </row>
    <row r="99" spans="2:9" ht="68.099999999999994" customHeight="1" x14ac:dyDescent="0.25">
      <c r="B99" s="150" t="s">
        <v>227</v>
      </c>
      <c r="C99" s="151"/>
      <c r="D99" s="151"/>
      <c r="E99" s="151"/>
      <c r="F99" s="151"/>
      <c r="G99" s="151"/>
      <c r="H99" s="151"/>
      <c r="I99" s="116"/>
    </row>
    <row r="100" spans="2:9" ht="78.599999999999994" customHeight="1" x14ac:dyDescent="0.25">
      <c r="B100" s="143" t="s">
        <v>202</v>
      </c>
      <c r="C100" s="143"/>
      <c r="D100" s="143"/>
      <c r="E100" s="143"/>
      <c r="F100" s="143"/>
      <c r="G100" s="143"/>
      <c r="H100" s="143"/>
    </row>
    <row r="101" spans="2:9" ht="25.5" customHeight="1" x14ac:dyDescent="0.25">
      <c r="B101" s="135" t="s">
        <v>198</v>
      </c>
      <c r="C101" s="135" t="s">
        <v>23</v>
      </c>
      <c r="D101" s="135" t="s">
        <v>24</v>
      </c>
      <c r="E101" s="135" t="s">
        <v>199</v>
      </c>
      <c r="F101" s="135" t="s">
        <v>4</v>
      </c>
      <c r="G101" s="135" t="s">
        <v>5</v>
      </c>
      <c r="H101" s="135" t="s">
        <v>6</v>
      </c>
    </row>
    <row r="102" spans="2:9" x14ac:dyDescent="0.25">
      <c r="B102" s="135"/>
      <c r="C102" s="135"/>
      <c r="D102" s="135"/>
      <c r="E102" s="135"/>
      <c r="F102" s="135"/>
      <c r="G102" s="135"/>
      <c r="H102" s="135"/>
    </row>
    <row r="103" spans="2:9" x14ac:dyDescent="0.25">
      <c r="B103" s="135"/>
      <c r="C103" s="135"/>
      <c r="D103" s="135"/>
      <c r="E103" s="135"/>
      <c r="F103" s="135"/>
      <c r="G103" s="135"/>
      <c r="H103" s="135"/>
    </row>
    <row r="104" spans="2:9" ht="125.25" customHeight="1" x14ac:dyDescent="0.25">
      <c r="B104" s="2" t="s">
        <v>200</v>
      </c>
      <c r="C104" s="2" t="s">
        <v>232</v>
      </c>
      <c r="D104" s="2" t="s">
        <v>233</v>
      </c>
      <c r="E104" s="100">
        <v>15</v>
      </c>
      <c r="F104" s="31">
        <v>20</v>
      </c>
      <c r="G104" s="95"/>
      <c r="H104" s="91">
        <f>E104*G104*F104</f>
        <v>0</v>
      </c>
    </row>
    <row r="105" spans="2:9" ht="52.35" customHeight="1" x14ac:dyDescent="0.25">
      <c r="B105" s="129" t="s">
        <v>35</v>
      </c>
      <c r="C105" s="130"/>
      <c r="D105" s="130"/>
      <c r="E105" s="130"/>
      <c r="F105" s="130"/>
      <c r="G105" s="131"/>
      <c r="H105" s="113">
        <f>SUM(H104:H104)</f>
        <v>0</v>
      </c>
    </row>
    <row r="106" spans="2:9" ht="32.25" customHeight="1" x14ac:dyDescent="0.25">
      <c r="B106" s="135" t="s">
        <v>198</v>
      </c>
      <c r="C106" s="135" t="s">
        <v>23</v>
      </c>
      <c r="D106" s="135" t="s">
        <v>24</v>
      </c>
      <c r="E106" s="135" t="s">
        <v>199</v>
      </c>
      <c r="F106" s="135" t="s">
        <v>4</v>
      </c>
      <c r="G106" s="135" t="s">
        <v>5</v>
      </c>
      <c r="H106" s="135" t="s">
        <v>6</v>
      </c>
    </row>
    <row r="107" spans="2:9" ht="29.45" customHeight="1" x14ac:dyDescent="0.25">
      <c r="B107" s="135"/>
      <c r="C107" s="135"/>
      <c r="D107" s="135"/>
      <c r="E107" s="135"/>
      <c r="F107" s="135"/>
      <c r="G107" s="135"/>
      <c r="H107" s="135"/>
    </row>
    <row r="108" spans="2:9" ht="21.6" customHeight="1" x14ac:dyDescent="0.25">
      <c r="B108" s="135"/>
      <c r="C108" s="135"/>
      <c r="D108" s="135"/>
      <c r="E108" s="135"/>
      <c r="F108" s="135"/>
      <c r="G108" s="135"/>
      <c r="H108" s="135"/>
    </row>
    <row r="109" spans="2:9" ht="69.95" customHeight="1" x14ac:dyDescent="0.25">
      <c r="B109" s="2" t="s">
        <v>53</v>
      </c>
      <c r="C109" s="80" t="s">
        <v>36</v>
      </c>
      <c r="D109" s="2" t="s">
        <v>121</v>
      </c>
      <c r="E109" s="100">
        <v>15</v>
      </c>
      <c r="F109" s="3">
        <v>3</v>
      </c>
      <c r="G109" s="37"/>
      <c r="H109" s="37">
        <f>G109*F109*E109</f>
        <v>0</v>
      </c>
      <c r="I109" s="119"/>
    </row>
    <row r="110" spans="2:9" ht="69.95" customHeight="1" x14ac:dyDescent="0.25">
      <c r="B110" s="2" t="s">
        <v>53</v>
      </c>
      <c r="C110" s="80" t="s">
        <v>37</v>
      </c>
      <c r="D110" s="2" t="s">
        <v>120</v>
      </c>
      <c r="E110" s="100">
        <v>15</v>
      </c>
      <c r="F110" s="3">
        <v>3</v>
      </c>
      <c r="G110" s="37"/>
      <c r="H110" s="37">
        <f>G110*F110*E110</f>
        <v>0</v>
      </c>
      <c r="I110" s="119"/>
    </row>
    <row r="111" spans="2:9" ht="69.95" customHeight="1" x14ac:dyDescent="0.25">
      <c r="B111" s="148" t="s">
        <v>35</v>
      </c>
      <c r="C111" s="148"/>
      <c r="D111" s="148"/>
      <c r="E111" s="148"/>
      <c r="F111" s="148"/>
      <c r="G111" s="148"/>
      <c r="H111" s="113">
        <f>SUM(H109:H110)</f>
        <v>0</v>
      </c>
    </row>
    <row r="112" spans="2:9" x14ac:dyDescent="0.25">
      <c r="B112" s="135" t="s">
        <v>198</v>
      </c>
      <c r="C112" s="135" t="s">
        <v>23</v>
      </c>
      <c r="D112" s="135" t="s">
        <v>24</v>
      </c>
      <c r="E112" s="135" t="s">
        <v>199</v>
      </c>
      <c r="F112" s="135" t="s">
        <v>4</v>
      </c>
      <c r="G112" s="135" t="s">
        <v>5</v>
      </c>
      <c r="H112" s="135" t="s">
        <v>6</v>
      </c>
    </row>
    <row r="113" spans="2:8" x14ac:dyDescent="0.25">
      <c r="B113" s="135"/>
      <c r="C113" s="135"/>
      <c r="D113" s="135"/>
      <c r="E113" s="135"/>
      <c r="F113" s="135"/>
      <c r="G113" s="135"/>
      <c r="H113" s="135"/>
    </row>
    <row r="114" spans="2:8" x14ac:dyDescent="0.25">
      <c r="B114" s="135"/>
      <c r="C114" s="135"/>
      <c r="D114" s="135"/>
      <c r="E114" s="135"/>
      <c r="F114" s="135"/>
      <c r="G114" s="135"/>
      <c r="H114" s="135"/>
    </row>
    <row r="115" spans="2:8" ht="85.5" customHeight="1" x14ac:dyDescent="0.25">
      <c r="B115" s="2" t="s">
        <v>30</v>
      </c>
      <c r="C115" s="80" t="s">
        <v>38</v>
      </c>
      <c r="D115" s="2" t="s">
        <v>230</v>
      </c>
      <c r="E115" s="21">
        <v>525</v>
      </c>
      <c r="F115" s="32" t="s">
        <v>28</v>
      </c>
      <c r="G115" s="37"/>
      <c r="H115" s="37">
        <f>E115*G115</f>
        <v>0</v>
      </c>
    </row>
    <row r="116" spans="2:8" ht="39.6" customHeight="1" x14ac:dyDescent="0.25">
      <c r="B116" s="148" t="s">
        <v>35</v>
      </c>
      <c r="C116" s="148"/>
      <c r="D116" s="148"/>
      <c r="E116" s="148"/>
      <c r="F116" s="148"/>
      <c r="G116" s="148"/>
      <c r="H116" s="113">
        <f>SUM(H115:H115)</f>
        <v>0</v>
      </c>
    </row>
    <row r="117" spans="2:8" ht="23.25" customHeight="1" x14ac:dyDescent="0.25">
      <c r="B117" s="135" t="s">
        <v>198</v>
      </c>
      <c r="C117" s="135" t="s">
        <v>23</v>
      </c>
      <c r="D117" s="135" t="s">
        <v>24</v>
      </c>
      <c r="E117" s="135" t="s">
        <v>199</v>
      </c>
      <c r="F117" s="135" t="s">
        <v>4</v>
      </c>
      <c r="G117" s="135" t="s">
        <v>5</v>
      </c>
      <c r="H117" s="135" t="s">
        <v>6</v>
      </c>
    </row>
    <row r="118" spans="2:8" ht="23.25" customHeight="1" x14ac:dyDescent="0.25">
      <c r="B118" s="135"/>
      <c r="C118" s="135"/>
      <c r="D118" s="135"/>
      <c r="E118" s="135"/>
      <c r="F118" s="135"/>
      <c r="G118" s="135"/>
      <c r="H118" s="135"/>
    </row>
    <row r="119" spans="2:8" ht="34.5" customHeight="1" x14ac:dyDescent="0.25">
      <c r="B119" s="135"/>
      <c r="C119" s="135"/>
      <c r="D119" s="135"/>
      <c r="E119" s="135"/>
      <c r="F119" s="135"/>
      <c r="G119" s="135"/>
      <c r="H119" s="135"/>
    </row>
    <row r="120" spans="2:8" ht="84" customHeight="1" x14ac:dyDescent="0.25">
      <c r="B120" s="2" t="s">
        <v>52</v>
      </c>
      <c r="C120" s="80" t="s">
        <v>40</v>
      </c>
      <c r="D120" s="81" t="s">
        <v>229</v>
      </c>
      <c r="E120" s="5">
        <v>15</v>
      </c>
      <c r="F120" s="3">
        <v>3</v>
      </c>
      <c r="G120" s="37"/>
      <c r="H120" s="37">
        <f>E120*G120*F120</f>
        <v>0</v>
      </c>
    </row>
    <row r="121" spans="2:8" ht="50.25" customHeight="1" x14ac:dyDescent="0.25">
      <c r="B121" s="148" t="s">
        <v>35</v>
      </c>
      <c r="C121" s="148"/>
      <c r="D121" s="148"/>
      <c r="E121" s="148"/>
      <c r="F121" s="148"/>
      <c r="G121" s="148"/>
      <c r="H121" s="113">
        <f>SUM(H120)</f>
        <v>0</v>
      </c>
    </row>
    <row r="122" spans="2:8" ht="23.25" customHeight="1" x14ac:dyDescent="0.25">
      <c r="B122" s="135" t="s">
        <v>198</v>
      </c>
      <c r="C122" s="135" t="s">
        <v>23</v>
      </c>
      <c r="D122" s="135" t="s">
        <v>24</v>
      </c>
      <c r="E122" s="135" t="s">
        <v>199</v>
      </c>
      <c r="F122" s="135" t="s">
        <v>4</v>
      </c>
      <c r="G122" s="135" t="s">
        <v>5</v>
      </c>
      <c r="H122" s="135" t="s">
        <v>6</v>
      </c>
    </row>
    <row r="123" spans="2:8" ht="23.25" customHeight="1" x14ac:dyDescent="0.25">
      <c r="B123" s="135"/>
      <c r="C123" s="135"/>
      <c r="D123" s="135"/>
      <c r="E123" s="135"/>
      <c r="F123" s="135"/>
      <c r="G123" s="135"/>
      <c r="H123" s="135"/>
    </row>
    <row r="124" spans="2:8" ht="34.5" customHeight="1" x14ac:dyDescent="0.25">
      <c r="B124" s="135"/>
      <c r="C124" s="135"/>
      <c r="D124" s="135"/>
      <c r="E124" s="135"/>
      <c r="F124" s="135"/>
      <c r="G124" s="135"/>
      <c r="H124" s="135"/>
    </row>
    <row r="125" spans="2:8" ht="72.75" customHeight="1" x14ac:dyDescent="0.25">
      <c r="B125" s="2" t="s">
        <v>55</v>
      </c>
      <c r="C125" s="2" t="s">
        <v>63</v>
      </c>
      <c r="D125" s="2" t="s">
        <v>226</v>
      </c>
      <c r="E125" s="5">
        <v>1</v>
      </c>
      <c r="F125" s="3" t="s">
        <v>28</v>
      </c>
      <c r="G125" s="33"/>
      <c r="H125" s="90">
        <f t="shared" ref="H125:H139" si="4">G125*E125</f>
        <v>0</v>
      </c>
    </row>
    <row r="126" spans="2:8" ht="72.75" customHeight="1" x14ac:dyDescent="0.25">
      <c r="B126" s="2" t="s">
        <v>55</v>
      </c>
      <c r="C126" s="2" t="s">
        <v>63</v>
      </c>
      <c r="D126" s="2" t="s">
        <v>143</v>
      </c>
      <c r="E126" s="5">
        <v>1</v>
      </c>
      <c r="F126" s="3" t="s">
        <v>28</v>
      </c>
      <c r="G126" s="33"/>
      <c r="H126" s="90">
        <f t="shared" si="4"/>
        <v>0</v>
      </c>
    </row>
    <row r="127" spans="2:8" ht="72.75" customHeight="1" x14ac:dyDescent="0.25">
      <c r="B127" s="2" t="s">
        <v>55</v>
      </c>
      <c r="C127" s="2" t="s">
        <v>63</v>
      </c>
      <c r="D127" s="2" t="s">
        <v>142</v>
      </c>
      <c r="E127" s="5">
        <v>1</v>
      </c>
      <c r="F127" s="3" t="s">
        <v>28</v>
      </c>
      <c r="G127" s="33"/>
      <c r="H127" s="90">
        <f t="shared" si="4"/>
        <v>0</v>
      </c>
    </row>
    <row r="128" spans="2:8" ht="72.75" customHeight="1" x14ac:dyDescent="0.25">
      <c r="B128" s="2" t="s">
        <v>55</v>
      </c>
      <c r="C128" s="2" t="s">
        <v>63</v>
      </c>
      <c r="D128" s="2" t="s">
        <v>164</v>
      </c>
      <c r="E128" s="5">
        <v>1</v>
      </c>
      <c r="F128" s="3" t="s">
        <v>28</v>
      </c>
      <c r="G128" s="33"/>
      <c r="H128" s="90">
        <f t="shared" si="4"/>
        <v>0</v>
      </c>
    </row>
    <row r="129" spans="2:8" ht="72.75" customHeight="1" x14ac:dyDescent="0.25">
      <c r="B129" s="2" t="s">
        <v>55</v>
      </c>
      <c r="C129" s="2" t="s">
        <v>63</v>
      </c>
      <c r="D129" s="2" t="s">
        <v>165</v>
      </c>
      <c r="E129" s="5">
        <v>1</v>
      </c>
      <c r="F129" s="3" t="s">
        <v>28</v>
      </c>
      <c r="G129" s="33"/>
      <c r="H129" s="90">
        <f t="shared" si="4"/>
        <v>0</v>
      </c>
    </row>
    <row r="130" spans="2:8" ht="72.75" customHeight="1" x14ac:dyDescent="0.25">
      <c r="B130" s="2" t="s">
        <v>55</v>
      </c>
      <c r="C130" s="2" t="s">
        <v>63</v>
      </c>
      <c r="D130" s="2" t="s">
        <v>166</v>
      </c>
      <c r="E130" s="5">
        <v>1</v>
      </c>
      <c r="F130" s="3" t="s">
        <v>28</v>
      </c>
      <c r="G130" s="33"/>
      <c r="H130" s="90">
        <f t="shared" si="4"/>
        <v>0</v>
      </c>
    </row>
    <row r="131" spans="2:8" ht="72.75" customHeight="1" x14ac:dyDescent="0.25">
      <c r="B131" s="2" t="s">
        <v>55</v>
      </c>
      <c r="C131" s="2" t="s">
        <v>63</v>
      </c>
      <c r="D131" s="2" t="s">
        <v>167</v>
      </c>
      <c r="E131" s="5">
        <v>1</v>
      </c>
      <c r="F131" s="3" t="s">
        <v>28</v>
      </c>
      <c r="G131" s="33"/>
      <c r="H131" s="90">
        <f t="shared" si="4"/>
        <v>0</v>
      </c>
    </row>
    <row r="132" spans="2:8" ht="72.75" customHeight="1" x14ac:dyDescent="0.25">
      <c r="B132" s="2" t="s">
        <v>55</v>
      </c>
      <c r="C132" s="2" t="s">
        <v>63</v>
      </c>
      <c r="D132" s="2" t="s">
        <v>225</v>
      </c>
      <c r="E132" s="5">
        <v>1</v>
      </c>
      <c r="F132" s="3" t="s">
        <v>28</v>
      </c>
      <c r="G132" s="33"/>
      <c r="H132" s="90">
        <f t="shared" si="4"/>
        <v>0</v>
      </c>
    </row>
    <row r="133" spans="2:8" ht="72.75" customHeight="1" x14ac:dyDescent="0.25">
      <c r="B133" s="2" t="s">
        <v>55</v>
      </c>
      <c r="C133" s="2" t="s">
        <v>63</v>
      </c>
      <c r="D133" s="2" t="s">
        <v>168</v>
      </c>
      <c r="E133" s="5">
        <v>1</v>
      </c>
      <c r="F133" s="3" t="s">
        <v>28</v>
      </c>
      <c r="G133" s="33"/>
      <c r="H133" s="90">
        <f t="shared" si="4"/>
        <v>0</v>
      </c>
    </row>
    <row r="134" spans="2:8" ht="72.75" customHeight="1" x14ac:dyDescent="0.25">
      <c r="B134" s="2" t="s">
        <v>55</v>
      </c>
      <c r="C134" s="2" t="s">
        <v>63</v>
      </c>
      <c r="D134" s="2" t="s">
        <v>169</v>
      </c>
      <c r="E134" s="5">
        <v>1</v>
      </c>
      <c r="F134" s="3" t="s">
        <v>28</v>
      </c>
      <c r="G134" s="33"/>
      <c r="H134" s="90">
        <f t="shared" si="4"/>
        <v>0</v>
      </c>
    </row>
    <row r="135" spans="2:8" ht="72.75" customHeight="1" x14ac:dyDescent="0.25">
      <c r="B135" s="2" t="s">
        <v>55</v>
      </c>
      <c r="C135" s="2" t="s">
        <v>63</v>
      </c>
      <c r="D135" s="2" t="s">
        <v>224</v>
      </c>
      <c r="E135" s="5">
        <v>1</v>
      </c>
      <c r="F135" s="3" t="s">
        <v>28</v>
      </c>
      <c r="G135" s="33"/>
      <c r="H135" s="90">
        <f t="shared" si="4"/>
        <v>0</v>
      </c>
    </row>
    <row r="136" spans="2:8" ht="72.75" customHeight="1" x14ac:dyDescent="0.25">
      <c r="B136" s="2" t="s">
        <v>55</v>
      </c>
      <c r="C136" s="2" t="s">
        <v>63</v>
      </c>
      <c r="D136" s="2" t="s">
        <v>170</v>
      </c>
      <c r="E136" s="5">
        <v>1</v>
      </c>
      <c r="F136" s="3" t="s">
        <v>28</v>
      </c>
      <c r="G136" s="33"/>
      <c r="H136" s="90">
        <f t="shared" si="4"/>
        <v>0</v>
      </c>
    </row>
    <row r="137" spans="2:8" ht="72.75" customHeight="1" x14ac:dyDescent="0.25">
      <c r="B137" s="2" t="s">
        <v>55</v>
      </c>
      <c r="C137" s="2" t="s">
        <v>63</v>
      </c>
      <c r="D137" s="2" t="s">
        <v>223</v>
      </c>
      <c r="E137" s="5">
        <v>1</v>
      </c>
      <c r="F137" s="3" t="s">
        <v>28</v>
      </c>
      <c r="G137" s="33"/>
      <c r="H137" s="90">
        <f t="shared" si="4"/>
        <v>0</v>
      </c>
    </row>
    <row r="138" spans="2:8" ht="72.75" customHeight="1" x14ac:dyDescent="0.25">
      <c r="B138" s="2" t="s">
        <v>55</v>
      </c>
      <c r="C138" s="2" t="s">
        <v>63</v>
      </c>
      <c r="D138" s="2" t="s">
        <v>171</v>
      </c>
      <c r="E138" s="5">
        <v>1</v>
      </c>
      <c r="F138" s="3" t="s">
        <v>28</v>
      </c>
      <c r="G138" s="33"/>
      <c r="H138" s="90">
        <f t="shared" si="4"/>
        <v>0</v>
      </c>
    </row>
    <row r="139" spans="2:8" ht="72.75" customHeight="1" x14ac:dyDescent="0.25">
      <c r="B139" s="2" t="s">
        <v>55</v>
      </c>
      <c r="C139" s="2" t="s">
        <v>63</v>
      </c>
      <c r="D139" s="2" t="s">
        <v>172</v>
      </c>
      <c r="E139" s="5">
        <v>1</v>
      </c>
      <c r="F139" s="3" t="s">
        <v>28</v>
      </c>
      <c r="G139" s="33"/>
      <c r="H139" s="90">
        <f t="shared" si="4"/>
        <v>0</v>
      </c>
    </row>
    <row r="140" spans="2:8" ht="50.25" customHeight="1" x14ac:dyDescent="0.25">
      <c r="B140" s="148" t="s">
        <v>35</v>
      </c>
      <c r="C140" s="148"/>
      <c r="D140" s="148"/>
      <c r="E140" s="148"/>
      <c r="F140" s="148"/>
      <c r="G140" s="148"/>
      <c r="H140" s="113">
        <f>SUM(H125:H139)</f>
        <v>0</v>
      </c>
    </row>
    <row r="141" spans="2:8" ht="69.95" customHeight="1" x14ac:dyDescent="0.25">
      <c r="B141" s="144" t="s">
        <v>205</v>
      </c>
      <c r="C141" s="144"/>
      <c r="D141" s="144"/>
      <c r="E141" s="144"/>
      <c r="F141" s="144"/>
      <c r="G141" s="144"/>
      <c r="H141" s="113">
        <f>H105+H111+H116+H121+H140</f>
        <v>0</v>
      </c>
    </row>
    <row r="142" spans="2:8" ht="141.75" customHeight="1" x14ac:dyDescent="0.25">
      <c r="B142" s="143" t="s">
        <v>206</v>
      </c>
      <c r="C142" s="149"/>
      <c r="D142" s="149"/>
      <c r="E142" s="149"/>
      <c r="F142" s="149"/>
      <c r="G142" s="149"/>
      <c r="H142" s="149"/>
    </row>
    <row r="143" spans="2:8" ht="25.5" customHeight="1" x14ac:dyDescent="0.25">
      <c r="B143" s="135" t="s">
        <v>198</v>
      </c>
      <c r="C143" s="135" t="s">
        <v>23</v>
      </c>
      <c r="D143" s="135" t="s">
        <v>24</v>
      </c>
      <c r="E143" s="135" t="s">
        <v>199</v>
      </c>
      <c r="F143" s="135" t="s">
        <v>4</v>
      </c>
      <c r="G143" s="135" t="s">
        <v>5</v>
      </c>
      <c r="H143" s="135" t="s">
        <v>6</v>
      </c>
    </row>
    <row r="144" spans="2:8" x14ac:dyDescent="0.25">
      <c r="B144" s="135"/>
      <c r="C144" s="135"/>
      <c r="D144" s="135"/>
      <c r="E144" s="135"/>
      <c r="F144" s="135"/>
      <c r="G144" s="135"/>
      <c r="H144" s="135"/>
    </row>
    <row r="145" spans="2:9" x14ac:dyDescent="0.25">
      <c r="B145" s="135"/>
      <c r="C145" s="135"/>
      <c r="D145" s="135"/>
      <c r="E145" s="135"/>
      <c r="F145" s="135"/>
      <c r="G145" s="135"/>
      <c r="H145" s="135"/>
    </row>
    <row r="146" spans="2:9" ht="125.25" customHeight="1" x14ac:dyDescent="0.25">
      <c r="B146" s="2" t="s">
        <v>200</v>
      </c>
      <c r="C146" s="2" t="s">
        <v>232</v>
      </c>
      <c r="D146" s="2" t="s">
        <v>233</v>
      </c>
      <c r="E146" s="100">
        <v>15</v>
      </c>
      <c r="F146" s="31">
        <v>20</v>
      </c>
      <c r="G146" s="95"/>
      <c r="H146" s="37">
        <f>G146*F146*E146</f>
        <v>0</v>
      </c>
    </row>
    <row r="147" spans="2:9" ht="52.35" customHeight="1" x14ac:dyDescent="0.25">
      <c r="B147" s="148" t="s">
        <v>35</v>
      </c>
      <c r="C147" s="148"/>
      <c r="D147" s="148"/>
      <c r="E147" s="148"/>
      <c r="F147" s="148"/>
      <c r="G147" s="148"/>
      <c r="H147" s="113">
        <f>SUM(H146:H146)</f>
        <v>0</v>
      </c>
    </row>
    <row r="148" spans="2:9" ht="32.25" customHeight="1" x14ac:dyDescent="0.25">
      <c r="B148" s="135" t="s">
        <v>198</v>
      </c>
      <c r="C148" s="135" t="s">
        <v>23</v>
      </c>
      <c r="D148" s="135" t="s">
        <v>24</v>
      </c>
      <c r="E148" s="135" t="s">
        <v>199</v>
      </c>
      <c r="F148" s="135" t="s">
        <v>4</v>
      </c>
      <c r="G148" s="135" t="s">
        <v>5</v>
      </c>
      <c r="H148" s="135" t="s">
        <v>6</v>
      </c>
    </row>
    <row r="149" spans="2:9" ht="34.5" customHeight="1" x14ac:dyDescent="0.25">
      <c r="B149" s="135"/>
      <c r="C149" s="135"/>
      <c r="D149" s="135"/>
      <c r="E149" s="135"/>
      <c r="F149" s="135"/>
      <c r="G149" s="135"/>
      <c r="H149" s="135"/>
    </row>
    <row r="150" spans="2:9" ht="48" customHeight="1" x14ac:dyDescent="0.25">
      <c r="B150" s="135"/>
      <c r="C150" s="135"/>
      <c r="D150" s="135"/>
      <c r="E150" s="135"/>
      <c r="F150" s="135"/>
      <c r="G150" s="135"/>
      <c r="H150" s="135"/>
    </row>
    <row r="151" spans="2:9" ht="69.95" customHeight="1" x14ac:dyDescent="0.25">
      <c r="B151" s="2" t="s">
        <v>53</v>
      </c>
      <c r="C151" s="80" t="s">
        <v>36</v>
      </c>
      <c r="D151" s="2" t="s">
        <v>121</v>
      </c>
      <c r="E151" s="100">
        <v>15</v>
      </c>
      <c r="F151" s="3">
        <v>3</v>
      </c>
      <c r="G151" s="37"/>
      <c r="H151" s="37">
        <f>G151*F151*E151</f>
        <v>0</v>
      </c>
      <c r="I151" s="119"/>
    </row>
    <row r="152" spans="2:9" ht="69.95" customHeight="1" x14ac:dyDescent="0.25">
      <c r="B152" s="2" t="s">
        <v>53</v>
      </c>
      <c r="C152" s="80" t="s">
        <v>37</v>
      </c>
      <c r="D152" s="2" t="s">
        <v>120</v>
      </c>
      <c r="E152" s="100">
        <v>15</v>
      </c>
      <c r="F152" s="3">
        <v>3</v>
      </c>
      <c r="G152" s="37"/>
      <c r="H152" s="37">
        <f>G152*F152*E152</f>
        <v>0</v>
      </c>
      <c r="I152" s="119"/>
    </row>
    <row r="153" spans="2:9" ht="69.95" customHeight="1" x14ac:dyDescent="0.25">
      <c r="B153" s="148"/>
      <c r="C153" s="148"/>
      <c r="D153" s="148"/>
      <c r="E153" s="148"/>
      <c r="F153" s="148"/>
      <c r="G153" s="148"/>
      <c r="H153" s="113">
        <f>SUM(H151:H152)</f>
        <v>0</v>
      </c>
    </row>
    <row r="154" spans="2:9" ht="15" customHeight="1" x14ac:dyDescent="0.25">
      <c r="B154" s="135" t="s">
        <v>198</v>
      </c>
      <c r="C154" s="135" t="s">
        <v>23</v>
      </c>
      <c r="D154" s="135" t="s">
        <v>24</v>
      </c>
      <c r="E154" s="135" t="s">
        <v>199</v>
      </c>
      <c r="F154" s="135" t="s">
        <v>4</v>
      </c>
      <c r="G154" s="135" t="s">
        <v>5</v>
      </c>
      <c r="H154" s="135" t="s">
        <v>6</v>
      </c>
    </row>
    <row r="155" spans="2:9" x14ac:dyDescent="0.25">
      <c r="B155" s="135"/>
      <c r="C155" s="135"/>
      <c r="D155" s="135"/>
      <c r="E155" s="135"/>
      <c r="F155" s="135"/>
      <c r="G155" s="135"/>
      <c r="H155" s="135"/>
    </row>
    <row r="156" spans="2:9" x14ac:dyDescent="0.25">
      <c r="B156" s="135"/>
      <c r="C156" s="135"/>
      <c r="D156" s="135"/>
      <c r="E156" s="135"/>
      <c r="F156" s="135"/>
      <c r="G156" s="135"/>
      <c r="H156" s="135"/>
    </row>
    <row r="157" spans="2:9" ht="85.5" customHeight="1" x14ac:dyDescent="0.25">
      <c r="B157" s="2" t="s">
        <v>30</v>
      </c>
      <c r="C157" s="80" t="s">
        <v>38</v>
      </c>
      <c r="D157" s="2" t="s">
        <v>230</v>
      </c>
      <c r="E157" s="5">
        <v>525</v>
      </c>
      <c r="F157" s="32" t="s">
        <v>28</v>
      </c>
      <c r="G157" s="37"/>
      <c r="H157" s="37">
        <f>E157*G157</f>
        <v>0</v>
      </c>
    </row>
    <row r="158" spans="2:9" ht="69.95" customHeight="1" x14ac:dyDescent="0.25">
      <c r="B158" s="148" t="s">
        <v>35</v>
      </c>
      <c r="C158" s="148"/>
      <c r="D158" s="148"/>
      <c r="E158" s="148"/>
      <c r="F158" s="148"/>
      <c r="G158" s="148"/>
      <c r="H158" s="113">
        <f>SUM(H157:H157)</f>
        <v>0</v>
      </c>
    </row>
    <row r="159" spans="2:9" ht="23.25" customHeight="1" x14ac:dyDescent="0.25">
      <c r="B159" s="135" t="s">
        <v>198</v>
      </c>
      <c r="C159" s="135" t="s">
        <v>23</v>
      </c>
      <c r="D159" s="135" t="s">
        <v>24</v>
      </c>
      <c r="E159" s="135" t="s">
        <v>199</v>
      </c>
      <c r="F159" s="135" t="s">
        <v>4</v>
      </c>
      <c r="G159" s="135" t="s">
        <v>5</v>
      </c>
      <c r="H159" s="135" t="s">
        <v>6</v>
      </c>
    </row>
    <row r="160" spans="2:9" ht="23.25" customHeight="1" x14ac:dyDescent="0.25">
      <c r="B160" s="135"/>
      <c r="C160" s="135"/>
      <c r="D160" s="135"/>
      <c r="E160" s="135"/>
      <c r="F160" s="135"/>
      <c r="G160" s="135"/>
      <c r="H160" s="135"/>
    </row>
    <row r="161" spans="2:8" ht="34.5" customHeight="1" x14ac:dyDescent="0.25">
      <c r="B161" s="135"/>
      <c r="C161" s="135"/>
      <c r="D161" s="135"/>
      <c r="E161" s="135"/>
      <c r="F161" s="135"/>
      <c r="G161" s="135"/>
      <c r="H161" s="135"/>
    </row>
    <row r="162" spans="2:8" ht="102.75" customHeight="1" x14ac:dyDescent="0.25">
      <c r="B162" s="2" t="s">
        <v>52</v>
      </c>
      <c r="C162" s="80" t="s">
        <v>40</v>
      </c>
      <c r="D162" s="81" t="s">
        <v>229</v>
      </c>
      <c r="E162" s="5">
        <v>15</v>
      </c>
      <c r="F162" s="3">
        <v>3</v>
      </c>
      <c r="G162" s="37"/>
      <c r="H162" s="37">
        <f>G162*F162*E162</f>
        <v>0</v>
      </c>
    </row>
    <row r="163" spans="2:8" ht="50.25" customHeight="1" x14ac:dyDescent="0.25">
      <c r="B163" s="148" t="s">
        <v>35</v>
      </c>
      <c r="C163" s="148"/>
      <c r="D163" s="148"/>
      <c r="E163" s="148"/>
      <c r="F163" s="148"/>
      <c r="G163" s="148"/>
      <c r="H163" s="113">
        <f>SUM(H162)</f>
        <v>0</v>
      </c>
    </row>
    <row r="164" spans="2:8" ht="23.25" customHeight="1" x14ac:dyDescent="0.25">
      <c r="B164" s="135" t="s">
        <v>198</v>
      </c>
      <c r="C164" s="135" t="s">
        <v>23</v>
      </c>
      <c r="D164" s="135" t="s">
        <v>24</v>
      </c>
      <c r="E164" s="135" t="s">
        <v>199</v>
      </c>
      <c r="F164" s="135" t="s">
        <v>4</v>
      </c>
      <c r="G164" s="135" t="s">
        <v>5</v>
      </c>
      <c r="H164" s="135" t="s">
        <v>6</v>
      </c>
    </row>
    <row r="165" spans="2:8" ht="23.25" customHeight="1" x14ac:dyDescent="0.25">
      <c r="B165" s="135"/>
      <c r="C165" s="135"/>
      <c r="D165" s="135"/>
      <c r="E165" s="135"/>
      <c r="F165" s="135"/>
      <c r="G165" s="135"/>
      <c r="H165" s="135"/>
    </row>
    <row r="166" spans="2:8" ht="34.5" customHeight="1" x14ac:dyDescent="0.25">
      <c r="B166" s="135"/>
      <c r="C166" s="135"/>
      <c r="D166" s="135"/>
      <c r="E166" s="135"/>
      <c r="F166" s="135"/>
      <c r="G166" s="135"/>
      <c r="H166" s="135"/>
    </row>
    <row r="167" spans="2:8" ht="72.75" customHeight="1" x14ac:dyDescent="0.25">
      <c r="B167" s="2" t="s">
        <v>55</v>
      </c>
      <c r="C167" s="2" t="s">
        <v>63</v>
      </c>
      <c r="D167" s="2" t="s">
        <v>226</v>
      </c>
      <c r="E167" s="5">
        <v>1</v>
      </c>
      <c r="F167" s="3" t="s">
        <v>28</v>
      </c>
      <c r="G167" s="33"/>
      <c r="H167" s="90">
        <f t="shared" ref="H167:H181" si="5">G167*E167</f>
        <v>0</v>
      </c>
    </row>
    <row r="168" spans="2:8" ht="72.75" customHeight="1" x14ac:dyDescent="0.25">
      <c r="B168" s="2" t="s">
        <v>55</v>
      </c>
      <c r="C168" s="2" t="s">
        <v>63</v>
      </c>
      <c r="D168" s="2" t="s">
        <v>143</v>
      </c>
      <c r="E168" s="5">
        <v>1</v>
      </c>
      <c r="F168" s="3" t="s">
        <v>28</v>
      </c>
      <c r="G168" s="33"/>
      <c r="H168" s="90">
        <f t="shared" si="5"/>
        <v>0</v>
      </c>
    </row>
    <row r="169" spans="2:8" ht="72.75" customHeight="1" x14ac:dyDescent="0.25">
      <c r="B169" s="2" t="s">
        <v>55</v>
      </c>
      <c r="C169" s="2" t="s">
        <v>63</v>
      </c>
      <c r="D169" s="2" t="s">
        <v>142</v>
      </c>
      <c r="E169" s="5">
        <v>1</v>
      </c>
      <c r="F169" s="3" t="s">
        <v>28</v>
      </c>
      <c r="G169" s="33"/>
      <c r="H169" s="90">
        <f t="shared" si="5"/>
        <v>0</v>
      </c>
    </row>
    <row r="170" spans="2:8" ht="72.75" customHeight="1" x14ac:dyDescent="0.25">
      <c r="B170" s="2" t="s">
        <v>55</v>
      </c>
      <c r="C170" s="2" t="s">
        <v>63</v>
      </c>
      <c r="D170" s="2" t="s">
        <v>164</v>
      </c>
      <c r="E170" s="5">
        <v>1</v>
      </c>
      <c r="F170" s="3" t="s">
        <v>28</v>
      </c>
      <c r="G170" s="33"/>
      <c r="H170" s="90">
        <f t="shared" si="5"/>
        <v>0</v>
      </c>
    </row>
    <row r="171" spans="2:8" ht="72.75" customHeight="1" x14ac:dyDescent="0.25">
      <c r="B171" s="2" t="s">
        <v>55</v>
      </c>
      <c r="C171" s="2" t="s">
        <v>63</v>
      </c>
      <c r="D171" s="2" t="s">
        <v>165</v>
      </c>
      <c r="E171" s="5">
        <v>1</v>
      </c>
      <c r="F171" s="3" t="s">
        <v>28</v>
      </c>
      <c r="G171" s="33"/>
      <c r="H171" s="90">
        <f t="shared" si="5"/>
        <v>0</v>
      </c>
    </row>
    <row r="172" spans="2:8" ht="72.75" customHeight="1" x14ac:dyDescent="0.25">
      <c r="B172" s="2" t="s">
        <v>55</v>
      </c>
      <c r="C172" s="2" t="s">
        <v>63</v>
      </c>
      <c r="D172" s="2" t="s">
        <v>166</v>
      </c>
      <c r="E172" s="5">
        <v>1</v>
      </c>
      <c r="F172" s="3" t="s">
        <v>28</v>
      </c>
      <c r="G172" s="33"/>
      <c r="H172" s="90">
        <f t="shared" si="5"/>
        <v>0</v>
      </c>
    </row>
    <row r="173" spans="2:8" ht="72.75" customHeight="1" x14ac:dyDescent="0.25">
      <c r="B173" s="2" t="s">
        <v>55</v>
      </c>
      <c r="C173" s="2" t="s">
        <v>63</v>
      </c>
      <c r="D173" s="2" t="s">
        <v>167</v>
      </c>
      <c r="E173" s="5">
        <v>1</v>
      </c>
      <c r="F173" s="3" t="s">
        <v>28</v>
      </c>
      <c r="G173" s="33"/>
      <c r="H173" s="90">
        <f t="shared" si="5"/>
        <v>0</v>
      </c>
    </row>
    <row r="174" spans="2:8" ht="72.75" customHeight="1" x14ac:dyDescent="0.25">
      <c r="B174" s="2" t="s">
        <v>55</v>
      </c>
      <c r="C174" s="2" t="s">
        <v>63</v>
      </c>
      <c r="D174" s="2" t="s">
        <v>225</v>
      </c>
      <c r="E174" s="5">
        <v>1</v>
      </c>
      <c r="F174" s="3" t="s">
        <v>28</v>
      </c>
      <c r="G174" s="33"/>
      <c r="H174" s="90">
        <f t="shared" si="5"/>
        <v>0</v>
      </c>
    </row>
    <row r="175" spans="2:8" ht="72.75" customHeight="1" x14ac:dyDescent="0.25">
      <c r="B175" s="2" t="s">
        <v>55</v>
      </c>
      <c r="C175" s="2" t="s">
        <v>63</v>
      </c>
      <c r="D175" s="2" t="s">
        <v>168</v>
      </c>
      <c r="E175" s="5">
        <v>1</v>
      </c>
      <c r="F175" s="3" t="s">
        <v>28</v>
      </c>
      <c r="G175" s="33"/>
      <c r="H175" s="90">
        <f t="shared" si="5"/>
        <v>0</v>
      </c>
    </row>
    <row r="176" spans="2:8" ht="72.75" customHeight="1" x14ac:dyDescent="0.25">
      <c r="B176" s="2" t="s">
        <v>55</v>
      </c>
      <c r="C176" s="2" t="s">
        <v>63</v>
      </c>
      <c r="D176" s="2" t="s">
        <v>169</v>
      </c>
      <c r="E176" s="5">
        <v>1</v>
      </c>
      <c r="F176" s="3" t="s">
        <v>28</v>
      </c>
      <c r="G176" s="33"/>
      <c r="H176" s="90">
        <f t="shared" si="5"/>
        <v>0</v>
      </c>
    </row>
    <row r="177" spans="2:9" ht="72.75" customHeight="1" x14ac:dyDescent="0.25">
      <c r="B177" s="2" t="s">
        <v>55</v>
      </c>
      <c r="C177" s="2" t="s">
        <v>63</v>
      </c>
      <c r="D177" s="2" t="s">
        <v>224</v>
      </c>
      <c r="E177" s="5">
        <v>1</v>
      </c>
      <c r="F177" s="3" t="s">
        <v>28</v>
      </c>
      <c r="G177" s="33"/>
      <c r="H177" s="90">
        <f t="shared" si="5"/>
        <v>0</v>
      </c>
    </row>
    <row r="178" spans="2:9" ht="72.75" customHeight="1" x14ac:dyDescent="0.25">
      <c r="B178" s="2" t="s">
        <v>55</v>
      </c>
      <c r="C178" s="2" t="s">
        <v>63</v>
      </c>
      <c r="D178" s="2" t="s">
        <v>170</v>
      </c>
      <c r="E178" s="5">
        <v>1</v>
      </c>
      <c r="F178" s="3" t="s">
        <v>28</v>
      </c>
      <c r="G178" s="33"/>
      <c r="H178" s="90">
        <f t="shared" si="5"/>
        <v>0</v>
      </c>
    </row>
    <row r="179" spans="2:9" ht="72.75" customHeight="1" x14ac:dyDescent="0.25">
      <c r="B179" s="2" t="s">
        <v>55</v>
      </c>
      <c r="C179" s="2" t="s">
        <v>63</v>
      </c>
      <c r="D179" s="2" t="s">
        <v>223</v>
      </c>
      <c r="E179" s="5">
        <v>1</v>
      </c>
      <c r="F179" s="3" t="s">
        <v>28</v>
      </c>
      <c r="G179" s="33"/>
      <c r="H179" s="90">
        <f t="shared" si="5"/>
        <v>0</v>
      </c>
    </row>
    <row r="180" spans="2:9" ht="72.75" customHeight="1" x14ac:dyDescent="0.25">
      <c r="B180" s="2" t="s">
        <v>55</v>
      </c>
      <c r="C180" s="2" t="s">
        <v>63</v>
      </c>
      <c r="D180" s="2" t="s">
        <v>171</v>
      </c>
      <c r="E180" s="5">
        <v>1</v>
      </c>
      <c r="F180" s="3" t="s">
        <v>28</v>
      </c>
      <c r="G180" s="33"/>
      <c r="H180" s="90">
        <f t="shared" si="5"/>
        <v>0</v>
      </c>
    </row>
    <row r="181" spans="2:9" ht="72.75" customHeight="1" x14ac:dyDescent="0.25">
      <c r="B181" s="2" t="s">
        <v>55</v>
      </c>
      <c r="C181" s="2" t="s">
        <v>63</v>
      </c>
      <c r="D181" s="2" t="s">
        <v>172</v>
      </c>
      <c r="E181" s="5">
        <v>1</v>
      </c>
      <c r="F181" s="3" t="s">
        <v>28</v>
      </c>
      <c r="G181" s="33"/>
      <c r="H181" s="90">
        <f t="shared" si="5"/>
        <v>0</v>
      </c>
    </row>
    <row r="182" spans="2:9" ht="30.75" customHeight="1" x14ac:dyDescent="0.25">
      <c r="B182" s="148" t="s">
        <v>35</v>
      </c>
      <c r="C182" s="148"/>
      <c r="D182" s="148"/>
      <c r="E182" s="148"/>
      <c r="F182" s="148"/>
      <c r="G182" s="148"/>
      <c r="H182" s="114">
        <f>SUM(H167:H181)</f>
        <v>0</v>
      </c>
    </row>
    <row r="183" spans="2:9" ht="44.25" customHeight="1" x14ac:dyDescent="0.25">
      <c r="B183" s="144" t="s">
        <v>207</v>
      </c>
      <c r="C183" s="144"/>
      <c r="D183" s="144"/>
      <c r="E183" s="144"/>
      <c r="F183" s="144"/>
      <c r="G183" s="144"/>
      <c r="H183" s="114">
        <f>H147+H153+H158+H163+H182</f>
        <v>0</v>
      </c>
      <c r="I183" s="119"/>
    </row>
    <row r="184" spans="2:9" ht="69.95" customHeight="1" x14ac:dyDescent="0.25">
      <c r="B184" s="145" t="s">
        <v>213</v>
      </c>
      <c r="C184" s="145"/>
      <c r="D184" s="145"/>
      <c r="E184" s="145"/>
      <c r="F184" s="145"/>
      <c r="G184" s="145"/>
      <c r="H184" s="115">
        <f>H183+H141</f>
        <v>0</v>
      </c>
      <c r="I184" s="116"/>
    </row>
    <row r="185" spans="2:9" ht="69.95" customHeight="1" x14ac:dyDescent="0.25">
      <c r="B185" s="146" t="s">
        <v>228</v>
      </c>
      <c r="C185" s="147"/>
      <c r="D185" s="147"/>
      <c r="E185" s="147"/>
      <c r="F185" s="147"/>
      <c r="G185" s="147"/>
      <c r="H185" s="147"/>
      <c r="I185" s="116"/>
    </row>
    <row r="186" spans="2:9" ht="96.75" customHeight="1" x14ac:dyDescent="0.25">
      <c r="B186" s="143" t="s">
        <v>208</v>
      </c>
      <c r="C186" s="143"/>
      <c r="D186" s="143"/>
      <c r="E186" s="143"/>
      <c r="F186" s="143"/>
      <c r="G186" s="143"/>
      <c r="H186" s="143"/>
    </row>
    <row r="187" spans="2:9" ht="25.5" customHeight="1" x14ac:dyDescent="0.25">
      <c r="B187" s="135" t="s">
        <v>198</v>
      </c>
      <c r="C187" s="135" t="s">
        <v>23</v>
      </c>
      <c r="D187" s="135" t="s">
        <v>24</v>
      </c>
      <c r="E187" s="135" t="s">
        <v>199</v>
      </c>
      <c r="F187" s="135" t="s">
        <v>4</v>
      </c>
      <c r="G187" s="135" t="s">
        <v>5</v>
      </c>
      <c r="H187" s="135" t="s">
        <v>6</v>
      </c>
    </row>
    <row r="188" spans="2:9" x14ac:dyDescent="0.25">
      <c r="B188" s="135"/>
      <c r="C188" s="135"/>
      <c r="D188" s="135"/>
      <c r="E188" s="135"/>
      <c r="F188" s="135"/>
      <c r="G188" s="135"/>
      <c r="H188" s="135"/>
    </row>
    <row r="189" spans="2:9" x14ac:dyDescent="0.25">
      <c r="B189" s="135"/>
      <c r="C189" s="135"/>
      <c r="D189" s="135"/>
      <c r="E189" s="135"/>
      <c r="F189" s="135"/>
      <c r="G189" s="135"/>
      <c r="H189" s="135"/>
    </row>
    <row r="190" spans="2:9" ht="125.25" customHeight="1" x14ac:dyDescent="0.25">
      <c r="B190" s="2" t="s">
        <v>200</v>
      </c>
      <c r="C190" s="80" t="s">
        <v>34</v>
      </c>
      <c r="D190" s="81" t="s">
        <v>119</v>
      </c>
      <c r="E190" s="100">
        <v>15</v>
      </c>
      <c r="F190" s="31">
        <v>20</v>
      </c>
      <c r="G190" s="95"/>
      <c r="H190" s="37">
        <f>G190*F190*E190</f>
        <v>0</v>
      </c>
    </row>
    <row r="191" spans="2:9" ht="52.35" customHeight="1" x14ac:dyDescent="0.25">
      <c r="B191" s="129" t="s">
        <v>35</v>
      </c>
      <c r="C191" s="130"/>
      <c r="D191" s="130"/>
      <c r="E191" s="130"/>
      <c r="F191" s="130"/>
      <c r="G191" s="131"/>
      <c r="H191" s="115">
        <f>SUM(H190:H190)</f>
        <v>0</v>
      </c>
    </row>
    <row r="192" spans="2:9" ht="32.25" customHeight="1" x14ac:dyDescent="0.25">
      <c r="B192" s="135" t="s">
        <v>198</v>
      </c>
      <c r="C192" s="135" t="s">
        <v>23</v>
      </c>
      <c r="D192" s="135" t="s">
        <v>24</v>
      </c>
      <c r="E192" s="135" t="s">
        <v>199</v>
      </c>
      <c r="F192" s="135" t="s">
        <v>4</v>
      </c>
      <c r="G192" s="135" t="s">
        <v>5</v>
      </c>
      <c r="H192" s="135" t="s">
        <v>6</v>
      </c>
    </row>
    <row r="193" spans="2:9" ht="34.5" customHeight="1" x14ac:dyDescent="0.25">
      <c r="B193" s="135"/>
      <c r="C193" s="135"/>
      <c r="D193" s="135"/>
      <c r="E193" s="135"/>
      <c r="F193" s="135"/>
      <c r="G193" s="135"/>
      <c r="H193" s="135"/>
    </row>
    <row r="194" spans="2:9" ht="48" customHeight="1" x14ac:dyDescent="0.25">
      <c r="B194" s="135"/>
      <c r="C194" s="135"/>
      <c r="D194" s="135"/>
      <c r="E194" s="135"/>
      <c r="F194" s="135"/>
      <c r="G194" s="135"/>
      <c r="H194" s="135"/>
    </row>
    <row r="195" spans="2:9" ht="69.95" customHeight="1" x14ac:dyDescent="0.25">
      <c r="B195" s="2" t="s">
        <v>53</v>
      </c>
      <c r="C195" s="82" t="s">
        <v>36</v>
      </c>
      <c r="D195" s="2" t="s">
        <v>121</v>
      </c>
      <c r="E195" s="100">
        <v>15</v>
      </c>
      <c r="F195" s="3">
        <v>3</v>
      </c>
      <c r="G195" s="37"/>
      <c r="H195" s="37">
        <f>G195*F195*E195</f>
        <v>0</v>
      </c>
      <c r="I195" s="119"/>
    </row>
    <row r="196" spans="2:9" ht="69.95" customHeight="1" x14ac:dyDescent="0.25">
      <c r="B196" s="2" t="s">
        <v>53</v>
      </c>
      <c r="C196" s="82" t="s">
        <v>37</v>
      </c>
      <c r="D196" s="2" t="s">
        <v>120</v>
      </c>
      <c r="E196" s="100">
        <v>15</v>
      </c>
      <c r="F196" s="3">
        <v>3</v>
      </c>
      <c r="G196" s="37"/>
      <c r="H196" s="37">
        <f>G196*F196*E196</f>
        <v>0</v>
      </c>
      <c r="I196" s="119"/>
    </row>
    <row r="197" spans="2:9" ht="50.45" customHeight="1" x14ac:dyDescent="0.25">
      <c r="B197" s="129" t="s">
        <v>35</v>
      </c>
      <c r="C197" s="130"/>
      <c r="D197" s="130"/>
      <c r="E197" s="130"/>
      <c r="F197" s="130"/>
      <c r="G197" s="131"/>
      <c r="H197" s="115">
        <f>SUM(H195:H196)</f>
        <v>0</v>
      </c>
    </row>
    <row r="198" spans="2:9" ht="15" customHeight="1" x14ac:dyDescent="0.25">
      <c r="B198" s="135" t="s">
        <v>198</v>
      </c>
      <c r="C198" s="135" t="s">
        <v>23</v>
      </c>
      <c r="D198" s="135" t="s">
        <v>24</v>
      </c>
      <c r="E198" s="135" t="s">
        <v>199</v>
      </c>
      <c r="F198" s="135" t="s">
        <v>4</v>
      </c>
      <c r="G198" s="135" t="s">
        <v>5</v>
      </c>
      <c r="H198" s="135" t="s">
        <v>6</v>
      </c>
    </row>
    <row r="199" spans="2:9" x14ac:dyDescent="0.25">
      <c r="B199" s="135"/>
      <c r="C199" s="135"/>
      <c r="D199" s="135"/>
      <c r="E199" s="135"/>
      <c r="F199" s="135"/>
      <c r="G199" s="135"/>
      <c r="H199" s="135"/>
    </row>
    <row r="200" spans="2:9" x14ac:dyDescent="0.25">
      <c r="B200" s="135"/>
      <c r="C200" s="135"/>
      <c r="D200" s="135"/>
      <c r="E200" s="135"/>
      <c r="F200" s="135"/>
      <c r="G200" s="135"/>
      <c r="H200" s="135"/>
    </row>
    <row r="201" spans="2:9" ht="85.5" customHeight="1" x14ac:dyDescent="0.25">
      <c r="B201" s="2" t="s">
        <v>30</v>
      </c>
      <c r="C201" s="80" t="s">
        <v>38</v>
      </c>
      <c r="D201" s="2" t="s">
        <v>230</v>
      </c>
      <c r="E201" s="5">
        <v>525</v>
      </c>
      <c r="F201" s="32" t="s">
        <v>28</v>
      </c>
      <c r="G201" s="37"/>
      <c r="H201" s="37">
        <f>E201*G201</f>
        <v>0</v>
      </c>
    </row>
    <row r="202" spans="2:9" ht="69.95" customHeight="1" x14ac:dyDescent="0.25">
      <c r="B202" s="129" t="s">
        <v>35</v>
      </c>
      <c r="C202" s="130"/>
      <c r="D202" s="130"/>
      <c r="E202" s="130"/>
      <c r="F202" s="130"/>
      <c r="G202" s="131"/>
      <c r="H202" s="115">
        <f>SUM(H201:H201)</f>
        <v>0</v>
      </c>
    </row>
    <row r="203" spans="2:9" ht="23.25" customHeight="1" x14ac:dyDescent="0.25">
      <c r="B203" s="135" t="s">
        <v>198</v>
      </c>
      <c r="C203" s="135" t="s">
        <v>23</v>
      </c>
      <c r="D203" s="135" t="s">
        <v>24</v>
      </c>
      <c r="E203" s="135" t="s">
        <v>199</v>
      </c>
      <c r="F203" s="135" t="s">
        <v>4</v>
      </c>
      <c r="G203" s="135" t="s">
        <v>5</v>
      </c>
      <c r="H203" s="135" t="s">
        <v>6</v>
      </c>
    </row>
    <row r="204" spans="2:9" ht="23.25" customHeight="1" x14ac:dyDescent="0.25">
      <c r="B204" s="135"/>
      <c r="C204" s="135"/>
      <c r="D204" s="135"/>
      <c r="E204" s="135"/>
      <c r="F204" s="135"/>
      <c r="G204" s="135"/>
      <c r="H204" s="135"/>
    </row>
    <row r="205" spans="2:9" ht="34.5" customHeight="1" x14ac:dyDescent="0.25">
      <c r="B205" s="135"/>
      <c r="C205" s="135"/>
      <c r="D205" s="135"/>
      <c r="E205" s="135"/>
      <c r="F205" s="135"/>
      <c r="G205" s="135"/>
      <c r="H205" s="135"/>
    </row>
    <row r="206" spans="2:9" ht="90.75" customHeight="1" x14ac:dyDescent="0.25">
      <c r="B206" s="2" t="s">
        <v>52</v>
      </c>
      <c r="C206" s="80" t="s">
        <v>40</v>
      </c>
      <c r="D206" s="81" t="s">
        <v>229</v>
      </c>
      <c r="E206" s="5">
        <v>15</v>
      </c>
      <c r="F206" s="3">
        <v>3</v>
      </c>
      <c r="G206" s="37"/>
      <c r="H206" s="37">
        <f>G206*F206*E206</f>
        <v>0</v>
      </c>
    </row>
    <row r="207" spans="2:9" ht="50.25" customHeight="1" x14ac:dyDescent="0.25">
      <c r="B207" s="129" t="s">
        <v>35</v>
      </c>
      <c r="C207" s="130"/>
      <c r="D207" s="130"/>
      <c r="E207" s="130"/>
      <c r="F207" s="130"/>
      <c r="G207" s="131"/>
      <c r="H207" s="115">
        <f>SUM(H206)</f>
        <v>0</v>
      </c>
    </row>
    <row r="208" spans="2:9" ht="23.25" customHeight="1" x14ac:dyDescent="0.25">
      <c r="B208" s="135" t="s">
        <v>198</v>
      </c>
      <c r="C208" s="135" t="s">
        <v>23</v>
      </c>
      <c r="D208" s="135" t="s">
        <v>24</v>
      </c>
      <c r="E208" s="135" t="s">
        <v>199</v>
      </c>
      <c r="F208" s="135" t="s">
        <v>4</v>
      </c>
      <c r="G208" s="135" t="s">
        <v>5</v>
      </c>
      <c r="H208" s="135" t="s">
        <v>6</v>
      </c>
    </row>
    <row r="209" spans="2:8" ht="23.25" customHeight="1" x14ac:dyDescent="0.25">
      <c r="B209" s="135"/>
      <c r="C209" s="135"/>
      <c r="D209" s="135"/>
      <c r="E209" s="135"/>
      <c r="F209" s="135"/>
      <c r="G209" s="135"/>
      <c r="H209" s="135"/>
    </row>
    <row r="210" spans="2:8" ht="34.5" customHeight="1" x14ac:dyDescent="0.25">
      <c r="B210" s="135"/>
      <c r="C210" s="135"/>
      <c r="D210" s="135"/>
      <c r="E210" s="135"/>
      <c r="F210" s="135"/>
      <c r="G210" s="135"/>
      <c r="H210" s="135"/>
    </row>
    <row r="211" spans="2:8" ht="72.75" customHeight="1" x14ac:dyDescent="0.25">
      <c r="B211" s="2" t="s">
        <v>55</v>
      </c>
      <c r="C211" s="2" t="s">
        <v>63</v>
      </c>
      <c r="D211" s="2" t="s">
        <v>226</v>
      </c>
      <c r="E211" s="5">
        <v>1</v>
      </c>
      <c r="F211" s="3" t="s">
        <v>28</v>
      </c>
      <c r="G211" s="33"/>
      <c r="H211" s="90">
        <f t="shared" ref="H211:H225" si="6">G211*E211</f>
        <v>0</v>
      </c>
    </row>
    <row r="212" spans="2:8" ht="72.75" customHeight="1" x14ac:dyDescent="0.25">
      <c r="B212" s="2" t="s">
        <v>55</v>
      </c>
      <c r="C212" s="2" t="s">
        <v>63</v>
      </c>
      <c r="D212" s="2" t="s">
        <v>143</v>
      </c>
      <c r="E212" s="5">
        <v>1</v>
      </c>
      <c r="F212" s="3" t="s">
        <v>28</v>
      </c>
      <c r="G212" s="33"/>
      <c r="H212" s="90">
        <f t="shared" si="6"/>
        <v>0</v>
      </c>
    </row>
    <row r="213" spans="2:8" ht="72.75" customHeight="1" x14ac:dyDescent="0.25">
      <c r="B213" s="2" t="s">
        <v>55</v>
      </c>
      <c r="C213" s="2" t="s">
        <v>63</v>
      </c>
      <c r="D213" s="2" t="s">
        <v>142</v>
      </c>
      <c r="E213" s="5">
        <v>1</v>
      </c>
      <c r="F213" s="3" t="s">
        <v>28</v>
      </c>
      <c r="G213" s="33"/>
      <c r="H213" s="90">
        <f t="shared" si="6"/>
        <v>0</v>
      </c>
    </row>
    <row r="214" spans="2:8" ht="72.75" customHeight="1" x14ac:dyDescent="0.25">
      <c r="B214" s="2" t="s">
        <v>55</v>
      </c>
      <c r="C214" s="2" t="s">
        <v>63</v>
      </c>
      <c r="D214" s="2" t="s">
        <v>164</v>
      </c>
      <c r="E214" s="5">
        <v>1</v>
      </c>
      <c r="F214" s="3" t="s">
        <v>28</v>
      </c>
      <c r="G214" s="33"/>
      <c r="H214" s="90">
        <f t="shared" si="6"/>
        <v>0</v>
      </c>
    </row>
    <row r="215" spans="2:8" ht="72.75" customHeight="1" x14ac:dyDescent="0.25">
      <c r="B215" s="2" t="s">
        <v>55</v>
      </c>
      <c r="C215" s="2" t="s">
        <v>63</v>
      </c>
      <c r="D215" s="2" t="s">
        <v>165</v>
      </c>
      <c r="E215" s="5">
        <v>1</v>
      </c>
      <c r="F215" s="3" t="s">
        <v>28</v>
      </c>
      <c r="G215" s="33"/>
      <c r="H215" s="90">
        <f t="shared" si="6"/>
        <v>0</v>
      </c>
    </row>
    <row r="216" spans="2:8" ht="72.75" customHeight="1" x14ac:dyDescent="0.25">
      <c r="B216" s="2" t="s">
        <v>55</v>
      </c>
      <c r="C216" s="2" t="s">
        <v>63</v>
      </c>
      <c r="D216" s="2" t="s">
        <v>166</v>
      </c>
      <c r="E216" s="5">
        <v>1</v>
      </c>
      <c r="F216" s="3" t="s">
        <v>28</v>
      </c>
      <c r="G216" s="33"/>
      <c r="H216" s="90">
        <f t="shared" si="6"/>
        <v>0</v>
      </c>
    </row>
    <row r="217" spans="2:8" ht="72.75" customHeight="1" x14ac:dyDescent="0.25">
      <c r="B217" s="2" t="s">
        <v>55</v>
      </c>
      <c r="C217" s="2" t="s">
        <v>63</v>
      </c>
      <c r="D217" s="2" t="s">
        <v>167</v>
      </c>
      <c r="E217" s="5">
        <v>1</v>
      </c>
      <c r="F217" s="3" t="s">
        <v>28</v>
      </c>
      <c r="G217" s="33"/>
      <c r="H217" s="90">
        <f t="shared" si="6"/>
        <v>0</v>
      </c>
    </row>
    <row r="218" spans="2:8" ht="72.75" customHeight="1" x14ac:dyDescent="0.25">
      <c r="B218" s="2" t="s">
        <v>55</v>
      </c>
      <c r="C218" s="2" t="s">
        <v>63</v>
      </c>
      <c r="D218" s="2" t="s">
        <v>225</v>
      </c>
      <c r="E218" s="5">
        <v>1</v>
      </c>
      <c r="F218" s="3" t="s">
        <v>28</v>
      </c>
      <c r="G218" s="33"/>
      <c r="H218" s="90">
        <f t="shared" si="6"/>
        <v>0</v>
      </c>
    </row>
    <row r="219" spans="2:8" ht="72.75" customHeight="1" x14ac:dyDescent="0.25">
      <c r="B219" s="2" t="s">
        <v>55</v>
      </c>
      <c r="C219" s="2" t="s">
        <v>63</v>
      </c>
      <c r="D219" s="2" t="s">
        <v>168</v>
      </c>
      <c r="E219" s="5">
        <v>1</v>
      </c>
      <c r="F219" s="3" t="s">
        <v>28</v>
      </c>
      <c r="G219" s="33"/>
      <c r="H219" s="90">
        <f t="shared" si="6"/>
        <v>0</v>
      </c>
    </row>
    <row r="220" spans="2:8" ht="72.75" customHeight="1" x14ac:dyDescent="0.25">
      <c r="B220" s="2" t="s">
        <v>55</v>
      </c>
      <c r="C220" s="2" t="s">
        <v>63</v>
      </c>
      <c r="D220" s="2" t="s">
        <v>169</v>
      </c>
      <c r="E220" s="5">
        <v>1</v>
      </c>
      <c r="F220" s="3" t="s">
        <v>28</v>
      </c>
      <c r="G220" s="33"/>
      <c r="H220" s="90">
        <f t="shared" si="6"/>
        <v>0</v>
      </c>
    </row>
    <row r="221" spans="2:8" ht="72.75" customHeight="1" x14ac:dyDescent="0.25">
      <c r="B221" s="2" t="s">
        <v>55</v>
      </c>
      <c r="C221" s="2" t="s">
        <v>63</v>
      </c>
      <c r="D221" s="2" t="s">
        <v>224</v>
      </c>
      <c r="E221" s="5">
        <v>1</v>
      </c>
      <c r="F221" s="3" t="s">
        <v>28</v>
      </c>
      <c r="G221" s="33"/>
      <c r="H221" s="90">
        <f t="shared" si="6"/>
        <v>0</v>
      </c>
    </row>
    <row r="222" spans="2:8" ht="72.75" customHeight="1" x14ac:dyDescent="0.25">
      <c r="B222" s="2" t="s">
        <v>55</v>
      </c>
      <c r="C222" s="2" t="s">
        <v>63</v>
      </c>
      <c r="D222" s="2" t="s">
        <v>170</v>
      </c>
      <c r="E222" s="5">
        <v>1</v>
      </c>
      <c r="F222" s="3" t="s">
        <v>28</v>
      </c>
      <c r="G222" s="33"/>
      <c r="H222" s="90">
        <f t="shared" si="6"/>
        <v>0</v>
      </c>
    </row>
    <row r="223" spans="2:8" ht="72.75" customHeight="1" x14ac:dyDescent="0.25">
      <c r="B223" s="2" t="s">
        <v>55</v>
      </c>
      <c r="C223" s="2" t="s">
        <v>63</v>
      </c>
      <c r="D223" s="2" t="s">
        <v>223</v>
      </c>
      <c r="E223" s="5">
        <v>1</v>
      </c>
      <c r="F223" s="3" t="s">
        <v>28</v>
      </c>
      <c r="G223" s="33"/>
      <c r="H223" s="90">
        <f t="shared" si="6"/>
        <v>0</v>
      </c>
    </row>
    <row r="224" spans="2:8" ht="72.75" customHeight="1" x14ac:dyDescent="0.25">
      <c r="B224" s="2" t="s">
        <v>55</v>
      </c>
      <c r="C224" s="2" t="s">
        <v>63</v>
      </c>
      <c r="D224" s="2" t="s">
        <v>171</v>
      </c>
      <c r="E224" s="5">
        <v>1</v>
      </c>
      <c r="F224" s="3" t="s">
        <v>28</v>
      </c>
      <c r="G224" s="33"/>
      <c r="H224" s="90">
        <f t="shared" si="6"/>
        <v>0</v>
      </c>
    </row>
    <row r="225" spans="2:11" ht="72.75" customHeight="1" x14ac:dyDescent="0.25">
      <c r="B225" s="2" t="s">
        <v>55</v>
      </c>
      <c r="C225" s="2" t="s">
        <v>63</v>
      </c>
      <c r="D225" s="2" t="s">
        <v>172</v>
      </c>
      <c r="E225" s="5">
        <v>1</v>
      </c>
      <c r="F225" s="3" t="s">
        <v>28</v>
      </c>
      <c r="G225" s="33"/>
      <c r="H225" s="90">
        <f t="shared" si="6"/>
        <v>0</v>
      </c>
    </row>
    <row r="226" spans="2:11" ht="50.25" customHeight="1" x14ac:dyDescent="0.25">
      <c r="B226" s="129" t="s">
        <v>35</v>
      </c>
      <c r="C226" s="130"/>
      <c r="D226" s="130"/>
      <c r="E226" s="130"/>
      <c r="F226" s="130"/>
      <c r="G226" s="131"/>
      <c r="H226" s="115">
        <f>SUM(H211:H225)</f>
        <v>0</v>
      </c>
    </row>
    <row r="227" spans="2:11" ht="27.75" customHeight="1" x14ac:dyDescent="0.25">
      <c r="B227" s="140" t="s">
        <v>209</v>
      </c>
      <c r="C227" s="141"/>
      <c r="D227" s="141"/>
      <c r="E227" s="141"/>
      <c r="F227" s="141"/>
      <c r="G227" s="142"/>
      <c r="H227" s="115">
        <f>H191+H197+H202+H207+H226</f>
        <v>0</v>
      </c>
    </row>
    <row r="228" spans="2:11" ht="65.099999999999994" customHeight="1" x14ac:dyDescent="0.25">
      <c r="B228" s="137" t="s">
        <v>212</v>
      </c>
      <c r="C228" s="138"/>
      <c r="D228" s="138"/>
      <c r="E228" s="138"/>
      <c r="F228" s="138"/>
      <c r="G228" s="139"/>
      <c r="H228" s="115">
        <f>+H227</f>
        <v>0</v>
      </c>
      <c r="I228" s="116"/>
    </row>
    <row r="229" spans="2:11" x14ac:dyDescent="0.25">
      <c r="B229" s="47"/>
      <c r="C229" s="96"/>
      <c r="D229" s="96"/>
      <c r="E229" s="97"/>
      <c r="F229" s="97"/>
      <c r="G229" s="97"/>
    </row>
    <row r="230" spans="2:11" ht="14.45" customHeight="1" x14ac:dyDescent="0.25">
      <c r="C230" s="96"/>
      <c r="D230" s="96"/>
      <c r="E230" s="97"/>
      <c r="F230" s="97"/>
      <c r="G230" s="97"/>
      <c r="H230" s="77"/>
    </row>
    <row r="231" spans="2:11" ht="33" customHeight="1" x14ac:dyDescent="0.25">
      <c r="B231" s="124" t="s">
        <v>2</v>
      </c>
      <c r="C231" s="126"/>
      <c r="D231" s="136" t="s">
        <v>125</v>
      </c>
      <c r="E231" s="136"/>
      <c r="F231" s="136"/>
      <c r="G231" s="136"/>
      <c r="H231" s="136"/>
    </row>
    <row r="232" spans="2:11" x14ac:dyDescent="0.25">
      <c r="C232"/>
      <c r="D232"/>
      <c r="I232"/>
    </row>
    <row r="233" spans="2:11" ht="15" customHeight="1" x14ac:dyDescent="0.25">
      <c r="B233" s="124" t="s">
        <v>65</v>
      </c>
      <c r="C233" s="125"/>
      <c r="D233" s="125"/>
      <c r="E233" s="125"/>
      <c r="F233" s="125"/>
      <c r="G233" s="125"/>
      <c r="H233" s="126"/>
      <c r="K233"/>
    </row>
    <row r="234" spans="2:11" x14ac:dyDescent="0.25">
      <c r="B234" s="124" t="s">
        <v>21</v>
      </c>
      <c r="C234" s="126"/>
      <c r="D234" s="109" t="s">
        <v>22</v>
      </c>
      <c r="E234" s="44" t="s">
        <v>3</v>
      </c>
      <c r="F234" s="44" t="s">
        <v>4</v>
      </c>
      <c r="G234" s="53" t="s">
        <v>234</v>
      </c>
      <c r="H234" s="44" t="s">
        <v>6</v>
      </c>
      <c r="K234"/>
    </row>
    <row r="235" spans="2:11" ht="15" customHeight="1" x14ac:dyDescent="0.25">
      <c r="B235" s="127" t="s">
        <v>66</v>
      </c>
      <c r="C235" s="128"/>
      <c r="D235" s="110" t="s">
        <v>67</v>
      </c>
      <c r="E235" s="5">
        <v>1</v>
      </c>
      <c r="F235" s="22">
        <v>12</v>
      </c>
      <c r="G235" s="25"/>
      <c r="H235" s="25">
        <f>G235*F235*E235</f>
        <v>0</v>
      </c>
      <c r="K235"/>
    </row>
    <row r="236" spans="2:11" ht="15" customHeight="1" x14ac:dyDescent="0.25">
      <c r="B236" s="127" t="s">
        <v>68</v>
      </c>
      <c r="C236" s="128"/>
      <c r="D236" s="110" t="s">
        <v>69</v>
      </c>
      <c r="E236" s="5">
        <v>1</v>
      </c>
      <c r="F236" s="22">
        <v>12</v>
      </c>
      <c r="G236" s="25"/>
      <c r="H236" s="25">
        <f>G236*F236*E236</f>
        <v>0</v>
      </c>
      <c r="K236"/>
    </row>
    <row r="237" spans="2:11" ht="15" customHeight="1" x14ac:dyDescent="0.25">
      <c r="B237" s="127" t="s">
        <v>70</v>
      </c>
      <c r="C237" s="128"/>
      <c r="D237" s="111" t="s">
        <v>71</v>
      </c>
      <c r="E237" s="5">
        <v>1</v>
      </c>
      <c r="F237" s="22">
        <v>12</v>
      </c>
      <c r="G237" s="25">
        <v>5570125</v>
      </c>
      <c r="H237" s="25"/>
      <c r="K237"/>
    </row>
    <row r="238" spans="2:11" ht="21" x14ac:dyDescent="0.25">
      <c r="B238" s="129"/>
      <c r="C238" s="130"/>
      <c r="D238" s="130"/>
      <c r="E238" s="130"/>
      <c r="F238" s="130"/>
      <c r="G238" s="131"/>
      <c r="H238" s="115">
        <f>SUM(H235:H237)</f>
        <v>0</v>
      </c>
      <c r="K238"/>
    </row>
    <row r="239" spans="2:11" ht="15" customHeight="1" x14ac:dyDescent="0.25">
      <c r="B239" s="124" t="s">
        <v>72</v>
      </c>
      <c r="C239" s="125"/>
      <c r="D239" s="125"/>
      <c r="E239" s="125"/>
      <c r="F239" s="125"/>
      <c r="G239" s="125"/>
      <c r="H239" s="126"/>
      <c r="K239"/>
    </row>
    <row r="240" spans="2:11" x14ac:dyDescent="0.25">
      <c r="B240" s="124" t="s">
        <v>23</v>
      </c>
      <c r="C240" s="126"/>
      <c r="D240" s="109" t="s">
        <v>24</v>
      </c>
      <c r="E240" s="44" t="s">
        <v>3</v>
      </c>
      <c r="F240" s="44" t="s">
        <v>4</v>
      </c>
      <c r="G240" s="53" t="s">
        <v>234</v>
      </c>
      <c r="H240" s="44" t="s">
        <v>6</v>
      </c>
      <c r="K240"/>
    </row>
    <row r="241" spans="2:11" x14ac:dyDescent="0.25">
      <c r="B241" s="127" t="s">
        <v>73</v>
      </c>
      <c r="C241" s="128"/>
      <c r="D241" s="81" t="s">
        <v>74</v>
      </c>
      <c r="E241" s="1">
        <v>3</v>
      </c>
      <c r="F241" s="62">
        <v>12</v>
      </c>
      <c r="G241" s="25"/>
      <c r="H241" s="34">
        <f>G241*E241*F241</f>
        <v>0</v>
      </c>
      <c r="K241"/>
    </row>
    <row r="242" spans="2:11" ht="15" customHeight="1" x14ac:dyDescent="0.25">
      <c r="B242" s="127" t="s">
        <v>75</v>
      </c>
      <c r="C242" s="128"/>
      <c r="D242" s="112" t="s">
        <v>122</v>
      </c>
      <c r="E242" s="1">
        <v>1</v>
      </c>
      <c r="F242" s="62">
        <v>12</v>
      </c>
      <c r="G242" s="25"/>
      <c r="H242" s="34">
        <f>G242*E242*F242</f>
        <v>0</v>
      </c>
      <c r="K242"/>
    </row>
    <row r="243" spans="2:11" ht="21" x14ac:dyDescent="0.25">
      <c r="B243" s="129" t="s">
        <v>35</v>
      </c>
      <c r="C243" s="130"/>
      <c r="D243" s="130"/>
      <c r="E243" s="130"/>
      <c r="F243" s="130"/>
      <c r="G243" s="131"/>
      <c r="H243" s="115">
        <f>SUM(H241:H242)</f>
        <v>0</v>
      </c>
      <c r="K243"/>
    </row>
    <row r="244" spans="2:11" x14ac:dyDescent="0.25">
      <c r="B244" s="124" t="s">
        <v>8</v>
      </c>
      <c r="C244" s="125"/>
      <c r="D244" s="125"/>
      <c r="E244" s="125"/>
      <c r="F244" s="125"/>
      <c r="G244" s="125"/>
      <c r="H244" s="126"/>
      <c r="K244"/>
    </row>
    <row r="245" spans="2:11" x14ac:dyDescent="0.25">
      <c r="B245" s="124" t="s">
        <v>23</v>
      </c>
      <c r="C245" s="126"/>
      <c r="D245" s="52" t="s">
        <v>24</v>
      </c>
      <c r="E245" s="44" t="s">
        <v>3</v>
      </c>
      <c r="F245" s="44" t="s">
        <v>4</v>
      </c>
      <c r="G245" s="53" t="s">
        <v>234</v>
      </c>
      <c r="H245" s="44" t="s">
        <v>6</v>
      </c>
      <c r="K245"/>
    </row>
    <row r="246" spans="2:11" ht="15" customHeight="1" x14ac:dyDescent="0.25">
      <c r="B246" s="127" t="s">
        <v>76</v>
      </c>
      <c r="C246" s="128"/>
      <c r="D246" s="26" t="s">
        <v>123</v>
      </c>
      <c r="E246" s="63">
        <v>11</v>
      </c>
      <c r="F246" s="64" t="s">
        <v>28</v>
      </c>
      <c r="G246" s="65"/>
      <c r="H246" s="34">
        <f t="shared" ref="H246:H270" si="7">G246*E246</f>
        <v>0</v>
      </c>
      <c r="K246"/>
    </row>
    <row r="247" spans="2:11" x14ac:dyDescent="0.25">
      <c r="B247" s="127" t="s">
        <v>77</v>
      </c>
      <c r="C247" s="128"/>
      <c r="D247" s="26" t="s">
        <v>7</v>
      </c>
      <c r="E247" s="5">
        <v>30</v>
      </c>
      <c r="F247" s="32" t="s">
        <v>78</v>
      </c>
      <c r="G247" s="33"/>
      <c r="H247" s="25">
        <f t="shared" si="7"/>
        <v>0</v>
      </c>
      <c r="K247"/>
    </row>
    <row r="248" spans="2:11" x14ac:dyDescent="0.25">
      <c r="B248" s="127" t="s">
        <v>79</v>
      </c>
      <c r="C248" s="128" t="s">
        <v>79</v>
      </c>
      <c r="D248" s="26" t="s">
        <v>7</v>
      </c>
      <c r="E248" s="5">
        <v>25</v>
      </c>
      <c r="F248" s="32" t="s">
        <v>80</v>
      </c>
      <c r="G248" s="33"/>
      <c r="H248" s="25">
        <f t="shared" si="7"/>
        <v>0</v>
      </c>
      <c r="K248"/>
    </row>
    <row r="249" spans="2:11" x14ac:dyDescent="0.25">
      <c r="B249" s="127" t="s">
        <v>81</v>
      </c>
      <c r="C249" s="128" t="s">
        <v>81</v>
      </c>
      <c r="D249" s="26" t="s">
        <v>7</v>
      </c>
      <c r="E249" s="5">
        <v>3</v>
      </c>
      <c r="F249" s="32" t="s">
        <v>28</v>
      </c>
      <c r="G249" s="33"/>
      <c r="H249" s="25">
        <f t="shared" si="7"/>
        <v>0</v>
      </c>
      <c r="K249"/>
    </row>
    <row r="250" spans="2:11" x14ac:dyDescent="0.25">
      <c r="B250" s="127" t="s">
        <v>82</v>
      </c>
      <c r="C250" s="128" t="s">
        <v>82</v>
      </c>
      <c r="D250" s="26" t="s">
        <v>7</v>
      </c>
      <c r="E250" s="5">
        <v>3</v>
      </c>
      <c r="F250" s="32" t="s">
        <v>83</v>
      </c>
      <c r="G250" s="33"/>
      <c r="H250" s="25">
        <f t="shared" si="7"/>
        <v>0</v>
      </c>
      <c r="K250"/>
    </row>
    <row r="251" spans="2:11" x14ac:dyDescent="0.25">
      <c r="B251" s="127" t="s">
        <v>84</v>
      </c>
      <c r="C251" s="128" t="s">
        <v>84</v>
      </c>
      <c r="D251" s="26" t="s">
        <v>7</v>
      </c>
      <c r="E251" s="5">
        <v>5</v>
      </c>
      <c r="F251" s="32" t="s">
        <v>85</v>
      </c>
      <c r="G251" s="33"/>
      <c r="H251" s="25">
        <f t="shared" si="7"/>
        <v>0</v>
      </c>
      <c r="K251"/>
    </row>
    <row r="252" spans="2:11" x14ac:dyDescent="0.25">
      <c r="B252" s="127" t="s">
        <v>86</v>
      </c>
      <c r="C252" s="128" t="s">
        <v>86</v>
      </c>
      <c r="D252" s="26" t="s">
        <v>7</v>
      </c>
      <c r="E252" s="5">
        <v>5</v>
      </c>
      <c r="F252" s="32" t="s">
        <v>28</v>
      </c>
      <c r="G252" s="33"/>
      <c r="H252" s="25">
        <f t="shared" si="7"/>
        <v>0</v>
      </c>
      <c r="K252"/>
    </row>
    <row r="253" spans="2:11" x14ac:dyDescent="0.25">
      <c r="B253" s="127" t="s">
        <v>87</v>
      </c>
      <c r="C253" s="128" t="s">
        <v>87</v>
      </c>
      <c r="D253" s="26" t="s">
        <v>7</v>
      </c>
      <c r="E253" s="5">
        <v>15</v>
      </c>
      <c r="F253" s="32" t="s">
        <v>88</v>
      </c>
      <c r="G253" s="33"/>
      <c r="H253" s="25">
        <f t="shared" si="7"/>
        <v>0</v>
      </c>
      <c r="K253"/>
    </row>
    <row r="254" spans="2:11" x14ac:dyDescent="0.25">
      <c r="B254" s="127" t="s">
        <v>89</v>
      </c>
      <c r="C254" s="128" t="s">
        <v>89</v>
      </c>
      <c r="D254" s="26" t="s">
        <v>7</v>
      </c>
      <c r="E254" s="5">
        <v>20</v>
      </c>
      <c r="F254" s="32" t="s">
        <v>83</v>
      </c>
      <c r="G254" s="33"/>
      <c r="H254" s="25">
        <f t="shared" si="7"/>
        <v>0</v>
      </c>
      <c r="K254"/>
    </row>
    <row r="255" spans="2:11" x14ac:dyDescent="0.25">
      <c r="B255" s="127" t="s">
        <v>90</v>
      </c>
      <c r="C255" s="128" t="s">
        <v>90</v>
      </c>
      <c r="D255" s="26" t="s">
        <v>7</v>
      </c>
      <c r="E255" s="5">
        <v>15</v>
      </c>
      <c r="F255" s="32" t="s">
        <v>28</v>
      </c>
      <c r="G255" s="33"/>
      <c r="H255" s="25">
        <f t="shared" si="7"/>
        <v>0</v>
      </c>
      <c r="K255"/>
    </row>
    <row r="256" spans="2:11" x14ac:dyDescent="0.25">
      <c r="B256" s="127" t="s">
        <v>91</v>
      </c>
      <c r="C256" s="128" t="s">
        <v>91</v>
      </c>
      <c r="D256" s="26" t="s">
        <v>7</v>
      </c>
      <c r="E256" s="5">
        <v>25</v>
      </c>
      <c r="F256" s="32" t="s">
        <v>92</v>
      </c>
      <c r="G256" s="33"/>
      <c r="H256" s="25">
        <f t="shared" si="7"/>
        <v>0</v>
      </c>
      <c r="K256"/>
    </row>
    <row r="257" spans="2:11" x14ac:dyDescent="0.25">
      <c r="B257" s="127" t="s">
        <v>93</v>
      </c>
      <c r="C257" s="128"/>
      <c r="D257" s="26" t="s">
        <v>7</v>
      </c>
      <c r="E257" s="63">
        <v>80</v>
      </c>
      <c r="F257" s="32" t="s">
        <v>28</v>
      </c>
      <c r="G257" s="33"/>
      <c r="H257" s="25">
        <f t="shared" si="7"/>
        <v>0</v>
      </c>
      <c r="K257"/>
    </row>
    <row r="258" spans="2:11" x14ac:dyDescent="0.25">
      <c r="B258" s="127" t="s">
        <v>94</v>
      </c>
      <c r="C258" s="128"/>
      <c r="D258" s="26" t="s">
        <v>7</v>
      </c>
      <c r="E258" s="63">
        <v>132</v>
      </c>
      <c r="F258" s="32" t="s">
        <v>28</v>
      </c>
      <c r="G258" s="33"/>
      <c r="H258" s="25">
        <f t="shared" si="7"/>
        <v>0</v>
      </c>
      <c r="K258"/>
    </row>
    <row r="259" spans="2:11" x14ac:dyDescent="0.25">
      <c r="B259" s="127" t="s">
        <v>95</v>
      </c>
      <c r="C259" s="128" t="s">
        <v>95</v>
      </c>
      <c r="D259" s="26" t="s">
        <v>7</v>
      </c>
      <c r="E259" s="5">
        <v>1</v>
      </c>
      <c r="F259" s="32" t="s">
        <v>28</v>
      </c>
      <c r="G259" s="33"/>
      <c r="H259" s="25">
        <f t="shared" si="7"/>
        <v>0</v>
      </c>
      <c r="K259"/>
    </row>
    <row r="260" spans="2:11" x14ac:dyDescent="0.25">
      <c r="B260" s="127" t="s">
        <v>96</v>
      </c>
      <c r="C260" s="128" t="s">
        <v>96</v>
      </c>
      <c r="D260" s="26" t="s">
        <v>7</v>
      </c>
      <c r="E260" s="5">
        <v>10</v>
      </c>
      <c r="F260" s="32" t="s">
        <v>28</v>
      </c>
      <c r="G260" s="33"/>
      <c r="H260" s="25">
        <f t="shared" si="7"/>
        <v>0</v>
      </c>
      <c r="K260"/>
    </row>
    <row r="261" spans="2:11" x14ac:dyDescent="0.25">
      <c r="B261" s="127" t="s">
        <v>97</v>
      </c>
      <c r="C261" s="128" t="s">
        <v>97</v>
      </c>
      <c r="D261" s="26" t="s">
        <v>7</v>
      </c>
      <c r="E261" s="5">
        <v>4</v>
      </c>
      <c r="F261" s="32" t="s">
        <v>28</v>
      </c>
      <c r="G261" s="33"/>
      <c r="H261" s="25">
        <f t="shared" si="7"/>
        <v>0</v>
      </c>
      <c r="K261"/>
    </row>
    <row r="262" spans="2:11" x14ac:dyDescent="0.25">
      <c r="B262" s="127" t="s">
        <v>98</v>
      </c>
      <c r="C262" s="128" t="s">
        <v>98</v>
      </c>
      <c r="D262" s="26" t="s">
        <v>7</v>
      </c>
      <c r="E262" s="5">
        <v>2</v>
      </c>
      <c r="F262" s="32" t="s">
        <v>28</v>
      </c>
      <c r="G262" s="33"/>
      <c r="H262" s="25">
        <f t="shared" si="7"/>
        <v>0</v>
      </c>
      <c r="K262"/>
    </row>
    <row r="263" spans="2:11" x14ac:dyDescent="0.25">
      <c r="B263" s="127" t="s">
        <v>99</v>
      </c>
      <c r="C263" s="128" t="s">
        <v>99</v>
      </c>
      <c r="D263" s="26" t="s">
        <v>7</v>
      </c>
      <c r="E263" s="5">
        <v>2</v>
      </c>
      <c r="F263" s="32" t="s">
        <v>28</v>
      </c>
      <c r="G263" s="33"/>
      <c r="H263" s="25">
        <f t="shared" si="7"/>
        <v>0</v>
      </c>
      <c r="K263"/>
    </row>
    <row r="264" spans="2:11" x14ac:dyDescent="0.25">
      <c r="B264" s="127" t="s">
        <v>100</v>
      </c>
      <c r="C264" s="128" t="s">
        <v>100</v>
      </c>
      <c r="D264" s="26" t="s">
        <v>7</v>
      </c>
      <c r="E264" s="5">
        <v>10</v>
      </c>
      <c r="F264" s="32" t="s">
        <v>28</v>
      </c>
      <c r="G264" s="33"/>
      <c r="H264" s="25">
        <f t="shared" si="7"/>
        <v>0</v>
      </c>
      <c r="K264"/>
    </row>
    <row r="265" spans="2:11" x14ac:dyDescent="0.25">
      <c r="B265" s="127" t="s">
        <v>101</v>
      </c>
      <c r="C265" s="128" t="s">
        <v>102</v>
      </c>
      <c r="D265" s="26" t="s">
        <v>7</v>
      </c>
      <c r="E265" s="5">
        <v>11</v>
      </c>
      <c r="F265" s="32" t="s">
        <v>28</v>
      </c>
      <c r="G265" s="33"/>
      <c r="H265" s="25">
        <f t="shared" si="7"/>
        <v>0</v>
      </c>
      <c r="K265"/>
    </row>
    <row r="266" spans="2:11" x14ac:dyDescent="0.25">
      <c r="B266" s="127" t="s">
        <v>103</v>
      </c>
      <c r="C266" s="128" t="s">
        <v>103</v>
      </c>
      <c r="D266" s="26" t="s">
        <v>7</v>
      </c>
      <c r="E266" s="5">
        <v>2</v>
      </c>
      <c r="F266" s="32" t="s">
        <v>104</v>
      </c>
      <c r="G266" s="33"/>
      <c r="H266" s="25">
        <f t="shared" si="7"/>
        <v>0</v>
      </c>
      <c r="K266"/>
    </row>
    <row r="267" spans="2:11" x14ac:dyDescent="0.25">
      <c r="B267" s="127" t="s">
        <v>105</v>
      </c>
      <c r="C267" s="128" t="s">
        <v>105</v>
      </c>
      <c r="D267" s="26" t="s">
        <v>7</v>
      </c>
      <c r="E267" s="5">
        <v>3</v>
      </c>
      <c r="F267" s="32" t="s">
        <v>106</v>
      </c>
      <c r="G267" s="33"/>
      <c r="H267" s="25">
        <f t="shared" si="7"/>
        <v>0</v>
      </c>
      <c r="K267"/>
    </row>
    <row r="268" spans="2:11" x14ac:dyDescent="0.25">
      <c r="B268" s="127" t="s">
        <v>107</v>
      </c>
      <c r="C268" s="128" t="s">
        <v>107</v>
      </c>
      <c r="D268" s="26" t="s">
        <v>7</v>
      </c>
      <c r="E268" s="5">
        <v>2</v>
      </c>
      <c r="F268" s="32" t="s">
        <v>106</v>
      </c>
      <c r="G268" s="33"/>
      <c r="H268" s="25">
        <f t="shared" si="7"/>
        <v>0</v>
      </c>
      <c r="K268"/>
    </row>
    <row r="269" spans="2:11" x14ac:dyDescent="0.25">
      <c r="B269" s="127" t="s">
        <v>144</v>
      </c>
      <c r="C269" s="128" t="s">
        <v>108</v>
      </c>
      <c r="D269" s="26" t="s">
        <v>7</v>
      </c>
      <c r="E269" s="5">
        <v>4</v>
      </c>
      <c r="F269" s="32" t="s">
        <v>109</v>
      </c>
      <c r="G269" s="33"/>
      <c r="H269" s="25">
        <f t="shared" si="7"/>
        <v>0</v>
      </c>
      <c r="K269"/>
    </row>
    <row r="270" spans="2:11" x14ac:dyDescent="0.25">
      <c r="B270" s="127" t="s">
        <v>110</v>
      </c>
      <c r="C270" s="128" t="s">
        <v>108</v>
      </c>
      <c r="D270" s="26" t="s">
        <v>7</v>
      </c>
      <c r="E270" s="63">
        <v>2</v>
      </c>
      <c r="F270" s="32" t="s">
        <v>28</v>
      </c>
      <c r="G270" s="33"/>
      <c r="H270" s="25">
        <f t="shared" si="7"/>
        <v>0</v>
      </c>
      <c r="K270"/>
    </row>
    <row r="271" spans="2:11" ht="21" x14ac:dyDescent="0.25">
      <c r="B271" s="129" t="s">
        <v>35</v>
      </c>
      <c r="C271" s="130"/>
      <c r="D271" s="130"/>
      <c r="E271" s="130"/>
      <c r="F271" s="130"/>
      <c r="G271" s="131"/>
      <c r="H271" s="115">
        <f>SUM(H246:H270)</f>
        <v>0</v>
      </c>
      <c r="K271"/>
    </row>
    <row r="272" spans="2:11" x14ac:dyDescent="0.25">
      <c r="B272" s="124" t="s">
        <v>111</v>
      </c>
      <c r="C272" s="125"/>
      <c r="D272" s="125"/>
      <c r="E272" s="125"/>
      <c r="F272" s="125"/>
      <c r="G272" s="125"/>
      <c r="H272" s="107"/>
      <c r="K272"/>
    </row>
    <row r="273" spans="2:11" x14ac:dyDescent="0.25">
      <c r="B273" s="124" t="s">
        <v>23</v>
      </c>
      <c r="C273" s="126"/>
      <c r="D273" s="106" t="s">
        <v>24</v>
      </c>
      <c r="E273" s="44" t="s">
        <v>3</v>
      </c>
      <c r="F273" s="44" t="s">
        <v>4</v>
      </c>
      <c r="G273" s="53" t="s">
        <v>234</v>
      </c>
      <c r="H273" s="44" t="s">
        <v>6</v>
      </c>
      <c r="K273"/>
    </row>
    <row r="274" spans="2:11" x14ac:dyDescent="0.25">
      <c r="B274" s="127" t="s">
        <v>124</v>
      </c>
      <c r="C274" s="128"/>
      <c r="D274" s="108" t="s">
        <v>112</v>
      </c>
      <c r="E274" s="1">
        <v>1</v>
      </c>
      <c r="F274" s="62">
        <v>12</v>
      </c>
      <c r="G274" s="34"/>
      <c r="H274" s="34">
        <f>G274*F274*E274</f>
        <v>0</v>
      </c>
      <c r="K274"/>
    </row>
    <row r="275" spans="2:11" ht="21" x14ac:dyDescent="0.25">
      <c r="B275" s="129" t="s">
        <v>35</v>
      </c>
      <c r="C275" s="130"/>
      <c r="D275" s="130"/>
      <c r="E275" s="130"/>
      <c r="F275" s="130"/>
      <c r="G275" s="131"/>
      <c r="H275" s="115">
        <f>SUM(H274:H274)</f>
        <v>0</v>
      </c>
      <c r="K275"/>
    </row>
    <row r="276" spans="2:11" x14ac:dyDescent="0.25">
      <c r="C276"/>
      <c r="D276"/>
      <c r="K276"/>
    </row>
    <row r="277" spans="2:11" x14ac:dyDescent="0.25">
      <c r="B277" s="132" t="s">
        <v>236</v>
      </c>
      <c r="C277" s="133"/>
      <c r="D277" s="133"/>
      <c r="E277" s="133"/>
      <c r="F277" s="133"/>
      <c r="G277" s="134"/>
      <c r="H277" s="91">
        <f>H275+H271+H243+H238</f>
        <v>0</v>
      </c>
      <c r="K277"/>
    </row>
    <row r="279" spans="2:11" ht="49.5" customHeight="1" x14ac:dyDescent="0.25">
      <c r="B279" s="121" t="s">
        <v>235</v>
      </c>
      <c r="C279" s="122"/>
      <c r="D279" s="122"/>
      <c r="E279" s="122"/>
      <c r="F279" s="122"/>
      <c r="G279" s="123"/>
      <c r="H279" s="115">
        <f>H277+H228+H184+H98</f>
        <v>0</v>
      </c>
    </row>
    <row r="281" spans="2:11" x14ac:dyDescent="0.25">
      <c r="H281" s="101"/>
    </row>
  </sheetData>
  <mergeCells count="256">
    <mergeCell ref="B2:H2"/>
    <mergeCell ref="B15:G15"/>
    <mergeCell ref="B16:B18"/>
    <mergeCell ref="C16:C18"/>
    <mergeCell ref="D16:D18"/>
    <mergeCell ref="E16:E18"/>
    <mergeCell ref="F16:F18"/>
    <mergeCell ref="G16:G18"/>
    <mergeCell ref="H16:H18"/>
    <mergeCell ref="B4:H4"/>
    <mergeCell ref="B5:H5"/>
    <mergeCell ref="B6:B8"/>
    <mergeCell ref="C6:C8"/>
    <mergeCell ref="D6:D8"/>
    <mergeCell ref="E6:E8"/>
    <mergeCell ref="F6:F8"/>
    <mergeCell ref="G6:G8"/>
    <mergeCell ref="H6:H8"/>
    <mergeCell ref="B21:G21"/>
    <mergeCell ref="B22:B24"/>
    <mergeCell ref="C22:C24"/>
    <mergeCell ref="D22:D24"/>
    <mergeCell ref="E22:E24"/>
    <mergeCell ref="F22:F24"/>
    <mergeCell ref="G22:G24"/>
    <mergeCell ref="H22:H24"/>
    <mergeCell ref="B26:G26"/>
    <mergeCell ref="B27:G27"/>
    <mergeCell ref="B28:H28"/>
    <mergeCell ref="B29:B31"/>
    <mergeCell ref="C29:C31"/>
    <mergeCell ref="D29:D31"/>
    <mergeCell ref="E29:E31"/>
    <mergeCell ref="F29:F31"/>
    <mergeCell ref="G29:G31"/>
    <mergeCell ref="H48:H50"/>
    <mergeCell ref="H29:H31"/>
    <mergeCell ref="B38:G38"/>
    <mergeCell ref="B39:B41"/>
    <mergeCell ref="C39:C41"/>
    <mergeCell ref="D39:D41"/>
    <mergeCell ref="E39:E41"/>
    <mergeCell ref="F39:F41"/>
    <mergeCell ref="G39:G41"/>
    <mergeCell ref="H39:H41"/>
    <mergeCell ref="B68:G68"/>
    <mergeCell ref="B69:B71"/>
    <mergeCell ref="C69:C71"/>
    <mergeCell ref="D69:D71"/>
    <mergeCell ref="E69:E71"/>
    <mergeCell ref="F69:F71"/>
    <mergeCell ref="G69:G71"/>
    <mergeCell ref="B47:G47"/>
    <mergeCell ref="B48:B50"/>
    <mergeCell ref="C48:C50"/>
    <mergeCell ref="D48:D50"/>
    <mergeCell ref="E48:E50"/>
    <mergeCell ref="F48:F50"/>
    <mergeCell ref="G48:G50"/>
    <mergeCell ref="B91:G91"/>
    <mergeCell ref="B92:B94"/>
    <mergeCell ref="C92:C94"/>
    <mergeCell ref="D92:D94"/>
    <mergeCell ref="E92:E94"/>
    <mergeCell ref="F92:F94"/>
    <mergeCell ref="G92:G94"/>
    <mergeCell ref="H92:H94"/>
    <mergeCell ref="H69:H71"/>
    <mergeCell ref="B86:G86"/>
    <mergeCell ref="B87:B89"/>
    <mergeCell ref="C87:C89"/>
    <mergeCell ref="D87:D89"/>
    <mergeCell ref="E87:E89"/>
    <mergeCell ref="F87:F89"/>
    <mergeCell ref="G87:G89"/>
    <mergeCell ref="H87:H89"/>
    <mergeCell ref="B96:G96"/>
    <mergeCell ref="B97:G97"/>
    <mergeCell ref="B98:G98"/>
    <mergeCell ref="B99:H99"/>
    <mergeCell ref="B100:H100"/>
    <mergeCell ref="B101:B103"/>
    <mergeCell ref="C101:C103"/>
    <mergeCell ref="D101:D103"/>
    <mergeCell ref="E101:E103"/>
    <mergeCell ref="F101:F103"/>
    <mergeCell ref="G101:G103"/>
    <mergeCell ref="H101:H103"/>
    <mergeCell ref="B105:G105"/>
    <mergeCell ref="B106:B108"/>
    <mergeCell ref="C106:C108"/>
    <mergeCell ref="D106:D108"/>
    <mergeCell ref="E106:E108"/>
    <mergeCell ref="F106:F108"/>
    <mergeCell ref="G106:G108"/>
    <mergeCell ref="H117:H119"/>
    <mergeCell ref="H106:H108"/>
    <mergeCell ref="B111:G111"/>
    <mergeCell ref="B112:B114"/>
    <mergeCell ref="C112:C114"/>
    <mergeCell ref="D112:D114"/>
    <mergeCell ref="E112:E114"/>
    <mergeCell ref="F112:F114"/>
    <mergeCell ref="G112:G114"/>
    <mergeCell ref="H112:H114"/>
    <mergeCell ref="B121:G121"/>
    <mergeCell ref="B122:B124"/>
    <mergeCell ref="C122:C124"/>
    <mergeCell ref="D122:D124"/>
    <mergeCell ref="E122:E124"/>
    <mergeCell ref="F122:F124"/>
    <mergeCell ref="G122:G124"/>
    <mergeCell ref="B116:G116"/>
    <mergeCell ref="B117:B119"/>
    <mergeCell ref="C117:C119"/>
    <mergeCell ref="D117:D119"/>
    <mergeCell ref="E117:E119"/>
    <mergeCell ref="F117:F119"/>
    <mergeCell ref="G117:G119"/>
    <mergeCell ref="F159:F161"/>
    <mergeCell ref="G159:G161"/>
    <mergeCell ref="H122:H124"/>
    <mergeCell ref="B140:G140"/>
    <mergeCell ref="B141:G141"/>
    <mergeCell ref="B142:H142"/>
    <mergeCell ref="B143:B145"/>
    <mergeCell ref="C143:C145"/>
    <mergeCell ref="D143:D145"/>
    <mergeCell ref="E143:E145"/>
    <mergeCell ref="F143:F145"/>
    <mergeCell ref="G143:G145"/>
    <mergeCell ref="H143:H145"/>
    <mergeCell ref="B147:G147"/>
    <mergeCell ref="B148:B150"/>
    <mergeCell ref="C148:C150"/>
    <mergeCell ref="D148:D150"/>
    <mergeCell ref="E148:E150"/>
    <mergeCell ref="F148:F150"/>
    <mergeCell ref="G148:G150"/>
    <mergeCell ref="H164:H166"/>
    <mergeCell ref="B182:G182"/>
    <mergeCell ref="H159:H161"/>
    <mergeCell ref="H148:H150"/>
    <mergeCell ref="B153:G153"/>
    <mergeCell ref="B154:B156"/>
    <mergeCell ref="C154:C156"/>
    <mergeCell ref="D154:D156"/>
    <mergeCell ref="E154:E156"/>
    <mergeCell ref="F154:F156"/>
    <mergeCell ref="G154:G156"/>
    <mergeCell ref="H154:H156"/>
    <mergeCell ref="B158:G158"/>
    <mergeCell ref="B159:B161"/>
    <mergeCell ref="C159:C161"/>
    <mergeCell ref="D159:D161"/>
    <mergeCell ref="E159:E161"/>
    <mergeCell ref="B183:G183"/>
    <mergeCell ref="B184:G184"/>
    <mergeCell ref="B185:H185"/>
    <mergeCell ref="B163:G163"/>
    <mergeCell ref="B164:B166"/>
    <mergeCell ref="C164:C166"/>
    <mergeCell ref="D164:D166"/>
    <mergeCell ref="E164:E166"/>
    <mergeCell ref="F164:F166"/>
    <mergeCell ref="G164:G166"/>
    <mergeCell ref="B191:G191"/>
    <mergeCell ref="B192:B194"/>
    <mergeCell ref="C192:C194"/>
    <mergeCell ref="D192:D194"/>
    <mergeCell ref="E192:E194"/>
    <mergeCell ref="F192:F194"/>
    <mergeCell ref="G192:G194"/>
    <mergeCell ref="B186:H186"/>
    <mergeCell ref="B187:B189"/>
    <mergeCell ref="C187:C189"/>
    <mergeCell ref="D187:D189"/>
    <mergeCell ref="E187:E189"/>
    <mergeCell ref="F187:F189"/>
    <mergeCell ref="G187:G189"/>
    <mergeCell ref="H187:H189"/>
    <mergeCell ref="B231:C231"/>
    <mergeCell ref="D231:H231"/>
    <mergeCell ref="B228:G228"/>
    <mergeCell ref="H208:H210"/>
    <mergeCell ref="B226:G226"/>
    <mergeCell ref="B227:G227"/>
    <mergeCell ref="B207:G207"/>
    <mergeCell ref="B208:B210"/>
    <mergeCell ref="C208:C210"/>
    <mergeCell ref="D208:D210"/>
    <mergeCell ref="E208:E210"/>
    <mergeCell ref="F208:F210"/>
    <mergeCell ref="G208:G210"/>
    <mergeCell ref="B202:G202"/>
    <mergeCell ref="B203:B205"/>
    <mergeCell ref="C203:C205"/>
    <mergeCell ref="D203:D205"/>
    <mergeCell ref="E203:E205"/>
    <mergeCell ref="F203:F205"/>
    <mergeCell ref="G203:G205"/>
    <mergeCell ref="H203:H205"/>
    <mergeCell ref="H192:H194"/>
    <mergeCell ref="B197:G197"/>
    <mergeCell ref="B198:B200"/>
    <mergeCell ref="C198:C200"/>
    <mergeCell ref="D198:D200"/>
    <mergeCell ref="E198:E200"/>
    <mergeCell ref="F198:F200"/>
    <mergeCell ref="G198:G200"/>
    <mergeCell ref="H198:H200"/>
    <mergeCell ref="B246:C246"/>
    <mergeCell ref="B247:C247"/>
    <mergeCell ref="B248:C248"/>
    <mergeCell ref="B249:C249"/>
    <mergeCell ref="B237:C237"/>
    <mergeCell ref="B234:C234"/>
    <mergeCell ref="B235:C235"/>
    <mergeCell ref="B236:C236"/>
    <mergeCell ref="B233:H233"/>
    <mergeCell ref="B238:G238"/>
    <mergeCell ref="B260:C260"/>
    <mergeCell ref="B261:C261"/>
    <mergeCell ref="B256:C256"/>
    <mergeCell ref="B257:C257"/>
    <mergeCell ref="B258:C258"/>
    <mergeCell ref="B253:C253"/>
    <mergeCell ref="B254:C254"/>
    <mergeCell ref="B255:C255"/>
    <mergeCell ref="B250:C250"/>
    <mergeCell ref="B251:C251"/>
    <mergeCell ref="B252:C252"/>
    <mergeCell ref="B279:G279"/>
    <mergeCell ref="B239:H239"/>
    <mergeCell ref="B240:C240"/>
    <mergeCell ref="B241:C241"/>
    <mergeCell ref="B242:C242"/>
    <mergeCell ref="B244:H244"/>
    <mergeCell ref="B245:C245"/>
    <mergeCell ref="B243:G243"/>
    <mergeCell ref="B273:C273"/>
    <mergeCell ref="B274:C274"/>
    <mergeCell ref="B275:G275"/>
    <mergeCell ref="B277:G277"/>
    <mergeCell ref="B271:G271"/>
    <mergeCell ref="B272:G272"/>
    <mergeCell ref="B268:C268"/>
    <mergeCell ref="B269:C269"/>
    <mergeCell ref="B270:C270"/>
    <mergeCell ref="B265:C265"/>
    <mergeCell ref="B266:C266"/>
    <mergeCell ref="B267:C267"/>
    <mergeCell ref="B262:C262"/>
    <mergeCell ref="B263:C263"/>
    <mergeCell ref="B264:C264"/>
    <mergeCell ref="B259:C2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8897-65DD-424D-B2EB-B8016C82CC46}">
  <dimension ref="A1:AA48"/>
  <sheetViews>
    <sheetView view="pageBreakPreview" topLeftCell="D1" zoomScale="50" zoomScaleNormal="70" zoomScaleSheetLayoutView="50" workbookViewId="0">
      <selection activeCell="G6" sqref="G6"/>
    </sheetView>
  </sheetViews>
  <sheetFormatPr baseColWidth="10" defaultColWidth="11.42578125" defaultRowHeight="15" x14ac:dyDescent="0.25"/>
  <cols>
    <col min="1" max="1" width="14.28515625" style="6" customWidth="1"/>
    <col min="2" max="2" width="24.42578125" style="6" customWidth="1"/>
    <col min="3" max="3" width="23.42578125" style="6" customWidth="1"/>
    <col min="4" max="4" width="34.42578125" style="6" customWidth="1"/>
    <col min="5" max="5" width="24.42578125" style="29" customWidth="1"/>
    <col min="6" max="6" width="27.85546875" style="6" customWidth="1"/>
    <col min="7" max="7" width="20.7109375" style="6" customWidth="1"/>
    <col min="8" max="8" width="25.7109375" style="6" customWidth="1"/>
    <col min="9" max="25" width="20.7109375" style="6" customWidth="1"/>
    <col min="26" max="26" width="23.140625" style="6" customWidth="1"/>
    <col min="27" max="27" width="19" style="6" customWidth="1"/>
    <col min="28" max="16384" width="11.42578125" style="6"/>
  </cols>
  <sheetData>
    <row r="1" spans="1:27" x14ac:dyDescent="0.25">
      <c r="B1" s="7"/>
    </row>
    <row r="2" spans="1:27" ht="89.25" customHeight="1" x14ac:dyDescent="0.25">
      <c r="B2" s="60" t="s">
        <v>0</v>
      </c>
      <c r="C2" s="178" t="s">
        <v>175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80"/>
    </row>
    <row r="3" spans="1:27" x14ac:dyDescent="0.25">
      <c r="B3" s="165" t="s">
        <v>1</v>
      </c>
      <c r="C3" s="131" t="s">
        <v>49</v>
      </c>
      <c r="D3" s="165" t="s">
        <v>2</v>
      </c>
      <c r="E3" s="148" t="s">
        <v>20</v>
      </c>
      <c r="F3" s="171" t="s">
        <v>10</v>
      </c>
      <c r="G3" s="148" t="s">
        <v>25</v>
      </c>
      <c r="H3" s="171" t="s">
        <v>57</v>
      </c>
      <c r="I3" s="148" t="s">
        <v>58</v>
      </c>
      <c r="J3" s="171" t="s">
        <v>59</v>
      </c>
      <c r="K3" s="171" t="s">
        <v>60</v>
      </c>
      <c r="L3" s="184" t="s">
        <v>19</v>
      </c>
      <c r="M3" s="184"/>
      <c r="N3" s="184"/>
      <c r="O3" s="184"/>
      <c r="P3" s="184"/>
      <c r="Q3" s="184"/>
      <c r="R3" s="184"/>
      <c r="S3" s="181" t="s">
        <v>47</v>
      </c>
      <c r="T3" s="182"/>
      <c r="U3" s="182"/>
      <c r="V3" s="182"/>
      <c r="W3" s="182"/>
      <c r="X3" s="182"/>
      <c r="Y3" s="183"/>
      <c r="Z3" s="161" t="s">
        <v>26</v>
      </c>
      <c r="AA3" s="161" t="s">
        <v>47</v>
      </c>
    </row>
    <row r="4" spans="1:27" ht="37.5" customHeight="1" x14ac:dyDescent="0.25">
      <c r="B4" s="165"/>
      <c r="C4" s="166"/>
      <c r="D4" s="165"/>
      <c r="E4" s="148"/>
      <c r="F4" s="172"/>
      <c r="G4" s="148"/>
      <c r="H4" s="172"/>
      <c r="I4" s="148"/>
      <c r="J4" s="172"/>
      <c r="K4" s="172"/>
      <c r="L4" s="27" t="s">
        <v>11</v>
      </c>
      <c r="M4" s="27" t="s">
        <v>12</v>
      </c>
      <c r="N4" s="27" t="s">
        <v>13</v>
      </c>
      <c r="O4" s="27" t="s">
        <v>14</v>
      </c>
      <c r="P4" s="27" t="s">
        <v>15</v>
      </c>
      <c r="Q4" s="27" t="s">
        <v>16</v>
      </c>
      <c r="R4" s="27" t="s">
        <v>17</v>
      </c>
      <c r="S4" s="27" t="s">
        <v>18</v>
      </c>
      <c r="T4" s="27" t="s">
        <v>43</v>
      </c>
      <c r="U4" s="27" t="s">
        <v>44</v>
      </c>
      <c r="V4" s="27" t="s">
        <v>45</v>
      </c>
      <c r="W4" s="27" t="s">
        <v>46</v>
      </c>
      <c r="X4" s="27" t="s">
        <v>145</v>
      </c>
      <c r="Y4" s="27" t="s">
        <v>146</v>
      </c>
      <c r="Z4" s="162"/>
      <c r="AA4" s="162"/>
    </row>
    <row r="5" spans="1:27" ht="75" customHeight="1" x14ac:dyDescent="0.25">
      <c r="B5" s="167" t="s">
        <v>176</v>
      </c>
      <c r="C5" s="167" t="s">
        <v>173</v>
      </c>
      <c r="D5" s="50" t="s">
        <v>129</v>
      </c>
      <c r="E5" s="57">
        <v>0</v>
      </c>
      <c r="F5" s="50" t="s">
        <v>127</v>
      </c>
      <c r="G5" s="39"/>
      <c r="H5" s="50" t="s">
        <v>127</v>
      </c>
      <c r="I5" s="50"/>
      <c r="J5" s="50">
        <v>0</v>
      </c>
      <c r="K5" s="57"/>
      <c r="L5" s="71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46">
        <f>SUM(L5:W5)</f>
        <v>0</v>
      </c>
      <c r="AA5" s="46">
        <f>SUM(X5:Y5)</f>
        <v>0</v>
      </c>
    </row>
    <row r="6" spans="1:27" ht="75" customHeight="1" x14ac:dyDescent="0.25">
      <c r="B6" s="168"/>
      <c r="C6" s="168"/>
      <c r="D6" s="136" t="s">
        <v>159</v>
      </c>
      <c r="E6" s="177" t="e">
        <f>#REF!</f>
        <v>#REF!</v>
      </c>
      <c r="F6" s="23" t="s">
        <v>56</v>
      </c>
      <c r="G6" s="39" t="e">
        <f>SUM(#REF!)</f>
        <v>#REF!</v>
      </c>
      <c r="H6" s="39" t="s">
        <v>130</v>
      </c>
      <c r="I6" s="50">
        <v>2</v>
      </c>
      <c r="J6" s="39" t="e">
        <f>G6/I6</f>
        <v>#REF!</v>
      </c>
      <c r="K6" s="39" t="e">
        <f>I6*J6</f>
        <v>#REF!</v>
      </c>
      <c r="L6" s="67"/>
      <c r="M6" s="72" t="e">
        <f>J6</f>
        <v>#REF!</v>
      </c>
      <c r="N6" s="72" t="e">
        <f>M6</f>
        <v>#REF!</v>
      </c>
      <c r="O6" s="68"/>
      <c r="P6" s="67"/>
      <c r="Q6" s="67"/>
      <c r="R6" s="67"/>
      <c r="S6" s="67"/>
      <c r="T6" s="67"/>
      <c r="U6" s="67"/>
      <c r="V6" s="67"/>
      <c r="W6" s="67"/>
      <c r="X6" s="67"/>
      <c r="Y6" s="67"/>
      <c r="Z6" s="46" t="e">
        <f t="shared" ref="Z6:Z31" si="0">SUM(L6:W6)</f>
        <v>#REF!</v>
      </c>
      <c r="AA6" s="46">
        <f t="shared" ref="AA6:AA31" si="1">SUM(X6:Y6)</f>
        <v>0</v>
      </c>
    </row>
    <row r="7" spans="1:27" ht="75" customHeight="1" x14ac:dyDescent="0.25">
      <c r="B7" s="168"/>
      <c r="C7" s="168"/>
      <c r="D7" s="136"/>
      <c r="E7" s="177"/>
      <c r="F7" s="23" t="s">
        <v>56</v>
      </c>
      <c r="G7" s="39" t="e">
        <f>SUM(#REF!)</f>
        <v>#REF!</v>
      </c>
      <c r="H7" s="66" t="s">
        <v>131</v>
      </c>
      <c r="I7" s="50">
        <v>1</v>
      </c>
      <c r="J7" s="39" t="e">
        <f t="shared" ref="J7:J30" si="2">G7/I7</f>
        <v>#REF!</v>
      </c>
      <c r="K7" s="39" t="e">
        <f t="shared" ref="K7:K30" si="3">I7*J7</f>
        <v>#REF!</v>
      </c>
      <c r="L7" s="67"/>
      <c r="M7" s="68"/>
      <c r="N7" s="72" t="e">
        <f>J7</f>
        <v>#REF!</v>
      </c>
      <c r="O7" s="37"/>
      <c r="P7" s="67"/>
      <c r="Q7" s="67"/>
      <c r="R7" s="67"/>
      <c r="S7" s="67"/>
      <c r="T7" s="67"/>
      <c r="U7" s="67"/>
      <c r="V7" s="67"/>
      <c r="W7" s="67"/>
      <c r="X7" s="67"/>
      <c r="Y7" s="67"/>
      <c r="Z7" s="46" t="e">
        <f t="shared" si="0"/>
        <v>#REF!</v>
      </c>
      <c r="AA7" s="46">
        <f t="shared" si="1"/>
        <v>0</v>
      </c>
    </row>
    <row r="8" spans="1:27" ht="66" customHeight="1" x14ac:dyDescent="0.25">
      <c r="B8" s="168"/>
      <c r="C8" s="168"/>
      <c r="D8" s="136"/>
      <c r="E8" s="177"/>
      <c r="F8" s="23" t="s">
        <v>30</v>
      </c>
      <c r="G8" s="39" t="e">
        <f>#REF!</f>
        <v>#REF!</v>
      </c>
      <c r="H8" s="39" t="s">
        <v>132</v>
      </c>
      <c r="I8" s="55">
        <v>300</v>
      </c>
      <c r="J8" s="39" t="e">
        <f t="shared" si="2"/>
        <v>#REF!</v>
      </c>
      <c r="K8" s="39" t="e">
        <f t="shared" si="3"/>
        <v>#REF!</v>
      </c>
      <c r="L8" s="39"/>
      <c r="M8" s="74" t="e">
        <f>J8*150</f>
        <v>#REF!</v>
      </c>
      <c r="N8" s="73" t="e">
        <f>J8*150</f>
        <v>#REF!</v>
      </c>
      <c r="O8" s="68"/>
      <c r="P8" s="41"/>
      <c r="Q8" s="42"/>
      <c r="R8" s="41"/>
      <c r="S8" s="41"/>
      <c r="T8" s="41"/>
      <c r="U8" s="41"/>
      <c r="V8" s="41"/>
      <c r="W8" s="41"/>
      <c r="X8" s="41"/>
      <c r="Y8" s="41"/>
      <c r="Z8" s="46" t="e">
        <f t="shared" si="0"/>
        <v>#REF!</v>
      </c>
      <c r="AA8" s="46">
        <f t="shared" si="1"/>
        <v>0</v>
      </c>
    </row>
    <row r="9" spans="1:27" ht="69" customHeight="1" x14ac:dyDescent="0.25">
      <c r="B9" s="168"/>
      <c r="C9" s="168"/>
      <c r="D9" s="136"/>
      <c r="E9" s="177"/>
      <c r="F9" s="23" t="s">
        <v>52</v>
      </c>
      <c r="G9" s="39" t="e">
        <f>#REF!</f>
        <v>#REF!</v>
      </c>
      <c r="H9" s="39" t="s">
        <v>133</v>
      </c>
      <c r="I9" s="55">
        <v>15</v>
      </c>
      <c r="J9" s="39" t="e">
        <f t="shared" si="2"/>
        <v>#REF!</v>
      </c>
      <c r="K9" s="39" t="e">
        <f t="shared" si="3"/>
        <v>#REF!</v>
      </c>
      <c r="L9" s="39"/>
      <c r="M9" s="74" t="e">
        <f>J9*8</f>
        <v>#REF!</v>
      </c>
      <c r="N9" s="73" t="e">
        <f>J9*7</f>
        <v>#REF!</v>
      </c>
      <c r="O9" s="68"/>
      <c r="P9" s="41"/>
      <c r="Q9" s="42"/>
      <c r="R9" s="41"/>
      <c r="S9" s="41"/>
      <c r="T9" s="41"/>
      <c r="U9" s="41"/>
      <c r="V9" s="41"/>
      <c r="W9" s="41"/>
      <c r="X9" s="41"/>
      <c r="Y9" s="41"/>
      <c r="Z9" s="46" t="e">
        <f t="shared" si="0"/>
        <v>#REF!</v>
      </c>
      <c r="AA9" s="46">
        <f t="shared" si="1"/>
        <v>0</v>
      </c>
    </row>
    <row r="10" spans="1:27" ht="57.75" customHeight="1" x14ac:dyDescent="0.25">
      <c r="B10" s="168"/>
      <c r="C10" s="168"/>
      <c r="D10" s="167" t="s">
        <v>160</v>
      </c>
      <c r="E10" s="174" t="e">
        <f>#REF!</f>
        <v>#REF!</v>
      </c>
      <c r="F10" s="23" t="s">
        <v>56</v>
      </c>
      <c r="G10" s="39" t="e">
        <f>#REF!</f>
        <v>#REF!</v>
      </c>
      <c r="H10" s="66" t="s">
        <v>131</v>
      </c>
      <c r="I10" s="55">
        <v>10</v>
      </c>
      <c r="J10" s="39" t="e">
        <f t="shared" si="2"/>
        <v>#REF!</v>
      </c>
      <c r="K10" s="39" t="e">
        <f t="shared" si="3"/>
        <v>#REF!</v>
      </c>
      <c r="L10" s="39"/>
      <c r="M10" s="68"/>
      <c r="N10" s="68"/>
      <c r="O10" s="74" t="e">
        <f>J10</f>
        <v>#REF!</v>
      </c>
      <c r="P10" s="74" t="e">
        <f t="shared" ref="P10:V10" si="4">O10</f>
        <v>#REF!</v>
      </c>
      <c r="Q10" s="74" t="e">
        <f t="shared" si="4"/>
        <v>#REF!</v>
      </c>
      <c r="R10" s="74" t="e">
        <f t="shared" si="4"/>
        <v>#REF!</v>
      </c>
      <c r="S10" s="74" t="e">
        <f>R10</f>
        <v>#REF!</v>
      </c>
      <c r="T10" s="74" t="e">
        <f t="shared" si="4"/>
        <v>#REF!</v>
      </c>
      <c r="U10" s="74" t="e">
        <f t="shared" si="4"/>
        <v>#REF!</v>
      </c>
      <c r="V10" s="74" t="e">
        <f t="shared" si="4"/>
        <v>#REF!</v>
      </c>
      <c r="W10" s="74" t="e">
        <f>V10</f>
        <v>#REF!</v>
      </c>
      <c r="X10" s="74" t="e">
        <f>W10</f>
        <v>#REF!</v>
      </c>
      <c r="Y10" s="39"/>
      <c r="Z10" s="46" t="e">
        <f t="shared" si="0"/>
        <v>#REF!</v>
      </c>
      <c r="AA10" s="46" t="e">
        <f t="shared" si="1"/>
        <v>#REF!</v>
      </c>
    </row>
    <row r="11" spans="1:27" ht="49.5" customHeight="1" x14ac:dyDescent="0.25">
      <c r="B11" s="168"/>
      <c r="C11" s="168"/>
      <c r="D11" s="168"/>
      <c r="E11" s="175"/>
      <c r="F11" s="23" t="s">
        <v>53</v>
      </c>
      <c r="G11" s="40" t="e">
        <f>#REF!</f>
        <v>#REF!</v>
      </c>
      <c r="H11" s="40" t="s">
        <v>134</v>
      </c>
      <c r="I11" s="56">
        <v>300</v>
      </c>
      <c r="J11" s="39" t="e">
        <f t="shared" si="2"/>
        <v>#REF!</v>
      </c>
      <c r="K11" s="39" t="e">
        <f t="shared" si="3"/>
        <v>#REF!</v>
      </c>
      <c r="L11" s="39"/>
      <c r="M11" s="39"/>
      <c r="N11" s="39"/>
      <c r="O11" s="75" t="e">
        <f>G11</f>
        <v>#REF!</v>
      </c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46" t="e">
        <f t="shared" si="0"/>
        <v>#REF!</v>
      </c>
      <c r="AA11" s="46">
        <f t="shared" si="1"/>
        <v>0</v>
      </c>
    </row>
    <row r="12" spans="1:27" ht="51" customHeight="1" x14ac:dyDescent="0.25">
      <c r="B12" s="168"/>
      <c r="C12" s="168"/>
      <c r="D12" s="168"/>
      <c r="E12" s="175"/>
      <c r="F12" s="23" t="s">
        <v>30</v>
      </c>
      <c r="G12" s="40" t="e">
        <f>#REF!</f>
        <v>#REF!</v>
      </c>
      <c r="H12" s="39" t="s">
        <v>135</v>
      </c>
      <c r="I12" s="56">
        <v>300</v>
      </c>
      <c r="J12" s="39" t="e">
        <f t="shared" si="2"/>
        <v>#REF!</v>
      </c>
      <c r="K12" s="39" t="e">
        <f t="shared" si="3"/>
        <v>#REF!</v>
      </c>
      <c r="L12" s="39"/>
      <c r="M12" s="39"/>
      <c r="N12" s="39"/>
      <c r="O12" s="41"/>
      <c r="P12" s="76" t="e">
        <f>J12*300</f>
        <v>#REF!</v>
      </c>
      <c r="Q12" s="79">
        <v>0</v>
      </c>
      <c r="R12" s="70"/>
      <c r="S12" s="41"/>
      <c r="T12" s="41"/>
      <c r="U12" s="41"/>
      <c r="V12" s="41"/>
      <c r="W12" s="41"/>
      <c r="X12" s="41"/>
      <c r="Y12" s="41"/>
      <c r="Z12" s="46" t="e">
        <f t="shared" si="0"/>
        <v>#REF!</v>
      </c>
      <c r="AA12" s="46">
        <f t="shared" si="1"/>
        <v>0</v>
      </c>
    </row>
    <row r="13" spans="1:27" ht="39.950000000000003" customHeight="1" x14ac:dyDescent="0.25">
      <c r="B13" s="168"/>
      <c r="C13" s="168"/>
      <c r="D13" s="168"/>
      <c r="E13" s="175"/>
      <c r="F13" s="23" t="s">
        <v>54</v>
      </c>
      <c r="G13" s="40" t="e">
        <f>#REF!</f>
        <v>#REF!</v>
      </c>
      <c r="H13" s="40" t="s">
        <v>136</v>
      </c>
      <c r="I13" s="56">
        <v>300</v>
      </c>
      <c r="J13" s="39" t="e">
        <f t="shared" si="2"/>
        <v>#REF!</v>
      </c>
      <c r="K13" s="39" t="e">
        <f t="shared" si="3"/>
        <v>#REF!</v>
      </c>
      <c r="L13" s="39"/>
      <c r="M13" s="39"/>
      <c r="N13" s="39"/>
      <c r="O13" s="75" t="e">
        <f>G13</f>
        <v>#REF!</v>
      </c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46" t="e">
        <f t="shared" si="0"/>
        <v>#REF!</v>
      </c>
      <c r="AA13" s="46">
        <f t="shared" si="1"/>
        <v>0</v>
      </c>
    </row>
    <row r="14" spans="1:27" ht="67.5" customHeight="1" x14ac:dyDescent="0.25">
      <c r="A14" s="35"/>
      <c r="B14" s="173"/>
      <c r="C14" s="173"/>
      <c r="D14" s="173"/>
      <c r="E14" s="176"/>
      <c r="F14" s="23" t="s">
        <v>55</v>
      </c>
      <c r="G14" s="40" t="e">
        <f>#REF!</f>
        <v>#REF!</v>
      </c>
      <c r="H14" s="40" t="s">
        <v>137</v>
      </c>
      <c r="I14" s="55">
        <v>11</v>
      </c>
      <c r="J14" s="39" t="e">
        <f t="shared" si="2"/>
        <v>#REF!</v>
      </c>
      <c r="K14" s="39" t="e">
        <f t="shared" si="3"/>
        <v>#REF!</v>
      </c>
      <c r="L14" s="39"/>
      <c r="M14" s="39"/>
      <c r="N14" s="74" t="e">
        <f>G14/10</f>
        <v>#REF!</v>
      </c>
      <c r="O14" s="73" t="e">
        <f>N14</f>
        <v>#REF!</v>
      </c>
      <c r="P14" s="73" t="e">
        <f t="shared" ref="P14:V14" si="5">O14</f>
        <v>#REF!</v>
      </c>
      <c r="Q14" s="73" t="e">
        <f t="shared" si="5"/>
        <v>#REF!</v>
      </c>
      <c r="R14" s="73" t="e">
        <f t="shared" si="5"/>
        <v>#REF!</v>
      </c>
      <c r="S14" s="73" t="e">
        <f t="shared" si="5"/>
        <v>#REF!</v>
      </c>
      <c r="T14" s="73" t="e">
        <f t="shared" si="5"/>
        <v>#REF!</v>
      </c>
      <c r="U14" s="73" t="e">
        <f t="shared" si="5"/>
        <v>#REF!</v>
      </c>
      <c r="V14" s="73" t="e">
        <f t="shared" si="5"/>
        <v>#REF!</v>
      </c>
      <c r="W14" s="73" t="e">
        <f>V14</f>
        <v>#REF!</v>
      </c>
      <c r="X14" s="41"/>
      <c r="Y14" s="41"/>
      <c r="Z14" s="46" t="e">
        <f t="shared" si="0"/>
        <v>#REF!</v>
      </c>
      <c r="AA14" s="46">
        <f t="shared" si="1"/>
        <v>0</v>
      </c>
    </row>
    <row r="15" spans="1:27" ht="42" customHeight="1" x14ac:dyDescent="0.25">
      <c r="B15" s="136" t="s">
        <v>177</v>
      </c>
      <c r="C15" s="136" t="s">
        <v>174</v>
      </c>
      <c r="D15" s="136" t="s">
        <v>179</v>
      </c>
      <c r="E15" s="169" t="e">
        <f>#REF!</f>
        <v>#REF!</v>
      </c>
      <c r="F15" s="23" t="s">
        <v>56</v>
      </c>
      <c r="G15" s="39" t="e">
        <f>#REF!</f>
        <v>#REF!</v>
      </c>
      <c r="H15" s="40" t="s">
        <v>138</v>
      </c>
      <c r="I15" s="55">
        <v>15</v>
      </c>
      <c r="J15" s="39" t="e">
        <f t="shared" si="2"/>
        <v>#REF!</v>
      </c>
      <c r="K15" s="39" t="e">
        <f t="shared" si="3"/>
        <v>#REF!</v>
      </c>
      <c r="L15" s="39"/>
      <c r="M15" s="39"/>
      <c r="N15" s="39"/>
      <c r="O15" s="73" t="e">
        <f>J15*15</f>
        <v>#REF!</v>
      </c>
      <c r="P15" s="41"/>
      <c r="Q15" s="42"/>
      <c r="R15" s="41"/>
      <c r="S15" s="41"/>
      <c r="T15" s="41"/>
      <c r="U15" s="41"/>
      <c r="V15" s="41"/>
      <c r="W15" s="41"/>
      <c r="X15" s="41"/>
      <c r="Y15" s="41"/>
      <c r="Z15" s="46" t="e">
        <f t="shared" si="0"/>
        <v>#REF!</v>
      </c>
      <c r="AA15" s="46">
        <f t="shared" si="1"/>
        <v>0</v>
      </c>
    </row>
    <row r="16" spans="1:27" ht="40.5" customHeight="1" x14ac:dyDescent="0.25">
      <c r="B16" s="136"/>
      <c r="C16" s="136"/>
      <c r="D16" s="136"/>
      <c r="E16" s="170"/>
      <c r="F16" s="23" t="s">
        <v>53</v>
      </c>
      <c r="G16" s="39" t="e">
        <f>#REF!</f>
        <v>#REF!</v>
      </c>
      <c r="H16" s="40" t="s">
        <v>139</v>
      </c>
      <c r="I16" s="55">
        <v>15</v>
      </c>
      <c r="J16" s="39" t="e">
        <f t="shared" si="2"/>
        <v>#REF!</v>
      </c>
      <c r="K16" s="39" t="e">
        <f t="shared" si="3"/>
        <v>#REF!</v>
      </c>
      <c r="L16" s="39"/>
      <c r="M16" s="39"/>
      <c r="N16" s="39"/>
      <c r="O16" s="73" t="e">
        <f>J16*15</f>
        <v>#REF!</v>
      </c>
      <c r="P16" s="41"/>
      <c r="Q16" s="42"/>
      <c r="R16" s="41"/>
      <c r="S16" s="41"/>
      <c r="T16" s="41"/>
      <c r="U16" s="41"/>
      <c r="V16" s="41"/>
      <c r="W16" s="41"/>
      <c r="X16" s="41"/>
      <c r="Y16" s="41"/>
      <c r="Z16" s="46" t="e">
        <f t="shared" si="0"/>
        <v>#REF!</v>
      </c>
      <c r="AA16" s="46">
        <f t="shared" si="1"/>
        <v>0</v>
      </c>
    </row>
    <row r="17" spans="2:27" ht="45" customHeight="1" x14ac:dyDescent="0.25">
      <c r="B17" s="136"/>
      <c r="C17" s="136"/>
      <c r="D17" s="136"/>
      <c r="E17" s="170"/>
      <c r="F17" s="23" t="s">
        <v>30</v>
      </c>
      <c r="G17" s="39" t="e">
        <f>#REF!</f>
        <v>#REF!</v>
      </c>
      <c r="H17" s="40" t="s">
        <v>140</v>
      </c>
      <c r="I17" s="55">
        <v>1</v>
      </c>
      <c r="J17" s="39" t="e">
        <f t="shared" si="2"/>
        <v>#REF!</v>
      </c>
      <c r="K17" s="39" t="e">
        <f t="shared" si="3"/>
        <v>#REF!</v>
      </c>
      <c r="L17" s="39"/>
      <c r="M17" s="39"/>
      <c r="N17" s="39"/>
      <c r="O17" s="73" t="e">
        <f>J17</f>
        <v>#REF!</v>
      </c>
      <c r="P17" s="41"/>
      <c r="Q17" s="42"/>
      <c r="R17" s="41"/>
      <c r="S17" s="41"/>
      <c r="T17" s="41"/>
      <c r="U17" s="41"/>
      <c r="V17" s="41"/>
      <c r="W17" s="41"/>
      <c r="X17" s="41"/>
      <c r="Y17" s="41"/>
      <c r="Z17" s="46" t="e">
        <f t="shared" si="0"/>
        <v>#REF!</v>
      </c>
      <c r="AA17" s="46">
        <f t="shared" si="1"/>
        <v>0</v>
      </c>
    </row>
    <row r="18" spans="2:27" ht="48.75" customHeight="1" x14ac:dyDescent="0.25">
      <c r="B18" s="136"/>
      <c r="C18" s="136"/>
      <c r="D18" s="136"/>
      <c r="E18" s="170"/>
      <c r="F18" s="23" t="s">
        <v>52</v>
      </c>
      <c r="G18" s="39" t="e">
        <f>#REF!</f>
        <v>#REF!</v>
      </c>
      <c r="H18" s="39" t="s">
        <v>133</v>
      </c>
      <c r="I18" s="55">
        <v>15</v>
      </c>
      <c r="J18" s="39" t="e">
        <f t="shared" si="2"/>
        <v>#REF!</v>
      </c>
      <c r="K18" s="39" t="e">
        <f t="shared" si="3"/>
        <v>#REF!</v>
      </c>
      <c r="L18" s="39"/>
      <c r="M18" s="39"/>
      <c r="N18" s="39"/>
      <c r="O18" s="73" t="e">
        <f>J18*15</f>
        <v>#REF!</v>
      </c>
      <c r="P18" s="41"/>
      <c r="Q18" s="42"/>
      <c r="R18" s="41"/>
      <c r="S18" s="41"/>
      <c r="T18" s="41"/>
      <c r="U18" s="41"/>
      <c r="V18" s="41"/>
      <c r="W18" s="41"/>
      <c r="X18" s="41"/>
      <c r="Y18" s="41"/>
      <c r="Z18" s="46" t="e">
        <f t="shared" si="0"/>
        <v>#REF!</v>
      </c>
      <c r="AA18" s="46">
        <f t="shared" si="1"/>
        <v>0</v>
      </c>
    </row>
    <row r="19" spans="2:27" ht="56.25" customHeight="1" x14ac:dyDescent="0.25">
      <c r="B19" s="136"/>
      <c r="C19" s="136"/>
      <c r="D19" s="136"/>
      <c r="E19" s="170"/>
      <c r="F19" s="23" t="s">
        <v>55</v>
      </c>
      <c r="G19" s="39" t="e">
        <f>#REF!</f>
        <v>#REF!</v>
      </c>
      <c r="H19" s="40" t="s">
        <v>137</v>
      </c>
      <c r="I19" s="55">
        <v>1</v>
      </c>
      <c r="J19" s="39" t="e">
        <f t="shared" si="2"/>
        <v>#REF!</v>
      </c>
      <c r="K19" s="39" t="e">
        <f t="shared" si="3"/>
        <v>#REF!</v>
      </c>
      <c r="L19" s="39"/>
      <c r="M19" s="39"/>
      <c r="N19" s="39"/>
      <c r="O19" s="73" t="e">
        <f>J19*1</f>
        <v>#REF!</v>
      </c>
      <c r="P19" s="41"/>
      <c r="Q19" s="42"/>
      <c r="R19" s="41"/>
      <c r="S19" s="41"/>
      <c r="T19" s="41"/>
      <c r="U19" s="41"/>
      <c r="V19" s="41"/>
      <c r="W19" s="41"/>
      <c r="X19" s="41"/>
      <c r="Y19" s="41"/>
      <c r="Z19" s="46" t="e">
        <f t="shared" si="0"/>
        <v>#REF!</v>
      </c>
      <c r="AA19" s="46">
        <f t="shared" si="1"/>
        <v>0</v>
      </c>
    </row>
    <row r="20" spans="2:27" ht="60.75" customHeight="1" x14ac:dyDescent="0.25">
      <c r="B20" s="136"/>
      <c r="C20" s="136"/>
      <c r="D20" s="167" t="s">
        <v>180</v>
      </c>
      <c r="E20" s="169" t="e">
        <f>#REF!</f>
        <v>#REF!</v>
      </c>
      <c r="F20" s="23" t="s">
        <v>56</v>
      </c>
      <c r="G20" s="39" t="e">
        <f>#REF!</f>
        <v>#REF!</v>
      </c>
      <c r="H20" s="40" t="s">
        <v>138</v>
      </c>
      <c r="I20" s="55">
        <v>15</v>
      </c>
      <c r="J20" s="39" t="e">
        <f t="shared" si="2"/>
        <v>#REF!</v>
      </c>
      <c r="K20" s="39" t="e">
        <f t="shared" si="3"/>
        <v>#REF!</v>
      </c>
      <c r="L20" s="39"/>
      <c r="M20" s="39"/>
      <c r="N20" s="70"/>
      <c r="O20" s="70"/>
      <c r="P20" s="41"/>
      <c r="Q20" s="42"/>
      <c r="R20" s="41"/>
      <c r="S20" s="74" t="e">
        <f>J20*15</f>
        <v>#REF!</v>
      </c>
      <c r="T20" s="41"/>
      <c r="U20" s="41"/>
      <c r="V20" s="41"/>
      <c r="W20" s="41"/>
      <c r="X20" s="41"/>
      <c r="Y20" s="41"/>
      <c r="Z20" s="46" t="e">
        <f t="shared" si="0"/>
        <v>#REF!</v>
      </c>
      <c r="AA20" s="46">
        <f t="shared" si="1"/>
        <v>0</v>
      </c>
    </row>
    <row r="21" spans="2:27" ht="45.75" customHeight="1" x14ac:dyDescent="0.25">
      <c r="B21" s="136"/>
      <c r="C21" s="136"/>
      <c r="D21" s="168"/>
      <c r="E21" s="170"/>
      <c r="F21" s="23" t="s">
        <v>53</v>
      </c>
      <c r="G21" s="39" t="e">
        <f>#REF!</f>
        <v>#REF!</v>
      </c>
      <c r="H21" s="40" t="s">
        <v>139</v>
      </c>
      <c r="I21" s="55">
        <v>15</v>
      </c>
      <c r="J21" s="39" t="e">
        <f t="shared" si="2"/>
        <v>#REF!</v>
      </c>
      <c r="K21" s="39" t="e">
        <f t="shared" si="3"/>
        <v>#REF!</v>
      </c>
      <c r="L21" s="39"/>
      <c r="M21" s="39"/>
      <c r="N21" s="70"/>
      <c r="O21" s="70"/>
      <c r="P21" s="41"/>
      <c r="Q21" s="42"/>
      <c r="R21" s="41"/>
      <c r="S21" s="74" t="e">
        <f>J21*15</f>
        <v>#REF!</v>
      </c>
      <c r="T21" s="41"/>
      <c r="U21" s="41"/>
      <c r="V21" s="41"/>
      <c r="W21" s="41"/>
      <c r="X21" s="41"/>
      <c r="Y21" s="41"/>
      <c r="Z21" s="46" t="e">
        <f t="shared" si="0"/>
        <v>#REF!</v>
      </c>
      <c r="AA21" s="46">
        <f t="shared" si="1"/>
        <v>0</v>
      </c>
    </row>
    <row r="22" spans="2:27" ht="50.25" customHeight="1" x14ac:dyDescent="0.25">
      <c r="B22" s="136"/>
      <c r="C22" s="136"/>
      <c r="D22" s="168"/>
      <c r="E22" s="170"/>
      <c r="F22" s="23" t="s">
        <v>30</v>
      </c>
      <c r="G22" s="39" t="e">
        <f>#REF!</f>
        <v>#REF!</v>
      </c>
      <c r="H22" s="40" t="s">
        <v>140</v>
      </c>
      <c r="I22" s="55">
        <v>1</v>
      </c>
      <c r="J22" s="39" t="e">
        <f t="shared" si="2"/>
        <v>#REF!</v>
      </c>
      <c r="K22" s="39" t="e">
        <f t="shared" si="3"/>
        <v>#REF!</v>
      </c>
      <c r="L22" s="39"/>
      <c r="M22" s="39"/>
      <c r="N22" s="70"/>
      <c r="O22" s="70"/>
      <c r="P22" s="41"/>
      <c r="Q22" s="42"/>
      <c r="R22" s="41"/>
      <c r="S22" s="74" t="e">
        <f>J22*1</f>
        <v>#REF!</v>
      </c>
      <c r="T22" s="41"/>
      <c r="U22" s="41"/>
      <c r="V22" s="41"/>
      <c r="W22" s="41"/>
      <c r="X22" s="41"/>
      <c r="Y22" s="41"/>
      <c r="Z22" s="46" t="e">
        <f t="shared" si="0"/>
        <v>#REF!</v>
      </c>
      <c r="AA22" s="46">
        <f t="shared" si="1"/>
        <v>0</v>
      </c>
    </row>
    <row r="23" spans="2:27" ht="57.75" customHeight="1" x14ac:dyDescent="0.25">
      <c r="B23" s="136"/>
      <c r="C23" s="136"/>
      <c r="D23" s="168"/>
      <c r="E23" s="170"/>
      <c r="F23" s="23" t="s">
        <v>52</v>
      </c>
      <c r="G23" s="39" t="e">
        <f>#REF!</f>
        <v>#REF!</v>
      </c>
      <c r="H23" s="39" t="s">
        <v>133</v>
      </c>
      <c r="I23" s="55">
        <v>15</v>
      </c>
      <c r="J23" s="39" t="e">
        <f t="shared" si="2"/>
        <v>#REF!</v>
      </c>
      <c r="K23" s="39" t="e">
        <f t="shared" si="3"/>
        <v>#REF!</v>
      </c>
      <c r="L23" s="39"/>
      <c r="M23" s="39"/>
      <c r="N23" s="70"/>
      <c r="O23" s="70"/>
      <c r="P23" s="41"/>
      <c r="Q23" s="42"/>
      <c r="R23" s="41"/>
      <c r="S23" s="74" t="e">
        <f>J23*15</f>
        <v>#REF!</v>
      </c>
      <c r="T23" s="41"/>
      <c r="U23" s="41"/>
      <c r="V23" s="41"/>
      <c r="W23" s="41"/>
      <c r="X23" s="41"/>
      <c r="Y23" s="41"/>
      <c r="Z23" s="46" t="e">
        <f t="shared" si="0"/>
        <v>#REF!</v>
      </c>
      <c r="AA23" s="46">
        <f t="shared" si="1"/>
        <v>0</v>
      </c>
    </row>
    <row r="24" spans="2:27" ht="56.25" customHeight="1" x14ac:dyDescent="0.25">
      <c r="B24" s="136"/>
      <c r="C24" s="136"/>
      <c r="D24" s="168"/>
      <c r="E24" s="170"/>
      <c r="F24" s="23" t="s">
        <v>55</v>
      </c>
      <c r="G24" s="39" t="e">
        <f>#REF!</f>
        <v>#REF!</v>
      </c>
      <c r="H24" s="40" t="s">
        <v>137</v>
      </c>
      <c r="I24" s="55">
        <v>1</v>
      </c>
      <c r="J24" s="39" t="e">
        <f t="shared" si="2"/>
        <v>#REF!</v>
      </c>
      <c r="K24" s="39" t="e">
        <f t="shared" si="3"/>
        <v>#REF!</v>
      </c>
      <c r="L24" s="39"/>
      <c r="M24" s="39"/>
      <c r="N24" s="70"/>
      <c r="O24" s="70"/>
      <c r="P24" s="41"/>
      <c r="Q24" s="42"/>
      <c r="R24" s="41"/>
      <c r="S24" s="74" t="e">
        <f>J24*I24</f>
        <v>#REF!</v>
      </c>
      <c r="T24" s="41"/>
      <c r="U24" s="41"/>
      <c r="V24" s="41"/>
      <c r="W24" s="41"/>
      <c r="X24" s="41"/>
      <c r="Y24" s="41"/>
      <c r="Z24" s="46" t="e">
        <f t="shared" si="0"/>
        <v>#REF!</v>
      </c>
      <c r="AA24" s="46">
        <f t="shared" si="1"/>
        <v>0</v>
      </c>
    </row>
    <row r="25" spans="2:27" ht="59.25" customHeight="1" x14ac:dyDescent="0.25">
      <c r="B25" s="167" t="s">
        <v>182</v>
      </c>
      <c r="C25" s="167" t="s">
        <v>178</v>
      </c>
      <c r="D25" s="167" t="s">
        <v>181</v>
      </c>
      <c r="E25" s="169" t="e">
        <f>#REF!</f>
        <v>#REF!</v>
      </c>
      <c r="F25" s="23" t="s">
        <v>56</v>
      </c>
      <c r="G25" s="40" t="e">
        <f>#REF!</f>
        <v>#REF!</v>
      </c>
      <c r="H25" s="40" t="s">
        <v>138</v>
      </c>
      <c r="I25" s="55">
        <v>15</v>
      </c>
      <c r="J25" s="39" t="e">
        <f t="shared" si="2"/>
        <v>#REF!</v>
      </c>
      <c r="K25" s="39" t="e">
        <f t="shared" si="3"/>
        <v>#REF!</v>
      </c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74" t="e">
        <f>J25*15</f>
        <v>#REF!</v>
      </c>
      <c r="W25" s="39"/>
      <c r="X25" s="39"/>
      <c r="Y25" s="39"/>
      <c r="Z25" s="46" t="e">
        <f t="shared" si="0"/>
        <v>#REF!</v>
      </c>
      <c r="AA25" s="46">
        <f t="shared" si="1"/>
        <v>0</v>
      </c>
    </row>
    <row r="26" spans="2:27" ht="48.75" customHeight="1" x14ac:dyDescent="0.25">
      <c r="B26" s="168"/>
      <c r="C26" s="168"/>
      <c r="D26" s="168"/>
      <c r="E26" s="170"/>
      <c r="F26" s="23" t="s">
        <v>53</v>
      </c>
      <c r="G26" s="40" t="e">
        <f>#REF!</f>
        <v>#REF!</v>
      </c>
      <c r="H26" s="40" t="s">
        <v>139</v>
      </c>
      <c r="I26" s="55">
        <v>15</v>
      </c>
      <c r="J26" s="39" t="e">
        <f t="shared" si="2"/>
        <v>#REF!</v>
      </c>
      <c r="K26" s="39" t="e">
        <f t="shared" si="3"/>
        <v>#REF!</v>
      </c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74" t="e">
        <f>J26*15</f>
        <v>#REF!</v>
      </c>
      <c r="W26" s="39"/>
      <c r="X26" s="39"/>
      <c r="Y26" s="39"/>
      <c r="Z26" s="46" t="e">
        <f t="shared" si="0"/>
        <v>#REF!</v>
      </c>
      <c r="AA26" s="46">
        <f t="shared" si="1"/>
        <v>0</v>
      </c>
    </row>
    <row r="27" spans="2:27" ht="52.5" customHeight="1" x14ac:dyDescent="0.25">
      <c r="B27" s="168"/>
      <c r="C27" s="168"/>
      <c r="D27" s="168"/>
      <c r="E27" s="170"/>
      <c r="F27" s="23" t="s">
        <v>30</v>
      </c>
      <c r="G27" s="40" t="e">
        <f>#REF!</f>
        <v>#REF!</v>
      </c>
      <c r="H27" s="40" t="s">
        <v>140</v>
      </c>
      <c r="I27" s="55">
        <v>1</v>
      </c>
      <c r="J27" s="39" t="e">
        <f t="shared" si="2"/>
        <v>#REF!</v>
      </c>
      <c r="K27" s="39" t="e">
        <f t="shared" si="3"/>
        <v>#REF!</v>
      </c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74" t="e">
        <f>J27*1</f>
        <v>#REF!</v>
      </c>
      <c r="W27" s="39"/>
      <c r="X27" s="39"/>
      <c r="Y27" s="39"/>
      <c r="Z27" s="46" t="e">
        <f t="shared" si="0"/>
        <v>#REF!</v>
      </c>
      <c r="AA27" s="46">
        <f t="shared" si="1"/>
        <v>0</v>
      </c>
    </row>
    <row r="28" spans="2:27" ht="54" customHeight="1" x14ac:dyDescent="0.25">
      <c r="B28" s="168"/>
      <c r="C28" s="168"/>
      <c r="D28" s="168"/>
      <c r="E28" s="170"/>
      <c r="F28" s="23" t="s">
        <v>52</v>
      </c>
      <c r="G28" s="40" t="e">
        <f>#REF!</f>
        <v>#REF!</v>
      </c>
      <c r="H28" s="39" t="s">
        <v>133</v>
      </c>
      <c r="I28" s="55">
        <v>15</v>
      </c>
      <c r="J28" s="39" t="e">
        <f t="shared" si="2"/>
        <v>#REF!</v>
      </c>
      <c r="K28" s="39" t="e">
        <f t="shared" si="3"/>
        <v>#REF!</v>
      </c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74" t="e">
        <f>J28*15</f>
        <v>#REF!</v>
      </c>
      <c r="W28" s="39"/>
      <c r="X28" s="39"/>
      <c r="Y28" s="39"/>
      <c r="Z28" s="46" t="e">
        <f t="shared" si="0"/>
        <v>#REF!</v>
      </c>
      <c r="AA28" s="46">
        <f t="shared" si="1"/>
        <v>0</v>
      </c>
    </row>
    <row r="29" spans="2:27" ht="48.75" customHeight="1" x14ac:dyDescent="0.25">
      <c r="B29" s="168"/>
      <c r="C29" s="168"/>
      <c r="D29" s="168"/>
      <c r="E29" s="170"/>
      <c r="F29" s="23" t="s">
        <v>55</v>
      </c>
      <c r="G29" s="40" t="e">
        <f>#REF!</f>
        <v>#REF!</v>
      </c>
      <c r="H29" s="40" t="s">
        <v>137</v>
      </c>
      <c r="I29" s="55">
        <v>1</v>
      </c>
      <c r="J29" s="39" t="e">
        <f t="shared" si="2"/>
        <v>#REF!</v>
      </c>
      <c r="K29" s="39" t="e">
        <f t="shared" si="3"/>
        <v>#REF!</v>
      </c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74" t="e">
        <f>J29*1</f>
        <v>#REF!</v>
      </c>
      <c r="W29" s="39"/>
      <c r="X29" s="39"/>
      <c r="Y29" s="39"/>
      <c r="Z29" s="46" t="e">
        <f t="shared" si="0"/>
        <v>#REF!</v>
      </c>
      <c r="AA29" s="46">
        <f t="shared" si="1"/>
        <v>0</v>
      </c>
    </row>
    <row r="30" spans="2:27" ht="57.75" customHeight="1" x14ac:dyDescent="0.25">
      <c r="B30" s="168"/>
      <c r="C30" s="168"/>
      <c r="D30" s="2" t="s">
        <v>126</v>
      </c>
      <c r="E30" s="58" t="e">
        <f>#REF!</f>
        <v>#REF!</v>
      </c>
      <c r="F30" s="23" t="s">
        <v>56</v>
      </c>
      <c r="G30" s="40" t="e">
        <f>#REF!</f>
        <v>#REF!</v>
      </c>
      <c r="H30" s="40" t="s">
        <v>141</v>
      </c>
      <c r="I30" s="55">
        <v>12</v>
      </c>
      <c r="J30" s="39" t="e">
        <f t="shared" si="2"/>
        <v>#REF!</v>
      </c>
      <c r="K30" s="39" t="e">
        <f t="shared" si="3"/>
        <v>#REF!</v>
      </c>
      <c r="L30" s="39"/>
      <c r="M30" s="74" t="e">
        <f>E30/I30</f>
        <v>#REF!</v>
      </c>
      <c r="N30" s="74" t="e">
        <f>M30</f>
        <v>#REF!</v>
      </c>
      <c r="O30" s="74" t="e">
        <f t="shared" ref="O30:V30" si="6">N30</f>
        <v>#REF!</v>
      </c>
      <c r="P30" s="74" t="e">
        <f t="shared" si="6"/>
        <v>#REF!</v>
      </c>
      <c r="Q30" s="74" t="e">
        <f t="shared" si="6"/>
        <v>#REF!</v>
      </c>
      <c r="R30" s="74" t="e">
        <f t="shared" si="6"/>
        <v>#REF!</v>
      </c>
      <c r="S30" s="74" t="e">
        <f t="shared" si="6"/>
        <v>#REF!</v>
      </c>
      <c r="T30" s="74" t="e">
        <f t="shared" si="6"/>
        <v>#REF!</v>
      </c>
      <c r="U30" s="74" t="e">
        <f t="shared" si="6"/>
        <v>#REF!</v>
      </c>
      <c r="V30" s="74" t="e">
        <f t="shared" si="6"/>
        <v>#REF!</v>
      </c>
      <c r="W30" s="74" t="e">
        <f>V30</f>
        <v>#REF!</v>
      </c>
      <c r="X30" s="74" t="e">
        <f>W30</f>
        <v>#REF!</v>
      </c>
      <c r="Y30" s="39"/>
      <c r="Z30" s="46" t="e">
        <f t="shared" si="0"/>
        <v>#REF!</v>
      </c>
      <c r="AA30" s="46" t="e">
        <f t="shared" si="1"/>
        <v>#REF!</v>
      </c>
    </row>
    <row r="31" spans="2:27" ht="57.75" customHeight="1" x14ac:dyDescent="0.25">
      <c r="B31" s="173"/>
      <c r="C31" s="173"/>
      <c r="D31" s="2" t="s">
        <v>128</v>
      </c>
      <c r="E31" s="51"/>
      <c r="F31" s="54" t="s">
        <v>127</v>
      </c>
      <c r="G31" s="39"/>
      <c r="H31" s="50" t="s">
        <v>127</v>
      </c>
      <c r="I31" s="50"/>
      <c r="J31" s="39">
        <v>0</v>
      </c>
      <c r="K31" s="39">
        <f t="shared" ref="K31" si="7">I31*J31</f>
        <v>0</v>
      </c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78"/>
      <c r="Z31" s="46">
        <f t="shared" si="0"/>
        <v>0</v>
      </c>
      <c r="AA31" s="46">
        <f t="shared" si="1"/>
        <v>0</v>
      </c>
    </row>
    <row r="32" spans="2:27" s="20" customFormat="1" ht="21.75" customHeight="1" x14ac:dyDescent="0.25">
      <c r="B32" s="163" t="s">
        <v>9</v>
      </c>
      <c r="C32" s="164"/>
      <c r="D32" s="164"/>
      <c r="E32" s="59" t="e">
        <f>SUM(E5:E31)</f>
        <v>#REF!</v>
      </c>
      <c r="F32" s="24" t="s">
        <v>9</v>
      </c>
      <c r="G32" s="59" t="e">
        <f>SUM(G5:G31)</f>
        <v>#REF!</v>
      </c>
      <c r="H32" s="158" t="s">
        <v>9</v>
      </c>
      <c r="I32" s="159"/>
      <c r="J32" s="160"/>
      <c r="K32" s="59" t="e">
        <f t="shared" ref="K32:Y32" si="8">SUM(K5:K31)</f>
        <v>#REF!</v>
      </c>
      <c r="L32" s="43">
        <f t="shared" si="8"/>
        <v>0</v>
      </c>
      <c r="M32" s="43" t="e">
        <f t="shared" si="8"/>
        <v>#REF!</v>
      </c>
      <c r="N32" s="43" t="e">
        <f t="shared" si="8"/>
        <v>#REF!</v>
      </c>
      <c r="O32" s="43" t="e">
        <f t="shared" si="8"/>
        <v>#REF!</v>
      </c>
      <c r="P32" s="43" t="e">
        <f t="shared" si="8"/>
        <v>#REF!</v>
      </c>
      <c r="Q32" s="43" t="e">
        <f t="shared" si="8"/>
        <v>#REF!</v>
      </c>
      <c r="R32" s="43" t="e">
        <f t="shared" si="8"/>
        <v>#REF!</v>
      </c>
      <c r="S32" s="43" t="e">
        <f t="shared" si="8"/>
        <v>#REF!</v>
      </c>
      <c r="T32" s="43" t="e">
        <f t="shared" si="8"/>
        <v>#REF!</v>
      </c>
      <c r="U32" s="43" t="e">
        <f t="shared" si="8"/>
        <v>#REF!</v>
      </c>
      <c r="V32" s="43" t="e">
        <f t="shared" si="8"/>
        <v>#REF!</v>
      </c>
      <c r="W32" s="43" t="e">
        <f t="shared" si="8"/>
        <v>#REF!</v>
      </c>
      <c r="X32" s="43" t="e">
        <f t="shared" si="8"/>
        <v>#REF!</v>
      </c>
      <c r="Y32" s="43">
        <f t="shared" si="8"/>
        <v>0</v>
      </c>
      <c r="Z32" s="61" t="e">
        <f>SUM(Z5:Z31)</f>
        <v>#REF!</v>
      </c>
      <c r="AA32" s="61" t="e">
        <f>SUM(AA5:AA31)</f>
        <v>#REF!</v>
      </c>
    </row>
    <row r="33" spans="2:26" x14ac:dyDescent="0.25">
      <c r="B33" s="18"/>
      <c r="C33" s="19"/>
      <c r="E33" s="30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2:26" x14ac:dyDescent="0.25">
      <c r="E34" s="49"/>
      <c r="F34" s="16"/>
      <c r="G34" s="38"/>
      <c r="H34" s="38"/>
      <c r="I34" s="38"/>
      <c r="J34" s="38"/>
      <c r="K34" s="38"/>
      <c r="L34" s="38"/>
      <c r="M34" s="7"/>
      <c r="N34" s="7"/>
      <c r="O34" s="17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2:26" ht="15" customHeight="1" x14ac:dyDescent="0.25">
      <c r="E35" s="48"/>
      <c r="F35" s="9"/>
      <c r="G35" s="36"/>
      <c r="H35" s="36"/>
      <c r="I35" s="4"/>
      <c r="J35" s="4"/>
      <c r="K35" s="4"/>
      <c r="L35" s="4"/>
      <c r="M35" s="9"/>
      <c r="N35" s="9"/>
      <c r="O35" s="10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2:26" ht="15" customHeight="1" x14ac:dyDescent="0.25">
      <c r="E36" s="30"/>
      <c r="F36" s="9"/>
      <c r="G36" s="45"/>
      <c r="H36" s="45"/>
      <c r="I36" s="28"/>
      <c r="J36" s="28"/>
      <c r="K36" s="28"/>
      <c r="L36" s="28"/>
      <c r="M36" s="9"/>
      <c r="N36" s="9"/>
      <c r="O36" s="10"/>
      <c r="P36" s="12"/>
      <c r="Q36" s="13"/>
      <c r="R36" s="7"/>
    </row>
    <row r="37" spans="2:26" ht="15" customHeight="1" x14ac:dyDescent="0.25">
      <c r="E37" s="30"/>
      <c r="F37" s="9"/>
      <c r="G37" s="45"/>
      <c r="H37" s="45"/>
      <c r="I37" s="9"/>
      <c r="J37" s="9"/>
      <c r="K37" s="9"/>
      <c r="L37" s="9"/>
      <c r="M37" s="9"/>
      <c r="N37" s="9"/>
      <c r="O37" s="10"/>
      <c r="P37" s="12"/>
      <c r="Q37" s="13"/>
    </row>
    <row r="38" spans="2:26" ht="15" customHeight="1" x14ac:dyDescent="0.25">
      <c r="E38" s="30"/>
      <c r="F38" s="9"/>
      <c r="G38" s="45"/>
      <c r="H38" s="45"/>
      <c r="I38" s="9"/>
      <c r="J38" s="9"/>
      <c r="K38" s="9"/>
      <c r="L38" s="9"/>
      <c r="M38" s="9"/>
      <c r="N38" s="9"/>
      <c r="O38" s="10"/>
      <c r="P38" s="12"/>
      <c r="Q38" s="13"/>
    </row>
    <row r="39" spans="2:26" ht="15" customHeight="1" x14ac:dyDescent="0.25">
      <c r="E39" s="30"/>
      <c r="F39" s="9"/>
      <c r="G39" s="9"/>
      <c r="H39" s="9"/>
      <c r="I39" s="9"/>
      <c r="J39" s="9"/>
      <c r="K39" s="9"/>
      <c r="L39" s="9"/>
      <c r="M39" s="9"/>
      <c r="N39" s="9"/>
      <c r="O39" s="10"/>
    </row>
    <row r="40" spans="2:26" ht="15" customHeight="1" x14ac:dyDescent="0.25">
      <c r="E40" s="30"/>
      <c r="F40" s="9"/>
      <c r="G40" s="9"/>
      <c r="H40" s="9"/>
      <c r="I40" s="9"/>
      <c r="J40" s="9"/>
      <c r="K40" s="9"/>
      <c r="L40" s="9"/>
      <c r="M40" s="9"/>
      <c r="N40" s="9"/>
      <c r="O40" s="10"/>
      <c r="P40" s="11"/>
    </row>
    <row r="41" spans="2:26" ht="15" customHeight="1" x14ac:dyDescent="0.25">
      <c r="E41" s="30"/>
      <c r="F41" s="9"/>
      <c r="G41" s="9"/>
      <c r="H41" s="9"/>
      <c r="I41" s="9"/>
      <c r="J41" s="9"/>
      <c r="K41" s="9"/>
      <c r="L41" s="9"/>
      <c r="M41" s="9"/>
      <c r="N41" s="9"/>
      <c r="O41" s="10"/>
    </row>
    <row r="42" spans="2:26" ht="15" customHeight="1" x14ac:dyDescent="0.25">
      <c r="E42" s="30"/>
      <c r="F42" s="9"/>
      <c r="G42" s="9"/>
      <c r="H42" s="9"/>
      <c r="I42" s="9"/>
      <c r="J42" s="9"/>
      <c r="K42" s="9"/>
      <c r="L42" s="9"/>
      <c r="M42" s="9"/>
      <c r="N42" s="9"/>
      <c r="O42" s="10"/>
      <c r="P42" s="14"/>
      <c r="Q42" s="13"/>
    </row>
    <row r="43" spans="2:26" ht="15" customHeight="1" x14ac:dyDescent="0.25">
      <c r="E43" s="30"/>
      <c r="F43" s="9"/>
      <c r="G43" s="9"/>
      <c r="H43" s="9"/>
      <c r="I43" s="9"/>
      <c r="J43" s="9"/>
      <c r="K43" s="9"/>
      <c r="L43" s="9"/>
      <c r="M43" s="9"/>
      <c r="N43" s="9"/>
      <c r="O43" s="10"/>
      <c r="P43" s="14"/>
      <c r="Q43" s="13"/>
    </row>
    <row r="44" spans="2:26" ht="15" customHeight="1" x14ac:dyDescent="0.25">
      <c r="E44" s="30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2:26" ht="15" customHeight="1" x14ac:dyDescent="0.25">
      <c r="E45" s="30"/>
      <c r="F45" s="9"/>
      <c r="G45" s="9"/>
      <c r="H45" s="9"/>
      <c r="I45" s="9"/>
      <c r="J45" s="9"/>
      <c r="K45" s="9"/>
      <c r="L45" s="9"/>
      <c r="M45" s="9"/>
      <c r="N45" s="9"/>
      <c r="O45" s="10"/>
      <c r="P45" s="14"/>
    </row>
    <row r="46" spans="2:26" x14ac:dyDescent="0.25">
      <c r="E46" s="30"/>
      <c r="F46" s="9"/>
      <c r="G46" s="9"/>
      <c r="H46" s="9"/>
      <c r="I46" s="9"/>
      <c r="J46" s="9"/>
      <c r="K46" s="9"/>
      <c r="L46" s="9"/>
      <c r="M46" s="9"/>
      <c r="N46" s="9"/>
      <c r="O46" s="10"/>
      <c r="S46" s="11"/>
    </row>
    <row r="47" spans="2:26" x14ac:dyDescent="0.25">
      <c r="O47" s="15"/>
      <c r="S47" s="11"/>
    </row>
    <row r="48" spans="2:26" x14ac:dyDescent="0.25">
      <c r="F48" s="7"/>
      <c r="G48" s="7"/>
      <c r="H48" s="7"/>
      <c r="I48" s="7"/>
      <c r="J48" s="7"/>
      <c r="K48" s="7"/>
      <c r="L48" s="7"/>
      <c r="M48" s="7"/>
      <c r="N48" s="7"/>
    </row>
  </sheetData>
  <autoFilter ref="C3:I32" xr:uid="{11ED8897-65DD-424D-B2EB-B8016C82CC46}"/>
  <mergeCells count="33">
    <mergeCell ref="C2:Z2"/>
    <mergeCell ref="C25:C31"/>
    <mergeCell ref="Z3:Z4"/>
    <mergeCell ref="S3:Y3"/>
    <mergeCell ref="L3:R3"/>
    <mergeCell ref="J3:J4"/>
    <mergeCell ref="K3:K4"/>
    <mergeCell ref="E25:E29"/>
    <mergeCell ref="E15:E19"/>
    <mergeCell ref="I3:I4"/>
    <mergeCell ref="B3:B4"/>
    <mergeCell ref="C15:C24"/>
    <mergeCell ref="B5:B14"/>
    <mergeCell ref="D6:D9"/>
    <mergeCell ref="H3:H4"/>
    <mergeCell ref="E10:E14"/>
    <mergeCell ref="E6:E9"/>
    <mergeCell ref="H32:J32"/>
    <mergeCell ref="AA3:AA4"/>
    <mergeCell ref="B32:D32"/>
    <mergeCell ref="D3:D4"/>
    <mergeCell ref="C3:C4"/>
    <mergeCell ref="B15:B24"/>
    <mergeCell ref="D25:D29"/>
    <mergeCell ref="D15:D19"/>
    <mergeCell ref="E20:E24"/>
    <mergeCell ref="D20:D24"/>
    <mergeCell ref="G3:G4"/>
    <mergeCell ref="F3:F4"/>
    <mergeCell ref="E3:E4"/>
    <mergeCell ref="D10:D14"/>
    <mergeCell ref="B25:B31"/>
    <mergeCell ref="C5:C14"/>
  </mergeCells>
  <phoneticPr fontId="8" type="noConversion"/>
  <pageMargins left="1.49" right="0.23622047244094491" top="0.59055118110236227" bottom="0.47244094488188981" header="0.19685039370078741" footer="0.23622047244094491"/>
  <pageSetup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Economica</vt:lpstr>
      <vt:lpstr>Cronograma Fisico Financiero</vt:lpstr>
      <vt:lpstr>'Cronograma Fisico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Camargo</dc:creator>
  <cp:lastModifiedBy>SAY</cp:lastModifiedBy>
  <cp:lastPrinted>2025-08-06T19:16:21Z</cp:lastPrinted>
  <dcterms:created xsi:type="dcterms:W3CDTF">2016-10-05T19:36:37Z</dcterms:created>
  <dcterms:modified xsi:type="dcterms:W3CDTF">2026-10-15T16:35:03Z</dcterms:modified>
</cp:coreProperties>
</file>