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AppData\Local\Temp\Rar$DI01.260\"/>
    </mc:Choice>
  </mc:AlternateContent>
  <bookViews>
    <workbookView xWindow="0" yWindow="0" windowWidth="20490" windowHeight="7050" tabRatio="500"/>
  </bookViews>
  <sheets>
    <sheet name="Sistemas" sheetId="1" r:id="rId1"/>
  </sheets>
  <externalReferences>
    <externalReference r:id="rId2"/>
    <externalReference r:id="rId3"/>
  </externalReferences>
  <definedNames>
    <definedName name="\a" localSheetId="0">#REF!</definedName>
    <definedName name="\a">#REF!</definedName>
    <definedName name="\b" localSheetId="0">#REF!</definedName>
    <definedName name="\b">#REF!</definedName>
    <definedName name="\c" localSheetId="0">#REF!</definedName>
    <definedName name="\c">#REF!</definedName>
    <definedName name="\l" localSheetId="0">#REF!</definedName>
    <definedName name="\l">#REF!</definedName>
    <definedName name="_Fill" localSheetId="0" hidden="1">#REF!</definedName>
    <definedName name="_Fill" hidden="1">#REF!</definedName>
    <definedName name="_xlnm._FilterDatabase" localSheetId="0" hidden="1">Sistemas!$A$13:$IU$191</definedName>
    <definedName name="_Order1" hidden="1">255</definedName>
    <definedName name="_Sort" localSheetId="0" hidden="1">#REF!</definedName>
    <definedName name="_Sort" hidden="1">#REF!</definedName>
    <definedName name="A_impresión_IM" localSheetId="0">#REF!</definedName>
    <definedName name="A_impresión_IM">#REF!</definedName>
    <definedName name="AccessDatabase" hidden="1">"C:\C-314\VOLUMENES\volfin4.mdb"</definedName>
    <definedName name="aiu_mat">[1]PRESUPUESTO!$AD$891</definedName>
    <definedName name="_xlnm.Print_Area" localSheetId="0">Sistemas!$A$1:$M$201</definedName>
    <definedName name="campamentos">[1]PRESUPUESTO!$AD$883</definedName>
    <definedName name="CUAESTRUCT" localSheetId="0">#REF!</definedName>
    <definedName name="CUAESTRUCT">#REF!</definedName>
    <definedName name="CUAPRUEBAS" localSheetId="0">#REF!</definedName>
    <definedName name="CUAPRUEBAS">#REF!</definedName>
    <definedName name="equipos">[1]PRESUPUESTO!$AD$876</definedName>
    <definedName name="Excel_BuiltIn__FilterDatabase" localSheetId="0">Sistemas!$A$13:$G$13</definedName>
    <definedName name="Excel_BuiltIn_Print_Titles" localSheetId="0">Sistemas!$A$13:$HK$13</definedName>
    <definedName name="FM" localSheetId="0">#REF!</definedName>
    <definedName name="FM">#REF!</definedName>
    <definedName name="FMA" localSheetId="0">#REF!</definedName>
    <definedName name="FMA">#REF!</definedName>
    <definedName name="FMB" localSheetId="0">#REF!</definedName>
    <definedName name="FMB">#REF!</definedName>
    <definedName name="FMC" localSheetId="0">#REF!</definedName>
    <definedName name="FMC">#REF!</definedName>
    <definedName name="FMD" localSheetId="0">#REF!</definedName>
    <definedName name="FMD">#REF!</definedName>
    <definedName name="FME" localSheetId="0">#REF!</definedName>
    <definedName name="FME">#REF!</definedName>
    <definedName name="gastos_contrato">[1]PRESUPUESTO!$AD$885</definedName>
    <definedName name="herramientas">[1]PRESUPUESTO!$AD$878</definedName>
    <definedName name="INDI1" localSheetId="0">#REF!</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0">#REF!</definedName>
    <definedName name="MOD">#REF!</definedName>
    <definedName name="obser">[2]BD_SITP_08!$AP:$AV</definedName>
    <definedName name="sdbfgfdgh" localSheetId="0">#REF!</definedName>
    <definedName name="sdbfgfdgh">#REF!</definedName>
    <definedName name="sdfwg" localSheetId="0">#REF!</definedName>
    <definedName name="sdfwg">#REF!</definedName>
    <definedName name="SEM_02">#N/A</definedName>
    <definedName name="servicios">[1]PRESUPUESTO!$AD$884</definedName>
    <definedName name="SMLMV" localSheetId="0">#REF!</definedName>
    <definedName name="SMLMV">#REF!</definedName>
    <definedName name="subcontratos">[1]PRESUPUESTO!$AD$877</definedName>
    <definedName name="_xlnm.Print_Titles" localSheetId="0">Sistemas!$12:$13</definedName>
    <definedName name="total_hh">[1]PRESUPUESTO!$AC$327</definedName>
    <definedName name="valor_final" localSheetId="0">#REF!</definedName>
    <definedName name="valor_final">#REF!</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L193" i="1" l="1"/>
  <c r="J46" i="1" l="1"/>
  <c r="J45" i="1"/>
  <c r="J44" i="1"/>
  <c r="K44" i="1" s="1"/>
  <c r="J39" i="1"/>
  <c r="J38" i="1"/>
  <c r="J37" i="1"/>
  <c r="J29" i="1"/>
  <c r="J28" i="1"/>
  <c r="K28" i="1" s="1"/>
  <c r="L28" i="1" s="1"/>
  <c r="J21" i="1"/>
  <c r="J20" i="1"/>
  <c r="J15" i="1"/>
  <c r="K15" i="1" s="1"/>
  <c r="L15" i="1" s="1"/>
  <c r="J14" i="1"/>
  <c r="K14" i="1" s="1"/>
  <c r="M191" i="1"/>
  <c r="K191" i="1"/>
  <c r="L191" i="1" s="1"/>
  <c r="I191" i="1"/>
  <c r="M190" i="1"/>
  <c r="K190" i="1"/>
  <c r="L190" i="1" s="1"/>
  <c r="I190" i="1"/>
  <c r="M189" i="1"/>
  <c r="K189" i="1"/>
  <c r="L189" i="1" s="1"/>
  <c r="I189" i="1"/>
  <c r="M188" i="1"/>
  <c r="K188" i="1"/>
  <c r="L188" i="1" s="1"/>
  <c r="I188" i="1"/>
  <c r="M187" i="1"/>
  <c r="K187" i="1"/>
  <c r="L187" i="1" s="1"/>
  <c r="I187" i="1"/>
  <c r="M186" i="1"/>
  <c r="K186" i="1"/>
  <c r="L186" i="1" s="1"/>
  <c r="I186" i="1"/>
  <c r="M185" i="1"/>
  <c r="K185" i="1"/>
  <c r="L185" i="1" s="1"/>
  <c r="I185" i="1"/>
  <c r="M184" i="1"/>
  <c r="K184" i="1"/>
  <c r="L184" i="1" s="1"/>
  <c r="I184" i="1"/>
  <c r="M183" i="1"/>
  <c r="K183" i="1"/>
  <c r="L183" i="1" s="1"/>
  <c r="I183" i="1"/>
  <c r="M182" i="1"/>
  <c r="K182" i="1"/>
  <c r="L182" i="1" s="1"/>
  <c r="I182" i="1"/>
  <c r="M181" i="1"/>
  <c r="K181" i="1"/>
  <c r="L181" i="1" s="1"/>
  <c r="I181" i="1"/>
  <c r="M180" i="1"/>
  <c r="K180" i="1"/>
  <c r="L180" i="1" s="1"/>
  <c r="I180" i="1"/>
  <c r="M179" i="1"/>
  <c r="K179" i="1"/>
  <c r="L179" i="1" s="1"/>
  <c r="I179" i="1"/>
  <c r="M178" i="1"/>
  <c r="K178" i="1"/>
  <c r="L178" i="1" s="1"/>
  <c r="I178" i="1"/>
  <c r="M177" i="1"/>
  <c r="K177" i="1"/>
  <c r="L177" i="1" s="1"/>
  <c r="I177" i="1"/>
  <c r="M176" i="1"/>
  <c r="K176" i="1"/>
  <c r="L176" i="1" s="1"/>
  <c r="I176" i="1"/>
  <c r="M175" i="1"/>
  <c r="K175" i="1"/>
  <c r="L175" i="1" s="1"/>
  <c r="I175" i="1"/>
  <c r="M174" i="1"/>
  <c r="K174" i="1"/>
  <c r="L174" i="1" s="1"/>
  <c r="I174" i="1"/>
  <c r="M173" i="1"/>
  <c r="K173" i="1"/>
  <c r="L173" i="1" s="1"/>
  <c r="I173" i="1"/>
  <c r="M172" i="1"/>
  <c r="K172" i="1"/>
  <c r="L172" i="1" s="1"/>
  <c r="I172" i="1"/>
  <c r="M171" i="1"/>
  <c r="K171" i="1"/>
  <c r="L171" i="1" s="1"/>
  <c r="I171" i="1"/>
  <c r="M170" i="1"/>
  <c r="K170" i="1"/>
  <c r="L170" i="1" s="1"/>
  <c r="I170" i="1"/>
  <c r="M169" i="1"/>
  <c r="K169" i="1"/>
  <c r="L169" i="1" s="1"/>
  <c r="I169" i="1"/>
  <c r="M168" i="1"/>
  <c r="K168" i="1"/>
  <c r="L168" i="1" s="1"/>
  <c r="I168" i="1"/>
  <c r="M167" i="1"/>
  <c r="K167" i="1"/>
  <c r="L167" i="1" s="1"/>
  <c r="I167" i="1"/>
  <c r="M166" i="1"/>
  <c r="K166" i="1"/>
  <c r="L166" i="1" s="1"/>
  <c r="I166" i="1"/>
  <c r="M165" i="1"/>
  <c r="K165" i="1"/>
  <c r="L165" i="1" s="1"/>
  <c r="I165" i="1"/>
  <c r="M164" i="1"/>
  <c r="K164" i="1"/>
  <c r="L164" i="1" s="1"/>
  <c r="I164" i="1"/>
  <c r="M163" i="1"/>
  <c r="K163" i="1"/>
  <c r="L163" i="1" s="1"/>
  <c r="I163" i="1"/>
  <c r="M162" i="1"/>
  <c r="K162" i="1"/>
  <c r="L162" i="1" s="1"/>
  <c r="I162" i="1"/>
  <c r="M161" i="1"/>
  <c r="K161" i="1"/>
  <c r="L161" i="1" s="1"/>
  <c r="I161" i="1"/>
  <c r="M160" i="1"/>
  <c r="K160" i="1"/>
  <c r="L160" i="1" s="1"/>
  <c r="I160" i="1"/>
  <c r="M159" i="1"/>
  <c r="K159" i="1"/>
  <c r="L159" i="1" s="1"/>
  <c r="I159" i="1"/>
  <c r="M158" i="1"/>
  <c r="K158" i="1"/>
  <c r="L158" i="1" s="1"/>
  <c r="I158" i="1"/>
  <c r="M157" i="1"/>
  <c r="K157" i="1"/>
  <c r="L157" i="1" s="1"/>
  <c r="I157" i="1"/>
  <c r="M156" i="1"/>
  <c r="K156" i="1"/>
  <c r="L156" i="1" s="1"/>
  <c r="I156" i="1"/>
  <c r="M155" i="1"/>
  <c r="K155" i="1"/>
  <c r="L155" i="1" s="1"/>
  <c r="I155" i="1"/>
  <c r="M154" i="1"/>
  <c r="K154" i="1"/>
  <c r="L154" i="1" s="1"/>
  <c r="I154" i="1"/>
  <c r="M153" i="1"/>
  <c r="K153" i="1"/>
  <c r="L153" i="1" s="1"/>
  <c r="I153" i="1"/>
  <c r="M152" i="1"/>
  <c r="K152" i="1"/>
  <c r="L152" i="1" s="1"/>
  <c r="I152" i="1"/>
  <c r="M151" i="1"/>
  <c r="K151" i="1"/>
  <c r="L151" i="1" s="1"/>
  <c r="I151" i="1"/>
  <c r="M150" i="1"/>
  <c r="K150" i="1"/>
  <c r="L150" i="1" s="1"/>
  <c r="I150" i="1"/>
  <c r="M149" i="1"/>
  <c r="K149" i="1"/>
  <c r="L149" i="1" s="1"/>
  <c r="I149" i="1"/>
  <c r="M148" i="1"/>
  <c r="K148" i="1"/>
  <c r="L148" i="1" s="1"/>
  <c r="I148" i="1"/>
  <c r="M147" i="1"/>
  <c r="K147" i="1"/>
  <c r="L147" i="1" s="1"/>
  <c r="I147" i="1"/>
  <c r="M146" i="1"/>
  <c r="K146" i="1"/>
  <c r="L146" i="1" s="1"/>
  <c r="I146" i="1"/>
  <c r="M145" i="1"/>
  <c r="K145" i="1"/>
  <c r="L145" i="1" s="1"/>
  <c r="I145" i="1"/>
  <c r="M144" i="1"/>
  <c r="K144" i="1"/>
  <c r="L144" i="1" s="1"/>
  <c r="I144" i="1"/>
  <c r="M143" i="1"/>
  <c r="K143" i="1"/>
  <c r="L143" i="1" s="1"/>
  <c r="I143" i="1"/>
  <c r="M142" i="1"/>
  <c r="K142" i="1"/>
  <c r="L142" i="1" s="1"/>
  <c r="I142" i="1"/>
  <c r="M141" i="1"/>
  <c r="K141" i="1"/>
  <c r="L141" i="1" s="1"/>
  <c r="I141" i="1"/>
  <c r="M140" i="1"/>
  <c r="K140" i="1"/>
  <c r="L140" i="1" s="1"/>
  <c r="I140" i="1"/>
  <c r="M139" i="1"/>
  <c r="K139" i="1"/>
  <c r="L139" i="1" s="1"/>
  <c r="I139" i="1"/>
  <c r="M138" i="1"/>
  <c r="K138" i="1"/>
  <c r="L138" i="1" s="1"/>
  <c r="I138" i="1"/>
  <c r="M137" i="1"/>
  <c r="K137" i="1"/>
  <c r="L137" i="1" s="1"/>
  <c r="I137" i="1"/>
  <c r="M136" i="1"/>
  <c r="K136" i="1"/>
  <c r="L136" i="1" s="1"/>
  <c r="I136" i="1"/>
  <c r="M135" i="1"/>
  <c r="K135" i="1"/>
  <c r="L135" i="1" s="1"/>
  <c r="I135" i="1"/>
  <c r="M134" i="1"/>
  <c r="K134" i="1"/>
  <c r="L134" i="1" s="1"/>
  <c r="I134" i="1"/>
  <c r="M133" i="1"/>
  <c r="K133" i="1"/>
  <c r="L133" i="1" s="1"/>
  <c r="I133" i="1"/>
  <c r="M132" i="1"/>
  <c r="K132" i="1"/>
  <c r="L132" i="1" s="1"/>
  <c r="I132" i="1"/>
  <c r="M131" i="1"/>
  <c r="K131" i="1"/>
  <c r="L131" i="1" s="1"/>
  <c r="I131" i="1"/>
  <c r="M130" i="1"/>
  <c r="K130" i="1"/>
  <c r="L130" i="1" s="1"/>
  <c r="I130" i="1"/>
  <c r="M129" i="1"/>
  <c r="K129" i="1"/>
  <c r="L129" i="1" s="1"/>
  <c r="I129" i="1"/>
  <c r="M128" i="1"/>
  <c r="K128" i="1"/>
  <c r="L128" i="1" s="1"/>
  <c r="I128" i="1"/>
  <c r="M127" i="1"/>
  <c r="K127" i="1"/>
  <c r="L127" i="1" s="1"/>
  <c r="I127" i="1"/>
  <c r="M126" i="1"/>
  <c r="K126" i="1"/>
  <c r="L126" i="1" s="1"/>
  <c r="I126" i="1"/>
  <c r="M125" i="1"/>
  <c r="K125" i="1"/>
  <c r="L125" i="1" s="1"/>
  <c r="I125" i="1"/>
  <c r="M124" i="1"/>
  <c r="K124" i="1"/>
  <c r="L124" i="1" s="1"/>
  <c r="I124" i="1"/>
  <c r="M123" i="1"/>
  <c r="K123" i="1"/>
  <c r="L123" i="1" s="1"/>
  <c r="I123" i="1"/>
  <c r="M122" i="1"/>
  <c r="K122" i="1"/>
  <c r="L122" i="1" s="1"/>
  <c r="I122" i="1"/>
  <c r="M121" i="1"/>
  <c r="K121" i="1"/>
  <c r="L121" i="1" s="1"/>
  <c r="I121" i="1"/>
  <c r="M120" i="1"/>
  <c r="K120" i="1"/>
  <c r="L120" i="1" s="1"/>
  <c r="I120" i="1"/>
  <c r="M119" i="1"/>
  <c r="K119" i="1"/>
  <c r="L119" i="1" s="1"/>
  <c r="I119" i="1"/>
  <c r="M118" i="1"/>
  <c r="K118" i="1"/>
  <c r="L118" i="1" s="1"/>
  <c r="I118" i="1"/>
  <c r="M117" i="1"/>
  <c r="K117" i="1"/>
  <c r="L117" i="1" s="1"/>
  <c r="I117" i="1"/>
  <c r="M116" i="1"/>
  <c r="K116" i="1"/>
  <c r="L116" i="1" s="1"/>
  <c r="I116" i="1"/>
  <c r="M115" i="1"/>
  <c r="K115" i="1"/>
  <c r="L115" i="1" s="1"/>
  <c r="I115" i="1"/>
  <c r="M114" i="1"/>
  <c r="K114" i="1"/>
  <c r="L114" i="1" s="1"/>
  <c r="I114" i="1"/>
  <c r="M113" i="1"/>
  <c r="K113" i="1"/>
  <c r="L113" i="1" s="1"/>
  <c r="I113" i="1"/>
  <c r="M112" i="1"/>
  <c r="K112" i="1"/>
  <c r="L112" i="1" s="1"/>
  <c r="I112" i="1"/>
  <c r="M111" i="1"/>
  <c r="K111" i="1"/>
  <c r="L111" i="1" s="1"/>
  <c r="I111" i="1"/>
  <c r="M110" i="1"/>
  <c r="K110" i="1"/>
  <c r="L110" i="1" s="1"/>
  <c r="I110" i="1"/>
  <c r="M109" i="1"/>
  <c r="K109" i="1"/>
  <c r="L109" i="1" s="1"/>
  <c r="I109" i="1"/>
  <c r="M108" i="1"/>
  <c r="K108" i="1"/>
  <c r="L108" i="1" s="1"/>
  <c r="I108" i="1"/>
  <c r="M107" i="1"/>
  <c r="K107" i="1"/>
  <c r="L107" i="1" s="1"/>
  <c r="I107" i="1"/>
  <c r="M106" i="1"/>
  <c r="K106" i="1"/>
  <c r="L106" i="1" s="1"/>
  <c r="I106" i="1"/>
  <c r="M105" i="1"/>
  <c r="K105" i="1"/>
  <c r="L105" i="1" s="1"/>
  <c r="I105" i="1"/>
  <c r="M104" i="1"/>
  <c r="K104" i="1"/>
  <c r="L104" i="1" s="1"/>
  <c r="I104" i="1"/>
  <c r="M103" i="1"/>
  <c r="K103" i="1"/>
  <c r="L103" i="1" s="1"/>
  <c r="I103" i="1"/>
  <c r="M102" i="1"/>
  <c r="K102" i="1"/>
  <c r="L102" i="1" s="1"/>
  <c r="I102" i="1"/>
  <c r="M101" i="1"/>
  <c r="K101" i="1"/>
  <c r="L101" i="1" s="1"/>
  <c r="I101" i="1"/>
  <c r="M100" i="1"/>
  <c r="K100" i="1"/>
  <c r="L100" i="1" s="1"/>
  <c r="I100" i="1"/>
  <c r="M99" i="1"/>
  <c r="K99" i="1"/>
  <c r="L99" i="1" s="1"/>
  <c r="I99" i="1"/>
  <c r="M98" i="1"/>
  <c r="K98" i="1"/>
  <c r="L98" i="1" s="1"/>
  <c r="I98" i="1"/>
  <c r="M97" i="1"/>
  <c r="K97" i="1"/>
  <c r="L97" i="1" s="1"/>
  <c r="I97" i="1"/>
  <c r="M96" i="1"/>
  <c r="K96" i="1"/>
  <c r="L96" i="1" s="1"/>
  <c r="I96" i="1"/>
  <c r="M95" i="1"/>
  <c r="K95" i="1"/>
  <c r="L95" i="1" s="1"/>
  <c r="I95" i="1"/>
  <c r="M94" i="1"/>
  <c r="K94" i="1"/>
  <c r="L94" i="1" s="1"/>
  <c r="I94" i="1"/>
  <c r="M93" i="1"/>
  <c r="K93" i="1"/>
  <c r="L93" i="1" s="1"/>
  <c r="I93" i="1"/>
  <c r="M92" i="1"/>
  <c r="K92" i="1"/>
  <c r="L92" i="1" s="1"/>
  <c r="I92" i="1"/>
  <c r="M91" i="1"/>
  <c r="K91" i="1"/>
  <c r="L91" i="1" s="1"/>
  <c r="I91" i="1"/>
  <c r="M90" i="1"/>
  <c r="K90" i="1"/>
  <c r="L90" i="1" s="1"/>
  <c r="I90" i="1"/>
  <c r="M89" i="1"/>
  <c r="K89" i="1"/>
  <c r="L89" i="1" s="1"/>
  <c r="I89" i="1"/>
  <c r="M88" i="1"/>
  <c r="K88" i="1"/>
  <c r="L88" i="1" s="1"/>
  <c r="I88" i="1"/>
  <c r="M87" i="1"/>
  <c r="K87" i="1"/>
  <c r="L87" i="1" s="1"/>
  <c r="I87" i="1"/>
  <c r="M86" i="1"/>
  <c r="K86" i="1"/>
  <c r="L86" i="1" s="1"/>
  <c r="I86" i="1"/>
  <c r="M85" i="1"/>
  <c r="K85" i="1"/>
  <c r="L85" i="1" s="1"/>
  <c r="I85" i="1"/>
  <c r="M84" i="1"/>
  <c r="K84" i="1"/>
  <c r="L84" i="1" s="1"/>
  <c r="I84" i="1"/>
  <c r="M83" i="1"/>
  <c r="K83" i="1"/>
  <c r="L83" i="1" s="1"/>
  <c r="I83" i="1"/>
  <c r="M82" i="1"/>
  <c r="K82" i="1"/>
  <c r="L82" i="1" s="1"/>
  <c r="I82" i="1"/>
  <c r="M81" i="1"/>
  <c r="K81" i="1"/>
  <c r="L81" i="1" s="1"/>
  <c r="I81" i="1"/>
  <c r="M80" i="1"/>
  <c r="K80" i="1"/>
  <c r="L80" i="1" s="1"/>
  <c r="I80" i="1"/>
  <c r="M79" i="1"/>
  <c r="K79" i="1"/>
  <c r="L79" i="1" s="1"/>
  <c r="I79" i="1"/>
  <c r="M78" i="1"/>
  <c r="K78" i="1"/>
  <c r="L78" i="1" s="1"/>
  <c r="I78" i="1"/>
  <c r="M77" i="1"/>
  <c r="K77" i="1"/>
  <c r="L77" i="1" s="1"/>
  <c r="I77" i="1"/>
  <c r="M76" i="1"/>
  <c r="K76" i="1"/>
  <c r="L76" i="1" s="1"/>
  <c r="I76" i="1"/>
  <c r="M75" i="1"/>
  <c r="K75" i="1"/>
  <c r="L75" i="1" s="1"/>
  <c r="I75" i="1"/>
  <c r="M74" i="1"/>
  <c r="K74" i="1"/>
  <c r="L74" i="1" s="1"/>
  <c r="I74" i="1"/>
  <c r="M73" i="1"/>
  <c r="K73" i="1"/>
  <c r="L73" i="1" s="1"/>
  <c r="I73" i="1"/>
  <c r="M72" i="1"/>
  <c r="K72" i="1"/>
  <c r="L72" i="1" s="1"/>
  <c r="I72" i="1"/>
  <c r="M71" i="1"/>
  <c r="K71" i="1"/>
  <c r="L71" i="1" s="1"/>
  <c r="I71" i="1"/>
  <c r="M70" i="1"/>
  <c r="K70" i="1"/>
  <c r="L70" i="1" s="1"/>
  <c r="I70" i="1"/>
  <c r="M69" i="1"/>
  <c r="K69" i="1"/>
  <c r="L69" i="1" s="1"/>
  <c r="I69" i="1"/>
  <c r="M68" i="1"/>
  <c r="K68" i="1"/>
  <c r="L68" i="1" s="1"/>
  <c r="I68" i="1"/>
  <c r="M67" i="1"/>
  <c r="K67" i="1"/>
  <c r="L67" i="1" s="1"/>
  <c r="I67" i="1"/>
  <c r="M66" i="1"/>
  <c r="K66" i="1"/>
  <c r="L66" i="1" s="1"/>
  <c r="I66" i="1"/>
  <c r="M65" i="1"/>
  <c r="K65" i="1"/>
  <c r="L65" i="1" s="1"/>
  <c r="I65" i="1"/>
  <c r="M64" i="1"/>
  <c r="K64" i="1"/>
  <c r="L64" i="1" s="1"/>
  <c r="I64" i="1"/>
  <c r="M63" i="1"/>
  <c r="K63" i="1"/>
  <c r="L63" i="1" s="1"/>
  <c r="I63" i="1"/>
  <c r="M62" i="1"/>
  <c r="K62" i="1"/>
  <c r="L62" i="1" s="1"/>
  <c r="I62" i="1"/>
  <c r="M61" i="1"/>
  <c r="K61" i="1"/>
  <c r="L61" i="1" s="1"/>
  <c r="I61" i="1"/>
  <c r="M60" i="1"/>
  <c r="K60" i="1"/>
  <c r="L60" i="1" s="1"/>
  <c r="I60" i="1"/>
  <c r="M59" i="1"/>
  <c r="K59" i="1"/>
  <c r="L59" i="1" s="1"/>
  <c r="I59" i="1"/>
  <c r="M58" i="1"/>
  <c r="K58" i="1"/>
  <c r="L58" i="1" s="1"/>
  <c r="I58" i="1"/>
  <c r="M57" i="1"/>
  <c r="K57" i="1"/>
  <c r="L57" i="1" s="1"/>
  <c r="I57" i="1"/>
  <c r="J56" i="1"/>
  <c r="K56" i="1" s="1"/>
  <c r="I56" i="1"/>
  <c r="M55" i="1"/>
  <c r="K55" i="1"/>
  <c r="L55" i="1" s="1"/>
  <c r="I55" i="1"/>
  <c r="M54" i="1"/>
  <c r="K54" i="1"/>
  <c r="L54" i="1" s="1"/>
  <c r="I54" i="1"/>
  <c r="M53" i="1"/>
  <c r="K53" i="1"/>
  <c r="L53" i="1" s="1"/>
  <c r="I53" i="1"/>
  <c r="M52" i="1"/>
  <c r="K52" i="1"/>
  <c r="L52" i="1" s="1"/>
  <c r="I52" i="1"/>
  <c r="M51" i="1"/>
  <c r="K51" i="1"/>
  <c r="L51" i="1" s="1"/>
  <c r="I51" i="1"/>
  <c r="M50" i="1"/>
  <c r="K50" i="1"/>
  <c r="L50" i="1" s="1"/>
  <c r="I50" i="1"/>
  <c r="M49" i="1"/>
  <c r="K49" i="1"/>
  <c r="L49" i="1" s="1"/>
  <c r="I49" i="1"/>
  <c r="M48" i="1"/>
  <c r="K48" i="1"/>
  <c r="L48" i="1" s="1"/>
  <c r="I48" i="1"/>
  <c r="K46" i="1"/>
  <c r="I46" i="1"/>
  <c r="K45" i="1"/>
  <c r="I45" i="1"/>
  <c r="I44" i="1"/>
  <c r="J43" i="1"/>
  <c r="I43" i="1"/>
  <c r="M42" i="1"/>
  <c r="K42" i="1"/>
  <c r="L42" i="1" s="1"/>
  <c r="I42" i="1"/>
  <c r="M41" i="1"/>
  <c r="K41" i="1"/>
  <c r="L41" i="1" s="1"/>
  <c r="I41" i="1"/>
  <c r="I39" i="1"/>
  <c r="K38" i="1"/>
  <c r="L38" i="1" s="1"/>
  <c r="I38" i="1"/>
  <c r="K37" i="1"/>
  <c r="L37" i="1" s="1"/>
  <c r="I37" i="1"/>
  <c r="K36" i="1"/>
  <c r="L36" i="1" s="1"/>
  <c r="J36" i="1"/>
  <c r="I36" i="1"/>
  <c r="M35" i="1"/>
  <c r="L35" i="1"/>
  <c r="K35" i="1"/>
  <c r="I35" i="1"/>
  <c r="M34" i="1"/>
  <c r="L34" i="1"/>
  <c r="K34" i="1"/>
  <c r="I34" i="1"/>
  <c r="M33" i="1"/>
  <c r="L33" i="1"/>
  <c r="K33" i="1"/>
  <c r="I33" i="1"/>
  <c r="M32" i="1"/>
  <c r="L32" i="1"/>
  <c r="K32" i="1"/>
  <c r="I32" i="1"/>
  <c r="M31" i="1"/>
  <c r="K31" i="1"/>
  <c r="L31" i="1" s="1"/>
  <c r="I31" i="1"/>
  <c r="K29" i="1"/>
  <c r="I29" i="1"/>
  <c r="I28" i="1"/>
  <c r="J27" i="1"/>
  <c r="K27" i="1" s="1"/>
  <c r="L27" i="1" s="1"/>
  <c r="I27" i="1"/>
  <c r="M26" i="1"/>
  <c r="K26" i="1"/>
  <c r="L26" i="1" s="1"/>
  <c r="I26" i="1"/>
  <c r="M25" i="1"/>
  <c r="K25" i="1"/>
  <c r="L25" i="1" s="1"/>
  <c r="I25" i="1"/>
  <c r="M24" i="1"/>
  <c r="K24" i="1"/>
  <c r="L24" i="1" s="1"/>
  <c r="I24" i="1"/>
  <c r="K23" i="1"/>
  <c r="L23" i="1" s="1"/>
  <c r="I23" i="1"/>
  <c r="I21" i="1"/>
  <c r="K20" i="1"/>
  <c r="L20" i="1" s="1"/>
  <c r="I20" i="1"/>
  <c r="J18" i="1"/>
  <c r="K18" i="1" s="1"/>
  <c r="L18" i="1" s="1"/>
  <c r="I18" i="1"/>
  <c r="H19" i="1" s="1"/>
  <c r="I19" i="1" s="1"/>
  <c r="I17" i="1"/>
  <c r="I15" i="1"/>
  <c r="I14" i="1"/>
  <c r="H16" i="1" s="1"/>
  <c r="I16" i="1" s="1"/>
  <c r="M15" i="1" l="1"/>
  <c r="H22" i="1"/>
  <c r="I22" i="1" s="1"/>
  <c r="H30" i="1"/>
  <c r="I30" i="1" s="1"/>
  <c r="M46" i="1"/>
  <c r="M37" i="1"/>
  <c r="K39" i="1"/>
  <c r="L39" i="1" s="1"/>
  <c r="J40" i="1" s="1"/>
  <c r="K40" i="1" s="1"/>
  <c r="L40" i="1" s="1"/>
  <c r="L46" i="1"/>
  <c r="M36" i="1"/>
  <c r="H40" i="1"/>
  <c r="I40" i="1" s="1"/>
  <c r="I193" i="1" s="1"/>
  <c r="H47" i="1"/>
  <c r="I47" i="1" s="1"/>
  <c r="J16" i="1"/>
  <c r="J22" i="1"/>
  <c r="L45" i="1"/>
  <c r="M45" i="1" s="1"/>
  <c r="L44" i="1"/>
  <c r="M44" i="1" s="1"/>
  <c r="M38" i="1"/>
  <c r="L29" i="1"/>
  <c r="M29" i="1" s="1"/>
  <c r="M28" i="1"/>
  <c r="M20" i="1"/>
  <c r="M23" i="1"/>
  <c r="K21" i="1"/>
  <c r="L21" i="1" s="1"/>
  <c r="K17" i="1"/>
  <c r="L17" i="1" s="1"/>
  <c r="M14" i="1"/>
  <c r="L14" i="1"/>
  <c r="J19" i="1"/>
  <c r="M18" i="1"/>
  <c r="M27" i="1"/>
  <c r="K43" i="1"/>
  <c r="L43" i="1" s="1"/>
  <c r="L56" i="1"/>
  <c r="M56" i="1" s="1"/>
  <c r="M43" i="1" l="1"/>
  <c r="K16" i="1"/>
  <c r="L16" i="1" s="1"/>
  <c r="M39" i="1"/>
  <c r="J47" i="1"/>
  <c r="M40" i="1"/>
  <c r="J30" i="1"/>
  <c r="M21" i="1"/>
  <c r="M17" i="1"/>
  <c r="K19" i="1"/>
  <c r="L19" i="1" s="1"/>
  <c r="K22" i="1"/>
  <c r="L22" i="1" s="1"/>
  <c r="M16" i="1" l="1"/>
  <c r="K47" i="1"/>
  <c r="L47" i="1" s="1"/>
  <c r="M47" i="1"/>
  <c r="K30" i="1"/>
  <c r="L30" i="1" s="1"/>
  <c r="M22" i="1"/>
  <c r="M19" i="1"/>
  <c r="M30" i="1" l="1"/>
  <c r="M193" i="1"/>
</calcChain>
</file>

<file path=xl/sharedStrings.xml><?xml version="1.0" encoding="utf-8"?>
<sst xmlns="http://schemas.openxmlformats.org/spreadsheetml/2006/main" count="742" uniqueCount="333">
  <si>
    <t>FONDO DE DESARROLLO LOCAL DE SANTA FE</t>
  </si>
  <si>
    <t>FORMATO D.</t>
  </si>
  <si>
    <t>PROPUESTA ECONÓMICA</t>
  </si>
  <si>
    <t>LICITACIÓN PÚBLICA</t>
  </si>
  <si>
    <t>OBJETO DEL CONTRATO</t>
  </si>
  <si>
    <t>CONTRATAR LA EJECUCIÓN DE ACTIVIDADES Y ACCIONES EDUCATIVAS, OPERATIVAS Y DE SENSIBILIZACIÓN ORIENTADAS AL FORTALECIMIENTO DE LA GESTIÓN AMBIENTAL EN LA LOCALIDAD DE SANTA FE</t>
  </si>
  <si>
    <t>PRESUPUESTO OFICIAL</t>
  </si>
  <si>
    <t>Diligenciar SOLAMENTE LAS CELDAS EN AMARILLO</t>
  </si>
  <si>
    <t>No.</t>
  </si>
  <si>
    <t>COMPONENTE</t>
  </si>
  <si>
    <t>ITEM</t>
  </si>
  <si>
    <t>CARACTERISTICAS</t>
  </si>
  <si>
    <t>Unidad
de Medida</t>
  </si>
  <si>
    <t>PLAZO (MESES)
O FRECUENCIA</t>
  </si>
  <si>
    <t>Cant.</t>
  </si>
  <si>
    <t>VALOR UNITARIO DE REFERENCIA 
ENTIDAD ESTATAL 
(IVA y demas impuestos Incluidos)</t>
  </si>
  <si>
    <t>VALOR TOTAL DE REFERENCIA 
ENTIDAD ESTATAL 
(IVA y demas impuestos Incluidos)</t>
  </si>
  <si>
    <t>VALOR UNITARIO OFERTADO
(IVA y demás impuestos incluidos)</t>
  </si>
  <si>
    <t>VALOR UNITARIO OFERTADO AJUSTADO AL PESO
(IVA y demás impuestos incluidos)</t>
  </si>
  <si>
    <t>VALOR TOTAL OFERTADO
(IVA y demás impuestos incluidos)</t>
  </si>
  <si>
    <t>VALIDACIÓN DE LA OFERTA PRESENTADA</t>
  </si>
  <si>
    <t>TALENTO HUMANO</t>
  </si>
  <si>
    <t>COORDINADOR GENERAL PROYECTO</t>
  </si>
  <si>
    <t>Ingeniero ambiental, Ingeniero Forestal, Administrador ambiental, Ingeniero Agroforestal, o afines con 6 años de experiencia general y 4 años de experiencia especifica en gestión ambiental, restauración ecológica y/o asistencia agropecuaria y/o cambio climático y/o desarrollo sostenible.
Con especialización en: Gerencia de Proyectos, Administración, Evaluación y Gerencia de Proyectos o Gerencia Financiera.</t>
  </si>
  <si>
    <t>MES</t>
  </si>
  <si>
    <t>AUXILIAR DE APOYO</t>
  </si>
  <si>
    <t>Técnico en áreas administrativas con seis meses de experiencia laboral. Encargado de realizar el adecuado manejo de la documentación generada durante el desarrollo del proyecto.</t>
  </si>
  <si>
    <t>PORCENTAJE DE GESTIÓN ADMINISTRATIVA  5%</t>
  </si>
  <si>
    <t>Porcentaje de Gestión Administrativa 5%</t>
  </si>
  <si>
    <t>UNIDAD</t>
  </si>
  <si>
    <t>PRESENTACION  PÚBLICA</t>
  </si>
  <si>
    <t>REFRIGERIO TIPO 3</t>
  </si>
  <si>
    <t>Un sándwich de 300 grs de pollo o atún, pan especial, queso, tomate, lechuga (empacado en papel vinipel), jugo o avena en caja de 200 ml, fruta de temporada y golosina. Todo empacado en bolsa de papel. Que cumpla con las normas de Bioseguridad - Empacado</t>
  </si>
  <si>
    <t>MEDIOS COMUNITARIOS</t>
  </si>
  <si>
    <t>MEDIOS COMUNITARIOS
Su uso estara condicionado en el primer comité tecnico de conformidad a la lista de servicios donde se indican los Precios Unitarios Vigentes concertada con los Medios Comunitarios Locales Reconocidos por el IDEPAC.
Se debera garantizar pauta en todos los componentes y con la intervencion de todos los medios comunitarios durante la ejecucion del contrato</t>
  </si>
  <si>
    <t>HUERTAS URBANAS</t>
  </si>
  <si>
    <t>TÉCNICO APOYO A LOS PROCESOS DE AGRICULTURA</t>
  </si>
  <si>
    <t>Tecnólogo Ambiental o Técnico ambiental con dos (2) años de experiencia relacionado con el manejo de huertas.</t>
  </si>
  <si>
    <t>OPERARIO</t>
  </si>
  <si>
    <t>Persona con título de bachiller, que certifique 2 años de experiencia en actividades de mantenimiento de coberturas o especies vegetales.</t>
  </si>
  <si>
    <t>BOTAS CAUCHO SIN PUNTERA</t>
  </si>
  <si>
    <t>Par de Botas Negra de Caucho Caña Alta sin puntera. Tallas a convenir</t>
  </si>
  <si>
    <t>PAR</t>
  </si>
  <si>
    <t>OVEROL 2 PRENDAS</t>
  </si>
  <si>
    <t>Overol en dril 2 prendas con logotipo Imagen Institucional de Bogota estampado en color blanco en el pecho (8 cm de ancho por la proporción cada uno) en la espalda estampado logotipo de Bogotá Vigente y el nombre del convenio en l aparte inferior de la espalda (20 cm de ancho por la proporción).El estampado es plastisol (aplicar base antes del estampado para garantizar el blanco del logotipo). Cremallera en nylon poliéster para la frontal. cinta reflectiva de 2" en espalda, pecho, brazos y piernas. Tallas a convenir</t>
  </si>
  <si>
    <t>ALQUILER AUDITORIO O SALON SENCILLO</t>
  </si>
  <si>
    <t>*Alquiler por sesion
*Servicio de aseo
*Desarrollo de sesiones para capacidad entre cincuenta y ochenta personas.
*Incluya mesas, sillas, video beam y sonido basico
El espacio que solicitan es en el HOTEL GRAND PARK O UNO QUE TENGA LA MISMA CAPACIDAD (minimo 120 PERSONAS)</t>
  </si>
  <si>
    <t>HORA</t>
  </si>
  <si>
    <t>REFRIGERIO TIPO 1</t>
  </si>
  <si>
    <t>Un sólido: Un pastel de pollo o un pastel gloria, jugo o avena en caja, fruta (manzana, pera, durazno, banano, mandarina, o ciruela) y dulce de chocolate. Que cumpla con las normas de Bioseguridad - Empacado</t>
  </si>
  <si>
    <t>BOLSA GENERAL 3 HUERTAS URBANAS</t>
  </si>
  <si>
    <t>BOLSA DE IMPREVISTOS INSUMOS 3 HUERTAS URBANAS
ÍTEMS DEL 44 AL 178 DEL PRESENTE FORMATO</t>
  </si>
  <si>
    <t>HUERTAS RURALES</t>
  </si>
  <si>
    <t>TRANSPORTE EN  BOGOTÁ RURAL Y/O CIUDAD</t>
  </si>
  <si>
    <t>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</si>
  <si>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BOLSA GENERAL 14 HUERTAS RURALES</t>
  </si>
  <si>
    <t>BOLSA DE IMPREVISTOS INSUMOS 14 HUERTAS RURALES
ÍTEMS DEL 44 AL 178 DEL PRESENTE FORMATO</t>
  </si>
  <si>
    <t>BUENAS PRACTICAS</t>
  </si>
  <si>
    <t>INGENIERO AMBIENTAL O BIÓLOGO</t>
  </si>
  <si>
    <t>Ingeniero Ambiental o Biólogo, experiencia certificada de más de tres (3) años en restauración de coberturas vegetales y/o protección de recurso hídrico</t>
  </si>
  <si>
    <t>INGENIERO AGRÓNOMO O INGENIERO AGRÍCOLA</t>
  </si>
  <si>
    <t>Profesional en Agronomía ingeniería agronómica, agrícola y/o afines con experiencia certificada de más de tres (3) años de asistencia técnica a predios rurales</t>
  </si>
  <si>
    <t>TÉCNICO AGROPECUARIO</t>
  </si>
  <si>
    <t>Técnico ambiental, forestal, agroecológico con mínimo dos (2) años de experiencia en brindar asistencia técnica a predios rurales.</t>
  </si>
  <si>
    <t>BOLSA BUENAS PRÁCTICAS AMBIENTALES</t>
  </si>
  <si>
    <t>BOLSA DE IMPREVISTOS INSUMOS BUENAS PRÁCTICAS AMBIENTALES
ÍTEMS DEL 44 AL 178 DEL PRESENTE FORMATO</t>
  </si>
  <si>
    <t>RESTAURACIÓN</t>
  </si>
  <si>
    <t>PROFESIONAL EN RESTAURACIÓN ECOLÓGICA</t>
  </si>
  <si>
    <t>Ingeniero forestal, biólogo, ecólogo o ingeniero ambiental, o afines con mínimo cinco (5) años de experiencia en mantenimiento de coberturas o especies vegetales y/o restauración ecológica.</t>
  </si>
  <si>
    <t>TÉCNICO DE APOYO</t>
  </si>
  <si>
    <t>Técnico ambiental, forestal, agroecológico con mínimo dos (2) años de experiencia en mantenimiento de coberturas, especies vegetales y/o restauración ecológica.</t>
  </si>
  <si>
    <t>MACHETE</t>
  </si>
  <si>
    <t>Machete Niquelado de 20"</t>
  </si>
  <si>
    <t>PALA METÁLICA</t>
  </si>
  <si>
    <t>Pala Metálica de Jardinería con cabo</t>
  </si>
  <si>
    <t>TIJERAS DE PODAR</t>
  </si>
  <si>
    <t>Tijeras para podar ramas</t>
  </si>
  <si>
    <t>PICA O ZAPAPICO</t>
  </si>
  <si>
    <t>Esta herramienta consta de una parte de acero de unos 60 cm de largo y 5 de grueso, y un mango de madera, perpendicular a la parte metálica; esta parte metálica termina en punta en uno de los extremos y es plano con borde ancho y cortante en el otro.</t>
  </si>
  <si>
    <t>DECAMETRO</t>
  </si>
  <si>
    <t>Decametro x 30m</t>
  </si>
  <si>
    <t>BOLSA GENERAL RESTAURACIÓN</t>
  </si>
  <si>
    <t>BOLSA DE IMPREVISTOS INSUMOS RESTAURACIÓN
ÍTEMS DEL 44 AL 178 DEL PRESENTE FORMATO</t>
  </si>
  <si>
    <t>BOLSA DE INSUMOS</t>
  </si>
  <si>
    <t>BANDEJAS</t>
  </si>
  <si>
    <t>Bandeja de germinación x 200 alveolos</t>
  </si>
  <si>
    <t>Unidad</t>
  </si>
  <si>
    <t>BOMBA MANUAL 2 LITROS FUMIGADORA ASPERSOR</t>
  </si>
  <si>
    <t>Fumigadora Manual 2 Litros Atomizador Multiusos Rociador</t>
  </si>
  <si>
    <t>CABUYA COSECHERA</t>
  </si>
  <si>
    <t>Cabuya Cosechera Verde Ref. 12 X 1 X 750m</t>
  </si>
  <si>
    <t>Rollo</t>
  </si>
  <si>
    <t>CANASTILLAS</t>
  </si>
  <si>
    <t>Canastilla plastica toda lineal 60x40x25 cm</t>
  </si>
  <si>
    <t>CASCARILLA DE ARROZ CRUDA</t>
  </si>
  <si>
    <t>Cascarilla de arroz cruda como sustrato</t>
  </si>
  <si>
    <t>Bulto 10 KG</t>
  </si>
  <si>
    <t>COMPOSTERA</t>
  </si>
  <si>
    <t>Vermicompostera con pie de cria de 52 Lts 70 cm x 34 cm x 30 cm</t>
  </si>
  <si>
    <t>DURMIENTE EN MADERA</t>
  </si>
  <si>
    <t>Durmiente x 3 m</t>
  </si>
  <si>
    <t>FERTILIZANTE UREA GRANULADA (46-0-0)</t>
  </si>
  <si>
    <t>Fertilizante nitrogenado con el 46 % de Nitrógeno de amplio uso.</t>
  </si>
  <si>
    <t>Bulto 50 KG</t>
  </si>
  <si>
    <t>KIT HERRAMIENTA DE JARDINERIA X 3</t>
  </si>
  <si>
    <t>Mango en polietileno de agarre suave.
Cabezales de acero al carbono, duradero, no se oxida ni se rompe fácilmente.
Ideal para una variedad de tareas, incluyendo cavar, deshierbar, aflojar el suelo, airear, trasplantar, etc.
Kit por 3 elementos: Pala, Palín y Rastrillo
Base en pintura electroestática para mayor durabilidad.</t>
  </si>
  <si>
    <t>MALLA</t>
  </si>
  <si>
    <t>Malla para gallinero</t>
  </si>
  <si>
    <t>MATERA PLASTICA RECTANGULAR LARGA, MACETA JARDINERA 59 cm</t>
  </si>
  <si>
    <t>Matera plástica para uso en balcones o en pequeños espacios Dimensiones: 59 cm de larga, 13 cm de alta, 20 cm de ancha.</t>
  </si>
  <si>
    <t>MATERA REDONDA</t>
  </si>
  <si>
    <t>Matera redonda # 30 - ( Boca 28,1 cm, Base 22,6 cm, Profundidad 25 cm, Volumen 12 litros aproximadamente)</t>
  </si>
  <si>
    <t>Matera redonda # 35 - (Boca 34,5 cm, Base 26,5 cm, Profundidad 29,5 cm, Volumen 22 litros aproximadamente)</t>
  </si>
  <si>
    <t>PLASTICO DE USO AGRICOLA</t>
  </si>
  <si>
    <t>Plástico negro calibre 6 milímetros de 2 metros de ancho por 200 metros de largo</t>
  </si>
  <si>
    <t>PLASTICO PARA INVERNADERO</t>
  </si>
  <si>
    <t>PLÁSTICO PARA INVERNADERO AGROCLEAR: Lámina de plástico coextruida estabilizada con Hals y antioxidante. Contiene inhibidores UV que le brindan una alta resistencia a la degradación causada por la radiación solar.
100 Metros * 4 metros - Calibre 6.</t>
  </si>
  <si>
    <t>REGADERA PLASTICA</t>
  </si>
  <si>
    <t>Regadera Plástica de 1,75 Lts Dimensiones: 7,5x33x24,5cm</t>
  </si>
  <si>
    <t>SEMILLAS</t>
  </si>
  <si>
    <t>Semillas de brócoli</t>
  </si>
  <si>
    <t>450gramos</t>
  </si>
  <si>
    <t>Semillas de repollo</t>
  </si>
  <si>
    <t>454 gramos</t>
  </si>
  <si>
    <t>Semillas de Hierba buena</t>
  </si>
  <si>
    <t>Gramo</t>
  </si>
  <si>
    <t>Semillas de arveja</t>
  </si>
  <si>
    <t>Kilogramo</t>
  </si>
  <si>
    <t>Semillas de lulo</t>
  </si>
  <si>
    <t>Semillas de remolacha</t>
  </si>
  <si>
    <t>Semillas de romero</t>
  </si>
  <si>
    <t>Semillas de caléndula</t>
  </si>
  <si>
    <t>Semillas de manzanilla</t>
  </si>
  <si>
    <t>Semillas de pepino</t>
  </si>
  <si>
    <t>Semillas de tomate de arbol</t>
  </si>
  <si>
    <t>Semillas de rábano</t>
  </si>
  <si>
    <t>Semillas de Zucchini Amarillo</t>
  </si>
  <si>
    <t>x 1000 semillas</t>
  </si>
  <si>
    <t>Semillas de apio</t>
  </si>
  <si>
    <t>Semillas de coliflor</t>
  </si>
  <si>
    <t>Semillas de ají jalapeño</t>
  </si>
  <si>
    <t>Semillas de orégano</t>
  </si>
  <si>
    <t>0,3 gramos</t>
  </si>
  <si>
    <t>Semillas de albahaca</t>
  </si>
  <si>
    <t>Semillas de cebollín</t>
  </si>
  <si>
    <t>0,5 gramos</t>
  </si>
  <si>
    <t>Semillas de mejorana</t>
  </si>
  <si>
    <t>Semillas de menta</t>
  </si>
  <si>
    <t>SOPORTE + JARDINERA PLASTICA 59cm</t>
  </si>
  <si>
    <t>Jardinera Plástica en Polipropileno (PP) 100% reciclable + Soporte metálico de pared o balcón, Dimensiones: 59 cm de larga, 13 cm de alta, 20 cm de ancha.</t>
  </si>
  <si>
    <t>TIERRA NEGRA</t>
  </si>
  <si>
    <t>Viaje de tierra negra para vivero sin cascarilla de arroz de 6 m3</t>
  </si>
  <si>
    <t>ABONO</t>
  </si>
  <si>
    <t>Material de abono como cascarilla de arroz x bulto de 5 kilos. Incluye Transporte</t>
  </si>
  <si>
    <t>Bulto</t>
  </si>
  <si>
    <t>ESPECIE VEGETAL</t>
  </si>
  <si>
    <t>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</si>
  <si>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
Incluye Transporte</t>
  </si>
  <si>
    <t>Arbol de porte bajo
En el caso de los árboles de corte bajo y alto, lo ideal es que tengan un tamaño de 70 a 80 centímetros con la base abanada.
Incluye Transporte</t>
  </si>
  <si>
    <t>Arbol de porte alto
En el caso de los árboles de corte bajo y alto, lo ideal es que tengan un tamaño de 70 a 80 centímetros con la base abanada
Incluye Transporte</t>
  </si>
  <si>
    <t>MATERAS</t>
  </si>
  <si>
    <t>Matera en Concreto: Medidas: 80 cm Largo x 35 cm Ancho x 35 cm Alto, Acabado: Liso con borde, Estructura con malla semiacelerada, Impermeabilizada en su interior con Sika y con recubrimiento para unificación de color, Adecuadas para interior y exterior.</t>
  </si>
  <si>
    <t>Jardinera en barro de 36 cm x 36 cm x 36 cm</t>
  </si>
  <si>
    <t>TIERRA</t>
  </si>
  <si>
    <t>Tierra abonada x bulto de 5 kilos. Incluye Transporte</t>
  </si>
  <si>
    <t>Bulto x 5 Kilos</t>
  </si>
  <si>
    <t>PALUSTRE MANUAL</t>
  </si>
  <si>
    <t>Palustre manual: Herramienta de jardinería pequeña, tipo pala de mano, usada para remover tierra, preparar sitios de siembra o adecuar zonas verdes. Material: acero inoxidable con mango plástico o de madera. Tamaño: 25–30 cm de largo. Punta curva y reforzada. Ergonómico, liviano y de fácil manipulación.</t>
  </si>
  <si>
    <t>HUMMUS</t>
  </si>
  <si>
    <t>Hummus granulado, fertilizante orgánico para jardineria en bolsa de 10 KG</t>
  </si>
  <si>
    <t>10 kg</t>
  </si>
  <si>
    <t>PLANTULAS</t>
  </si>
  <si>
    <t>Plantas de procedencia orgánica como aromaticas, hortalizas, ornamentales y medicinales</t>
  </si>
  <si>
    <t>GOTERO</t>
  </si>
  <si>
    <t>Goteros de Botón Calibre 8000 de 4 LPH</t>
  </si>
  <si>
    <t>MICROASPERSOR</t>
  </si>
  <si>
    <t>Nebulizador Cultivo 180° x 100 unidades</t>
  </si>
  <si>
    <t>FILTRO</t>
  </si>
  <si>
    <t>Filtro de Malla Tipo Y de 3/4"</t>
  </si>
  <si>
    <t>TUTORES</t>
  </si>
  <si>
    <t>Estacas de bambú de 18"</t>
  </si>
  <si>
    <t>CAL AGRÍCOLA</t>
  </si>
  <si>
    <t>Enmienda para aplicación directa al suelo compuesta por carbonato de calcio y carbonato de magnesio, bolsa x 50 KG</t>
  </si>
  <si>
    <t>SUSTRATO</t>
  </si>
  <si>
    <t>Sustrato de fibra de coco, Bolsa x 10 KG</t>
  </si>
  <si>
    <t>10Kg</t>
  </si>
  <si>
    <t>BANDEJA DE GERMINACIÓN</t>
  </si>
  <si>
    <t>Bandeja de germinación con 128 cavidades, calibre 55</t>
  </si>
  <si>
    <t>BOMBA</t>
  </si>
  <si>
    <t>Motobomba de agua periférica de 1/2 hp</t>
  </si>
  <si>
    <t>MOLDES DE PACA DIGESTORA</t>
  </si>
  <si>
    <t>Molde de madera cubico de 1mx1mx1m, sin tapa ni base</t>
  </si>
  <si>
    <t>Fertilizante triple 15N-15P-15K en bolsa de 10Kg</t>
  </si>
  <si>
    <t>Fertilizante triple 18N-18P-18K en bolsa de 10Kg</t>
  </si>
  <si>
    <t>BOLSAS DE PLASTICO</t>
  </si>
  <si>
    <t>Bolsas de plástico para muestreo de suelo 10x18, Paquete de 100</t>
  </si>
  <si>
    <t>Paquete</t>
  </si>
  <si>
    <t>Plantulas de especies nativas de bosque Alto Andino</t>
  </si>
  <si>
    <t>OVEROL</t>
  </si>
  <si>
    <t>Traje de protección completo con capota, tipo bioseguridad, en material anti fluido. Con cierre y carro en nylon de una vía con solapa para mayor protección. Cauchos en sus extremidades planas de 2 cm, en puños, caucho en cintura, en botas.</t>
  </si>
  <si>
    <t>AZADÓN</t>
  </si>
  <si>
    <t>Azadones de 2,5 Libras con cabo</t>
  </si>
  <si>
    <t>BARRA DE ACERO</t>
  </si>
  <si>
    <t>Barra de acero 12 libras de 110 cm</t>
  </si>
  <si>
    <t>Par</t>
  </si>
  <si>
    <t>CARRETILLA</t>
  </si>
  <si>
    <t>Carretilla metalica con platón capacidad 120 litros</t>
  </si>
  <si>
    <t>FUNDA MACHETE</t>
  </si>
  <si>
    <t>Funda para Machete Niquelado de 20"</t>
  </si>
  <si>
    <t>GUADAÑA</t>
  </si>
  <si>
    <t>(Herramienta corte 250-2) carter en aluminio. 2,1hp 36.3cm³ 2-Tiempos 6,8Kg Guadaña robusta y potente para cortar con herramientas de metal o con un cabezal de corte de nylon, 2-Mix que entrega alta potencia y torque a bajo régimen., Bajo consumo de combustible y bajo nivel de emisiones contaminantes. que incluya cuchilla y accesorios</t>
  </si>
  <si>
    <t>GUANTE NITRILO</t>
  </si>
  <si>
    <t>Guante de Nitrilo calibre 8, longitud de 13 pulgadas</t>
  </si>
  <si>
    <t>GUANTES VAQUETA REFORZADO</t>
  </si>
  <si>
    <t>GUANTES VAQUETA REFORZADO
Guante Tipo ingeniero elaborado en vaqueta con refuerzo en dedos y palma. Caja x 1 Par</t>
  </si>
  <si>
    <t>HACHA</t>
  </si>
  <si>
    <t>Hacha forjada Ojo Plano de 3,5 libras con cabo</t>
  </si>
  <si>
    <t>KIT JARDINERIA</t>
  </si>
  <si>
    <t>Kit basico de jardineria en aluminio x 3
(Tijeras, pala, rastrillo)</t>
  </si>
  <si>
    <t>PALA METALICA</t>
  </si>
  <si>
    <t>PALA REDONDA</t>
  </si>
  <si>
    <t>Pala Redonda No. 2 con cabo</t>
  </si>
  <si>
    <t>PALADRAGA</t>
  </si>
  <si>
    <t>Paladraga de marca reconocida</t>
  </si>
  <si>
    <t>PINTURA TIPO 1</t>
  </si>
  <si>
    <t>Cuñete plástico de 5 galones. Pintura formulada con terpolímero acrílico de última generación, diluible con agua, de acabado mate, Recomendada para proteger y decorar fachadas y muros en obras nuevas.</t>
  </si>
  <si>
    <t>Caneca</t>
  </si>
  <si>
    <t>PUNTO ECOLOGICO</t>
  </si>
  <si>
    <t>Punto ecológico de 50 Litros, que cuente con las canecas verde, blanca, negra en polietileno con tapa y con estructura metálica y letrero de señalización. Capacidad de cada caneca: 53 litros. Cantidad: 3 unidades y la base matálica. Medidas (cm): 42 ancho, 92 largo, 98 alto. Material canecas: Polipropileno (Plástico). Material estructura: Acero. Resisten tráfico pesado para restaurantes y bares. Cumple con la resolución 2184 de 2019</t>
  </si>
  <si>
    <t>RASTRILLOS</t>
  </si>
  <si>
    <t>Rastrillos Metálicos de uña larga, curvo X 12 dientes</t>
  </si>
  <si>
    <t>RODILLO</t>
  </si>
  <si>
    <t>Rodillo anti goteo para fachadas 12" mango plástico.</t>
  </si>
  <si>
    <t>TALADRO INHALAMBRICO</t>
  </si>
  <si>
    <t>Taladro percutor y atornillador inalámbrico para perforar con percusión y atornillar en metal, albañilería y madera. Es la mejor opción en 18V, torque máximo de 60NM para diámetro máximo de perforación de 35mm en madera y 10mm en acero, mandril metálico que bloquea mejor el accesorio. La herramienta incluye: 1 baterías de 18V de 2,0 Ah, 1 cargador GAL 18V-20, 1 manual de instrucciones de la herramienta, 1 manual de instrucciones del cargador y 1 maletín plástico</t>
  </si>
  <si>
    <t>BROCA PARA CONCRETO</t>
  </si>
  <si>
    <t>Broca Para Concreto 1/4 pulgada</t>
  </si>
  <si>
    <t>BROCA PARA MADERA</t>
  </si>
  <si>
    <t>Broca madera 1/4 pulgada</t>
  </si>
  <si>
    <t>CANECA O BALDE</t>
  </si>
  <si>
    <t>Balde Plástico para Pintura Capacidad 5 Galones</t>
  </si>
  <si>
    <t>GRAPADORA INDUSTRIAL P6c-8 INVERNADEROS</t>
  </si>
  <si>
    <t>Esta grapadora p6 c8 es la capacitada para instalaciones de invernaderos viene reforzada para tal fin. 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t>
  </si>
  <si>
    <t>GUANTE POLIESTER NITRILO LISO</t>
  </si>
  <si>
    <t>Guante fabricado en Poliéster recubierto en Nitrilo liso</t>
  </si>
  <si>
    <t>LONAS</t>
  </si>
  <si>
    <t>Empaque de Lona 92x60cm Blanco Polipropileno</t>
  </si>
  <si>
    <t>PALO DE MADERA</t>
  </si>
  <si>
    <t>Palo de madera rolliza x 5 m</t>
  </si>
  <si>
    <t>REPIZA DE MADERA</t>
  </si>
  <si>
    <t>Repiza de 4 metros de largo x 8 cm de ancho x 4 cm grueso</t>
  </si>
  <si>
    <t>POLISOMBRA</t>
  </si>
  <si>
    <t>Polisombra negra</t>
  </si>
  <si>
    <t>PUNTILLA</t>
  </si>
  <si>
    <t>Puntilla de 2,5"</t>
  </si>
  <si>
    <t>Caja</t>
  </si>
  <si>
    <t>Puntilla de 3,5"</t>
  </si>
  <si>
    <t>TANQUE</t>
  </si>
  <si>
    <t>Tanque para agua de 1000 lts</t>
  </si>
  <si>
    <t>BANDEJA PARA PINTURA</t>
  </si>
  <si>
    <t>Bandeja para pintura (Paleta plástica) para mezclas de pintura con cavidades. Color blanco. Para rodillo de tamaño de 9"</t>
  </si>
  <si>
    <t>BROCHA DELGADA</t>
  </si>
  <si>
    <t>Brocha Gruesa 2" (7.4cm), mango plástico y/o madera, refuerzo metálico.</t>
  </si>
  <si>
    <t>PINTURA EN CUÑETE</t>
  </si>
  <si>
    <t>Cuñete</t>
  </si>
  <si>
    <t>PINTURA ESMALTE</t>
  </si>
  <si>
    <t>Galón Esmalte Tipo 1 color básicos (amarillo, azul, blanco y rojo) galón</t>
  </si>
  <si>
    <t>Galón</t>
  </si>
  <si>
    <t>RECOGEDOR PLÁSTICO</t>
  </si>
  <si>
    <t>Recogedor plástico, con mango de madera.</t>
  </si>
  <si>
    <t>LIJAS</t>
  </si>
  <si>
    <t>Lija de agua con papel, resistente a la humedad, lijado en seco sobre madera, elimina la corrosión acumulada. Medida: 23 cm de ancho x 28 cm de alto aproximadamente. Color negro. # 180 o 120</t>
  </si>
  <si>
    <t>BROCHAS</t>
  </si>
  <si>
    <t>Brochas de tamaño 3 pulgadas, con cerdas Sintéticas (poliéster o nylon) para pinturas a base de agua.</t>
  </si>
  <si>
    <t>RECIPIENTES PARA MEZCLAR PINTURA</t>
  </si>
  <si>
    <t>Recipientes para mezclar pintura, Plástico resistente, reutilizable con capacidad de 2 litros</t>
  </si>
  <si>
    <t>TABLA DE MADERA</t>
  </si>
  <si>
    <t>Tabla madera ordinaria, conocida como madera común, con acabado rustico de 25cmx3cmx3m</t>
  </si>
  <si>
    <t>MARTILLO</t>
  </si>
  <si>
    <t>Martilo de uña de 13 OZ</t>
  </si>
  <si>
    <t>ALAMBRE</t>
  </si>
  <si>
    <t>Alambre Negro Recocido de 25Kg, Calibre 17</t>
  </si>
  <si>
    <t>25 kg</t>
  </si>
  <si>
    <t>MANGUERA</t>
  </si>
  <si>
    <t>Manguera riego en polietileno revestido 16mmx100m</t>
  </si>
  <si>
    <t>SERRUCHO</t>
  </si>
  <si>
    <t>Serrucho manual ergonómico de 20"</t>
  </si>
  <si>
    <t>SEGUETA</t>
  </si>
  <si>
    <t>Segueta con marco de 12"</t>
  </si>
  <si>
    <t>ESCOBA</t>
  </si>
  <si>
    <t>RECOGEDOR</t>
  </si>
  <si>
    <t>LUPA</t>
  </si>
  <si>
    <t>Lupa botánica o para trabajo en campo</t>
  </si>
  <si>
    <t>BARRENO</t>
  </si>
  <si>
    <t>Barreno de Mano</t>
  </si>
  <si>
    <t>PEGACOR CERAMICO</t>
  </si>
  <si>
    <t>PEGACOR CERAMICO 6 kl</t>
  </si>
  <si>
    <t>TUBOS DE PVC</t>
  </si>
  <si>
    <t>CODOS</t>
  </si>
  <si>
    <t>UNIONES</t>
  </si>
  <si>
    <t>TORNILLOS TUERCAS</t>
  </si>
  <si>
    <t>ARANDELAS</t>
  </si>
  <si>
    <t>TUERCAS</t>
  </si>
  <si>
    <t>EXTENCION</t>
  </si>
  <si>
    <t>EXTENCION PARA CORRIENTE SEIS METROS.7 METROS</t>
  </si>
  <si>
    <t>Metro</t>
  </si>
  <si>
    <t>PEGANTE BOXER</t>
  </si>
  <si>
    <t>PEGANTE AMARILLO ( BOXER ) GALON</t>
  </si>
  <si>
    <t>Galon</t>
  </si>
  <si>
    <t>BARNIZ PARA MADERA</t>
  </si>
  <si>
    <t>BARNIZ PARA MADERA CARAMELO 1 GALÓN</t>
  </si>
  <si>
    <t>UHU PEGANTE</t>
  </si>
  <si>
    <t>UHU PEGANTE UNIVERSAL POR 35 ML</t>
  </si>
  <si>
    <t>HOJA SEGUETA</t>
  </si>
  <si>
    <t>HOJA SEGUETA BIMETÁLICA NICHOLSON</t>
  </si>
  <si>
    <t>REGULADOR DE VOLTAJE</t>
  </si>
  <si>
    <t>Regulador De Voltaje 2 Kva Estabilizador</t>
  </si>
  <si>
    <t>MULTITOMA 6 SALIDAS</t>
  </si>
  <si>
    <t>Salidas eléctricas: 6 Salidas; Indicadores: 3 Leds luminosos indicadores de estado; Voltios: 120 voltios; Frecuencia: 60 Hz; Fusible: 10 Amperios; Cable de Poder: Cable encauchetado 3 x 18 con clavija inyectada de 15A -125V; Características: Supresor de picos, interruptor ON/OFF</t>
  </si>
  <si>
    <t>*Alquiler por sesion
*Servicio de aseo
*Desarrollo de sesiones para capacidad entre cincuenta y ochenta personas.
*Incluya mesas, sillas, video beam y sonido basico</t>
  </si>
  <si>
    <t>Dia</t>
  </si>
  <si>
    <t>TRANSPORTE DE CARGA: CAMIONES (NPR)</t>
  </si>
  <si>
    <t>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t>
  </si>
  <si>
    <t>Mes</t>
  </si>
  <si>
    <t>VALOR TOTAL OFERTA – ÍTEMS 1 AL 43
(Valor del contrato; no podrá superar el Presupuesto Oficial)</t>
  </si>
  <si>
    <t>Presupuesto Oficial (ítems 1 al 43)</t>
  </si>
  <si>
    <t>Valor total ofertado (ítems 1 al 43)</t>
  </si>
  <si>
    <t>I M P O R T A N T E:
Nota 1: El presente documento debera ser enviado en formato ".xls" y "pdf" para la evaluación correspondiente a cargo de la Entidad. 
Nota 2: Las propuestas deben cotizarse en pesos colombianos, incluidos todos los costos directos e indirectos y los impuestos a que haya lugar si aplica para la adecuada ejecución. 
Nota 3: Los valores unitarios y subtotales no podrán ser mayores a los definidos en el presupuesto oficial.
Nota 4: La propuesta económica no debe presentar centavos, por tanto, el proponente deberá aproximarla al peso, ya sea por exceso si es mayor a 0.50, o por defecto si es menor o igual a 0.50.
Nota 5: Cuando el proponente no oferte todos los ítems requeridos en la oferta económica estará incurso en causal de rechazo de acuerdo con lo establecido en el presente proceso.
Nota 6: Si la propuesta económica presentada por el contratista presenta diferencias y/o modificaciones  en aspectos relativos a cantidades o especificaciones técnicas de los items a contratar, LA OFERTA SERA RECHAZADA
Nota 7: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Nota 8: No ofrecer el valor de un precio unitario u ofrecerlo en cero (0) pesos o demostrar que sean artificialmente bajos tanto en precio unitarios como en totales. LA OFERTA SERA RECHAZADA.
Nota 9: No presentar oferta económica o presentar más de una oferta económica o realizar un ofrecimiento del IVA diferente al establecido legalmente, sin tener la calidad tributaria que se lo permita. LA OFERTA SERA RECHAZADA
Nota 10: Los valores de las casillas "VALOR TOTAL OFERTA – ÍTEMS 1 AL 43" y "VALOR TOTAL OFERTADO" (IVA incluido) no podrán ser mayores a los definidos en el presupuesto oficial. LA OFERTA SERA RECHAZADA
Nota 11: Los ítems 1 al 43 corresponden a las cantidades, plazos y valores definidos en la Estructura de Costos del proceso; su sumatoria constituye el valor total de la oferta, el cual no podrá superar el Presupuesto Oficial.
Nota 12: Los valores de las bolsas (ítems 5, 14, 23, 30 y 43) son fijos y no son objeto de oferta ni de descuento. Las bolsas de Huertas Urbanas, Huertas Rurales, Buenas Prácticas Ambientales y Restauración se ejecutarán según la necesidad aprobada por la supervisión, a los precios unitarios ofertados para los ítems 44 al 178; la bolsa de Medios Comunitarios se ejecutará conforme a lo señalado en su descripción. El no agotamiento de las bolsas no genera obligación de pago para el Fondo.
Nota 13: El valor del Porcentaje de Gestión Administrativa (5%) se calcula automáticamente sobre el valor total ofertado del talento humano del respectivo componente y no podrá ser modificado por el proponente.
Nota 14: Los precios unitarios ofertados para los ítems 44 al 178 no podrán superar el valor unitario de referencia y permanecerán fijos durante la ejecución del contrato.</t>
  </si>
  <si>
    <t>NOMBRE DEL PROPONENTE:</t>
  </si>
  <si>
    <t>NIT DEL PROPONENTE:</t>
  </si>
  <si>
    <t>FIRMA DEL REPRESENTANTE LEGAL:</t>
  </si>
  <si>
    <t>NOMBRE DEL REPRESENTANTE LEGAL:</t>
  </si>
  <si>
    <t>FDLSF-LP-XXX-2026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</si>
</sst>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64" formatCode="_-* #,##0.00\ _€_-;\-* #,##0.00\ _€_-;_-* \-??\ _€_-;_-@_-"/>
    <numFmt numFmtId="165" formatCode="_(* #,##0_);_(* \(#,##0\);_(* \-_);_(@_)"/>
    <numFmt numFmtId="166" formatCode="_-* #,##0_-;\-* #,##0_-;_-* \-_-;_-@_-"/>
    <numFmt numFmtId="167" formatCode="_-* #,##0.00&quot; €&quot;_-;\-* #,##0.00&quot; €&quot;_-;_-* \-??&quot; €&quot;_-;_-@_-"/>
    <numFmt numFmtId="168" formatCode="_-&quot;$ &quot;* #,##0.00_-;&quot;-$ &quot;* #,##0.00_-;_-&quot;$ &quot;* \-??_-;_-@_-"/>
    <numFmt numFmtId="169" formatCode="_-&quot;$ &quot;* #,##0_-;&quot;-$ &quot;* #,##0_-;_-&quot;$ &quot;* \-_-;_-@_-"/>
    <numFmt numFmtId="170" formatCode="_-\$* #,##0_-;&quot;-$&quot;* #,##0_-;_-\$* \-_-;_-@_-"/>
    <numFmt numFmtId="171" formatCode="[$$-240A]\ #,##0"/>
    <numFmt numFmtId="172" formatCode="_-&quot;$ &quot;* #,##0.00_-;&quot;-$ &quot;* #,##0.00_-;_-&quot;$ &quot;* \-_-;_-@_-"/>
    <numFmt numFmtId="173" formatCode="_(* #,##0.00_);_(* \(#,##0.00\);_(* \-??_);_(@_)"/>
    <numFmt numFmtId="174" formatCode="_-&quot;$ &quot;* #,##0_-;&quot;-$ &quot;* #,##0_-;_-&quot;$ &quot;* \-??_-;_-@_-"/>
    <numFmt numFmtId="175" formatCode="[$$-240A]\ #,##0.00"/>
    <numFmt numFmtId="176" formatCode="_([$$-240A]\ * #,##0.00_);_([$$-240A]\ * \(#,##0.00\);_([$$-240A]\ * \-??_);_(@_)"/>
    <numFmt numFmtId="177" formatCode="_-&quot;$ &quot;* #,##0.0_-;&quot;-$ &quot;* #,##0.0_-;_-&quot;$ &quot;* \-_-;_-@_-"/>
  </numFmts>
  <fonts count="27" x14ac:knownFonts="1">
    <font>
      <sz val="10"/>
      <name val="Arial"/>
      <charset val="1"/>
    </font>
    <font>
      <sz val="10"/>
      <color theme="1"/>
      <name val="Verdana"/>
      <family val="2"/>
      <charset val="1"/>
    </font>
    <font>
      <sz val="10"/>
      <name val="Arial"/>
      <family val="2"/>
      <charset val="1"/>
    </font>
    <font>
      <sz val="11"/>
      <color rgb="FF000000"/>
      <name val="Calibri"/>
      <family val="2"/>
      <charset val="1"/>
    </font>
    <font>
      <sz val="11"/>
      <color theme="1"/>
      <name val="Calibri"/>
      <family val="2"/>
      <charset val="1"/>
    </font>
    <font>
      <sz val="10"/>
      <color rgb="FF000000"/>
      <name val="Arial"/>
      <family val="2"/>
      <charset val="1"/>
    </font>
    <font>
      <sz val="10"/>
      <color rgb="FF000000"/>
      <name val="MS Sans Serif"/>
      <family val="2"/>
      <charset val="1"/>
    </font>
    <font>
      <sz val="12"/>
      <color theme="1"/>
      <name val="Calibri"/>
      <family val="2"/>
      <charset val="1"/>
    </font>
    <font>
      <b/>
      <sz val="14"/>
      <name val="Arial"/>
      <family val="2"/>
      <charset val="1"/>
    </font>
    <font>
      <b/>
      <sz val="12"/>
      <name val="Arial"/>
      <family val="2"/>
      <charset val="1"/>
    </font>
    <font>
      <sz val="12"/>
      <name val="Arial"/>
      <family val="2"/>
      <charset val="1"/>
    </font>
    <font>
      <b/>
      <sz val="9"/>
      <name val="Arial"/>
      <family val="2"/>
      <charset val="1"/>
    </font>
    <font>
      <b/>
      <sz val="10"/>
      <color rgb="FF000000"/>
      <name val="Arial"/>
      <family val="2"/>
      <charset val="1"/>
    </font>
    <font>
      <b/>
      <u/>
      <sz val="10"/>
      <color rgb="FF000000"/>
      <name val="Arial"/>
      <family val="2"/>
      <charset val="1"/>
    </font>
    <font>
      <b/>
      <sz val="8"/>
      <name val="Arial"/>
      <family val="2"/>
      <charset val="1"/>
    </font>
    <font>
      <b/>
      <sz val="8"/>
      <color rgb="FF000000"/>
      <name val="Arial"/>
      <family val="2"/>
      <charset val="1"/>
    </font>
    <font>
      <b/>
      <sz val="10"/>
      <name val="Arial"/>
      <family val="2"/>
      <charset val="1"/>
    </font>
    <font>
      <sz val="10"/>
      <color theme="1"/>
      <name val="Arial"/>
      <family val="2"/>
      <charset val="1"/>
    </font>
    <font>
      <b/>
      <sz val="11"/>
      <name val="Arial"/>
      <family val="2"/>
      <charset val="1"/>
    </font>
    <font>
      <sz val="11"/>
      <color theme="1"/>
      <name val="Arial"/>
      <family val="2"/>
      <charset val="1"/>
    </font>
    <font>
      <sz val="11"/>
      <name val="Arial"/>
      <family val="2"/>
      <charset val="1"/>
    </font>
    <font>
      <sz val="10"/>
      <name val="Arial Narrow"/>
      <family val="2"/>
      <charset val="1"/>
    </font>
    <font>
      <b/>
      <sz val="12"/>
      <name val="Arial Narrow"/>
      <family val="2"/>
      <charset val="1"/>
    </font>
    <font>
      <b/>
      <sz val="11"/>
      <color theme="1"/>
      <name val="Arial"/>
      <family val="2"/>
      <charset val="1"/>
    </font>
    <font>
      <sz val="12"/>
      <name val="Calibri"/>
      <family val="2"/>
      <charset val="1"/>
    </font>
    <font>
      <b/>
      <sz val="14"/>
      <name val="Arial Narrow"/>
      <family val="2"/>
      <charset val="1"/>
    </font>
    <font>
      <sz val="10"/>
      <name val="Arial"/>
      <charset val="1"/>
    </font>
  </fonts>
  <fills count="12">
    <fill>
      <patternFill patternType="none"/>
    </fill>
    <fill>
      <patternFill patternType="gray125"/>
    </fill>
    <fill>
      <patternFill patternType="solid">
        <fgColor theme="0"/>
        <bgColor rgb="FFF2F2F2"/>
      </patternFill>
    </fill>
    <fill>
      <patternFill patternType="solid">
        <fgColor theme="0" tint="-4.9989318521683403E-2"/>
        <bgColor rgb="FFEBF1DE"/>
      </patternFill>
    </fill>
    <fill>
      <patternFill patternType="solid">
        <fgColor rgb="FFFFFF00"/>
        <bgColor rgb="FFFFFF00"/>
      </patternFill>
    </fill>
    <fill>
      <patternFill patternType="solid">
        <fgColor theme="3" tint="0.79989013336588644"/>
        <bgColor rgb="FFD9D9D9"/>
      </patternFill>
    </fill>
    <fill>
      <patternFill patternType="solid">
        <fgColor theme="8" tint="0.79989013336588644"/>
        <bgColor rgb="FFDCE6F2"/>
      </patternFill>
    </fill>
    <fill>
      <patternFill patternType="solid">
        <fgColor rgb="FFFFC000"/>
        <bgColor rgb="FFFF9900"/>
      </patternFill>
    </fill>
    <fill>
      <patternFill patternType="solid">
        <fgColor theme="4" tint="0.79989013336588644"/>
        <bgColor rgb="FFDBEEF4"/>
      </patternFill>
    </fill>
    <fill>
      <patternFill patternType="solid">
        <fgColor theme="6" tint="0.79989013336588644"/>
        <bgColor rgb="FFF2F2F2"/>
      </patternFill>
    </fill>
    <fill>
      <patternFill patternType="solid">
        <fgColor theme="0" tint="-0.14999847407452621"/>
        <bgColor rgb="FFDCE6F2"/>
      </patternFill>
    </fill>
    <fill>
      <patternFill patternType="solid">
        <fgColor theme="3" tint="0.59999389629810485"/>
        <bgColor rgb="FFFFFF00"/>
      </patternFill>
    </fill>
  </fills>
  <borders count="21">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bottom/>
      <diagonal/>
    </border>
    <border>
      <left style="medium">
        <color auto="1"/>
      </left>
      <right style="thin">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s>
  <cellStyleXfs count="36">
    <xf numFmtId="0" fontId="0" fillId="0" borderId="0"/>
    <xf numFmtId="173" fontId="26" fillId="0" borderId="0"/>
    <xf numFmtId="168" fontId="2" fillId="0" borderId="0"/>
    <xf numFmtId="49" fontId="1" fillId="0" borderId="0">
      <alignment horizontal="left" vertical="center"/>
    </xf>
    <xf numFmtId="164" fontId="2" fillId="0" borderId="0"/>
    <xf numFmtId="164" fontId="2" fillId="0" borderId="0"/>
    <xf numFmtId="164" fontId="2" fillId="0" borderId="0"/>
    <xf numFmtId="165" fontId="3" fillId="0" borderId="0"/>
    <xf numFmtId="166" fontId="4" fillId="0" borderId="0"/>
    <xf numFmtId="167" fontId="2" fillId="0" borderId="0"/>
    <xf numFmtId="167" fontId="2" fillId="0" borderId="0"/>
    <xf numFmtId="167" fontId="2" fillId="0" borderId="0"/>
    <xf numFmtId="168" fontId="4" fillId="0" borderId="0"/>
    <xf numFmtId="169" fontId="2" fillId="0" borderId="0"/>
    <xf numFmtId="169" fontId="2" fillId="0" borderId="0"/>
    <xf numFmtId="170" fontId="4" fillId="0" borderId="0"/>
    <xf numFmtId="0" fontId="2" fillId="0" borderId="0"/>
    <xf numFmtId="0" fontId="2" fillId="0" borderId="0"/>
    <xf numFmtId="0" fontId="5" fillId="0" borderId="0"/>
    <xf numFmtId="0" fontId="4" fillId="0" borderId="0"/>
    <xf numFmtId="0" fontId="4" fillId="0" borderId="0"/>
    <xf numFmtId="0" fontId="6" fillId="0" borderId="0"/>
    <xf numFmtId="0" fontId="7" fillId="0" borderId="0"/>
    <xf numFmtId="0" fontId="4" fillId="0" borderId="0"/>
    <xf numFmtId="0" fontId="4" fillId="0" borderId="0"/>
    <xf numFmtId="0" fontId="4" fillId="0" borderId="0"/>
    <xf numFmtId="0" fontId="2" fillId="0" borderId="0"/>
    <xf numFmtId="0" fontId="2" fillId="0" borderId="0"/>
    <xf numFmtId="0" fontId="4" fillId="0" borderId="0"/>
    <xf numFmtId="9" fontId="2" fillId="0" borderId="0"/>
    <xf numFmtId="9" fontId="2" fillId="0" borderId="0"/>
    <xf numFmtId="9" fontId="2" fillId="0" borderId="0"/>
    <xf numFmtId="9" fontId="4" fillId="0" borderId="0"/>
    <xf numFmtId="9" fontId="2" fillId="0" borderId="0"/>
    <xf numFmtId="9" fontId="2" fillId="0" borderId="0"/>
    <xf numFmtId="169" fontId="2" fillId="0" borderId="0"/>
  </cellStyleXfs>
  <cellXfs count="76">
    <xf numFmtId="0" fontId="0" fillId="0" borderId="0" xfId="0"/>
    <xf numFmtId="0" fontId="2" fillId="0" borderId="0" xfId="17" applyFont="1" applyAlignment="1" applyProtection="1">
      <alignment horizontal="center"/>
      <protection locked="0"/>
    </xf>
    <xf numFmtId="0" fontId="2" fillId="0" borderId="0" xfId="17" applyFont="1" applyProtection="1">
      <protection locked="0"/>
    </xf>
    <xf numFmtId="0" fontId="2" fillId="2" borderId="0" xfId="17" applyFont="1" applyFill="1" applyProtection="1">
      <protection locked="0"/>
    </xf>
    <xf numFmtId="0" fontId="10" fillId="2" borderId="0" xfId="17" applyFont="1" applyFill="1" applyProtection="1">
      <protection locked="0"/>
    </xf>
    <xf numFmtId="0" fontId="10" fillId="0" borderId="0" xfId="17" applyFont="1" applyProtection="1">
      <protection locked="0"/>
    </xf>
    <xf numFmtId="0" fontId="11" fillId="2" borderId="3" xfId="17" applyFont="1" applyFill="1" applyBorder="1" applyAlignment="1" applyProtection="1">
      <alignment horizontal="center"/>
      <protection locked="0"/>
    </xf>
    <xf numFmtId="0" fontId="11" fillId="2" borderId="4" xfId="17" applyFont="1" applyFill="1" applyBorder="1" applyProtection="1">
      <protection locked="0"/>
    </xf>
    <xf numFmtId="0" fontId="11" fillId="2" borderId="5" xfId="17" applyFont="1" applyFill="1" applyBorder="1" applyProtection="1">
      <protection locked="0"/>
    </xf>
    <xf numFmtId="0" fontId="11" fillId="2" borderId="6" xfId="17" applyFont="1" applyFill="1" applyBorder="1" applyAlignment="1" applyProtection="1">
      <alignment horizontal="center"/>
      <protection locked="0"/>
    </xf>
    <xf numFmtId="0" fontId="11" fillId="2" borderId="0" xfId="17" applyFont="1" applyFill="1" applyProtection="1">
      <protection locked="0"/>
    </xf>
    <xf numFmtId="0" fontId="11" fillId="2" borderId="6" xfId="17" applyFont="1" applyFill="1" applyBorder="1" applyAlignment="1">
      <alignment horizontal="center"/>
    </xf>
    <xf numFmtId="0" fontId="11" fillId="2" borderId="0" xfId="17" applyFont="1" applyFill="1"/>
    <xf numFmtId="0" fontId="2" fillId="2" borderId="0" xfId="17" applyFont="1" applyFill="1"/>
    <xf numFmtId="0" fontId="11" fillId="2" borderId="0" xfId="17" applyFont="1" applyFill="1" applyAlignment="1">
      <alignment horizontal="center"/>
    </xf>
    <xf numFmtId="0" fontId="11" fillId="4" borderId="9" xfId="17" applyFont="1" applyFill="1" applyBorder="1" applyAlignment="1">
      <alignment horizontal="center" wrapText="1"/>
    </xf>
    <xf numFmtId="0" fontId="16" fillId="2" borderId="14" xfId="17" applyFont="1" applyFill="1" applyBorder="1" applyAlignment="1" applyProtection="1">
      <alignment horizontal="center" vertical="center" wrapText="1"/>
      <protection locked="0"/>
    </xf>
    <xf numFmtId="0" fontId="5" fillId="6" borderId="15" xfId="0" applyFont="1" applyFill="1" applyBorder="1" applyAlignment="1">
      <alignment horizontal="center" vertical="center" wrapText="1"/>
    </xf>
    <xf numFmtId="1" fontId="2" fillId="0" borderId="15" xfId="2" applyNumberFormat="1" applyFont="1" applyBorder="1" applyAlignment="1">
      <alignment horizontal="left" vertical="top" wrapText="1"/>
    </xf>
    <xf numFmtId="1" fontId="2" fillId="0" borderId="15" xfId="2" applyNumberFormat="1" applyFont="1" applyBorder="1" applyAlignment="1">
      <alignment horizontal="center" vertical="center" wrapText="1"/>
    </xf>
    <xf numFmtId="172" fontId="17" fillId="0" borderId="15" xfId="0" applyNumberFormat="1" applyFont="1" applyBorder="1" applyAlignment="1">
      <alignment horizontal="center" vertical="center" wrapText="1"/>
    </xf>
    <xf numFmtId="169" fontId="18" fillId="3" borderId="14" xfId="13" applyFont="1" applyFill="1" applyBorder="1" applyAlignment="1">
      <alignment horizontal="center" vertical="center"/>
    </xf>
    <xf numFmtId="169" fontId="18" fillId="4" borderId="15" xfId="13" applyFont="1" applyFill="1" applyBorder="1" applyAlignment="1" applyProtection="1">
      <alignment horizontal="center" vertical="center"/>
      <protection locked="0"/>
    </xf>
    <xf numFmtId="169" fontId="19" fillId="3" borderId="15" xfId="35" applyFont="1" applyFill="1" applyBorder="1" applyAlignment="1">
      <alignment horizontal="center" vertical="center"/>
    </xf>
    <xf numFmtId="169" fontId="20" fillId="0" borderId="15" xfId="13" applyFont="1" applyBorder="1" applyAlignment="1">
      <alignment horizontal="center" vertical="center" wrapText="1"/>
    </xf>
    <xf numFmtId="168" fontId="2" fillId="2" borderId="0" xfId="17" applyNumberFormat="1" applyFont="1" applyFill="1" applyProtection="1">
      <protection locked="0"/>
    </xf>
    <xf numFmtId="0" fontId="5" fillId="7" borderId="15" xfId="0" applyFont="1" applyFill="1" applyBorder="1" applyAlignment="1">
      <alignment horizontal="center" vertical="center" wrapText="1"/>
    </xf>
    <xf numFmtId="0" fontId="17" fillId="0" borderId="15" xfId="0" applyFont="1" applyBorder="1" applyAlignment="1">
      <alignment horizontal="center" vertical="center" wrapText="1"/>
    </xf>
    <xf numFmtId="1" fontId="17" fillId="0" borderId="15" xfId="1" applyNumberFormat="1" applyFont="1" applyBorder="1" applyAlignment="1">
      <alignment horizontal="center" vertical="center" wrapText="1"/>
    </xf>
    <xf numFmtId="172" fontId="2" fillId="0" borderId="15" xfId="13" applyNumberFormat="1" applyFont="1" applyBorder="1" applyAlignment="1">
      <alignment horizontal="center" vertical="center" wrapText="1"/>
    </xf>
    <xf numFmtId="0" fontId="5" fillId="8" borderId="15" xfId="0" applyFont="1" applyFill="1" applyBorder="1" applyAlignment="1">
      <alignment horizontal="center" vertical="center" wrapText="1"/>
    </xf>
    <xf numFmtId="0" fontId="5" fillId="9" borderId="15" xfId="0" applyFont="1" applyFill="1" applyBorder="1" applyAlignment="1">
      <alignment horizontal="center" vertical="center" wrapText="1"/>
    </xf>
    <xf numFmtId="172" fontId="2" fillId="0" borderId="14" xfId="13" applyNumberFormat="1" applyFont="1" applyBorder="1" applyAlignment="1">
      <alignment horizontal="center" vertical="center" wrapText="1"/>
    </xf>
    <xf numFmtId="0" fontId="5" fillId="0" borderId="14" xfId="0" applyFont="1" applyBorder="1" applyAlignment="1">
      <alignment horizontal="center" vertical="center" wrapText="1"/>
    </xf>
    <xf numFmtId="0" fontId="0" fillId="0" borderId="15" xfId="0" applyFont="1" applyBorder="1" applyAlignment="1">
      <alignment vertical="center" wrapText="1"/>
    </xf>
    <xf numFmtId="0" fontId="0" fillId="0" borderId="15" xfId="0" applyFont="1" applyBorder="1" applyAlignment="1">
      <alignment horizontal="center" vertical="center" wrapText="1"/>
    </xf>
    <xf numFmtId="1" fontId="21" fillId="0" borderId="14" xfId="2" applyNumberFormat="1" applyFont="1" applyBorder="1" applyAlignment="1">
      <alignment horizontal="center" vertical="center" wrapText="1"/>
    </xf>
    <xf numFmtId="1" fontId="2" fillId="0" borderId="14" xfId="2" applyNumberFormat="1" applyFont="1" applyBorder="1" applyAlignment="1">
      <alignment horizontal="center" vertical="center" wrapText="1"/>
    </xf>
    <xf numFmtId="174" fontId="21" fillId="10" borderId="15" xfId="2" applyNumberFormat="1" applyFont="1" applyFill="1" applyBorder="1" applyAlignment="1">
      <alignment horizontal="center" vertical="center" wrapText="1"/>
    </xf>
    <xf numFmtId="0" fontId="20" fillId="2" borderId="0" xfId="17" applyFont="1" applyFill="1" applyProtection="1">
      <protection locked="0"/>
    </xf>
    <xf numFmtId="175" fontId="20" fillId="2" borderId="0" xfId="17" applyNumberFormat="1" applyFont="1" applyFill="1" applyProtection="1">
      <protection locked="0"/>
    </xf>
    <xf numFmtId="0" fontId="0" fillId="2" borderId="0" xfId="0" applyFont="1" applyFill="1" applyProtection="1">
      <protection locked="0"/>
    </xf>
    <xf numFmtId="176" fontId="22" fillId="2" borderId="0" xfId="11" applyNumberFormat="1" applyFont="1" applyFill="1" applyAlignment="1" applyProtection="1">
      <alignment vertical="center" wrapText="1"/>
      <protection locked="0"/>
    </xf>
    <xf numFmtId="0" fontId="2" fillId="0" borderId="0" xfId="0" applyFont="1" applyProtection="1">
      <protection locked="0"/>
    </xf>
    <xf numFmtId="0" fontId="20" fillId="2" borderId="6" xfId="17" applyFont="1" applyFill="1" applyBorder="1" applyAlignment="1" applyProtection="1">
      <alignment horizontal="center" vertical="center" wrapText="1"/>
      <protection locked="0"/>
    </xf>
    <xf numFmtId="0" fontId="20" fillId="2" borderId="0" xfId="17" applyFont="1" applyFill="1" applyAlignment="1">
      <alignment horizontal="center" vertical="center" wrapText="1"/>
    </xf>
    <xf numFmtId="177" fontId="23" fillId="5" borderId="15" xfId="17" applyNumberFormat="1" applyFont="1" applyFill="1" applyBorder="1" applyAlignment="1">
      <alignment horizontal="center" vertical="center" wrapText="1"/>
    </xf>
    <xf numFmtId="169" fontId="23" fillId="5" borderId="15" xfId="17" applyNumberFormat="1" applyFont="1" applyFill="1" applyBorder="1" applyAlignment="1">
      <alignment horizontal="left" vertical="center" wrapText="1"/>
    </xf>
    <xf numFmtId="0" fontId="20" fillId="2" borderId="0" xfId="17" applyFont="1" applyFill="1"/>
    <xf numFmtId="172" fontId="18" fillId="2" borderId="15" xfId="17" applyNumberFormat="1" applyFont="1" applyFill="1" applyBorder="1" applyAlignment="1">
      <alignment horizontal="center" vertical="center" wrapText="1"/>
    </xf>
    <xf numFmtId="169" fontId="18" fillId="2" borderId="15" xfId="17" applyNumberFormat="1" applyFont="1" applyFill="1" applyBorder="1" applyAlignment="1">
      <alignment vertical="center"/>
    </xf>
    <xf numFmtId="0" fontId="2" fillId="2" borderId="0" xfId="17" applyFont="1" applyFill="1" applyAlignment="1" applyProtection="1">
      <alignment horizontal="center"/>
      <protection locked="0"/>
    </xf>
    <xf numFmtId="0" fontId="2" fillId="2" borderId="0" xfId="0" applyFont="1" applyFill="1" applyAlignment="1" applyProtection="1">
      <alignment horizontal="center"/>
      <protection locked="0"/>
    </xf>
    <xf numFmtId="169" fontId="18" fillId="11" borderId="15" xfId="13" applyFont="1" applyFill="1" applyBorder="1" applyAlignment="1" applyProtection="1">
      <alignment horizontal="center" vertical="center"/>
      <protection locked="0"/>
    </xf>
    <xf numFmtId="176" fontId="25" fillId="2" borderId="18" xfId="11" applyNumberFormat="1" applyFont="1" applyFill="1" applyBorder="1" applyAlignment="1" applyProtection="1">
      <alignment horizontal="left" vertical="center" wrapText="1"/>
      <protection locked="0"/>
    </xf>
    <xf numFmtId="176" fontId="25" fillId="2" borderId="15" xfId="11" applyNumberFormat="1" applyFont="1" applyFill="1" applyBorder="1" applyAlignment="1" applyProtection="1">
      <alignment horizontal="center" vertical="center" wrapText="1"/>
      <protection locked="0"/>
    </xf>
    <xf numFmtId="176" fontId="25" fillId="2" borderId="19" xfId="11" applyNumberFormat="1" applyFont="1" applyFill="1" applyBorder="1" applyAlignment="1" applyProtection="1">
      <alignment horizontal="left" vertical="center" wrapText="1"/>
      <protection locked="0"/>
    </xf>
    <xf numFmtId="176" fontId="25" fillId="2" borderId="20" xfId="11" applyNumberFormat="1" applyFont="1" applyFill="1" applyBorder="1" applyAlignment="1" applyProtection="1">
      <alignment horizontal="center" vertical="center" wrapText="1"/>
      <protection locked="0"/>
    </xf>
    <xf numFmtId="0" fontId="24" fillId="2" borderId="8" xfId="0" applyFont="1" applyFill="1" applyBorder="1" applyAlignment="1" applyProtection="1">
      <alignment horizontal="left" vertical="top" wrapText="1"/>
      <protection locked="0"/>
    </xf>
    <xf numFmtId="176" fontId="25" fillId="2" borderId="16" xfId="11" applyNumberFormat="1" applyFont="1" applyFill="1" applyBorder="1" applyAlignment="1" applyProtection="1">
      <alignment horizontal="left" vertical="center" wrapText="1"/>
      <protection locked="0"/>
    </xf>
    <xf numFmtId="176" fontId="25" fillId="2" borderId="17" xfId="11" applyNumberFormat="1" applyFont="1" applyFill="1" applyBorder="1" applyAlignment="1" applyProtection="1">
      <alignment horizontal="center" vertical="center" wrapText="1"/>
      <protection locked="0"/>
    </xf>
    <xf numFmtId="0" fontId="14" fillId="5" borderId="8" xfId="17" applyFont="1" applyFill="1" applyBorder="1" applyAlignment="1">
      <alignment horizontal="center" vertical="center" wrapText="1"/>
    </xf>
    <xf numFmtId="0" fontId="14" fillId="5" borderId="13" xfId="17" applyFont="1" applyFill="1" applyBorder="1" applyAlignment="1">
      <alignment horizontal="center" vertical="center" wrapText="1"/>
    </xf>
    <xf numFmtId="0" fontId="15" fillId="5" borderId="13" xfId="17" applyFont="1" applyFill="1" applyBorder="1" applyAlignment="1">
      <alignment horizontal="center" vertical="center" wrapText="1"/>
    </xf>
    <xf numFmtId="0" fontId="18" fillId="2" borderId="15" xfId="17" applyFont="1" applyFill="1" applyBorder="1" applyAlignment="1">
      <alignment horizontal="center" vertical="center" wrapText="1"/>
    </xf>
    <xf numFmtId="0" fontId="12" fillId="3" borderId="8" xfId="17" applyFont="1" applyFill="1" applyBorder="1" applyAlignment="1">
      <alignment horizontal="center" vertical="center" wrapText="1"/>
    </xf>
    <xf numFmtId="0" fontId="12" fillId="3" borderId="11" xfId="17" applyFont="1" applyFill="1" applyBorder="1" applyAlignment="1">
      <alignment horizontal="center" vertical="center" wrapText="1"/>
    </xf>
    <xf numFmtId="0" fontId="13" fillId="3" borderId="12" xfId="17" applyFont="1" applyFill="1" applyBorder="1" applyAlignment="1">
      <alignment horizontal="center" vertical="center" wrapText="1"/>
    </xf>
    <xf numFmtId="0" fontId="14" fillId="4" borderId="11" xfId="17" applyFont="1" applyFill="1" applyBorder="1" applyAlignment="1">
      <alignment horizontal="center" vertical="center" wrapText="1"/>
    </xf>
    <xf numFmtId="0" fontId="12" fillId="3" borderId="10" xfId="17" applyFont="1" applyFill="1" applyBorder="1" applyAlignment="1">
      <alignment horizontal="center" vertical="center" wrapText="1"/>
    </xf>
    <xf numFmtId="0" fontId="11" fillId="3" borderId="7" xfId="17" applyFont="1" applyFill="1" applyBorder="1" applyAlignment="1">
      <alignment horizontal="center" vertical="center"/>
    </xf>
    <xf numFmtId="171" fontId="10" fillId="0" borderId="8" xfId="17" applyNumberFormat="1" applyFont="1" applyBorder="1" applyAlignment="1">
      <alignment horizontal="center" vertical="center" wrapText="1"/>
    </xf>
    <xf numFmtId="171" fontId="8" fillId="0" borderId="8" xfId="17" applyNumberFormat="1" applyFont="1" applyBorder="1" applyAlignment="1">
      <alignment horizontal="center" vertical="center"/>
    </xf>
    <xf numFmtId="0" fontId="11" fillId="2" borderId="6" xfId="17" applyFont="1" applyFill="1" applyBorder="1" applyAlignment="1">
      <alignment horizontal="center"/>
    </xf>
    <xf numFmtId="0" fontId="8" fillId="2" borderId="1" xfId="17" applyFont="1" applyFill="1" applyBorder="1" applyAlignment="1" applyProtection="1">
      <alignment horizontal="center"/>
      <protection locked="0"/>
    </xf>
    <xf numFmtId="0" fontId="9" fillId="2" borderId="2" xfId="17" applyFont="1" applyFill="1" applyBorder="1" applyAlignment="1" applyProtection="1">
      <alignment horizontal="center"/>
      <protection locked="0"/>
    </xf>
  </cellXfs>
  <cellStyles count="36">
    <cellStyle name="BodyStyle" xfId="3"/>
    <cellStyle name="Excel Built-in Currency [0]" xfId="35"/>
    <cellStyle name="Millares" xfId="1" builtinId="3"/>
    <cellStyle name="Millares [0] 2" xfId="7"/>
    <cellStyle name="Millares [0] 2 2" xfId="8"/>
    <cellStyle name="Millares 2" xfId="4"/>
    <cellStyle name="Millares 3" xfId="5"/>
    <cellStyle name="Millares 3 2" xfId="6"/>
    <cellStyle name="Moneda" xfId="2" builtinId="4"/>
    <cellStyle name="Moneda [0] 2" xfId="13"/>
    <cellStyle name="Moneda [0] 2 3 2" xfId="14"/>
    <cellStyle name="Moneda [0] 3" xfId="15"/>
    <cellStyle name="Moneda 2" xfId="9"/>
    <cellStyle name="Moneda 3" xfId="10"/>
    <cellStyle name="Moneda 3 2" xfId="11"/>
    <cellStyle name="Moneda 4" xfId="12"/>
    <cellStyle name="Normal" xfId="0" builtinId="0"/>
    <cellStyle name="Normal 2" xfId="16"/>
    <cellStyle name="Normal 2 2" xfId="17"/>
    <cellStyle name="Normal 2 2 2" xfId="18"/>
    <cellStyle name="Normal 2 2 2 2" xfId="19"/>
    <cellStyle name="Normal 2 2 3" xfId="20"/>
    <cellStyle name="Normal 2 3" xfId="21"/>
    <cellStyle name="Normal 2 3 2" xfId="22"/>
    <cellStyle name="Normal 2 4" xfId="23"/>
    <cellStyle name="Normal 2 5" xfId="24"/>
    <cellStyle name="Normal 3" xfId="25"/>
    <cellStyle name="Normal 3 2" xfId="26"/>
    <cellStyle name="Normal 4" xfId="27"/>
    <cellStyle name="Normal 5" xfId="28"/>
    <cellStyle name="Porcentaje 2" xfId="29"/>
    <cellStyle name="Porcentaje 2 2" xfId="30"/>
    <cellStyle name="Porcentaje 3" xfId="31"/>
    <cellStyle name="Porcentaje 4" xfId="32"/>
    <cellStyle name="Porcentual 2" xfId="33"/>
    <cellStyle name="Porcentual 3" xfId="34"/>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D9D9D9"/>
      <rgbColor rgb="FF808080"/>
      <rgbColor rgb="FF9999FF"/>
      <rgbColor rgb="FF993366"/>
      <rgbColor rgb="FFEBF1DE"/>
      <rgbColor rgb="FFDBEEF4"/>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DCE6F2"/>
      <rgbColor rgb="FFC6EFCE"/>
      <rgbColor rgb="FFF2F2F2"/>
      <rgbColor rgb="FF99CCFF"/>
      <rgbColor rgb="FFFF99CC"/>
      <rgbColor rgb="FFCC99FF"/>
      <rgbColor rgb="FFFFC7CE"/>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341280</xdr:colOff>
      <xdr:row>0</xdr:row>
      <xdr:rowOff>260280</xdr:rowOff>
    </xdr:from>
    <xdr:to>
      <xdr:col>3</xdr:col>
      <xdr:colOff>21960</xdr:colOff>
      <xdr:row>4</xdr:row>
      <xdr:rowOff>51120</xdr:rowOff>
    </xdr:to>
    <xdr:pic>
      <xdr:nvPicPr>
        <xdr:cNvPr id="2" name="Imagen 5570"/>
        <xdr:cNvPicPr/>
      </xdr:nvPicPr>
      <xdr:blipFill>
        <a:blip xmlns:r="http://schemas.openxmlformats.org/officeDocument/2006/relationships" r:embed="rId1"/>
        <a:stretch/>
      </xdr:blipFill>
      <xdr:spPr>
        <a:xfrm>
          <a:off x="723600" y="260280"/>
          <a:ext cx="3053880" cy="972000"/>
        </a:xfrm>
        <a:prstGeom prst="rect">
          <a:avLst/>
        </a:prstGeom>
        <a:ln w="0">
          <a:noFill/>
        </a:ln>
      </xdr:spPr>
    </xdr:pic>
    <xdr:clientData/>
  </xdr:twoCellAnchor>
  <xdr:twoCellAnchor editAs="oneCell">
    <xdr:from>
      <xdr:col>10</xdr:col>
      <xdr:colOff>39240</xdr:colOff>
      <xdr:row>1</xdr:row>
      <xdr:rowOff>47880</xdr:rowOff>
    </xdr:from>
    <xdr:to>
      <xdr:col>10</xdr:col>
      <xdr:colOff>882360</xdr:colOff>
      <xdr:row>3</xdr:row>
      <xdr:rowOff>271800</xdr:rowOff>
    </xdr:to>
    <xdr:pic>
      <xdr:nvPicPr>
        <xdr:cNvPr id="3" name="Imagen 565"/>
        <xdr:cNvPicPr/>
      </xdr:nvPicPr>
      <xdr:blipFill>
        <a:blip xmlns:r="http://schemas.openxmlformats.org/officeDocument/2006/relationships" r:embed="rId2"/>
        <a:stretch/>
      </xdr:blipFill>
      <xdr:spPr>
        <a:xfrm>
          <a:off x="13592160" y="343080"/>
          <a:ext cx="843120" cy="81468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01"/>
  <sheetViews>
    <sheetView tabSelected="1" topLeftCell="A13" zoomScale="85" zoomScaleNormal="85" workbookViewId="0">
      <selection activeCell="D43" sqref="D43"/>
    </sheetView>
  </sheetViews>
  <sheetFormatPr baseColWidth="10" defaultColWidth="9.140625" defaultRowHeight="12.75" x14ac:dyDescent="0.2"/>
  <cols>
    <col min="1" max="1" width="5.42578125" style="1" customWidth="1"/>
    <col min="2" max="2" width="21.85546875" style="2" customWidth="1"/>
    <col min="3" max="3" width="26" style="2" customWidth="1"/>
    <col min="4" max="4" width="48.85546875" style="2" customWidth="1"/>
    <col min="5" max="6" width="11" style="2" customWidth="1"/>
    <col min="7" max="7" width="7" style="2" customWidth="1"/>
    <col min="8" max="8" width="20" style="2" customWidth="1"/>
    <col min="9" max="9" width="21" style="2" customWidth="1"/>
    <col min="10" max="10" width="20.140625" style="2" customWidth="1"/>
    <col min="11" max="11" width="19.85546875" style="2" customWidth="1"/>
    <col min="12" max="12" width="20.42578125" style="2" customWidth="1"/>
    <col min="13" max="13" width="20" style="2" customWidth="1"/>
    <col min="14" max="14" width="19.85546875" style="3" customWidth="1"/>
    <col min="15" max="15" width="18.28515625" style="2" customWidth="1"/>
    <col min="16" max="255" width="11.42578125" style="2" customWidth="1"/>
    <col min="256" max="16384" width="9.140625" style="2"/>
  </cols>
  <sheetData>
    <row r="1" spans="1:15" ht="23.25" customHeight="1" x14ac:dyDescent="0.25">
      <c r="A1" s="74" t="s">
        <v>0</v>
      </c>
      <c r="B1" s="74"/>
      <c r="C1" s="74"/>
      <c r="D1" s="74"/>
      <c r="E1" s="74"/>
      <c r="F1" s="74"/>
      <c r="G1" s="74"/>
      <c r="H1" s="74"/>
      <c r="I1" s="74"/>
      <c r="J1" s="74"/>
      <c r="K1" s="74"/>
      <c r="L1" s="74"/>
      <c r="M1" s="74"/>
    </row>
    <row r="2" spans="1:15" s="5" customFormat="1" ht="23.25" customHeight="1" x14ac:dyDescent="0.25">
      <c r="A2" s="75" t="s">
        <v>1</v>
      </c>
      <c r="B2" s="75"/>
      <c r="C2" s="75"/>
      <c r="D2" s="75"/>
      <c r="E2" s="75"/>
      <c r="F2" s="75"/>
      <c r="G2" s="75"/>
      <c r="H2" s="75"/>
      <c r="I2" s="75"/>
      <c r="J2" s="75"/>
      <c r="K2" s="75"/>
      <c r="L2" s="75"/>
      <c r="M2" s="75"/>
      <c r="N2" s="4"/>
    </row>
    <row r="3" spans="1:15" s="5" customFormat="1" ht="23.25" customHeight="1" x14ac:dyDescent="0.25">
      <c r="A3" s="75" t="s">
        <v>2</v>
      </c>
      <c r="B3" s="75"/>
      <c r="C3" s="75"/>
      <c r="D3" s="75"/>
      <c r="E3" s="75"/>
      <c r="F3" s="75"/>
      <c r="G3" s="75"/>
      <c r="H3" s="75"/>
      <c r="I3" s="75"/>
      <c r="J3" s="75"/>
      <c r="K3" s="75"/>
      <c r="L3" s="75"/>
      <c r="M3" s="75"/>
      <c r="N3" s="4"/>
    </row>
    <row r="4" spans="1:15" s="5" customFormat="1" ht="23.25" customHeight="1" x14ac:dyDescent="0.25">
      <c r="A4" s="75" t="s">
        <v>3</v>
      </c>
      <c r="B4" s="75"/>
      <c r="C4" s="75"/>
      <c r="D4" s="75"/>
      <c r="E4" s="75"/>
      <c r="F4" s="75"/>
      <c r="G4" s="75"/>
      <c r="H4" s="75"/>
      <c r="I4" s="75"/>
      <c r="J4" s="75"/>
      <c r="K4" s="75"/>
      <c r="L4" s="75"/>
      <c r="M4" s="75"/>
      <c r="N4" s="4"/>
    </row>
    <row r="5" spans="1:15" s="4" customFormat="1" ht="23.25" customHeight="1" x14ac:dyDescent="0.25">
      <c r="A5" s="75" t="s">
        <v>332</v>
      </c>
      <c r="B5" s="75"/>
      <c r="C5" s="75"/>
      <c r="D5" s="75"/>
      <c r="E5" s="75"/>
      <c r="F5" s="75"/>
      <c r="G5" s="75"/>
      <c r="H5" s="75"/>
      <c r="I5" s="75"/>
      <c r="J5" s="75"/>
      <c r="K5" s="75"/>
      <c r="L5" s="75"/>
      <c r="M5" s="75"/>
    </row>
    <row r="6" spans="1:15" s="3" customFormat="1" ht="8.25" customHeight="1" x14ac:dyDescent="0.2">
      <c r="A6" s="6"/>
      <c r="B6" s="7"/>
      <c r="C6" s="7"/>
      <c r="D6" s="7"/>
      <c r="E6" s="7"/>
      <c r="F6" s="7"/>
      <c r="G6" s="7"/>
      <c r="H6" s="7"/>
      <c r="I6" s="7"/>
      <c r="J6" s="7"/>
      <c r="K6" s="7"/>
      <c r="L6" s="7"/>
      <c r="M6" s="8"/>
    </row>
    <row r="7" spans="1:15" s="3" customFormat="1" ht="8.25" customHeight="1" x14ac:dyDescent="0.2">
      <c r="A7" s="9"/>
      <c r="B7" s="10"/>
      <c r="C7" s="10"/>
      <c r="D7" s="10"/>
      <c r="E7" s="10"/>
      <c r="F7" s="10"/>
      <c r="G7" s="10"/>
      <c r="H7" s="10"/>
      <c r="I7" s="10"/>
      <c r="J7" s="10"/>
      <c r="K7" s="10"/>
      <c r="L7" s="10"/>
      <c r="M7" s="10"/>
    </row>
    <row r="8" spans="1:15" s="3" customFormat="1" ht="57.75" customHeight="1" x14ac:dyDescent="0.2">
      <c r="A8" s="70" t="s">
        <v>4</v>
      </c>
      <c r="B8" s="70"/>
      <c r="C8" s="70"/>
      <c r="D8" s="70"/>
      <c r="E8" s="71" t="s">
        <v>5</v>
      </c>
      <c r="F8" s="71"/>
      <c r="G8" s="71"/>
      <c r="H8" s="71"/>
      <c r="I8" s="71"/>
      <c r="J8" s="71"/>
      <c r="K8" s="71"/>
      <c r="L8" s="71"/>
      <c r="M8" s="71"/>
    </row>
    <row r="9" spans="1:15" s="3" customFormat="1" ht="8.25" customHeight="1" x14ac:dyDescent="0.2">
      <c r="A9" s="11"/>
      <c r="B9" s="12"/>
      <c r="C9" s="12"/>
      <c r="D9" s="12"/>
      <c r="E9" s="12"/>
      <c r="F9" s="12"/>
      <c r="G9" s="12"/>
      <c r="H9" s="12"/>
      <c r="I9" s="12"/>
      <c r="J9" s="12"/>
      <c r="K9" s="13"/>
      <c r="L9" s="13"/>
      <c r="M9" s="13"/>
    </row>
    <row r="10" spans="1:15" s="3" customFormat="1" ht="28.5" customHeight="1" x14ac:dyDescent="0.2">
      <c r="A10" s="70" t="s">
        <v>6</v>
      </c>
      <c r="B10" s="70"/>
      <c r="C10" s="70"/>
      <c r="D10" s="70"/>
      <c r="E10" s="72">
        <v>1155000000</v>
      </c>
      <c r="F10" s="72"/>
      <c r="G10" s="72"/>
      <c r="H10" s="72"/>
      <c r="I10" s="72"/>
      <c r="J10" s="72"/>
      <c r="K10" s="72"/>
      <c r="L10" s="72"/>
      <c r="M10" s="72"/>
    </row>
    <row r="11" spans="1:15" s="3" customFormat="1" ht="54" customHeight="1" x14ac:dyDescent="0.2">
      <c r="A11" s="73"/>
      <c r="B11" s="73"/>
      <c r="C11" s="73"/>
      <c r="D11" s="73"/>
      <c r="E11" s="14"/>
      <c r="F11" s="14"/>
      <c r="G11" s="14"/>
      <c r="H11" s="14"/>
      <c r="I11" s="14"/>
      <c r="J11" s="15" t="s">
        <v>7</v>
      </c>
      <c r="K11" s="14"/>
      <c r="L11" s="14"/>
      <c r="M11" s="14"/>
    </row>
    <row r="12" spans="1:15" s="3" customFormat="1" ht="22.5" customHeight="1" x14ac:dyDescent="0.2">
      <c r="A12" s="69" t="s">
        <v>8</v>
      </c>
      <c r="B12" s="66" t="s">
        <v>9</v>
      </c>
      <c r="C12" s="66" t="s">
        <v>10</v>
      </c>
      <c r="D12" s="66" t="s">
        <v>11</v>
      </c>
      <c r="E12" s="66" t="s">
        <v>12</v>
      </c>
      <c r="F12" s="65" t="s">
        <v>13</v>
      </c>
      <c r="G12" s="66" t="s">
        <v>14</v>
      </c>
      <c r="H12" s="67" t="s">
        <v>15</v>
      </c>
      <c r="I12" s="67" t="s">
        <v>16</v>
      </c>
      <c r="J12" s="68" t="s">
        <v>17</v>
      </c>
      <c r="K12" s="61" t="s">
        <v>18</v>
      </c>
      <c r="L12" s="62" t="s">
        <v>19</v>
      </c>
      <c r="M12" s="63" t="s">
        <v>20</v>
      </c>
    </row>
    <row r="13" spans="1:15" s="3" customFormat="1" ht="79.5" customHeight="1" x14ac:dyDescent="0.2">
      <c r="A13" s="69"/>
      <c r="B13" s="66"/>
      <c r="C13" s="66"/>
      <c r="D13" s="66"/>
      <c r="E13" s="66"/>
      <c r="F13" s="65"/>
      <c r="G13" s="66"/>
      <c r="H13" s="67"/>
      <c r="I13" s="67"/>
      <c r="J13" s="68"/>
      <c r="K13" s="61"/>
      <c r="L13" s="62"/>
      <c r="M13" s="62"/>
    </row>
    <row r="14" spans="1:15" s="3" customFormat="1" ht="120.75" customHeight="1" x14ac:dyDescent="0.2">
      <c r="A14" s="16">
        <v>1</v>
      </c>
      <c r="B14" s="17" t="s">
        <v>21</v>
      </c>
      <c r="C14" s="18" t="s">
        <v>22</v>
      </c>
      <c r="D14" s="18" t="s">
        <v>23</v>
      </c>
      <c r="E14" s="19" t="s">
        <v>24</v>
      </c>
      <c r="F14" s="19">
        <v>6</v>
      </c>
      <c r="G14" s="19">
        <v>1</v>
      </c>
      <c r="H14" s="20">
        <v>8500000</v>
      </c>
      <c r="I14" s="21">
        <f t="shared" ref="I14:I45" si="0">H14*G14*F14</f>
        <v>51000000</v>
      </c>
      <c r="J14" s="53">
        <f>H14</f>
        <v>8500000</v>
      </c>
      <c r="K14" s="23">
        <f t="shared" ref="K14:K45" si="1">IF(J14="","",ROUND(J14,0))</f>
        <v>8500000</v>
      </c>
      <c r="L14" s="23">
        <f t="shared" ref="L14:L45" si="2">IF(K14="",0,K14*G14*F14)</f>
        <v>51000000</v>
      </c>
      <c r="M14" s="24" t="str">
        <f t="shared" ref="M14:M45" si="3">IF(OR(J14="",N(J14)&lt;=0),"SIN OFERTAR",IF(OR(K14&gt;H14,L14&gt;I14),"REVISAR PROPUESTA","OK"))</f>
        <v>OK</v>
      </c>
      <c r="N14" s="25"/>
      <c r="O14" s="25"/>
    </row>
    <row r="15" spans="1:15" s="3" customFormat="1" ht="57" customHeight="1" x14ac:dyDescent="0.2">
      <c r="A15" s="16">
        <v>2</v>
      </c>
      <c r="B15" s="17" t="s">
        <v>21</v>
      </c>
      <c r="C15" s="18" t="s">
        <v>25</v>
      </c>
      <c r="D15" s="18" t="s">
        <v>26</v>
      </c>
      <c r="E15" s="19" t="s">
        <v>24</v>
      </c>
      <c r="F15" s="19">
        <v>6</v>
      </c>
      <c r="G15" s="19">
        <v>1</v>
      </c>
      <c r="H15" s="20">
        <v>4200000</v>
      </c>
      <c r="I15" s="21">
        <f t="shared" si="0"/>
        <v>25200000</v>
      </c>
      <c r="J15" s="53">
        <f t="shared" ref="J15:J16" si="4">H15</f>
        <v>4200000</v>
      </c>
      <c r="K15" s="23">
        <f t="shared" si="1"/>
        <v>4200000</v>
      </c>
      <c r="L15" s="23">
        <f t="shared" si="2"/>
        <v>25200000</v>
      </c>
      <c r="M15" s="24" t="str">
        <f t="shared" si="3"/>
        <v>OK</v>
      </c>
      <c r="N15" s="25"/>
      <c r="O15" s="25"/>
    </row>
    <row r="16" spans="1:15" s="3" customFormat="1" ht="44.25" customHeight="1" x14ac:dyDescent="0.2">
      <c r="A16" s="16">
        <v>3</v>
      </c>
      <c r="B16" s="17" t="s">
        <v>21</v>
      </c>
      <c r="C16" s="18" t="s">
        <v>27</v>
      </c>
      <c r="D16" s="18" t="s">
        <v>28</v>
      </c>
      <c r="E16" s="19" t="s">
        <v>29</v>
      </c>
      <c r="F16" s="19">
        <v>1</v>
      </c>
      <c r="G16" s="19">
        <v>1</v>
      </c>
      <c r="H16" s="20">
        <f>ROUND(SUM(I14+I15)*0.05,0)</f>
        <v>3810000</v>
      </c>
      <c r="I16" s="21">
        <f t="shared" si="0"/>
        <v>3810000</v>
      </c>
      <c r="J16" s="53">
        <f t="shared" si="4"/>
        <v>3810000</v>
      </c>
      <c r="K16" s="23">
        <f t="shared" si="1"/>
        <v>3810000</v>
      </c>
      <c r="L16" s="23">
        <f t="shared" si="2"/>
        <v>3810000</v>
      </c>
      <c r="M16" s="24" t="str">
        <f t="shared" si="3"/>
        <v>OK</v>
      </c>
      <c r="N16" s="25"/>
      <c r="O16" s="25"/>
    </row>
    <row r="17" spans="1:15" s="3" customFormat="1" ht="69.75" customHeight="1" x14ac:dyDescent="0.2">
      <c r="A17" s="16">
        <v>4</v>
      </c>
      <c r="B17" s="26" t="s">
        <v>30</v>
      </c>
      <c r="C17" s="18" t="s">
        <v>31</v>
      </c>
      <c r="D17" s="18" t="s">
        <v>32</v>
      </c>
      <c r="E17" s="19" t="s">
        <v>29</v>
      </c>
      <c r="F17" s="19">
        <v>1</v>
      </c>
      <c r="G17" s="19">
        <v>40</v>
      </c>
      <c r="H17" s="20">
        <v>15530</v>
      </c>
      <c r="I17" s="21">
        <f t="shared" si="0"/>
        <v>621200</v>
      </c>
      <c r="J17" s="22"/>
      <c r="K17" s="23" t="str">
        <f t="shared" si="1"/>
        <v/>
      </c>
      <c r="L17" s="23">
        <f t="shared" si="2"/>
        <v>0</v>
      </c>
      <c r="M17" s="24" t="str">
        <f t="shared" si="3"/>
        <v>SIN OFERTAR</v>
      </c>
      <c r="N17" s="25"/>
      <c r="O17" s="25"/>
    </row>
    <row r="18" spans="1:15" s="3" customFormat="1" ht="120.75" customHeight="1" x14ac:dyDescent="0.2">
      <c r="A18" s="16">
        <v>5</v>
      </c>
      <c r="B18" s="17" t="s">
        <v>33</v>
      </c>
      <c r="C18" s="18" t="s">
        <v>33</v>
      </c>
      <c r="D18" s="18" t="s">
        <v>34</v>
      </c>
      <c r="E18" s="19" t="s">
        <v>29</v>
      </c>
      <c r="F18" s="27">
        <v>1</v>
      </c>
      <c r="G18" s="28">
        <v>1</v>
      </c>
      <c r="H18" s="29">
        <v>20000000</v>
      </c>
      <c r="I18" s="21">
        <f t="shared" si="0"/>
        <v>20000000</v>
      </c>
      <c r="J18" s="53">
        <f>H18</f>
        <v>20000000</v>
      </c>
      <c r="K18" s="23">
        <f t="shared" si="1"/>
        <v>20000000</v>
      </c>
      <c r="L18" s="23">
        <f t="shared" si="2"/>
        <v>20000000</v>
      </c>
      <c r="M18" s="24" t="str">
        <f t="shared" si="3"/>
        <v>OK</v>
      </c>
      <c r="N18" s="25"/>
      <c r="O18" s="25"/>
    </row>
    <row r="19" spans="1:15" s="3" customFormat="1" ht="44.25" customHeight="1" x14ac:dyDescent="0.2">
      <c r="A19" s="16">
        <v>6</v>
      </c>
      <c r="B19" s="17" t="s">
        <v>33</v>
      </c>
      <c r="C19" s="18" t="s">
        <v>27</v>
      </c>
      <c r="D19" s="18" t="s">
        <v>28</v>
      </c>
      <c r="E19" s="19" t="s">
        <v>29</v>
      </c>
      <c r="F19" s="27">
        <v>1</v>
      </c>
      <c r="G19" s="28">
        <v>1</v>
      </c>
      <c r="H19" s="29">
        <f>ROUND(SUM(I18)*0.05,0)</f>
        <v>1000000</v>
      </c>
      <c r="I19" s="21">
        <f t="shared" si="0"/>
        <v>1000000</v>
      </c>
      <c r="J19" s="53">
        <f>ROUND(SUM(L18)*0.05,0)</f>
        <v>1000000</v>
      </c>
      <c r="K19" s="23">
        <f t="shared" si="1"/>
        <v>1000000</v>
      </c>
      <c r="L19" s="23">
        <f t="shared" si="2"/>
        <v>1000000</v>
      </c>
      <c r="M19" s="24" t="str">
        <f t="shared" si="3"/>
        <v>OK</v>
      </c>
      <c r="N19" s="25"/>
      <c r="O19" s="25"/>
    </row>
    <row r="20" spans="1:15" s="3" customFormat="1" ht="44.25" customHeight="1" x14ac:dyDescent="0.2">
      <c r="A20" s="16">
        <v>7</v>
      </c>
      <c r="B20" s="30" t="s">
        <v>35</v>
      </c>
      <c r="C20" s="18" t="s">
        <v>36</v>
      </c>
      <c r="D20" s="18" t="s">
        <v>37</v>
      </c>
      <c r="E20" s="19" t="s">
        <v>29</v>
      </c>
      <c r="F20" s="19">
        <v>3</v>
      </c>
      <c r="G20" s="19">
        <v>1</v>
      </c>
      <c r="H20" s="29">
        <v>4200000</v>
      </c>
      <c r="I20" s="21">
        <f t="shared" si="0"/>
        <v>12600000</v>
      </c>
      <c r="J20" s="53">
        <f>H20</f>
        <v>4200000</v>
      </c>
      <c r="K20" s="23">
        <f t="shared" si="1"/>
        <v>4200000</v>
      </c>
      <c r="L20" s="23">
        <f t="shared" si="2"/>
        <v>12600000</v>
      </c>
      <c r="M20" s="24" t="str">
        <f t="shared" si="3"/>
        <v>OK</v>
      </c>
      <c r="N20" s="25"/>
      <c r="O20" s="25"/>
    </row>
    <row r="21" spans="1:15" s="3" customFormat="1" ht="44.25" customHeight="1" x14ac:dyDescent="0.2">
      <c r="A21" s="16">
        <v>8</v>
      </c>
      <c r="B21" s="30" t="s">
        <v>35</v>
      </c>
      <c r="C21" s="18" t="s">
        <v>38</v>
      </c>
      <c r="D21" s="18" t="s">
        <v>39</v>
      </c>
      <c r="E21" s="19" t="s">
        <v>29</v>
      </c>
      <c r="F21" s="19">
        <v>2</v>
      </c>
      <c r="G21" s="19">
        <v>2</v>
      </c>
      <c r="H21" s="29">
        <v>2800000</v>
      </c>
      <c r="I21" s="21">
        <f t="shared" si="0"/>
        <v>11200000</v>
      </c>
      <c r="J21" s="53">
        <f>H21</f>
        <v>2800000</v>
      </c>
      <c r="K21" s="23">
        <f t="shared" si="1"/>
        <v>2800000</v>
      </c>
      <c r="L21" s="23">
        <f t="shared" si="2"/>
        <v>11200000</v>
      </c>
      <c r="M21" s="24" t="str">
        <f t="shared" si="3"/>
        <v>OK</v>
      </c>
      <c r="N21" s="25"/>
      <c r="O21" s="25"/>
    </row>
    <row r="22" spans="1:15" s="3" customFormat="1" ht="44.25" customHeight="1" x14ac:dyDescent="0.2">
      <c r="A22" s="16">
        <v>9</v>
      </c>
      <c r="B22" s="30" t="s">
        <v>35</v>
      </c>
      <c r="C22" s="18" t="s">
        <v>27</v>
      </c>
      <c r="D22" s="18" t="s">
        <v>28</v>
      </c>
      <c r="E22" s="19" t="s">
        <v>29</v>
      </c>
      <c r="F22" s="19">
        <v>1</v>
      </c>
      <c r="G22" s="19">
        <v>1</v>
      </c>
      <c r="H22" s="29">
        <f>ROUND(SUM(I20+I21)*0.05,0)</f>
        <v>1190000</v>
      </c>
      <c r="I22" s="21">
        <f t="shared" si="0"/>
        <v>1190000</v>
      </c>
      <c r="J22" s="53">
        <f>H22</f>
        <v>1190000</v>
      </c>
      <c r="K22" s="23">
        <f t="shared" si="1"/>
        <v>1190000</v>
      </c>
      <c r="L22" s="23">
        <f t="shared" si="2"/>
        <v>1190000</v>
      </c>
      <c r="M22" s="24" t="str">
        <f t="shared" si="3"/>
        <v>OK</v>
      </c>
      <c r="N22" s="25"/>
      <c r="O22" s="25"/>
    </row>
    <row r="23" spans="1:15" s="3" customFormat="1" ht="44.25" customHeight="1" x14ac:dyDescent="0.2">
      <c r="A23" s="16">
        <v>10</v>
      </c>
      <c r="B23" s="30" t="s">
        <v>35</v>
      </c>
      <c r="C23" s="18" t="s">
        <v>40</v>
      </c>
      <c r="D23" s="18" t="s">
        <v>41</v>
      </c>
      <c r="E23" s="19" t="s">
        <v>42</v>
      </c>
      <c r="F23" s="19">
        <v>1</v>
      </c>
      <c r="G23" s="19">
        <v>3</v>
      </c>
      <c r="H23" s="29">
        <v>45740</v>
      </c>
      <c r="I23" s="21">
        <f t="shared" si="0"/>
        <v>137220</v>
      </c>
      <c r="J23" s="22"/>
      <c r="K23" s="23" t="str">
        <f t="shared" si="1"/>
        <v/>
      </c>
      <c r="L23" s="23">
        <f t="shared" si="2"/>
        <v>0</v>
      </c>
      <c r="M23" s="24" t="str">
        <f t="shared" si="3"/>
        <v>SIN OFERTAR</v>
      </c>
      <c r="N23" s="25"/>
      <c r="O23" s="25"/>
    </row>
    <row r="24" spans="1:15" s="3" customFormat="1" ht="146.25" customHeight="1" x14ac:dyDescent="0.2">
      <c r="A24" s="16">
        <v>11</v>
      </c>
      <c r="B24" s="30" t="s">
        <v>35</v>
      </c>
      <c r="C24" s="18" t="s">
        <v>43</v>
      </c>
      <c r="D24" s="18" t="s">
        <v>44</v>
      </c>
      <c r="E24" s="19" t="s">
        <v>29</v>
      </c>
      <c r="F24" s="19">
        <v>1</v>
      </c>
      <c r="G24" s="19">
        <v>2</v>
      </c>
      <c r="H24" s="29">
        <v>92150</v>
      </c>
      <c r="I24" s="21">
        <f t="shared" si="0"/>
        <v>184300</v>
      </c>
      <c r="J24" s="22"/>
      <c r="K24" s="23" t="str">
        <f t="shared" si="1"/>
        <v/>
      </c>
      <c r="L24" s="23">
        <f t="shared" si="2"/>
        <v>0</v>
      </c>
      <c r="M24" s="24" t="str">
        <f t="shared" si="3"/>
        <v>SIN OFERTAR</v>
      </c>
      <c r="N24" s="25"/>
      <c r="O24" s="25"/>
    </row>
    <row r="25" spans="1:15" s="3" customFormat="1" ht="120.75" customHeight="1" x14ac:dyDescent="0.2">
      <c r="A25" s="16">
        <v>12</v>
      </c>
      <c r="B25" s="30" t="s">
        <v>35</v>
      </c>
      <c r="C25" s="18" t="s">
        <v>45</v>
      </c>
      <c r="D25" s="18" t="s">
        <v>46</v>
      </c>
      <c r="E25" s="19" t="s">
        <v>47</v>
      </c>
      <c r="F25" s="19">
        <v>4</v>
      </c>
      <c r="G25" s="19">
        <v>2</v>
      </c>
      <c r="H25" s="29">
        <v>198470</v>
      </c>
      <c r="I25" s="21">
        <f t="shared" si="0"/>
        <v>1587760</v>
      </c>
      <c r="J25" s="22"/>
      <c r="K25" s="23" t="str">
        <f t="shared" si="1"/>
        <v/>
      </c>
      <c r="L25" s="23">
        <f t="shared" si="2"/>
        <v>0</v>
      </c>
      <c r="M25" s="24" t="str">
        <f t="shared" si="3"/>
        <v>SIN OFERTAR</v>
      </c>
      <c r="N25" s="25"/>
      <c r="O25" s="25"/>
    </row>
    <row r="26" spans="1:15" s="3" customFormat="1" ht="57" customHeight="1" x14ac:dyDescent="0.2">
      <c r="A26" s="16">
        <v>13</v>
      </c>
      <c r="B26" s="30" t="s">
        <v>35</v>
      </c>
      <c r="C26" s="18" t="s">
        <v>48</v>
      </c>
      <c r="D26" s="18" t="s">
        <v>49</v>
      </c>
      <c r="E26" s="19" t="s">
        <v>29</v>
      </c>
      <c r="F26" s="19">
        <v>4</v>
      </c>
      <c r="G26" s="19">
        <v>30</v>
      </c>
      <c r="H26" s="29">
        <v>11600</v>
      </c>
      <c r="I26" s="21">
        <f t="shared" si="0"/>
        <v>1392000</v>
      </c>
      <c r="J26" s="22"/>
      <c r="K26" s="23" t="str">
        <f t="shared" si="1"/>
        <v/>
      </c>
      <c r="L26" s="23">
        <f t="shared" si="2"/>
        <v>0</v>
      </c>
      <c r="M26" s="24" t="str">
        <f t="shared" si="3"/>
        <v>SIN OFERTAR</v>
      </c>
      <c r="N26" s="25"/>
      <c r="O26" s="25"/>
    </row>
    <row r="27" spans="1:15" s="3" customFormat="1" ht="44.25" customHeight="1" x14ac:dyDescent="0.2">
      <c r="A27" s="16">
        <v>14</v>
      </c>
      <c r="B27" s="30" t="s">
        <v>35</v>
      </c>
      <c r="C27" s="18" t="s">
        <v>50</v>
      </c>
      <c r="D27" s="18" t="s">
        <v>51</v>
      </c>
      <c r="E27" s="19" t="s">
        <v>29</v>
      </c>
      <c r="F27" s="19">
        <v>1</v>
      </c>
      <c r="G27" s="19">
        <v>1</v>
      </c>
      <c r="H27" s="29">
        <v>30000000</v>
      </c>
      <c r="I27" s="21">
        <f t="shared" si="0"/>
        <v>30000000</v>
      </c>
      <c r="J27" s="53">
        <f>H27</f>
        <v>30000000</v>
      </c>
      <c r="K27" s="23">
        <f t="shared" si="1"/>
        <v>30000000</v>
      </c>
      <c r="L27" s="23">
        <f t="shared" si="2"/>
        <v>30000000</v>
      </c>
      <c r="M27" s="24" t="str">
        <f t="shared" si="3"/>
        <v>OK</v>
      </c>
      <c r="N27" s="25"/>
      <c r="O27" s="25"/>
    </row>
    <row r="28" spans="1:15" s="3" customFormat="1" ht="44.25" customHeight="1" x14ac:dyDescent="0.2">
      <c r="A28" s="16">
        <v>15</v>
      </c>
      <c r="B28" s="30" t="s">
        <v>52</v>
      </c>
      <c r="C28" s="18" t="s">
        <v>36</v>
      </c>
      <c r="D28" s="18" t="s">
        <v>37</v>
      </c>
      <c r="E28" s="19" t="s">
        <v>29</v>
      </c>
      <c r="F28" s="19">
        <v>5</v>
      </c>
      <c r="G28" s="19">
        <v>2</v>
      </c>
      <c r="H28" s="29">
        <v>4200000</v>
      </c>
      <c r="I28" s="21">
        <f t="shared" si="0"/>
        <v>42000000</v>
      </c>
      <c r="J28" s="53">
        <f>H28</f>
        <v>4200000</v>
      </c>
      <c r="K28" s="23">
        <f t="shared" si="1"/>
        <v>4200000</v>
      </c>
      <c r="L28" s="23">
        <f t="shared" si="2"/>
        <v>42000000</v>
      </c>
      <c r="M28" s="24" t="str">
        <f t="shared" si="3"/>
        <v>OK</v>
      </c>
      <c r="N28" s="25"/>
      <c r="O28" s="25"/>
    </row>
    <row r="29" spans="1:15" s="3" customFormat="1" ht="44.25" customHeight="1" x14ac:dyDescent="0.2">
      <c r="A29" s="16">
        <v>16</v>
      </c>
      <c r="B29" s="30" t="s">
        <v>52</v>
      </c>
      <c r="C29" s="18" t="s">
        <v>38</v>
      </c>
      <c r="D29" s="18" t="s">
        <v>39</v>
      </c>
      <c r="E29" s="19" t="s">
        <v>29</v>
      </c>
      <c r="F29" s="19">
        <v>4</v>
      </c>
      <c r="G29" s="19">
        <v>4</v>
      </c>
      <c r="H29" s="29">
        <v>2800000</v>
      </c>
      <c r="I29" s="21">
        <f t="shared" si="0"/>
        <v>44800000</v>
      </c>
      <c r="J29" s="53">
        <f>H29</f>
        <v>2800000</v>
      </c>
      <c r="K29" s="23">
        <f t="shared" si="1"/>
        <v>2800000</v>
      </c>
      <c r="L29" s="23">
        <f t="shared" si="2"/>
        <v>44800000</v>
      </c>
      <c r="M29" s="24" t="str">
        <f t="shared" si="3"/>
        <v>OK</v>
      </c>
      <c r="N29" s="25"/>
      <c r="O29" s="25"/>
    </row>
    <row r="30" spans="1:15" s="3" customFormat="1" ht="44.25" customHeight="1" x14ac:dyDescent="0.2">
      <c r="A30" s="16">
        <v>17</v>
      </c>
      <c r="B30" s="30" t="s">
        <v>52</v>
      </c>
      <c r="C30" s="18" t="s">
        <v>27</v>
      </c>
      <c r="D30" s="18" t="s">
        <v>28</v>
      </c>
      <c r="E30" s="19" t="s">
        <v>29</v>
      </c>
      <c r="F30" s="19">
        <v>1</v>
      </c>
      <c r="G30" s="19">
        <v>1</v>
      </c>
      <c r="H30" s="29">
        <f>ROUND(SUM(I28+I29)*0.05,0)</f>
        <v>4340000</v>
      </c>
      <c r="I30" s="21">
        <f t="shared" si="0"/>
        <v>4340000</v>
      </c>
      <c r="J30" s="53">
        <f>ROUND(SUM(L28+L29)*0.05,0)</f>
        <v>4340000</v>
      </c>
      <c r="K30" s="23">
        <f t="shared" si="1"/>
        <v>4340000</v>
      </c>
      <c r="L30" s="23">
        <f t="shared" si="2"/>
        <v>4340000</v>
      </c>
      <c r="M30" s="24" t="str">
        <f t="shared" si="3"/>
        <v>OK</v>
      </c>
      <c r="N30" s="25"/>
      <c r="O30" s="25"/>
    </row>
    <row r="31" spans="1:15" s="3" customFormat="1" ht="44.25" customHeight="1" x14ac:dyDescent="0.2">
      <c r="A31" s="16">
        <v>18</v>
      </c>
      <c r="B31" s="30" t="s">
        <v>52</v>
      </c>
      <c r="C31" s="18" t="s">
        <v>40</v>
      </c>
      <c r="D31" s="18" t="s">
        <v>41</v>
      </c>
      <c r="E31" s="19" t="s">
        <v>42</v>
      </c>
      <c r="F31" s="19">
        <v>1</v>
      </c>
      <c r="G31" s="19">
        <v>6</v>
      </c>
      <c r="H31" s="29">
        <v>45740</v>
      </c>
      <c r="I31" s="21">
        <f t="shared" si="0"/>
        <v>274440</v>
      </c>
      <c r="J31" s="22"/>
      <c r="K31" s="23" t="str">
        <f t="shared" si="1"/>
        <v/>
      </c>
      <c r="L31" s="23">
        <f t="shared" si="2"/>
        <v>0</v>
      </c>
      <c r="M31" s="24" t="str">
        <f t="shared" si="3"/>
        <v>SIN OFERTAR</v>
      </c>
      <c r="N31" s="25"/>
      <c r="O31" s="25"/>
    </row>
    <row r="32" spans="1:15" s="3" customFormat="1" ht="108" customHeight="1" x14ac:dyDescent="0.2">
      <c r="A32" s="16">
        <v>19</v>
      </c>
      <c r="B32" s="30" t="s">
        <v>52</v>
      </c>
      <c r="C32" s="18" t="s">
        <v>53</v>
      </c>
      <c r="D32" s="18" t="s">
        <v>54</v>
      </c>
      <c r="E32" s="19" t="s">
        <v>24</v>
      </c>
      <c r="F32" s="19">
        <v>5</v>
      </c>
      <c r="G32" s="19">
        <v>1</v>
      </c>
      <c r="H32" s="29">
        <v>7227560</v>
      </c>
      <c r="I32" s="21">
        <f t="shared" si="0"/>
        <v>36137800</v>
      </c>
      <c r="J32" s="22"/>
      <c r="K32" s="23" t="str">
        <f t="shared" si="1"/>
        <v/>
      </c>
      <c r="L32" s="23">
        <f t="shared" si="2"/>
        <v>0</v>
      </c>
      <c r="M32" s="24" t="str">
        <f t="shared" si="3"/>
        <v>SIN OFERTAR</v>
      </c>
      <c r="N32" s="25"/>
      <c r="O32" s="25"/>
    </row>
    <row r="33" spans="1:15" s="3" customFormat="1" ht="146.25" customHeight="1" x14ac:dyDescent="0.2">
      <c r="A33" s="16">
        <v>20</v>
      </c>
      <c r="B33" s="30" t="s">
        <v>52</v>
      </c>
      <c r="C33" s="18" t="s">
        <v>43</v>
      </c>
      <c r="D33" s="18" t="s">
        <v>44</v>
      </c>
      <c r="E33" s="19" t="s">
        <v>29</v>
      </c>
      <c r="F33" s="19">
        <v>1</v>
      </c>
      <c r="G33" s="19">
        <v>4</v>
      </c>
      <c r="H33" s="29">
        <v>92150</v>
      </c>
      <c r="I33" s="21">
        <f t="shared" si="0"/>
        <v>368600</v>
      </c>
      <c r="J33" s="22"/>
      <c r="K33" s="23" t="str">
        <f t="shared" si="1"/>
        <v/>
      </c>
      <c r="L33" s="23">
        <f t="shared" si="2"/>
        <v>0</v>
      </c>
      <c r="M33" s="24" t="str">
        <f t="shared" si="3"/>
        <v>SIN OFERTAR</v>
      </c>
      <c r="N33" s="25"/>
      <c r="O33" s="25"/>
    </row>
    <row r="34" spans="1:15" s="3" customFormat="1" ht="120.75" customHeight="1" x14ac:dyDescent="0.2">
      <c r="A34" s="16">
        <v>21</v>
      </c>
      <c r="B34" s="30" t="s">
        <v>52</v>
      </c>
      <c r="C34" s="18" t="s">
        <v>45</v>
      </c>
      <c r="D34" s="18" t="s">
        <v>46</v>
      </c>
      <c r="E34" s="19" t="s">
        <v>47</v>
      </c>
      <c r="F34" s="19">
        <v>4</v>
      </c>
      <c r="G34" s="19">
        <v>2</v>
      </c>
      <c r="H34" s="29">
        <v>198470</v>
      </c>
      <c r="I34" s="21">
        <f t="shared" si="0"/>
        <v>1587760</v>
      </c>
      <c r="J34" s="22"/>
      <c r="K34" s="23" t="str">
        <f t="shared" si="1"/>
        <v/>
      </c>
      <c r="L34" s="23">
        <f t="shared" si="2"/>
        <v>0</v>
      </c>
      <c r="M34" s="24" t="str">
        <f t="shared" si="3"/>
        <v>SIN OFERTAR</v>
      </c>
      <c r="N34" s="25"/>
      <c r="O34" s="25"/>
    </row>
    <row r="35" spans="1:15" s="3" customFormat="1" ht="57" customHeight="1" x14ac:dyDescent="0.2">
      <c r="A35" s="16">
        <v>22</v>
      </c>
      <c r="B35" s="30" t="s">
        <v>52</v>
      </c>
      <c r="C35" s="18" t="s">
        <v>48</v>
      </c>
      <c r="D35" s="18" t="s">
        <v>49</v>
      </c>
      <c r="E35" s="19" t="s">
        <v>29</v>
      </c>
      <c r="F35" s="19">
        <v>4</v>
      </c>
      <c r="G35" s="19">
        <v>30</v>
      </c>
      <c r="H35" s="29">
        <v>11600</v>
      </c>
      <c r="I35" s="21">
        <f t="shared" si="0"/>
        <v>1392000</v>
      </c>
      <c r="J35" s="22"/>
      <c r="K35" s="23" t="str">
        <f t="shared" si="1"/>
        <v/>
      </c>
      <c r="L35" s="23">
        <f t="shared" si="2"/>
        <v>0</v>
      </c>
      <c r="M35" s="24" t="str">
        <f t="shared" si="3"/>
        <v>SIN OFERTAR</v>
      </c>
      <c r="N35" s="25"/>
      <c r="O35" s="25"/>
    </row>
    <row r="36" spans="1:15" s="3" customFormat="1" ht="44.25" customHeight="1" x14ac:dyDescent="0.2">
      <c r="A36" s="16">
        <v>23</v>
      </c>
      <c r="B36" s="30" t="s">
        <v>52</v>
      </c>
      <c r="C36" s="18" t="s">
        <v>55</v>
      </c>
      <c r="D36" s="18" t="s">
        <v>56</v>
      </c>
      <c r="E36" s="19" t="s">
        <v>29</v>
      </c>
      <c r="F36" s="19">
        <v>1</v>
      </c>
      <c r="G36" s="19">
        <v>1</v>
      </c>
      <c r="H36" s="29">
        <v>185616405</v>
      </c>
      <c r="I36" s="21">
        <f t="shared" si="0"/>
        <v>185616405</v>
      </c>
      <c r="J36" s="53">
        <f>H36</f>
        <v>185616405</v>
      </c>
      <c r="K36" s="23">
        <f t="shared" si="1"/>
        <v>185616405</v>
      </c>
      <c r="L36" s="23">
        <f t="shared" si="2"/>
        <v>185616405</v>
      </c>
      <c r="M36" s="24" t="str">
        <f t="shared" si="3"/>
        <v>OK</v>
      </c>
      <c r="N36" s="25"/>
      <c r="O36" s="25"/>
    </row>
    <row r="37" spans="1:15" s="3" customFormat="1" ht="44.25" customHeight="1" x14ac:dyDescent="0.2">
      <c r="A37" s="16">
        <v>24</v>
      </c>
      <c r="B37" s="31" t="s">
        <v>57</v>
      </c>
      <c r="C37" s="18" t="s">
        <v>58</v>
      </c>
      <c r="D37" s="18" t="s">
        <v>59</v>
      </c>
      <c r="E37" s="19" t="s">
        <v>24</v>
      </c>
      <c r="F37" s="27">
        <v>6</v>
      </c>
      <c r="G37" s="28">
        <v>1</v>
      </c>
      <c r="H37" s="32">
        <v>7900000</v>
      </c>
      <c r="I37" s="21">
        <f t="shared" si="0"/>
        <v>47400000</v>
      </c>
      <c r="J37" s="53">
        <f>H37</f>
        <v>7900000</v>
      </c>
      <c r="K37" s="23">
        <f t="shared" si="1"/>
        <v>7900000</v>
      </c>
      <c r="L37" s="23">
        <f t="shared" si="2"/>
        <v>47400000</v>
      </c>
      <c r="M37" s="24" t="str">
        <f t="shared" si="3"/>
        <v>OK</v>
      </c>
      <c r="N37" s="25"/>
      <c r="O37" s="25"/>
    </row>
    <row r="38" spans="1:15" s="3" customFormat="1" ht="57" customHeight="1" x14ac:dyDescent="0.2">
      <c r="A38" s="16">
        <v>25</v>
      </c>
      <c r="B38" s="31" t="s">
        <v>57</v>
      </c>
      <c r="C38" s="18" t="s">
        <v>60</v>
      </c>
      <c r="D38" s="18" t="s">
        <v>61</v>
      </c>
      <c r="E38" s="19" t="s">
        <v>24</v>
      </c>
      <c r="F38" s="27">
        <v>6</v>
      </c>
      <c r="G38" s="28">
        <v>1</v>
      </c>
      <c r="H38" s="32">
        <v>7900000</v>
      </c>
      <c r="I38" s="21">
        <f t="shared" si="0"/>
        <v>47400000</v>
      </c>
      <c r="J38" s="53">
        <f>H38</f>
        <v>7900000</v>
      </c>
      <c r="K38" s="23">
        <f t="shared" si="1"/>
        <v>7900000</v>
      </c>
      <c r="L38" s="23">
        <f t="shared" si="2"/>
        <v>47400000</v>
      </c>
      <c r="M38" s="24" t="str">
        <f t="shared" si="3"/>
        <v>OK</v>
      </c>
      <c r="N38" s="25"/>
      <c r="O38" s="25"/>
    </row>
    <row r="39" spans="1:15" s="3" customFormat="1" ht="44.25" customHeight="1" x14ac:dyDescent="0.2">
      <c r="A39" s="16">
        <v>26</v>
      </c>
      <c r="B39" s="31" t="s">
        <v>57</v>
      </c>
      <c r="C39" s="18" t="s">
        <v>62</v>
      </c>
      <c r="D39" s="18" t="s">
        <v>63</v>
      </c>
      <c r="E39" s="19" t="s">
        <v>24</v>
      </c>
      <c r="F39" s="27">
        <v>6</v>
      </c>
      <c r="G39" s="28">
        <v>1</v>
      </c>
      <c r="H39" s="32">
        <v>4200000</v>
      </c>
      <c r="I39" s="21">
        <f t="shared" si="0"/>
        <v>25200000</v>
      </c>
      <c r="J39" s="53">
        <f>H39</f>
        <v>4200000</v>
      </c>
      <c r="K39" s="23">
        <f t="shared" si="1"/>
        <v>4200000</v>
      </c>
      <c r="L39" s="23">
        <f t="shared" si="2"/>
        <v>25200000</v>
      </c>
      <c r="M39" s="24" t="str">
        <f t="shared" si="3"/>
        <v>OK</v>
      </c>
      <c r="N39" s="25"/>
      <c r="O39" s="25"/>
    </row>
    <row r="40" spans="1:15" s="3" customFormat="1" ht="44.25" customHeight="1" x14ac:dyDescent="0.2">
      <c r="A40" s="16">
        <v>27</v>
      </c>
      <c r="B40" s="31" t="s">
        <v>57</v>
      </c>
      <c r="C40" s="18" t="s">
        <v>27</v>
      </c>
      <c r="D40" s="18" t="s">
        <v>28</v>
      </c>
      <c r="E40" s="19" t="s">
        <v>29</v>
      </c>
      <c r="F40" s="27">
        <v>1</v>
      </c>
      <c r="G40" s="28">
        <v>1</v>
      </c>
      <c r="H40" s="32">
        <f>ROUND(SUM(I37+I38+I39)*0.05,0)</f>
        <v>6000000</v>
      </c>
      <c r="I40" s="21">
        <f t="shared" si="0"/>
        <v>6000000</v>
      </c>
      <c r="J40" s="53">
        <f>ROUND(SUM(L37+L38+L39)*0.05,0)</f>
        <v>6000000</v>
      </c>
      <c r="K40" s="23">
        <f t="shared" si="1"/>
        <v>6000000</v>
      </c>
      <c r="L40" s="23">
        <f t="shared" si="2"/>
        <v>6000000</v>
      </c>
      <c r="M40" s="24" t="str">
        <f t="shared" si="3"/>
        <v>OK</v>
      </c>
      <c r="N40" s="25"/>
      <c r="O40" s="25"/>
    </row>
    <row r="41" spans="1:15" s="3" customFormat="1" ht="108" customHeight="1" x14ac:dyDescent="0.2">
      <c r="A41" s="16">
        <v>28</v>
      </c>
      <c r="B41" s="31" t="s">
        <v>57</v>
      </c>
      <c r="C41" s="18" t="s">
        <v>53</v>
      </c>
      <c r="D41" s="18" t="s">
        <v>54</v>
      </c>
      <c r="E41" s="19" t="s">
        <v>24</v>
      </c>
      <c r="F41" s="27">
        <v>5</v>
      </c>
      <c r="G41" s="28">
        <v>1</v>
      </c>
      <c r="H41" s="32">
        <v>7227560</v>
      </c>
      <c r="I41" s="21">
        <f t="shared" si="0"/>
        <v>36137800</v>
      </c>
      <c r="J41" s="22"/>
      <c r="K41" s="23" t="str">
        <f t="shared" si="1"/>
        <v/>
      </c>
      <c r="L41" s="23">
        <f t="shared" si="2"/>
        <v>0</v>
      </c>
      <c r="M41" s="24" t="str">
        <f t="shared" si="3"/>
        <v>SIN OFERTAR</v>
      </c>
      <c r="N41" s="25"/>
      <c r="O41" s="25"/>
    </row>
    <row r="42" spans="1:15" s="3" customFormat="1" ht="120.75" customHeight="1" x14ac:dyDescent="0.2">
      <c r="A42" s="16">
        <v>29</v>
      </c>
      <c r="B42" s="31" t="s">
        <v>57</v>
      </c>
      <c r="C42" s="18" t="s">
        <v>45</v>
      </c>
      <c r="D42" s="18" t="s">
        <v>46</v>
      </c>
      <c r="E42" s="19" t="s">
        <v>47</v>
      </c>
      <c r="F42" s="27">
        <v>4</v>
      </c>
      <c r="G42" s="28">
        <v>2</v>
      </c>
      <c r="H42" s="32">
        <v>198470</v>
      </c>
      <c r="I42" s="21">
        <f t="shared" si="0"/>
        <v>1587760</v>
      </c>
      <c r="J42" s="22"/>
      <c r="K42" s="23" t="str">
        <f t="shared" si="1"/>
        <v/>
      </c>
      <c r="L42" s="23">
        <f t="shared" si="2"/>
        <v>0</v>
      </c>
      <c r="M42" s="24" t="str">
        <f t="shared" si="3"/>
        <v>SIN OFERTAR</v>
      </c>
      <c r="N42" s="25"/>
      <c r="O42" s="25"/>
    </row>
    <row r="43" spans="1:15" s="3" customFormat="1" ht="57" customHeight="1" x14ac:dyDescent="0.2">
      <c r="A43" s="16">
        <v>30</v>
      </c>
      <c r="B43" s="31" t="s">
        <v>57</v>
      </c>
      <c r="C43" s="18" t="s">
        <v>64</v>
      </c>
      <c r="D43" s="18" t="s">
        <v>65</v>
      </c>
      <c r="E43" s="19" t="s">
        <v>29</v>
      </c>
      <c r="F43" s="27">
        <v>1</v>
      </c>
      <c r="G43" s="28">
        <v>1</v>
      </c>
      <c r="H43" s="32">
        <v>295953126</v>
      </c>
      <c r="I43" s="21">
        <f t="shared" si="0"/>
        <v>295953126</v>
      </c>
      <c r="J43" s="53">
        <f>H43</f>
        <v>295953126</v>
      </c>
      <c r="K43" s="23">
        <f t="shared" si="1"/>
        <v>295953126</v>
      </c>
      <c r="L43" s="23">
        <f t="shared" si="2"/>
        <v>295953126</v>
      </c>
      <c r="M43" s="24" t="str">
        <f t="shared" si="3"/>
        <v>OK</v>
      </c>
      <c r="N43" s="25"/>
      <c r="O43" s="25"/>
    </row>
    <row r="44" spans="1:15" s="3" customFormat="1" ht="57" customHeight="1" x14ac:dyDescent="0.2">
      <c r="A44" s="16">
        <v>31</v>
      </c>
      <c r="B44" s="30" t="s">
        <v>66</v>
      </c>
      <c r="C44" s="18" t="s">
        <v>67</v>
      </c>
      <c r="D44" s="18" t="s">
        <v>68</v>
      </c>
      <c r="E44" s="19" t="s">
        <v>29</v>
      </c>
      <c r="F44" s="27">
        <v>6</v>
      </c>
      <c r="G44" s="28">
        <v>1</v>
      </c>
      <c r="H44" s="32">
        <v>7900000</v>
      </c>
      <c r="I44" s="21">
        <f t="shared" si="0"/>
        <v>47400000</v>
      </c>
      <c r="J44" s="53">
        <f>H44</f>
        <v>7900000</v>
      </c>
      <c r="K44" s="23">
        <f t="shared" si="1"/>
        <v>7900000</v>
      </c>
      <c r="L44" s="23">
        <f t="shared" si="2"/>
        <v>47400000</v>
      </c>
      <c r="M44" s="24" t="str">
        <f t="shared" si="3"/>
        <v>OK</v>
      </c>
      <c r="N44" s="25"/>
      <c r="O44" s="25"/>
    </row>
    <row r="45" spans="1:15" s="3" customFormat="1" ht="57" customHeight="1" x14ac:dyDescent="0.2">
      <c r="A45" s="16">
        <v>32</v>
      </c>
      <c r="B45" s="30" t="s">
        <v>66</v>
      </c>
      <c r="C45" s="18" t="s">
        <v>69</v>
      </c>
      <c r="D45" s="18" t="s">
        <v>70</v>
      </c>
      <c r="E45" s="19" t="s">
        <v>29</v>
      </c>
      <c r="F45" s="27">
        <v>4</v>
      </c>
      <c r="G45" s="28">
        <v>1</v>
      </c>
      <c r="H45" s="32">
        <v>4200000</v>
      </c>
      <c r="I45" s="21">
        <f t="shared" si="0"/>
        <v>16800000</v>
      </c>
      <c r="J45" s="53">
        <f>H45</f>
        <v>4200000</v>
      </c>
      <c r="K45" s="23">
        <f t="shared" si="1"/>
        <v>4200000</v>
      </c>
      <c r="L45" s="23">
        <f t="shared" si="2"/>
        <v>16800000</v>
      </c>
      <c r="M45" s="24" t="str">
        <f t="shared" si="3"/>
        <v>OK</v>
      </c>
      <c r="N45" s="25"/>
      <c r="O45" s="25"/>
    </row>
    <row r="46" spans="1:15" s="3" customFormat="1" ht="44.25" customHeight="1" x14ac:dyDescent="0.2">
      <c r="A46" s="16">
        <v>33</v>
      </c>
      <c r="B46" s="30" t="s">
        <v>66</v>
      </c>
      <c r="C46" s="18" t="s">
        <v>38</v>
      </c>
      <c r="D46" s="18" t="s">
        <v>39</v>
      </c>
      <c r="E46" s="19" t="s">
        <v>29</v>
      </c>
      <c r="F46" s="27">
        <v>4</v>
      </c>
      <c r="G46" s="28">
        <v>6</v>
      </c>
      <c r="H46" s="32">
        <v>2800000</v>
      </c>
      <c r="I46" s="21">
        <f t="shared" ref="I46:I77" si="5">H46*G46*F46</f>
        <v>67200000</v>
      </c>
      <c r="J46" s="53">
        <f>H46</f>
        <v>2800000</v>
      </c>
      <c r="K46" s="23">
        <f t="shared" ref="K46:K77" si="6">IF(J46="","",ROUND(J46,0))</f>
        <v>2800000</v>
      </c>
      <c r="L46" s="23">
        <f t="shared" ref="L46:L77" si="7">IF(K46="",0,K46*G46*F46)</f>
        <v>67200000</v>
      </c>
      <c r="M46" s="24" t="str">
        <f t="shared" ref="M46:M77" si="8">IF(OR(J46="",N(J46)&lt;=0),"SIN OFERTAR",IF(OR(K46&gt;H46,L46&gt;I46),"REVISAR PROPUESTA","OK"))</f>
        <v>OK</v>
      </c>
      <c r="N46" s="25"/>
      <c r="O46" s="25"/>
    </row>
    <row r="47" spans="1:15" s="3" customFormat="1" ht="44.25" customHeight="1" x14ac:dyDescent="0.2">
      <c r="A47" s="16">
        <v>34</v>
      </c>
      <c r="B47" s="30" t="s">
        <v>66</v>
      </c>
      <c r="C47" s="18" t="s">
        <v>27</v>
      </c>
      <c r="D47" s="18" t="s">
        <v>28</v>
      </c>
      <c r="E47" s="19" t="s">
        <v>29</v>
      </c>
      <c r="F47" s="27">
        <v>1</v>
      </c>
      <c r="G47" s="28">
        <v>1</v>
      </c>
      <c r="H47" s="32">
        <f>ROUND(SUM(I44+I45+I46)*0.05,0)</f>
        <v>6570000</v>
      </c>
      <c r="I47" s="21">
        <f t="shared" si="5"/>
        <v>6570000</v>
      </c>
      <c r="J47" s="53">
        <f>ROUND(SUM(L44+L45+L46)*0.05,0)</f>
        <v>6570000</v>
      </c>
      <c r="K47" s="23">
        <f t="shared" si="6"/>
        <v>6570000</v>
      </c>
      <c r="L47" s="23">
        <f t="shared" si="7"/>
        <v>6570000</v>
      </c>
      <c r="M47" s="24" t="str">
        <f t="shared" si="8"/>
        <v>OK</v>
      </c>
      <c r="N47" s="25"/>
      <c r="O47" s="25"/>
    </row>
    <row r="48" spans="1:15" s="3" customFormat="1" ht="44.25" customHeight="1" x14ac:dyDescent="0.2">
      <c r="A48" s="16">
        <v>35</v>
      </c>
      <c r="B48" s="30" t="s">
        <v>66</v>
      </c>
      <c r="C48" s="18" t="s">
        <v>40</v>
      </c>
      <c r="D48" s="18" t="s">
        <v>41</v>
      </c>
      <c r="E48" s="19" t="s">
        <v>42</v>
      </c>
      <c r="F48" s="27">
        <v>1</v>
      </c>
      <c r="G48" s="28">
        <v>8</v>
      </c>
      <c r="H48" s="32">
        <v>45740</v>
      </c>
      <c r="I48" s="21">
        <f t="shared" si="5"/>
        <v>365920</v>
      </c>
      <c r="J48" s="22"/>
      <c r="K48" s="23" t="str">
        <f t="shared" si="6"/>
        <v/>
      </c>
      <c r="L48" s="23">
        <f t="shared" si="7"/>
        <v>0</v>
      </c>
      <c r="M48" s="24" t="str">
        <f t="shared" si="8"/>
        <v>SIN OFERTAR</v>
      </c>
      <c r="N48" s="25"/>
      <c r="O48" s="25"/>
    </row>
    <row r="49" spans="1:15" s="3" customFormat="1" ht="146.25" customHeight="1" x14ac:dyDescent="0.2">
      <c r="A49" s="16">
        <v>36</v>
      </c>
      <c r="B49" s="30" t="s">
        <v>66</v>
      </c>
      <c r="C49" s="18" t="s">
        <v>43</v>
      </c>
      <c r="D49" s="18" t="s">
        <v>44</v>
      </c>
      <c r="E49" s="19" t="s">
        <v>29</v>
      </c>
      <c r="F49" s="27">
        <v>1</v>
      </c>
      <c r="G49" s="28">
        <v>6</v>
      </c>
      <c r="H49" s="32">
        <v>92150</v>
      </c>
      <c r="I49" s="21">
        <f t="shared" si="5"/>
        <v>552900</v>
      </c>
      <c r="J49" s="22"/>
      <c r="K49" s="23" t="str">
        <f t="shared" si="6"/>
        <v/>
      </c>
      <c r="L49" s="23">
        <f t="shared" si="7"/>
        <v>0</v>
      </c>
      <c r="M49" s="24" t="str">
        <f t="shared" si="8"/>
        <v>SIN OFERTAR</v>
      </c>
      <c r="N49" s="25"/>
      <c r="O49" s="25"/>
    </row>
    <row r="50" spans="1:15" s="3" customFormat="1" ht="44.25" customHeight="1" x14ac:dyDescent="0.2">
      <c r="A50" s="16">
        <v>37</v>
      </c>
      <c r="B50" s="30" t="s">
        <v>66</v>
      </c>
      <c r="C50" s="18" t="s">
        <v>71</v>
      </c>
      <c r="D50" s="18" t="s">
        <v>72</v>
      </c>
      <c r="E50" s="19" t="s">
        <v>29</v>
      </c>
      <c r="F50" s="27">
        <v>1</v>
      </c>
      <c r="G50" s="28">
        <v>6</v>
      </c>
      <c r="H50" s="32">
        <v>26740</v>
      </c>
      <c r="I50" s="21">
        <f t="shared" si="5"/>
        <v>160440</v>
      </c>
      <c r="J50" s="22"/>
      <c r="K50" s="23" t="str">
        <f t="shared" si="6"/>
        <v/>
      </c>
      <c r="L50" s="23">
        <f t="shared" si="7"/>
        <v>0</v>
      </c>
      <c r="M50" s="24" t="str">
        <f t="shared" si="8"/>
        <v>SIN OFERTAR</v>
      </c>
      <c r="N50" s="25"/>
      <c r="O50" s="25"/>
    </row>
    <row r="51" spans="1:15" s="3" customFormat="1" ht="44.25" customHeight="1" x14ac:dyDescent="0.2">
      <c r="A51" s="16">
        <v>38</v>
      </c>
      <c r="B51" s="30" t="s">
        <v>66</v>
      </c>
      <c r="C51" s="18" t="s">
        <v>73</v>
      </c>
      <c r="D51" s="18" t="s">
        <v>74</v>
      </c>
      <c r="E51" s="19" t="s">
        <v>29</v>
      </c>
      <c r="F51" s="27">
        <v>1</v>
      </c>
      <c r="G51" s="28">
        <v>4</v>
      </c>
      <c r="H51" s="32">
        <v>36250</v>
      </c>
      <c r="I51" s="21">
        <f t="shared" si="5"/>
        <v>145000</v>
      </c>
      <c r="J51" s="22"/>
      <c r="K51" s="23" t="str">
        <f t="shared" si="6"/>
        <v/>
      </c>
      <c r="L51" s="23">
        <f t="shared" si="7"/>
        <v>0</v>
      </c>
      <c r="M51" s="24" t="str">
        <f t="shared" si="8"/>
        <v>SIN OFERTAR</v>
      </c>
      <c r="N51" s="25"/>
      <c r="O51" s="25"/>
    </row>
    <row r="52" spans="1:15" s="3" customFormat="1" ht="44.25" customHeight="1" x14ac:dyDescent="0.2">
      <c r="A52" s="16">
        <v>39</v>
      </c>
      <c r="B52" s="30" t="s">
        <v>66</v>
      </c>
      <c r="C52" s="18" t="s">
        <v>75</v>
      </c>
      <c r="D52" s="18" t="s">
        <v>76</v>
      </c>
      <c r="E52" s="19" t="s">
        <v>29</v>
      </c>
      <c r="F52" s="27">
        <v>1</v>
      </c>
      <c r="G52" s="28">
        <v>4</v>
      </c>
      <c r="H52" s="32">
        <v>49490</v>
      </c>
      <c r="I52" s="21">
        <f t="shared" si="5"/>
        <v>197960</v>
      </c>
      <c r="J52" s="22"/>
      <c r="K52" s="23" t="str">
        <f t="shared" si="6"/>
        <v/>
      </c>
      <c r="L52" s="23">
        <f t="shared" si="7"/>
        <v>0</v>
      </c>
      <c r="M52" s="24" t="str">
        <f t="shared" si="8"/>
        <v>SIN OFERTAR</v>
      </c>
      <c r="N52" s="25"/>
      <c r="O52" s="25"/>
    </row>
    <row r="53" spans="1:15" s="3" customFormat="1" ht="69.75" customHeight="1" x14ac:dyDescent="0.2">
      <c r="A53" s="16">
        <v>40</v>
      </c>
      <c r="B53" s="30" t="s">
        <v>66</v>
      </c>
      <c r="C53" s="18" t="s">
        <v>77</v>
      </c>
      <c r="D53" s="18" t="s">
        <v>78</v>
      </c>
      <c r="E53" s="19" t="s">
        <v>29</v>
      </c>
      <c r="F53" s="27">
        <v>1</v>
      </c>
      <c r="G53" s="28">
        <v>4</v>
      </c>
      <c r="H53" s="32">
        <v>84170</v>
      </c>
      <c r="I53" s="21">
        <f t="shared" si="5"/>
        <v>336680</v>
      </c>
      <c r="J53" s="22"/>
      <c r="K53" s="23" t="str">
        <f t="shared" si="6"/>
        <v/>
      </c>
      <c r="L53" s="23">
        <f t="shared" si="7"/>
        <v>0</v>
      </c>
      <c r="M53" s="24" t="str">
        <f t="shared" si="8"/>
        <v>SIN OFERTAR</v>
      </c>
      <c r="N53" s="25"/>
      <c r="O53" s="25"/>
    </row>
    <row r="54" spans="1:15" s="3" customFormat="1" ht="44.25" customHeight="1" x14ac:dyDescent="0.2">
      <c r="A54" s="16">
        <v>41</v>
      </c>
      <c r="B54" s="30" t="s">
        <v>66</v>
      </c>
      <c r="C54" s="18" t="s">
        <v>79</v>
      </c>
      <c r="D54" s="18" t="s">
        <v>80</v>
      </c>
      <c r="E54" s="19" t="s">
        <v>29</v>
      </c>
      <c r="F54" s="27">
        <v>1</v>
      </c>
      <c r="G54" s="28">
        <v>4</v>
      </c>
      <c r="H54" s="32">
        <v>86740</v>
      </c>
      <c r="I54" s="21">
        <f t="shared" si="5"/>
        <v>346960</v>
      </c>
      <c r="J54" s="22"/>
      <c r="K54" s="23" t="str">
        <f t="shared" si="6"/>
        <v/>
      </c>
      <c r="L54" s="23">
        <f t="shared" si="7"/>
        <v>0</v>
      </c>
      <c r="M54" s="24" t="str">
        <f t="shared" si="8"/>
        <v>SIN OFERTAR</v>
      </c>
      <c r="N54" s="25"/>
      <c r="O54" s="25"/>
    </row>
    <row r="55" spans="1:15" s="3" customFormat="1" ht="108" customHeight="1" x14ac:dyDescent="0.2">
      <c r="A55" s="16">
        <v>42</v>
      </c>
      <c r="B55" s="30" t="s">
        <v>66</v>
      </c>
      <c r="C55" s="18" t="s">
        <v>53</v>
      </c>
      <c r="D55" s="18" t="s">
        <v>54</v>
      </c>
      <c r="E55" s="19" t="s">
        <v>24</v>
      </c>
      <c r="F55" s="27">
        <v>5</v>
      </c>
      <c r="G55" s="28">
        <v>1</v>
      </c>
      <c r="H55" s="32">
        <v>7227560</v>
      </c>
      <c r="I55" s="21">
        <f t="shared" si="5"/>
        <v>36137800</v>
      </c>
      <c r="J55" s="22"/>
      <c r="K55" s="23" t="str">
        <f t="shared" si="6"/>
        <v/>
      </c>
      <c r="L55" s="23">
        <f t="shared" si="7"/>
        <v>0</v>
      </c>
      <c r="M55" s="24" t="str">
        <f t="shared" si="8"/>
        <v>SIN OFERTAR</v>
      </c>
      <c r="N55" s="25"/>
      <c r="O55" s="25"/>
    </row>
    <row r="56" spans="1:15" s="3" customFormat="1" ht="44.25" customHeight="1" x14ac:dyDescent="0.2">
      <c r="A56" s="16">
        <v>43</v>
      </c>
      <c r="B56" s="30" t="s">
        <v>66</v>
      </c>
      <c r="C56" s="18" t="s">
        <v>81</v>
      </c>
      <c r="D56" s="18" t="s">
        <v>82</v>
      </c>
      <c r="E56" s="19" t="s">
        <v>29</v>
      </c>
      <c r="F56" s="27">
        <v>1</v>
      </c>
      <c r="G56" s="28">
        <v>1</v>
      </c>
      <c r="H56" s="32">
        <v>42668169</v>
      </c>
      <c r="I56" s="21">
        <f t="shared" si="5"/>
        <v>42668169</v>
      </c>
      <c r="J56" s="53">
        <f>H56</f>
        <v>42668169</v>
      </c>
      <c r="K56" s="23">
        <f t="shared" si="6"/>
        <v>42668169</v>
      </c>
      <c r="L56" s="23">
        <f t="shared" si="7"/>
        <v>42668169</v>
      </c>
      <c r="M56" s="24" t="str">
        <f t="shared" si="8"/>
        <v>OK</v>
      </c>
      <c r="N56" s="25"/>
      <c r="O56" s="25"/>
    </row>
    <row r="57" spans="1:15" s="3" customFormat="1" ht="44.25" customHeight="1" x14ac:dyDescent="0.2">
      <c r="A57" s="16">
        <v>44</v>
      </c>
      <c r="B57" s="33" t="s">
        <v>83</v>
      </c>
      <c r="C57" s="34" t="s">
        <v>84</v>
      </c>
      <c r="D57" s="34" t="s">
        <v>85</v>
      </c>
      <c r="E57" s="35" t="s">
        <v>86</v>
      </c>
      <c r="F57" s="36">
        <v>1</v>
      </c>
      <c r="G57" s="37">
        <v>1</v>
      </c>
      <c r="H57" s="38">
        <v>14040</v>
      </c>
      <c r="I57" s="21">
        <f t="shared" si="5"/>
        <v>14040</v>
      </c>
      <c r="J57" s="22"/>
      <c r="K57" s="23" t="str">
        <f t="shared" si="6"/>
        <v/>
      </c>
      <c r="L57" s="23">
        <f t="shared" si="7"/>
        <v>0</v>
      </c>
      <c r="M57" s="24" t="str">
        <f t="shared" si="8"/>
        <v>SIN OFERTAR</v>
      </c>
      <c r="N57" s="25"/>
      <c r="O57" s="25"/>
    </row>
    <row r="58" spans="1:15" s="3" customFormat="1" ht="44.25" customHeight="1" x14ac:dyDescent="0.2">
      <c r="A58" s="16">
        <v>45</v>
      </c>
      <c r="B58" s="33" t="s">
        <v>83</v>
      </c>
      <c r="C58" s="34" t="s">
        <v>87</v>
      </c>
      <c r="D58" s="34" t="s">
        <v>88</v>
      </c>
      <c r="E58" s="35" t="s">
        <v>86</v>
      </c>
      <c r="F58" s="36">
        <v>1</v>
      </c>
      <c r="G58" s="37">
        <v>1</v>
      </c>
      <c r="H58" s="38">
        <v>25690</v>
      </c>
      <c r="I58" s="21">
        <f t="shared" si="5"/>
        <v>25690</v>
      </c>
      <c r="J58" s="22"/>
      <c r="K58" s="23" t="str">
        <f t="shared" si="6"/>
        <v/>
      </c>
      <c r="L58" s="23">
        <f t="shared" si="7"/>
        <v>0</v>
      </c>
      <c r="M58" s="24" t="str">
        <f t="shared" si="8"/>
        <v>SIN OFERTAR</v>
      </c>
      <c r="N58" s="25"/>
      <c r="O58" s="25"/>
    </row>
    <row r="59" spans="1:15" s="3" customFormat="1" ht="44.25" customHeight="1" x14ac:dyDescent="0.2">
      <c r="A59" s="16">
        <v>46</v>
      </c>
      <c r="B59" s="33" t="s">
        <v>83</v>
      </c>
      <c r="C59" s="34" t="s">
        <v>89</v>
      </c>
      <c r="D59" s="34" t="s">
        <v>90</v>
      </c>
      <c r="E59" s="35" t="s">
        <v>91</v>
      </c>
      <c r="F59" s="36">
        <v>1</v>
      </c>
      <c r="G59" s="37">
        <v>1</v>
      </c>
      <c r="H59" s="38">
        <v>17920</v>
      </c>
      <c r="I59" s="21">
        <f t="shared" si="5"/>
        <v>17920</v>
      </c>
      <c r="J59" s="22"/>
      <c r="K59" s="23" t="str">
        <f t="shared" si="6"/>
        <v/>
      </c>
      <c r="L59" s="23">
        <f t="shared" si="7"/>
        <v>0</v>
      </c>
      <c r="M59" s="24" t="str">
        <f t="shared" si="8"/>
        <v>SIN OFERTAR</v>
      </c>
      <c r="N59" s="25"/>
      <c r="O59" s="25"/>
    </row>
    <row r="60" spans="1:15" s="3" customFormat="1" ht="44.25" customHeight="1" x14ac:dyDescent="0.2">
      <c r="A60" s="16">
        <v>47</v>
      </c>
      <c r="B60" s="33" t="s">
        <v>83</v>
      </c>
      <c r="C60" s="34" t="s">
        <v>92</v>
      </c>
      <c r="D60" s="34" t="s">
        <v>93</v>
      </c>
      <c r="E60" s="35" t="s">
        <v>86</v>
      </c>
      <c r="F60" s="36">
        <v>1</v>
      </c>
      <c r="G60" s="37">
        <v>1</v>
      </c>
      <c r="H60" s="38">
        <v>35640</v>
      </c>
      <c r="I60" s="21">
        <f t="shared" si="5"/>
        <v>35640</v>
      </c>
      <c r="J60" s="22"/>
      <c r="K60" s="23" t="str">
        <f t="shared" si="6"/>
        <v/>
      </c>
      <c r="L60" s="23">
        <f t="shared" si="7"/>
        <v>0</v>
      </c>
      <c r="M60" s="24" t="str">
        <f t="shared" si="8"/>
        <v>SIN OFERTAR</v>
      </c>
      <c r="N60" s="25"/>
      <c r="O60" s="25"/>
    </row>
    <row r="61" spans="1:15" s="3" customFormat="1" ht="44.25" customHeight="1" x14ac:dyDescent="0.2">
      <c r="A61" s="16">
        <v>48</v>
      </c>
      <c r="B61" s="33" t="s">
        <v>83</v>
      </c>
      <c r="C61" s="34" t="s">
        <v>94</v>
      </c>
      <c r="D61" s="34" t="s">
        <v>95</v>
      </c>
      <c r="E61" s="35" t="s">
        <v>96</v>
      </c>
      <c r="F61" s="36">
        <v>1</v>
      </c>
      <c r="G61" s="37">
        <v>1</v>
      </c>
      <c r="H61" s="38">
        <v>100870</v>
      </c>
      <c r="I61" s="21">
        <f t="shared" si="5"/>
        <v>100870</v>
      </c>
      <c r="J61" s="22"/>
      <c r="K61" s="23" t="str">
        <f t="shared" si="6"/>
        <v/>
      </c>
      <c r="L61" s="23">
        <f t="shared" si="7"/>
        <v>0</v>
      </c>
      <c r="M61" s="24" t="str">
        <f t="shared" si="8"/>
        <v>SIN OFERTAR</v>
      </c>
      <c r="N61" s="25"/>
      <c r="O61" s="25"/>
    </row>
    <row r="62" spans="1:15" s="3" customFormat="1" ht="44.25" customHeight="1" x14ac:dyDescent="0.2">
      <c r="A62" s="16">
        <v>49</v>
      </c>
      <c r="B62" s="33" t="s">
        <v>83</v>
      </c>
      <c r="C62" s="34" t="s">
        <v>97</v>
      </c>
      <c r="D62" s="34" t="s">
        <v>98</v>
      </c>
      <c r="E62" s="35" t="s">
        <v>86</v>
      </c>
      <c r="F62" s="36">
        <v>1</v>
      </c>
      <c r="G62" s="37">
        <v>1</v>
      </c>
      <c r="H62" s="38">
        <v>322250</v>
      </c>
      <c r="I62" s="21">
        <f t="shared" si="5"/>
        <v>322250</v>
      </c>
      <c r="J62" s="22"/>
      <c r="K62" s="23" t="str">
        <f t="shared" si="6"/>
        <v/>
      </c>
      <c r="L62" s="23">
        <f t="shared" si="7"/>
        <v>0</v>
      </c>
      <c r="M62" s="24" t="str">
        <f t="shared" si="8"/>
        <v>SIN OFERTAR</v>
      </c>
      <c r="N62" s="25"/>
      <c r="O62" s="25"/>
    </row>
    <row r="63" spans="1:15" s="3" customFormat="1" ht="44.25" customHeight="1" x14ac:dyDescent="0.2">
      <c r="A63" s="16">
        <v>50</v>
      </c>
      <c r="B63" s="33" t="s">
        <v>83</v>
      </c>
      <c r="C63" s="34" t="s">
        <v>99</v>
      </c>
      <c r="D63" s="34" t="s">
        <v>100</v>
      </c>
      <c r="E63" s="35" t="s">
        <v>86</v>
      </c>
      <c r="F63" s="36">
        <v>1</v>
      </c>
      <c r="G63" s="37">
        <v>1</v>
      </c>
      <c r="H63" s="38">
        <v>14680</v>
      </c>
      <c r="I63" s="21">
        <f t="shared" si="5"/>
        <v>14680</v>
      </c>
      <c r="J63" s="22"/>
      <c r="K63" s="23" t="str">
        <f t="shared" si="6"/>
        <v/>
      </c>
      <c r="L63" s="23">
        <f t="shared" si="7"/>
        <v>0</v>
      </c>
      <c r="M63" s="24" t="str">
        <f t="shared" si="8"/>
        <v>SIN OFERTAR</v>
      </c>
      <c r="N63" s="25"/>
      <c r="O63" s="25"/>
    </row>
    <row r="64" spans="1:15" s="3" customFormat="1" ht="44.25" customHeight="1" x14ac:dyDescent="0.2">
      <c r="A64" s="16">
        <v>51</v>
      </c>
      <c r="B64" s="33" t="s">
        <v>83</v>
      </c>
      <c r="C64" s="34" t="s">
        <v>101</v>
      </c>
      <c r="D64" s="34" t="s">
        <v>102</v>
      </c>
      <c r="E64" s="35" t="s">
        <v>103</v>
      </c>
      <c r="F64" s="36">
        <v>1</v>
      </c>
      <c r="G64" s="37">
        <v>1</v>
      </c>
      <c r="H64" s="38">
        <v>783330</v>
      </c>
      <c r="I64" s="21">
        <f t="shared" si="5"/>
        <v>783330</v>
      </c>
      <c r="J64" s="22"/>
      <c r="K64" s="23" t="str">
        <f t="shared" si="6"/>
        <v/>
      </c>
      <c r="L64" s="23">
        <f t="shared" si="7"/>
        <v>0</v>
      </c>
      <c r="M64" s="24" t="str">
        <f t="shared" si="8"/>
        <v>SIN OFERTAR</v>
      </c>
      <c r="N64" s="25"/>
      <c r="O64" s="25"/>
    </row>
    <row r="65" spans="1:15" s="3" customFormat="1" ht="133.5" customHeight="1" x14ac:dyDescent="0.2">
      <c r="A65" s="16">
        <v>52</v>
      </c>
      <c r="B65" s="33" t="s">
        <v>83</v>
      </c>
      <c r="C65" s="34" t="s">
        <v>104</v>
      </c>
      <c r="D65" s="34" t="s">
        <v>105</v>
      </c>
      <c r="E65" s="35" t="s">
        <v>86</v>
      </c>
      <c r="F65" s="36">
        <v>1</v>
      </c>
      <c r="G65" s="37">
        <v>1</v>
      </c>
      <c r="H65" s="38">
        <v>31700</v>
      </c>
      <c r="I65" s="21">
        <f t="shared" si="5"/>
        <v>31700</v>
      </c>
      <c r="J65" s="22"/>
      <c r="K65" s="23" t="str">
        <f t="shared" si="6"/>
        <v/>
      </c>
      <c r="L65" s="23">
        <f t="shared" si="7"/>
        <v>0</v>
      </c>
      <c r="M65" s="24" t="str">
        <f t="shared" si="8"/>
        <v>SIN OFERTAR</v>
      </c>
      <c r="N65" s="25"/>
      <c r="O65" s="25"/>
    </row>
    <row r="66" spans="1:15" s="3" customFormat="1" ht="44.25" customHeight="1" x14ac:dyDescent="0.2">
      <c r="A66" s="16">
        <v>53</v>
      </c>
      <c r="B66" s="33" t="s">
        <v>83</v>
      </c>
      <c r="C66" s="34" t="s">
        <v>106</v>
      </c>
      <c r="D66" s="34" t="s">
        <v>107</v>
      </c>
      <c r="E66" s="35" t="s">
        <v>86</v>
      </c>
      <c r="F66" s="36">
        <v>1</v>
      </c>
      <c r="G66" s="37">
        <v>1</v>
      </c>
      <c r="H66" s="38">
        <v>137560</v>
      </c>
      <c r="I66" s="21">
        <f t="shared" si="5"/>
        <v>137560</v>
      </c>
      <c r="J66" s="22"/>
      <c r="K66" s="23" t="str">
        <f t="shared" si="6"/>
        <v/>
      </c>
      <c r="L66" s="23">
        <f t="shared" si="7"/>
        <v>0</v>
      </c>
      <c r="M66" s="24" t="str">
        <f t="shared" si="8"/>
        <v>SIN OFERTAR</v>
      </c>
      <c r="N66" s="25"/>
      <c r="O66" s="25"/>
    </row>
    <row r="67" spans="1:15" s="3" customFormat="1" ht="44.25" customHeight="1" x14ac:dyDescent="0.2">
      <c r="A67" s="16">
        <v>54</v>
      </c>
      <c r="B67" s="33" t="s">
        <v>83</v>
      </c>
      <c r="C67" s="34" t="s">
        <v>108</v>
      </c>
      <c r="D67" s="34" t="s">
        <v>109</v>
      </c>
      <c r="E67" s="35" t="s">
        <v>86</v>
      </c>
      <c r="F67" s="36">
        <v>1</v>
      </c>
      <c r="G67" s="37">
        <v>1</v>
      </c>
      <c r="H67" s="38">
        <v>51550</v>
      </c>
      <c r="I67" s="21">
        <f t="shared" si="5"/>
        <v>51550</v>
      </c>
      <c r="J67" s="22"/>
      <c r="K67" s="23" t="str">
        <f t="shared" si="6"/>
        <v/>
      </c>
      <c r="L67" s="23">
        <f t="shared" si="7"/>
        <v>0</v>
      </c>
      <c r="M67" s="24" t="str">
        <f t="shared" si="8"/>
        <v>SIN OFERTAR</v>
      </c>
      <c r="N67" s="25"/>
      <c r="O67" s="25"/>
    </row>
    <row r="68" spans="1:15" s="3" customFormat="1" ht="44.25" customHeight="1" x14ac:dyDescent="0.2">
      <c r="A68" s="16">
        <v>55</v>
      </c>
      <c r="B68" s="33" t="s">
        <v>83</v>
      </c>
      <c r="C68" s="34" t="s">
        <v>110</v>
      </c>
      <c r="D68" s="34" t="s">
        <v>111</v>
      </c>
      <c r="E68" s="35" t="s">
        <v>86</v>
      </c>
      <c r="F68" s="36">
        <v>1</v>
      </c>
      <c r="G68" s="37">
        <v>1</v>
      </c>
      <c r="H68" s="38">
        <v>20600</v>
      </c>
      <c r="I68" s="21">
        <f t="shared" si="5"/>
        <v>20600</v>
      </c>
      <c r="J68" s="22"/>
      <c r="K68" s="23" t="str">
        <f t="shared" si="6"/>
        <v/>
      </c>
      <c r="L68" s="23">
        <f t="shared" si="7"/>
        <v>0</v>
      </c>
      <c r="M68" s="24" t="str">
        <f t="shared" si="8"/>
        <v>SIN OFERTAR</v>
      </c>
      <c r="N68" s="25"/>
      <c r="O68" s="25"/>
    </row>
    <row r="69" spans="1:15" s="3" customFormat="1" ht="44.25" customHeight="1" x14ac:dyDescent="0.2">
      <c r="A69" s="16">
        <v>56</v>
      </c>
      <c r="B69" s="33" t="s">
        <v>83</v>
      </c>
      <c r="C69" s="34" t="s">
        <v>110</v>
      </c>
      <c r="D69" s="34" t="s">
        <v>112</v>
      </c>
      <c r="E69" s="35" t="s">
        <v>86</v>
      </c>
      <c r="F69" s="36">
        <v>1</v>
      </c>
      <c r="G69" s="37">
        <v>1</v>
      </c>
      <c r="H69" s="38">
        <v>25310</v>
      </c>
      <c r="I69" s="21">
        <f t="shared" si="5"/>
        <v>25310</v>
      </c>
      <c r="J69" s="22"/>
      <c r="K69" s="23" t="str">
        <f t="shared" si="6"/>
        <v/>
      </c>
      <c r="L69" s="23">
        <f t="shared" si="7"/>
        <v>0</v>
      </c>
      <c r="M69" s="24" t="str">
        <f t="shared" si="8"/>
        <v>SIN OFERTAR</v>
      </c>
      <c r="N69" s="25"/>
      <c r="O69" s="25"/>
    </row>
    <row r="70" spans="1:15" s="3" customFormat="1" ht="44.25" customHeight="1" x14ac:dyDescent="0.2">
      <c r="A70" s="16">
        <v>57</v>
      </c>
      <c r="B70" s="33" t="s">
        <v>83</v>
      </c>
      <c r="C70" s="34" t="s">
        <v>113</v>
      </c>
      <c r="D70" s="34" t="s">
        <v>114</v>
      </c>
      <c r="E70" s="35" t="s">
        <v>86</v>
      </c>
      <c r="F70" s="36">
        <v>1</v>
      </c>
      <c r="G70" s="37">
        <v>1</v>
      </c>
      <c r="H70" s="38">
        <v>620230</v>
      </c>
      <c r="I70" s="21">
        <f t="shared" si="5"/>
        <v>620230</v>
      </c>
      <c r="J70" s="22"/>
      <c r="K70" s="23" t="str">
        <f t="shared" si="6"/>
        <v/>
      </c>
      <c r="L70" s="23">
        <f t="shared" si="7"/>
        <v>0</v>
      </c>
      <c r="M70" s="24" t="str">
        <f t="shared" si="8"/>
        <v>SIN OFERTAR</v>
      </c>
      <c r="N70" s="25"/>
      <c r="O70" s="25"/>
    </row>
    <row r="71" spans="1:15" s="3" customFormat="1" ht="82.5" customHeight="1" x14ac:dyDescent="0.2">
      <c r="A71" s="16">
        <v>58</v>
      </c>
      <c r="B71" s="33" t="s">
        <v>83</v>
      </c>
      <c r="C71" s="34" t="s">
        <v>115</v>
      </c>
      <c r="D71" s="34" t="s">
        <v>116</v>
      </c>
      <c r="E71" s="35" t="s">
        <v>91</v>
      </c>
      <c r="F71" s="36">
        <v>1</v>
      </c>
      <c r="G71" s="37">
        <v>1</v>
      </c>
      <c r="H71" s="38">
        <v>1712830</v>
      </c>
      <c r="I71" s="21">
        <f t="shared" si="5"/>
        <v>1712830</v>
      </c>
      <c r="J71" s="22"/>
      <c r="K71" s="23" t="str">
        <f t="shared" si="6"/>
        <v/>
      </c>
      <c r="L71" s="23">
        <f t="shared" si="7"/>
        <v>0</v>
      </c>
      <c r="M71" s="24" t="str">
        <f t="shared" si="8"/>
        <v>SIN OFERTAR</v>
      </c>
      <c r="N71" s="25"/>
      <c r="O71" s="25"/>
    </row>
    <row r="72" spans="1:15" s="3" customFormat="1" ht="44.25" customHeight="1" x14ac:dyDescent="0.2">
      <c r="A72" s="16">
        <v>59</v>
      </c>
      <c r="B72" s="33" t="s">
        <v>83</v>
      </c>
      <c r="C72" s="34" t="s">
        <v>117</v>
      </c>
      <c r="D72" s="34" t="s">
        <v>118</v>
      </c>
      <c r="E72" s="35" t="s">
        <v>86</v>
      </c>
      <c r="F72" s="36">
        <v>1</v>
      </c>
      <c r="G72" s="37">
        <v>1</v>
      </c>
      <c r="H72" s="38">
        <v>22820</v>
      </c>
      <c r="I72" s="21">
        <f t="shared" si="5"/>
        <v>22820</v>
      </c>
      <c r="J72" s="22"/>
      <c r="K72" s="23" t="str">
        <f t="shared" si="6"/>
        <v/>
      </c>
      <c r="L72" s="23">
        <f t="shared" si="7"/>
        <v>0</v>
      </c>
      <c r="M72" s="24" t="str">
        <f t="shared" si="8"/>
        <v>SIN OFERTAR</v>
      </c>
      <c r="N72" s="25"/>
      <c r="O72" s="25"/>
    </row>
    <row r="73" spans="1:15" s="3" customFormat="1" ht="44.25" customHeight="1" x14ac:dyDescent="0.2">
      <c r="A73" s="16">
        <v>60</v>
      </c>
      <c r="B73" s="33" t="s">
        <v>83</v>
      </c>
      <c r="C73" s="34" t="s">
        <v>119</v>
      </c>
      <c r="D73" s="34" t="s">
        <v>120</v>
      </c>
      <c r="E73" s="35" t="s">
        <v>121</v>
      </c>
      <c r="F73" s="36">
        <v>1</v>
      </c>
      <c r="G73" s="37">
        <v>1</v>
      </c>
      <c r="H73" s="38">
        <v>176600</v>
      </c>
      <c r="I73" s="21">
        <f t="shared" si="5"/>
        <v>176600</v>
      </c>
      <c r="J73" s="22"/>
      <c r="K73" s="23" t="str">
        <f t="shared" si="6"/>
        <v/>
      </c>
      <c r="L73" s="23">
        <f t="shared" si="7"/>
        <v>0</v>
      </c>
      <c r="M73" s="24" t="str">
        <f t="shared" si="8"/>
        <v>SIN OFERTAR</v>
      </c>
      <c r="N73" s="25"/>
      <c r="O73" s="25"/>
    </row>
    <row r="74" spans="1:15" s="3" customFormat="1" ht="44.25" customHeight="1" x14ac:dyDescent="0.2">
      <c r="A74" s="16">
        <v>61</v>
      </c>
      <c r="B74" s="33" t="s">
        <v>83</v>
      </c>
      <c r="C74" s="34" t="s">
        <v>119</v>
      </c>
      <c r="D74" s="34" t="s">
        <v>122</v>
      </c>
      <c r="E74" s="35" t="s">
        <v>123</v>
      </c>
      <c r="F74" s="36">
        <v>1</v>
      </c>
      <c r="G74" s="37">
        <v>1</v>
      </c>
      <c r="H74" s="38">
        <v>102930</v>
      </c>
      <c r="I74" s="21">
        <f t="shared" si="5"/>
        <v>102930</v>
      </c>
      <c r="J74" s="22"/>
      <c r="K74" s="23" t="str">
        <f t="shared" si="6"/>
        <v/>
      </c>
      <c r="L74" s="23">
        <f t="shared" si="7"/>
        <v>0</v>
      </c>
      <c r="M74" s="24" t="str">
        <f t="shared" si="8"/>
        <v>SIN OFERTAR</v>
      </c>
      <c r="N74" s="25"/>
      <c r="O74" s="25"/>
    </row>
    <row r="75" spans="1:15" s="3" customFormat="1" ht="44.25" customHeight="1" x14ac:dyDescent="0.2">
      <c r="A75" s="16">
        <v>62</v>
      </c>
      <c r="B75" s="33" t="s">
        <v>83</v>
      </c>
      <c r="C75" s="34" t="s">
        <v>119</v>
      </c>
      <c r="D75" s="34" t="s">
        <v>124</v>
      </c>
      <c r="E75" s="35" t="s">
        <v>125</v>
      </c>
      <c r="F75" s="36">
        <v>1</v>
      </c>
      <c r="G75" s="37">
        <v>1</v>
      </c>
      <c r="H75" s="38">
        <v>62400</v>
      </c>
      <c r="I75" s="21">
        <f t="shared" si="5"/>
        <v>62400</v>
      </c>
      <c r="J75" s="22"/>
      <c r="K75" s="23" t="str">
        <f t="shared" si="6"/>
        <v/>
      </c>
      <c r="L75" s="23">
        <f t="shared" si="7"/>
        <v>0</v>
      </c>
      <c r="M75" s="24" t="str">
        <f t="shared" si="8"/>
        <v>SIN OFERTAR</v>
      </c>
      <c r="N75" s="25"/>
      <c r="O75" s="25"/>
    </row>
    <row r="76" spans="1:15" s="3" customFormat="1" ht="44.25" customHeight="1" x14ac:dyDescent="0.2">
      <c r="A76" s="16">
        <v>63</v>
      </c>
      <c r="B76" s="33" t="s">
        <v>83</v>
      </c>
      <c r="C76" s="34" t="s">
        <v>119</v>
      </c>
      <c r="D76" s="34" t="s">
        <v>126</v>
      </c>
      <c r="E76" s="35" t="s">
        <v>127</v>
      </c>
      <c r="F76" s="36">
        <v>1</v>
      </c>
      <c r="G76" s="37">
        <v>1</v>
      </c>
      <c r="H76" s="38">
        <v>65840</v>
      </c>
      <c r="I76" s="21">
        <f t="shared" si="5"/>
        <v>65840</v>
      </c>
      <c r="J76" s="22"/>
      <c r="K76" s="23" t="str">
        <f t="shared" si="6"/>
        <v/>
      </c>
      <c r="L76" s="23">
        <f t="shared" si="7"/>
        <v>0</v>
      </c>
      <c r="M76" s="24" t="str">
        <f t="shared" si="8"/>
        <v>SIN OFERTAR</v>
      </c>
      <c r="N76" s="25"/>
      <c r="O76" s="25"/>
    </row>
    <row r="77" spans="1:15" s="3" customFormat="1" ht="44.25" customHeight="1" x14ac:dyDescent="0.2">
      <c r="A77" s="16">
        <v>64</v>
      </c>
      <c r="B77" s="33" t="s">
        <v>83</v>
      </c>
      <c r="C77" s="34" t="s">
        <v>119</v>
      </c>
      <c r="D77" s="34" t="s">
        <v>128</v>
      </c>
      <c r="E77" s="35" t="s">
        <v>127</v>
      </c>
      <c r="F77" s="36">
        <v>1</v>
      </c>
      <c r="G77" s="37">
        <v>1</v>
      </c>
      <c r="H77" s="38">
        <v>254460</v>
      </c>
      <c r="I77" s="21">
        <f t="shared" si="5"/>
        <v>254460</v>
      </c>
      <c r="J77" s="22"/>
      <c r="K77" s="23" t="str">
        <f t="shared" si="6"/>
        <v/>
      </c>
      <c r="L77" s="23">
        <f t="shared" si="7"/>
        <v>0</v>
      </c>
      <c r="M77" s="24" t="str">
        <f t="shared" si="8"/>
        <v>SIN OFERTAR</v>
      </c>
      <c r="N77" s="25"/>
      <c r="O77" s="25"/>
    </row>
    <row r="78" spans="1:15" s="3" customFormat="1" ht="44.25" customHeight="1" x14ac:dyDescent="0.2">
      <c r="A78" s="16">
        <v>65</v>
      </c>
      <c r="B78" s="33" t="s">
        <v>83</v>
      </c>
      <c r="C78" s="34" t="s">
        <v>119</v>
      </c>
      <c r="D78" s="34" t="s">
        <v>129</v>
      </c>
      <c r="E78" s="35" t="s">
        <v>123</v>
      </c>
      <c r="F78" s="36">
        <v>1</v>
      </c>
      <c r="G78" s="37">
        <v>1</v>
      </c>
      <c r="H78" s="38">
        <v>74200</v>
      </c>
      <c r="I78" s="21">
        <f t="shared" ref="I78:I109" si="9">H78*G78*F78</f>
        <v>74200</v>
      </c>
      <c r="J78" s="22"/>
      <c r="K78" s="23" t="str">
        <f t="shared" ref="K78:K109" si="10">IF(J78="","",ROUND(J78,0))</f>
        <v/>
      </c>
      <c r="L78" s="23">
        <f t="shared" ref="L78:L109" si="11">IF(K78="",0,K78*G78*F78)</f>
        <v>0</v>
      </c>
      <c r="M78" s="24" t="str">
        <f t="shared" ref="M78:M109" si="12">IF(OR(J78="",N(J78)&lt;=0),"SIN OFERTAR",IF(OR(K78&gt;H78,L78&gt;I78),"REVISAR PROPUESTA","OK"))</f>
        <v>SIN OFERTAR</v>
      </c>
      <c r="N78" s="25"/>
      <c r="O78" s="25"/>
    </row>
    <row r="79" spans="1:15" s="3" customFormat="1" ht="44.25" customHeight="1" x14ac:dyDescent="0.2">
      <c r="A79" s="16">
        <v>66</v>
      </c>
      <c r="B79" s="33" t="s">
        <v>83</v>
      </c>
      <c r="C79" s="34" t="s">
        <v>119</v>
      </c>
      <c r="D79" s="34" t="s">
        <v>130</v>
      </c>
      <c r="E79" s="35" t="s">
        <v>125</v>
      </c>
      <c r="F79" s="36">
        <v>1</v>
      </c>
      <c r="G79" s="37">
        <v>1</v>
      </c>
      <c r="H79" s="38">
        <v>125600</v>
      </c>
      <c r="I79" s="21">
        <f t="shared" si="9"/>
        <v>125600</v>
      </c>
      <c r="J79" s="22"/>
      <c r="K79" s="23" t="str">
        <f t="shared" si="10"/>
        <v/>
      </c>
      <c r="L79" s="23">
        <f t="shared" si="11"/>
        <v>0</v>
      </c>
      <c r="M79" s="24" t="str">
        <f t="shared" si="12"/>
        <v>SIN OFERTAR</v>
      </c>
      <c r="N79" s="25"/>
      <c r="O79" s="25"/>
    </row>
    <row r="80" spans="1:15" s="3" customFormat="1" ht="44.25" customHeight="1" x14ac:dyDescent="0.2">
      <c r="A80" s="16">
        <v>67</v>
      </c>
      <c r="B80" s="33" t="s">
        <v>83</v>
      </c>
      <c r="C80" s="34" t="s">
        <v>119</v>
      </c>
      <c r="D80" s="34" t="s">
        <v>131</v>
      </c>
      <c r="E80" s="35" t="s">
        <v>125</v>
      </c>
      <c r="F80" s="36">
        <v>1</v>
      </c>
      <c r="G80" s="37">
        <v>1</v>
      </c>
      <c r="H80" s="38">
        <v>6490</v>
      </c>
      <c r="I80" s="21">
        <f t="shared" si="9"/>
        <v>6490</v>
      </c>
      <c r="J80" s="22"/>
      <c r="K80" s="23" t="str">
        <f t="shared" si="10"/>
        <v/>
      </c>
      <c r="L80" s="23">
        <f t="shared" si="11"/>
        <v>0</v>
      </c>
      <c r="M80" s="24" t="str">
        <f t="shared" si="12"/>
        <v>SIN OFERTAR</v>
      </c>
      <c r="N80" s="25"/>
      <c r="O80" s="25"/>
    </row>
    <row r="81" spans="1:15" s="3" customFormat="1" ht="44.25" customHeight="1" x14ac:dyDescent="0.2">
      <c r="A81" s="16">
        <v>68</v>
      </c>
      <c r="B81" s="33" t="s">
        <v>83</v>
      </c>
      <c r="C81" s="34" t="s">
        <v>119</v>
      </c>
      <c r="D81" s="34" t="s">
        <v>132</v>
      </c>
      <c r="E81" s="35" t="s">
        <v>125</v>
      </c>
      <c r="F81" s="36">
        <v>1</v>
      </c>
      <c r="G81" s="37">
        <v>1</v>
      </c>
      <c r="H81" s="38">
        <v>20660</v>
      </c>
      <c r="I81" s="21">
        <f t="shared" si="9"/>
        <v>20660</v>
      </c>
      <c r="J81" s="22"/>
      <c r="K81" s="23" t="str">
        <f t="shared" si="10"/>
        <v/>
      </c>
      <c r="L81" s="23">
        <f t="shared" si="11"/>
        <v>0</v>
      </c>
      <c r="M81" s="24" t="str">
        <f t="shared" si="12"/>
        <v>SIN OFERTAR</v>
      </c>
      <c r="N81" s="25"/>
      <c r="O81" s="25"/>
    </row>
    <row r="82" spans="1:15" s="3" customFormat="1" ht="44.25" customHeight="1" x14ac:dyDescent="0.2">
      <c r="A82" s="16">
        <v>69</v>
      </c>
      <c r="B82" s="33" t="s">
        <v>83</v>
      </c>
      <c r="C82" s="34" t="s">
        <v>119</v>
      </c>
      <c r="D82" s="34" t="s">
        <v>133</v>
      </c>
      <c r="E82" s="35" t="s">
        <v>123</v>
      </c>
      <c r="F82" s="36">
        <v>1</v>
      </c>
      <c r="G82" s="37">
        <v>1</v>
      </c>
      <c r="H82" s="38">
        <v>153620</v>
      </c>
      <c r="I82" s="21">
        <f t="shared" si="9"/>
        <v>153620</v>
      </c>
      <c r="J82" s="22"/>
      <c r="K82" s="23" t="str">
        <f t="shared" si="10"/>
        <v/>
      </c>
      <c r="L82" s="23">
        <f t="shared" si="11"/>
        <v>0</v>
      </c>
      <c r="M82" s="24" t="str">
        <f t="shared" si="12"/>
        <v>SIN OFERTAR</v>
      </c>
      <c r="N82" s="25"/>
      <c r="O82" s="25"/>
    </row>
    <row r="83" spans="1:15" s="3" customFormat="1" ht="44.25" customHeight="1" x14ac:dyDescent="0.2">
      <c r="A83" s="16">
        <v>70</v>
      </c>
      <c r="B83" s="33" t="s">
        <v>83</v>
      </c>
      <c r="C83" s="34" t="s">
        <v>119</v>
      </c>
      <c r="D83" s="34" t="s">
        <v>134</v>
      </c>
      <c r="E83" s="35" t="s">
        <v>125</v>
      </c>
      <c r="F83" s="36">
        <v>1</v>
      </c>
      <c r="G83" s="37">
        <v>1</v>
      </c>
      <c r="H83" s="38">
        <v>2280</v>
      </c>
      <c r="I83" s="21">
        <f t="shared" si="9"/>
        <v>2280</v>
      </c>
      <c r="J83" s="22"/>
      <c r="K83" s="23" t="str">
        <f t="shared" si="10"/>
        <v/>
      </c>
      <c r="L83" s="23">
        <f t="shared" si="11"/>
        <v>0</v>
      </c>
      <c r="M83" s="24" t="str">
        <f t="shared" si="12"/>
        <v>SIN OFERTAR</v>
      </c>
      <c r="N83" s="25"/>
      <c r="O83" s="25"/>
    </row>
    <row r="84" spans="1:15" s="3" customFormat="1" ht="44.25" customHeight="1" x14ac:dyDescent="0.2">
      <c r="A84" s="16">
        <v>71</v>
      </c>
      <c r="B84" s="33" t="s">
        <v>83</v>
      </c>
      <c r="C84" s="34" t="s">
        <v>119</v>
      </c>
      <c r="D84" s="34" t="s">
        <v>135</v>
      </c>
      <c r="E84" s="35" t="s">
        <v>125</v>
      </c>
      <c r="F84" s="36">
        <v>1</v>
      </c>
      <c r="G84" s="37">
        <v>1</v>
      </c>
      <c r="H84" s="38">
        <v>1940</v>
      </c>
      <c r="I84" s="21">
        <f t="shared" si="9"/>
        <v>1940</v>
      </c>
      <c r="J84" s="22"/>
      <c r="K84" s="23" t="str">
        <f t="shared" si="10"/>
        <v/>
      </c>
      <c r="L84" s="23">
        <f t="shared" si="11"/>
        <v>0</v>
      </c>
      <c r="M84" s="24" t="str">
        <f t="shared" si="12"/>
        <v>SIN OFERTAR</v>
      </c>
      <c r="N84" s="25"/>
      <c r="O84" s="25"/>
    </row>
    <row r="85" spans="1:15" s="3" customFormat="1" ht="44.25" customHeight="1" x14ac:dyDescent="0.2">
      <c r="A85" s="16">
        <v>72</v>
      </c>
      <c r="B85" s="33" t="s">
        <v>83</v>
      </c>
      <c r="C85" s="34" t="s">
        <v>119</v>
      </c>
      <c r="D85" s="34" t="s">
        <v>136</v>
      </c>
      <c r="E85" s="35" t="s">
        <v>137</v>
      </c>
      <c r="F85" s="36">
        <v>1</v>
      </c>
      <c r="G85" s="37">
        <v>1</v>
      </c>
      <c r="H85" s="38">
        <v>251320</v>
      </c>
      <c r="I85" s="21">
        <f t="shared" si="9"/>
        <v>251320</v>
      </c>
      <c r="J85" s="22"/>
      <c r="K85" s="23" t="str">
        <f t="shared" si="10"/>
        <v/>
      </c>
      <c r="L85" s="23">
        <f t="shared" si="11"/>
        <v>0</v>
      </c>
      <c r="M85" s="24" t="str">
        <f t="shared" si="12"/>
        <v>SIN OFERTAR</v>
      </c>
      <c r="N85" s="25"/>
      <c r="O85" s="25"/>
    </row>
    <row r="86" spans="1:15" s="3" customFormat="1" ht="44.25" customHeight="1" x14ac:dyDescent="0.2">
      <c r="A86" s="16">
        <v>73</v>
      </c>
      <c r="B86" s="33" t="s">
        <v>83</v>
      </c>
      <c r="C86" s="34" t="s">
        <v>119</v>
      </c>
      <c r="D86" s="34" t="s">
        <v>138</v>
      </c>
      <c r="E86" s="35" t="s">
        <v>125</v>
      </c>
      <c r="F86" s="36">
        <v>1</v>
      </c>
      <c r="G86" s="37">
        <v>1</v>
      </c>
      <c r="H86" s="38">
        <v>3220</v>
      </c>
      <c r="I86" s="21">
        <f t="shared" si="9"/>
        <v>3220</v>
      </c>
      <c r="J86" s="22"/>
      <c r="K86" s="23" t="str">
        <f t="shared" si="10"/>
        <v/>
      </c>
      <c r="L86" s="23">
        <f t="shared" si="11"/>
        <v>0</v>
      </c>
      <c r="M86" s="24" t="str">
        <f t="shared" si="12"/>
        <v>SIN OFERTAR</v>
      </c>
      <c r="N86" s="25"/>
      <c r="O86" s="25"/>
    </row>
    <row r="87" spans="1:15" s="3" customFormat="1" ht="44.25" customHeight="1" x14ac:dyDescent="0.2">
      <c r="A87" s="16">
        <v>74</v>
      </c>
      <c r="B87" s="33" t="s">
        <v>83</v>
      </c>
      <c r="C87" s="34" t="s">
        <v>119</v>
      </c>
      <c r="D87" s="34" t="s">
        <v>139</v>
      </c>
      <c r="E87" s="35" t="s">
        <v>125</v>
      </c>
      <c r="F87" s="36">
        <v>1</v>
      </c>
      <c r="G87" s="37">
        <v>1</v>
      </c>
      <c r="H87" s="38">
        <v>4630</v>
      </c>
      <c r="I87" s="21">
        <f t="shared" si="9"/>
        <v>4630</v>
      </c>
      <c r="J87" s="22"/>
      <c r="K87" s="23" t="str">
        <f t="shared" si="10"/>
        <v/>
      </c>
      <c r="L87" s="23">
        <f t="shared" si="11"/>
        <v>0</v>
      </c>
      <c r="M87" s="24" t="str">
        <f t="shared" si="12"/>
        <v>SIN OFERTAR</v>
      </c>
      <c r="N87" s="25"/>
      <c r="O87" s="25"/>
    </row>
    <row r="88" spans="1:15" s="3" customFormat="1" ht="44.25" customHeight="1" x14ac:dyDescent="0.2">
      <c r="A88" s="16">
        <v>75</v>
      </c>
      <c r="B88" s="33" t="s">
        <v>83</v>
      </c>
      <c r="C88" s="34" t="s">
        <v>119</v>
      </c>
      <c r="D88" s="34" t="s">
        <v>140</v>
      </c>
      <c r="E88" s="35" t="s">
        <v>125</v>
      </c>
      <c r="F88" s="36">
        <v>1</v>
      </c>
      <c r="G88" s="37">
        <v>1</v>
      </c>
      <c r="H88" s="38">
        <v>4130</v>
      </c>
      <c r="I88" s="21">
        <f t="shared" si="9"/>
        <v>4130</v>
      </c>
      <c r="J88" s="22"/>
      <c r="K88" s="23" t="str">
        <f t="shared" si="10"/>
        <v/>
      </c>
      <c r="L88" s="23">
        <f t="shared" si="11"/>
        <v>0</v>
      </c>
      <c r="M88" s="24" t="str">
        <f t="shared" si="12"/>
        <v>SIN OFERTAR</v>
      </c>
      <c r="N88" s="25"/>
      <c r="O88" s="25"/>
    </row>
    <row r="89" spans="1:15" s="3" customFormat="1" ht="44.25" customHeight="1" x14ac:dyDescent="0.2">
      <c r="A89" s="16">
        <v>76</v>
      </c>
      <c r="B89" s="33" t="s">
        <v>83</v>
      </c>
      <c r="C89" s="34" t="s">
        <v>119</v>
      </c>
      <c r="D89" s="34" t="s">
        <v>141</v>
      </c>
      <c r="E89" s="35" t="s">
        <v>142</v>
      </c>
      <c r="F89" s="36">
        <v>1</v>
      </c>
      <c r="G89" s="37">
        <v>1</v>
      </c>
      <c r="H89" s="38">
        <v>5890</v>
      </c>
      <c r="I89" s="21">
        <f t="shared" si="9"/>
        <v>5890</v>
      </c>
      <c r="J89" s="22"/>
      <c r="K89" s="23" t="str">
        <f t="shared" si="10"/>
        <v/>
      </c>
      <c r="L89" s="23">
        <f t="shared" si="11"/>
        <v>0</v>
      </c>
      <c r="M89" s="24" t="str">
        <f t="shared" si="12"/>
        <v>SIN OFERTAR</v>
      </c>
      <c r="N89" s="25"/>
      <c r="O89" s="25"/>
    </row>
    <row r="90" spans="1:15" s="3" customFormat="1" ht="44.25" customHeight="1" x14ac:dyDescent="0.2">
      <c r="A90" s="16">
        <v>77</v>
      </c>
      <c r="B90" s="33" t="s">
        <v>83</v>
      </c>
      <c r="C90" s="34" t="s">
        <v>119</v>
      </c>
      <c r="D90" s="34" t="s">
        <v>143</v>
      </c>
      <c r="E90" s="35" t="s">
        <v>125</v>
      </c>
      <c r="F90" s="36">
        <v>1</v>
      </c>
      <c r="G90" s="37">
        <v>1</v>
      </c>
      <c r="H90" s="38">
        <v>6070</v>
      </c>
      <c r="I90" s="21">
        <f t="shared" si="9"/>
        <v>6070</v>
      </c>
      <c r="J90" s="22"/>
      <c r="K90" s="23" t="str">
        <f t="shared" si="10"/>
        <v/>
      </c>
      <c r="L90" s="23">
        <f t="shared" si="11"/>
        <v>0</v>
      </c>
      <c r="M90" s="24" t="str">
        <f t="shared" si="12"/>
        <v>SIN OFERTAR</v>
      </c>
      <c r="N90" s="25"/>
      <c r="O90" s="25"/>
    </row>
    <row r="91" spans="1:15" s="3" customFormat="1" ht="44.25" customHeight="1" x14ac:dyDescent="0.2">
      <c r="A91" s="16">
        <v>78</v>
      </c>
      <c r="B91" s="33" t="s">
        <v>83</v>
      </c>
      <c r="C91" s="34" t="s">
        <v>119</v>
      </c>
      <c r="D91" s="34" t="s">
        <v>144</v>
      </c>
      <c r="E91" s="35" t="s">
        <v>145</v>
      </c>
      <c r="F91" s="36">
        <v>1</v>
      </c>
      <c r="G91" s="37">
        <v>1</v>
      </c>
      <c r="H91" s="38">
        <v>5930</v>
      </c>
      <c r="I91" s="21">
        <f t="shared" si="9"/>
        <v>5930</v>
      </c>
      <c r="J91" s="22"/>
      <c r="K91" s="23" t="str">
        <f t="shared" si="10"/>
        <v/>
      </c>
      <c r="L91" s="23">
        <f t="shared" si="11"/>
        <v>0</v>
      </c>
      <c r="M91" s="24" t="str">
        <f t="shared" si="12"/>
        <v>SIN OFERTAR</v>
      </c>
      <c r="N91" s="25"/>
      <c r="O91" s="25"/>
    </row>
    <row r="92" spans="1:15" s="3" customFormat="1" ht="44.25" customHeight="1" x14ac:dyDescent="0.2">
      <c r="A92" s="16">
        <v>79</v>
      </c>
      <c r="B92" s="33" t="s">
        <v>83</v>
      </c>
      <c r="C92" s="34" t="s">
        <v>119</v>
      </c>
      <c r="D92" s="34" t="s">
        <v>146</v>
      </c>
      <c r="E92" s="35" t="s">
        <v>142</v>
      </c>
      <c r="F92" s="36">
        <v>1</v>
      </c>
      <c r="G92" s="37">
        <v>1</v>
      </c>
      <c r="H92" s="38">
        <v>7150</v>
      </c>
      <c r="I92" s="21">
        <f t="shared" si="9"/>
        <v>7150</v>
      </c>
      <c r="J92" s="22"/>
      <c r="K92" s="23" t="str">
        <f t="shared" si="10"/>
        <v/>
      </c>
      <c r="L92" s="23">
        <f t="shared" si="11"/>
        <v>0</v>
      </c>
      <c r="M92" s="24" t="str">
        <f t="shared" si="12"/>
        <v>SIN OFERTAR</v>
      </c>
      <c r="N92" s="25"/>
      <c r="O92" s="25"/>
    </row>
    <row r="93" spans="1:15" s="3" customFormat="1" ht="44.25" customHeight="1" x14ac:dyDescent="0.2">
      <c r="A93" s="16">
        <v>80</v>
      </c>
      <c r="B93" s="33" t="s">
        <v>83</v>
      </c>
      <c r="C93" s="34" t="s">
        <v>119</v>
      </c>
      <c r="D93" s="34" t="s">
        <v>147</v>
      </c>
      <c r="E93" s="35" t="s">
        <v>125</v>
      </c>
      <c r="F93" s="36">
        <v>1</v>
      </c>
      <c r="G93" s="37">
        <v>1</v>
      </c>
      <c r="H93" s="38">
        <v>65650</v>
      </c>
      <c r="I93" s="21">
        <f t="shared" si="9"/>
        <v>65650</v>
      </c>
      <c r="J93" s="22"/>
      <c r="K93" s="23" t="str">
        <f t="shared" si="10"/>
        <v/>
      </c>
      <c r="L93" s="23">
        <f t="shared" si="11"/>
        <v>0</v>
      </c>
      <c r="M93" s="24" t="str">
        <f t="shared" si="12"/>
        <v>SIN OFERTAR</v>
      </c>
      <c r="N93" s="25"/>
      <c r="O93" s="25"/>
    </row>
    <row r="94" spans="1:15" s="3" customFormat="1" ht="44.25" customHeight="1" x14ac:dyDescent="0.2">
      <c r="A94" s="16">
        <v>81</v>
      </c>
      <c r="B94" s="33" t="s">
        <v>83</v>
      </c>
      <c r="C94" s="34" t="s">
        <v>148</v>
      </c>
      <c r="D94" s="34" t="s">
        <v>149</v>
      </c>
      <c r="E94" s="35" t="s">
        <v>86</v>
      </c>
      <c r="F94" s="36">
        <v>1</v>
      </c>
      <c r="G94" s="37">
        <v>1</v>
      </c>
      <c r="H94" s="38">
        <v>69310</v>
      </c>
      <c r="I94" s="21">
        <f t="shared" si="9"/>
        <v>69310</v>
      </c>
      <c r="J94" s="22"/>
      <c r="K94" s="23" t="str">
        <f t="shared" si="10"/>
        <v/>
      </c>
      <c r="L94" s="23">
        <f t="shared" si="11"/>
        <v>0</v>
      </c>
      <c r="M94" s="24" t="str">
        <f t="shared" si="12"/>
        <v>SIN OFERTAR</v>
      </c>
      <c r="N94" s="25"/>
      <c r="O94" s="25"/>
    </row>
    <row r="95" spans="1:15" s="3" customFormat="1" ht="44.25" customHeight="1" x14ac:dyDescent="0.2">
      <c r="A95" s="16">
        <v>82</v>
      </c>
      <c r="B95" s="33" t="s">
        <v>83</v>
      </c>
      <c r="C95" s="34" t="s">
        <v>150</v>
      </c>
      <c r="D95" s="34" t="s">
        <v>151</v>
      </c>
      <c r="E95" s="35" t="s">
        <v>127</v>
      </c>
      <c r="F95" s="36">
        <v>1</v>
      </c>
      <c r="G95" s="37">
        <v>1</v>
      </c>
      <c r="H95" s="38">
        <v>8700</v>
      </c>
      <c r="I95" s="21">
        <f t="shared" si="9"/>
        <v>8700</v>
      </c>
      <c r="J95" s="22"/>
      <c r="K95" s="23" t="str">
        <f t="shared" si="10"/>
        <v/>
      </c>
      <c r="L95" s="23">
        <f t="shared" si="11"/>
        <v>0</v>
      </c>
      <c r="M95" s="24" t="str">
        <f t="shared" si="12"/>
        <v>SIN OFERTAR</v>
      </c>
      <c r="N95" s="25"/>
      <c r="O95" s="25"/>
    </row>
    <row r="96" spans="1:15" s="3" customFormat="1" ht="44.25" customHeight="1" x14ac:dyDescent="0.2">
      <c r="A96" s="16">
        <v>83</v>
      </c>
      <c r="B96" s="33" t="s">
        <v>83</v>
      </c>
      <c r="C96" s="34" t="s">
        <v>152</v>
      </c>
      <c r="D96" s="34" t="s">
        <v>153</v>
      </c>
      <c r="E96" s="35" t="s">
        <v>154</v>
      </c>
      <c r="F96" s="36">
        <v>1</v>
      </c>
      <c r="G96" s="37">
        <v>1</v>
      </c>
      <c r="H96" s="38">
        <v>54850</v>
      </c>
      <c r="I96" s="21">
        <f t="shared" si="9"/>
        <v>54850</v>
      </c>
      <c r="J96" s="22"/>
      <c r="K96" s="23" t="str">
        <f t="shared" si="10"/>
        <v/>
      </c>
      <c r="L96" s="23">
        <f t="shared" si="11"/>
        <v>0</v>
      </c>
      <c r="M96" s="24" t="str">
        <f t="shared" si="12"/>
        <v>SIN OFERTAR</v>
      </c>
      <c r="N96" s="25"/>
      <c r="O96" s="25"/>
    </row>
    <row r="97" spans="1:15" s="3" customFormat="1" ht="146.25" customHeight="1" x14ac:dyDescent="0.2">
      <c r="A97" s="16">
        <v>84</v>
      </c>
      <c r="B97" s="33" t="s">
        <v>83</v>
      </c>
      <c r="C97" s="34" t="s">
        <v>155</v>
      </c>
      <c r="D97" s="34" t="s">
        <v>156</v>
      </c>
      <c r="E97" s="35" t="s">
        <v>86</v>
      </c>
      <c r="F97" s="36">
        <v>1</v>
      </c>
      <c r="G97" s="37">
        <v>1</v>
      </c>
      <c r="H97" s="38">
        <v>8950</v>
      </c>
      <c r="I97" s="21">
        <f t="shared" si="9"/>
        <v>8950</v>
      </c>
      <c r="J97" s="22"/>
      <c r="K97" s="23" t="str">
        <f t="shared" si="10"/>
        <v/>
      </c>
      <c r="L97" s="23">
        <f t="shared" si="11"/>
        <v>0</v>
      </c>
      <c r="M97" s="24" t="str">
        <f t="shared" si="12"/>
        <v>SIN OFERTAR</v>
      </c>
      <c r="N97" s="25"/>
      <c r="O97" s="25"/>
    </row>
    <row r="98" spans="1:15" s="3" customFormat="1" ht="133.5" customHeight="1" x14ac:dyDescent="0.2">
      <c r="A98" s="16">
        <v>85</v>
      </c>
      <c r="B98" s="33" t="s">
        <v>83</v>
      </c>
      <c r="C98" s="34" t="s">
        <v>155</v>
      </c>
      <c r="D98" s="34" t="s">
        <v>157</v>
      </c>
      <c r="E98" s="35" t="s">
        <v>86</v>
      </c>
      <c r="F98" s="36">
        <v>1</v>
      </c>
      <c r="G98" s="37">
        <v>1</v>
      </c>
      <c r="H98" s="38">
        <v>9710</v>
      </c>
      <c r="I98" s="21">
        <f t="shared" si="9"/>
        <v>9710</v>
      </c>
      <c r="J98" s="22"/>
      <c r="K98" s="23" t="str">
        <f t="shared" si="10"/>
        <v/>
      </c>
      <c r="L98" s="23">
        <f t="shared" si="11"/>
        <v>0</v>
      </c>
      <c r="M98" s="24" t="str">
        <f t="shared" si="12"/>
        <v>SIN OFERTAR</v>
      </c>
      <c r="N98" s="25"/>
      <c r="O98" s="25"/>
    </row>
    <row r="99" spans="1:15" s="3" customFormat="1" ht="95.25" customHeight="1" x14ac:dyDescent="0.2">
      <c r="A99" s="16">
        <v>86</v>
      </c>
      <c r="B99" s="33" t="s">
        <v>83</v>
      </c>
      <c r="C99" s="34" t="s">
        <v>155</v>
      </c>
      <c r="D99" s="34" t="s">
        <v>158</v>
      </c>
      <c r="E99" s="35" t="s">
        <v>86</v>
      </c>
      <c r="F99" s="36">
        <v>1</v>
      </c>
      <c r="G99" s="37">
        <v>1</v>
      </c>
      <c r="H99" s="38">
        <v>14390</v>
      </c>
      <c r="I99" s="21">
        <f t="shared" si="9"/>
        <v>14390</v>
      </c>
      <c r="J99" s="22"/>
      <c r="K99" s="23" t="str">
        <f t="shared" si="10"/>
        <v/>
      </c>
      <c r="L99" s="23">
        <f t="shared" si="11"/>
        <v>0</v>
      </c>
      <c r="M99" s="24" t="str">
        <f t="shared" si="12"/>
        <v>SIN OFERTAR</v>
      </c>
      <c r="N99" s="25"/>
      <c r="O99" s="25"/>
    </row>
    <row r="100" spans="1:15" s="3" customFormat="1" ht="95.25" customHeight="1" x14ac:dyDescent="0.2">
      <c r="A100" s="16">
        <v>87</v>
      </c>
      <c r="B100" s="33" t="s">
        <v>83</v>
      </c>
      <c r="C100" s="34" t="s">
        <v>155</v>
      </c>
      <c r="D100" s="34" t="s">
        <v>159</v>
      </c>
      <c r="E100" s="35" t="s">
        <v>86</v>
      </c>
      <c r="F100" s="36">
        <v>1</v>
      </c>
      <c r="G100" s="37">
        <v>1</v>
      </c>
      <c r="H100" s="38">
        <v>16800</v>
      </c>
      <c r="I100" s="21">
        <f t="shared" si="9"/>
        <v>16800</v>
      </c>
      <c r="J100" s="22"/>
      <c r="K100" s="23" t="str">
        <f t="shared" si="10"/>
        <v/>
      </c>
      <c r="L100" s="23">
        <f t="shared" si="11"/>
        <v>0</v>
      </c>
      <c r="M100" s="24" t="str">
        <f t="shared" si="12"/>
        <v>SIN OFERTAR</v>
      </c>
      <c r="N100" s="25"/>
      <c r="O100" s="25"/>
    </row>
    <row r="101" spans="1:15" s="3" customFormat="1" ht="69.75" customHeight="1" x14ac:dyDescent="0.2">
      <c r="A101" s="16">
        <v>88</v>
      </c>
      <c r="B101" s="33" t="s">
        <v>83</v>
      </c>
      <c r="C101" s="34" t="s">
        <v>160</v>
      </c>
      <c r="D101" s="34" t="s">
        <v>161</v>
      </c>
      <c r="E101" s="35" t="s">
        <v>86</v>
      </c>
      <c r="F101" s="36">
        <v>1</v>
      </c>
      <c r="G101" s="37">
        <v>1</v>
      </c>
      <c r="H101" s="38">
        <v>215130</v>
      </c>
      <c r="I101" s="21">
        <f t="shared" si="9"/>
        <v>215130</v>
      </c>
      <c r="J101" s="22"/>
      <c r="K101" s="23" t="str">
        <f t="shared" si="10"/>
        <v/>
      </c>
      <c r="L101" s="23">
        <f t="shared" si="11"/>
        <v>0</v>
      </c>
      <c r="M101" s="24" t="str">
        <f t="shared" si="12"/>
        <v>SIN OFERTAR</v>
      </c>
      <c r="N101" s="25"/>
      <c r="O101" s="25"/>
    </row>
    <row r="102" spans="1:15" s="3" customFormat="1" ht="44.25" customHeight="1" x14ac:dyDescent="0.2">
      <c r="A102" s="16">
        <v>89</v>
      </c>
      <c r="B102" s="33" t="s">
        <v>83</v>
      </c>
      <c r="C102" s="34" t="s">
        <v>160</v>
      </c>
      <c r="D102" s="34" t="s">
        <v>162</v>
      </c>
      <c r="E102" s="35" t="s">
        <v>86</v>
      </c>
      <c r="F102" s="36">
        <v>1</v>
      </c>
      <c r="G102" s="37">
        <v>1</v>
      </c>
      <c r="H102" s="38">
        <v>52450</v>
      </c>
      <c r="I102" s="21">
        <f t="shared" si="9"/>
        <v>52450</v>
      </c>
      <c r="J102" s="22"/>
      <c r="K102" s="23" t="str">
        <f t="shared" si="10"/>
        <v/>
      </c>
      <c r="L102" s="23">
        <f t="shared" si="11"/>
        <v>0</v>
      </c>
      <c r="M102" s="24" t="str">
        <f t="shared" si="12"/>
        <v>SIN OFERTAR</v>
      </c>
      <c r="N102" s="25"/>
      <c r="O102" s="25"/>
    </row>
    <row r="103" spans="1:15" s="3" customFormat="1" ht="44.25" customHeight="1" x14ac:dyDescent="0.2">
      <c r="A103" s="16">
        <v>90</v>
      </c>
      <c r="B103" s="33" t="s">
        <v>83</v>
      </c>
      <c r="C103" s="34" t="s">
        <v>163</v>
      </c>
      <c r="D103" s="34" t="s">
        <v>164</v>
      </c>
      <c r="E103" s="35" t="s">
        <v>165</v>
      </c>
      <c r="F103" s="36">
        <v>1</v>
      </c>
      <c r="G103" s="37">
        <v>1</v>
      </c>
      <c r="H103" s="38">
        <v>17450</v>
      </c>
      <c r="I103" s="21">
        <f t="shared" si="9"/>
        <v>17450</v>
      </c>
      <c r="J103" s="22"/>
      <c r="K103" s="23" t="str">
        <f t="shared" si="10"/>
        <v/>
      </c>
      <c r="L103" s="23">
        <f t="shared" si="11"/>
        <v>0</v>
      </c>
      <c r="M103" s="24" t="str">
        <f t="shared" si="12"/>
        <v>SIN OFERTAR</v>
      </c>
      <c r="N103" s="25"/>
      <c r="O103" s="25"/>
    </row>
    <row r="104" spans="1:15" s="3" customFormat="1" ht="82.5" customHeight="1" x14ac:dyDescent="0.2">
      <c r="A104" s="16">
        <v>91</v>
      </c>
      <c r="B104" s="33" t="s">
        <v>83</v>
      </c>
      <c r="C104" s="34" t="s">
        <v>166</v>
      </c>
      <c r="D104" s="34" t="s">
        <v>167</v>
      </c>
      <c r="E104" s="35" t="s">
        <v>86</v>
      </c>
      <c r="F104" s="36">
        <v>1</v>
      </c>
      <c r="G104" s="37">
        <v>1</v>
      </c>
      <c r="H104" s="38">
        <v>22250</v>
      </c>
      <c r="I104" s="21">
        <f t="shared" si="9"/>
        <v>22250</v>
      </c>
      <c r="J104" s="22"/>
      <c r="K104" s="23" t="str">
        <f t="shared" si="10"/>
        <v/>
      </c>
      <c r="L104" s="23">
        <f t="shared" si="11"/>
        <v>0</v>
      </c>
      <c r="M104" s="24" t="str">
        <f t="shared" si="12"/>
        <v>SIN OFERTAR</v>
      </c>
      <c r="N104" s="25"/>
      <c r="O104" s="25"/>
    </row>
    <row r="105" spans="1:15" s="3" customFormat="1" ht="44.25" customHeight="1" x14ac:dyDescent="0.2">
      <c r="A105" s="16">
        <v>92</v>
      </c>
      <c r="B105" s="33" t="s">
        <v>83</v>
      </c>
      <c r="C105" s="34" t="s">
        <v>168</v>
      </c>
      <c r="D105" s="34" t="s">
        <v>169</v>
      </c>
      <c r="E105" s="35" t="s">
        <v>170</v>
      </c>
      <c r="F105" s="36">
        <v>1</v>
      </c>
      <c r="G105" s="37">
        <v>1</v>
      </c>
      <c r="H105" s="38">
        <v>54830</v>
      </c>
      <c r="I105" s="21">
        <f t="shared" si="9"/>
        <v>54830</v>
      </c>
      <c r="J105" s="22"/>
      <c r="K105" s="23" t="str">
        <f t="shared" si="10"/>
        <v/>
      </c>
      <c r="L105" s="23">
        <f t="shared" si="11"/>
        <v>0</v>
      </c>
      <c r="M105" s="24" t="str">
        <f t="shared" si="12"/>
        <v>SIN OFERTAR</v>
      </c>
      <c r="N105" s="25"/>
      <c r="O105" s="25"/>
    </row>
    <row r="106" spans="1:15" s="3" customFormat="1" ht="44.25" customHeight="1" x14ac:dyDescent="0.2">
      <c r="A106" s="16">
        <v>93</v>
      </c>
      <c r="B106" s="33" t="s">
        <v>83</v>
      </c>
      <c r="C106" s="34" t="s">
        <v>171</v>
      </c>
      <c r="D106" s="34" t="s">
        <v>172</v>
      </c>
      <c r="E106" s="35" t="s">
        <v>86</v>
      </c>
      <c r="F106" s="36">
        <v>1</v>
      </c>
      <c r="G106" s="37">
        <v>1</v>
      </c>
      <c r="H106" s="38">
        <v>12140</v>
      </c>
      <c r="I106" s="21">
        <f t="shared" si="9"/>
        <v>12140</v>
      </c>
      <c r="J106" s="22"/>
      <c r="K106" s="23" t="str">
        <f t="shared" si="10"/>
        <v/>
      </c>
      <c r="L106" s="23">
        <f t="shared" si="11"/>
        <v>0</v>
      </c>
      <c r="M106" s="24" t="str">
        <f t="shared" si="12"/>
        <v>SIN OFERTAR</v>
      </c>
      <c r="N106" s="25"/>
      <c r="O106" s="25"/>
    </row>
    <row r="107" spans="1:15" s="3" customFormat="1" ht="44.25" customHeight="1" x14ac:dyDescent="0.2">
      <c r="A107" s="16">
        <v>94</v>
      </c>
      <c r="B107" s="33" t="s">
        <v>83</v>
      </c>
      <c r="C107" s="34" t="s">
        <v>173</v>
      </c>
      <c r="D107" s="34" t="s">
        <v>174</v>
      </c>
      <c r="E107" s="35" t="s">
        <v>86</v>
      </c>
      <c r="F107" s="36">
        <v>1</v>
      </c>
      <c r="G107" s="37">
        <v>1</v>
      </c>
      <c r="H107" s="38">
        <v>770</v>
      </c>
      <c r="I107" s="21">
        <f t="shared" si="9"/>
        <v>770</v>
      </c>
      <c r="J107" s="22"/>
      <c r="K107" s="23" t="str">
        <f t="shared" si="10"/>
        <v/>
      </c>
      <c r="L107" s="23">
        <f t="shared" si="11"/>
        <v>0</v>
      </c>
      <c r="M107" s="24" t="str">
        <f t="shared" si="12"/>
        <v>SIN OFERTAR</v>
      </c>
      <c r="N107" s="25"/>
      <c r="O107" s="25"/>
    </row>
    <row r="108" spans="1:15" s="3" customFormat="1" ht="44.25" customHeight="1" x14ac:dyDescent="0.2">
      <c r="A108" s="16">
        <v>95</v>
      </c>
      <c r="B108" s="33" t="s">
        <v>83</v>
      </c>
      <c r="C108" s="34" t="s">
        <v>175</v>
      </c>
      <c r="D108" s="34" t="s">
        <v>176</v>
      </c>
      <c r="E108" s="35" t="s">
        <v>86</v>
      </c>
      <c r="F108" s="36">
        <v>1</v>
      </c>
      <c r="G108" s="37">
        <v>1</v>
      </c>
      <c r="H108" s="38">
        <v>125410</v>
      </c>
      <c r="I108" s="21">
        <f t="shared" si="9"/>
        <v>125410</v>
      </c>
      <c r="J108" s="22"/>
      <c r="K108" s="23" t="str">
        <f t="shared" si="10"/>
        <v/>
      </c>
      <c r="L108" s="23">
        <f t="shared" si="11"/>
        <v>0</v>
      </c>
      <c r="M108" s="24" t="str">
        <f t="shared" si="12"/>
        <v>SIN OFERTAR</v>
      </c>
      <c r="N108" s="25"/>
      <c r="O108" s="25"/>
    </row>
    <row r="109" spans="1:15" s="3" customFormat="1" ht="44.25" customHeight="1" x14ac:dyDescent="0.2">
      <c r="A109" s="16">
        <v>96</v>
      </c>
      <c r="B109" s="33" t="s">
        <v>83</v>
      </c>
      <c r="C109" s="34" t="s">
        <v>177</v>
      </c>
      <c r="D109" s="34" t="s">
        <v>178</v>
      </c>
      <c r="E109" s="35" t="s">
        <v>86</v>
      </c>
      <c r="F109" s="36">
        <v>1</v>
      </c>
      <c r="G109" s="37">
        <v>1</v>
      </c>
      <c r="H109" s="38">
        <v>16550</v>
      </c>
      <c r="I109" s="21">
        <f t="shared" si="9"/>
        <v>16550</v>
      </c>
      <c r="J109" s="22"/>
      <c r="K109" s="23" t="str">
        <f t="shared" si="10"/>
        <v/>
      </c>
      <c r="L109" s="23">
        <f t="shared" si="11"/>
        <v>0</v>
      </c>
      <c r="M109" s="24" t="str">
        <f t="shared" si="12"/>
        <v>SIN OFERTAR</v>
      </c>
      <c r="N109" s="25"/>
      <c r="O109" s="25"/>
    </row>
    <row r="110" spans="1:15" s="3" customFormat="1" ht="44.25" customHeight="1" x14ac:dyDescent="0.2">
      <c r="A110" s="16">
        <v>97</v>
      </c>
      <c r="B110" s="33" t="s">
        <v>83</v>
      </c>
      <c r="C110" s="34" t="s">
        <v>179</v>
      </c>
      <c r="D110" s="34" t="s">
        <v>180</v>
      </c>
      <c r="E110" s="35" t="s">
        <v>86</v>
      </c>
      <c r="F110" s="36">
        <v>1</v>
      </c>
      <c r="G110" s="37">
        <v>1</v>
      </c>
      <c r="H110" s="38">
        <v>5780</v>
      </c>
      <c r="I110" s="21">
        <f t="shared" ref="I110:I141" si="13">H110*G110*F110</f>
        <v>5780</v>
      </c>
      <c r="J110" s="22"/>
      <c r="K110" s="23" t="str">
        <f t="shared" ref="K110:K141" si="14">IF(J110="","",ROUND(J110,0))</f>
        <v/>
      </c>
      <c r="L110" s="23">
        <f t="shared" ref="L110:L141" si="15">IF(K110="",0,K110*G110*F110)</f>
        <v>0</v>
      </c>
      <c r="M110" s="24" t="str">
        <f t="shared" ref="M110:M141" si="16">IF(OR(J110="",N(J110)&lt;=0),"SIN OFERTAR",IF(OR(K110&gt;H110,L110&gt;I110),"REVISAR PROPUESTA","OK"))</f>
        <v>SIN OFERTAR</v>
      </c>
      <c r="N110" s="25"/>
      <c r="O110" s="25"/>
    </row>
    <row r="111" spans="1:15" s="3" customFormat="1" ht="44.25" customHeight="1" x14ac:dyDescent="0.2">
      <c r="A111" s="16">
        <v>98</v>
      </c>
      <c r="B111" s="33" t="s">
        <v>83</v>
      </c>
      <c r="C111" s="34" t="s">
        <v>181</v>
      </c>
      <c r="D111" s="34" t="s">
        <v>182</v>
      </c>
      <c r="E111" s="35" t="s">
        <v>86</v>
      </c>
      <c r="F111" s="36">
        <v>1</v>
      </c>
      <c r="G111" s="37">
        <v>1</v>
      </c>
      <c r="H111" s="38">
        <v>23310</v>
      </c>
      <c r="I111" s="21">
        <f t="shared" si="13"/>
        <v>23310</v>
      </c>
      <c r="J111" s="22"/>
      <c r="K111" s="23" t="str">
        <f t="shared" si="14"/>
        <v/>
      </c>
      <c r="L111" s="23">
        <f t="shared" si="15"/>
        <v>0</v>
      </c>
      <c r="M111" s="24" t="str">
        <f t="shared" si="16"/>
        <v>SIN OFERTAR</v>
      </c>
      <c r="N111" s="25"/>
      <c r="O111" s="25"/>
    </row>
    <row r="112" spans="1:15" s="3" customFormat="1" ht="44.25" customHeight="1" x14ac:dyDescent="0.2">
      <c r="A112" s="16">
        <v>99</v>
      </c>
      <c r="B112" s="33" t="s">
        <v>83</v>
      </c>
      <c r="C112" s="34" t="s">
        <v>183</v>
      </c>
      <c r="D112" s="34" t="s">
        <v>184</v>
      </c>
      <c r="E112" s="35" t="s">
        <v>185</v>
      </c>
      <c r="F112" s="36">
        <v>1</v>
      </c>
      <c r="G112" s="37">
        <v>1</v>
      </c>
      <c r="H112" s="38">
        <v>77500</v>
      </c>
      <c r="I112" s="21">
        <f t="shared" si="13"/>
        <v>77500</v>
      </c>
      <c r="J112" s="22"/>
      <c r="K112" s="23" t="str">
        <f t="shared" si="14"/>
        <v/>
      </c>
      <c r="L112" s="23">
        <f t="shared" si="15"/>
        <v>0</v>
      </c>
      <c r="M112" s="24" t="str">
        <f t="shared" si="16"/>
        <v>SIN OFERTAR</v>
      </c>
      <c r="N112" s="25"/>
      <c r="O112" s="25"/>
    </row>
    <row r="113" spans="1:15" s="3" customFormat="1" ht="44.25" customHeight="1" x14ac:dyDescent="0.2">
      <c r="A113" s="16">
        <v>100</v>
      </c>
      <c r="B113" s="33" t="s">
        <v>83</v>
      </c>
      <c r="C113" s="34" t="s">
        <v>186</v>
      </c>
      <c r="D113" s="34" t="s">
        <v>187</v>
      </c>
      <c r="E113" s="35" t="s">
        <v>86</v>
      </c>
      <c r="F113" s="36">
        <v>1</v>
      </c>
      <c r="G113" s="37">
        <v>1</v>
      </c>
      <c r="H113" s="38">
        <v>14620</v>
      </c>
      <c r="I113" s="21">
        <f t="shared" si="13"/>
        <v>14620</v>
      </c>
      <c r="J113" s="22"/>
      <c r="K113" s="23" t="str">
        <f t="shared" si="14"/>
        <v/>
      </c>
      <c r="L113" s="23">
        <f t="shared" si="15"/>
        <v>0</v>
      </c>
      <c r="M113" s="24" t="str">
        <f t="shared" si="16"/>
        <v>SIN OFERTAR</v>
      </c>
      <c r="N113" s="25"/>
      <c r="O113" s="25"/>
    </row>
    <row r="114" spans="1:15" s="3" customFormat="1" ht="44.25" customHeight="1" x14ac:dyDescent="0.2">
      <c r="A114" s="16">
        <v>101</v>
      </c>
      <c r="B114" s="33" t="s">
        <v>83</v>
      </c>
      <c r="C114" s="34" t="s">
        <v>188</v>
      </c>
      <c r="D114" s="34" t="s">
        <v>189</v>
      </c>
      <c r="E114" s="35" t="s">
        <v>86</v>
      </c>
      <c r="F114" s="36">
        <v>1</v>
      </c>
      <c r="G114" s="37">
        <v>1</v>
      </c>
      <c r="H114" s="38">
        <v>135830</v>
      </c>
      <c r="I114" s="21">
        <f t="shared" si="13"/>
        <v>135830</v>
      </c>
      <c r="J114" s="22"/>
      <c r="K114" s="23" t="str">
        <f t="shared" si="14"/>
        <v/>
      </c>
      <c r="L114" s="23">
        <f t="shared" si="15"/>
        <v>0</v>
      </c>
      <c r="M114" s="24" t="str">
        <f t="shared" si="16"/>
        <v>SIN OFERTAR</v>
      </c>
      <c r="N114" s="25"/>
      <c r="O114" s="25"/>
    </row>
    <row r="115" spans="1:15" s="3" customFormat="1" ht="44.25" customHeight="1" x14ac:dyDescent="0.2">
      <c r="A115" s="16">
        <v>102</v>
      </c>
      <c r="B115" s="33" t="s">
        <v>83</v>
      </c>
      <c r="C115" s="34" t="s">
        <v>190</v>
      </c>
      <c r="D115" s="34" t="s">
        <v>191</v>
      </c>
      <c r="E115" s="35" t="s">
        <v>86</v>
      </c>
      <c r="F115" s="36">
        <v>1</v>
      </c>
      <c r="G115" s="37">
        <v>1</v>
      </c>
      <c r="H115" s="38">
        <v>205000</v>
      </c>
      <c r="I115" s="21">
        <f t="shared" si="13"/>
        <v>205000</v>
      </c>
      <c r="J115" s="22"/>
      <c r="K115" s="23" t="str">
        <f t="shared" si="14"/>
        <v/>
      </c>
      <c r="L115" s="23">
        <f t="shared" si="15"/>
        <v>0</v>
      </c>
      <c r="M115" s="24" t="str">
        <f t="shared" si="16"/>
        <v>SIN OFERTAR</v>
      </c>
      <c r="N115" s="25"/>
      <c r="O115" s="25"/>
    </row>
    <row r="116" spans="1:15" s="3" customFormat="1" ht="44.25" customHeight="1" x14ac:dyDescent="0.2">
      <c r="A116" s="16">
        <v>103</v>
      </c>
      <c r="B116" s="33" t="s">
        <v>83</v>
      </c>
      <c r="C116" s="34" t="s">
        <v>152</v>
      </c>
      <c r="D116" s="34" t="s">
        <v>192</v>
      </c>
      <c r="E116" s="35" t="s">
        <v>185</v>
      </c>
      <c r="F116" s="36">
        <v>1</v>
      </c>
      <c r="G116" s="37">
        <v>1</v>
      </c>
      <c r="H116" s="38">
        <v>139300</v>
      </c>
      <c r="I116" s="21">
        <f t="shared" si="13"/>
        <v>139300</v>
      </c>
      <c r="J116" s="22"/>
      <c r="K116" s="23" t="str">
        <f t="shared" si="14"/>
        <v/>
      </c>
      <c r="L116" s="23">
        <f t="shared" si="15"/>
        <v>0</v>
      </c>
      <c r="M116" s="24" t="str">
        <f t="shared" si="16"/>
        <v>SIN OFERTAR</v>
      </c>
      <c r="N116" s="25"/>
      <c r="O116" s="25"/>
    </row>
    <row r="117" spans="1:15" s="3" customFormat="1" ht="44.25" customHeight="1" x14ac:dyDescent="0.2">
      <c r="A117" s="16">
        <v>104</v>
      </c>
      <c r="B117" s="33" t="s">
        <v>83</v>
      </c>
      <c r="C117" s="34" t="s">
        <v>152</v>
      </c>
      <c r="D117" s="34" t="s">
        <v>193</v>
      </c>
      <c r="E117" s="35" t="s">
        <v>185</v>
      </c>
      <c r="F117" s="36">
        <v>1</v>
      </c>
      <c r="G117" s="37">
        <v>1</v>
      </c>
      <c r="H117" s="38">
        <v>161000</v>
      </c>
      <c r="I117" s="21">
        <f t="shared" si="13"/>
        <v>161000</v>
      </c>
      <c r="J117" s="22"/>
      <c r="K117" s="23" t="str">
        <f t="shared" si="14"/>
        <v/>
      </c>
      <c r="L117" s="23">
        <f t="shared" si="15"/>
        <v>0</v>
      </c>
      <c r="M117" s="24" t="str">
        <f t="shared" si="16"/>
        <v>SIN OFERTAR</v>
      </c>
      <c r="N117" s="25"/>
      <c r="O117" s="25"/>
    </row>
    <row r="118" spans="1:15" s="3" customFormat="1" ht="44.25" customHeight="1" x14ac:dyDescent="0.2">
      <c r="A118" s="16">
        <v>105</v>
      </c>
      <c r="B118" s="33" t="s">
        <v>83</v>
      </c>
      <c r="C118" s="34" t="s">
        <v>194</v>
      </c>
      <c r="D118" s="34" t="s">
        <v>195</v>
      </c>
      <c r="E118" s="35" t="s">
        <v>196</v>
      </c>
      <c r="F118" s="36">
        <v>1</v>
      </c>
      <c r="G118" s="37">
        <v>1</v>
      </c>
      <c r="H118" s="38">
        <v>8610</v>
      </c>
      <c r="I118" s="21">
        <f t="shared" si="13"/>
        <v>8610</v>
      </c>
      <c r="J118" s="22"/>
      <c r="K118" s="23" t="str">
        <f t="shared" si="14"/>
        <v/>
      </c>
      <c r="L118" s="23">
        <f t="shared" si="15"/>
        <v>0</v>
      </c>
      <c r="M118" s="24" t="str">
        <f t="shared" si="16"/>
        <v>SIN OFERTAR</v>
      </c>
      <c r="N118" s="25"/>
      <c r="O118" s="25"/>
    </row>
    <row r="119" spans="1:15" s="3" customFormat="1" ht="44.25" customHeight="1" x14ac:dyDescent="0.2">
      <c r="A119" s="16">
        <v>106</v>
      </c>
      <c r="B119" s="33" t="s">
        <v>83</v>
      </c>
      <c r="C119" s="34" t="s">
        <v>171</v>
      </c>
      <c r="D119" s="34" t="s">
        <v>197</v>
      </c>
      <c r="E119" s="35" t="s">
        <v>86</v>
      </c>
      <c r="F119" s="36">
        <v>1</v>
      </c>
      <c r="G119" s="37">
        <v>1</v>
      </c>
      <c r="H119" s="38">
        <v>10260</v>
      </c>
      <c r="I119" s="21">
        <f t="shared" si="13"/>
        <v>10260</v>
      </c>
      <c r="J119" s="22"/>
      <c r="K119" s="23" t="str">
        <f t="shared" si="14"/>
        <v/>
      </c>
      <c r="L119" s="23">
        <f t="shared" si="15"/>
        <v>0</v>
      </c>
      <c r="M119" s="24" t="str">
        <f t="shared" si="16"/>
        <v>SIN OFERTAR</v>
      </c>
      <c r="N119" s="25"/>
      <c r="O119" s="25"/>
    </row>
    <row r="120" spans="1:15" s="3" customFormat="1" ht="146.25" customHeight="1" x14ac:dyDescent="0.2">
      <c r="A120" s="16">
        <v>107</v>
      </c>
      <c r="B120" s="33" t="s">
        <v>83</v>
      </c>
      <c r="C120" s="34" t="s">
        <v>43</v>
      </c>
      <c r="D120" s="34" t="s">
        <v>44</v>
      </c>
      <c r="E120" s="35" t="s">
        <v>86</v>
      </c>
      <c r="F120" s="36">
        <v>1</v>
      </c>
      <c r="G120" s="37">
        <v>1</v>
      </c>
      <c r="H120" s="38">
        <v>92150</v>
      </c>
      <c r="I120" s="21">
        <f t="shared" si="13"/>
        <v>92150</v>
      </c>
      <c r="J120" s="22"/>
      <c r="K120" s="23" t="str">
        <f t="shared" si="14"/>
        <v/>
      </c>
      <c r="L120" s="23">
        <f t="shared" si="15"/>
        <v>0</v>
      </c>
      <c r="M120" s="24" t="str">
        <f t="shared" si="16"/>
        <v>SIN OFERTAR</v>
      </c>
      <c r="N120" s="25"/>
      <c r="O120" s="25"/>
    </row>
    <row r="121" spans="1:15" s="3" customFormat="1" ht="69.75" customHeight="1" x14ac:dyDescent="0.2">
      <c r="A121" s="16">
        <v>108</v>
      </c>
      <c r="B121" s="33" t="s">
        <v>83</v>
      </c>
      <c r="C121" s="34" t="s">
        <v>198</v>
      </c>
      <c r="D121" s="34" t="s">
        <v>199</v>
      </c>
      <c r="E121" s="35" t="s">
        <v>86</v>
      </c>
      <c r="F121" s="36">
        <v>1</v>
      </c>
      <c r="G121" s="37">
        <v>1</v>
      </c>
      <c r="H121" s="38">
        <v>68680</v>
      </c>
      <c r="I121" s="21">
        <f t="shared" si="13"/>
        <v>68680</v>
      </c>
      <c r="J121" s="22"/>
      <c r="K121" s="23" t="str">
        <f t="shared" si="14"/>
        <v/>
      </c>
      <c r="L121" s="23">
        <f t="shared" si="15"/>
        <v>0</v>
      </c>
      <c r="M121" s="24" t="str">
        <f t="shared" si="16"/>
        <v>SIN OFERTAR</v>
      </c>
      <c r="N121" s="25"/>
      <c r="O121" s="25"/>
    </row>
    <row r="122" spans="1:15" s="3" customFormat="1" ht="44.25" customHeight="1" x14ac:dyDescent="0.2">
      <c r="A122" s="16">
        <v>109</v>
      </c>
      <c r="B122" s="33" t="s">
        <v>83</v>
      </c>
      <c r="C122" s="34" t="s">
        <v>200</v>
      </c>
      <c r="D122" s="34" t="s">
        <v>201</v>
      </c>
      <c r="E122" s="35" t="s">
        <v>86</v>
      </c>
      <c r="F122" s="36">
        <v>1</v>
      </c>
      <c r="G122" s="37">
        <v>1</v>
      </c>
      <c r="H122" s="38">
        <v>82550</v>
      </c>
      <c r="I122" s="21">
        <f t="shared" si="13"/>
        <v>82550</v>
      </c>
      <c r="J122" s="22"/>
      <c r="K122" s="23" t="str">
        <f t="shared" si="14"/>
        <v/>
      </c>
      <c r="L122" s="23">
        <f t="shared" si="15"/>
        <v>0</v>
      </c>
      <c r="M122" s="24" t="str">
        <f t="shared" si="16"/>
        <v>SIN OFERTAR</v>
      </c>
      <c r="N122" s="25"/>
      <c r="O122" s="25"/>
    </row>
    <row r="123" spans="1:15" s="3" customFormat="1" ht="44.25" customHeight="1" x14ac:dyDescent="0.2">
      <c r="A123" s="16">
        <v>110</v>
      </c>
      <c r="B123" s="33" t="s">
        <v>83</v>
      </c>
      <c r="C123" s="34" t="s">
        <v>202</v>
      </c>
      <c r="D123" s="34" t="s">
        <v>203</v>
      </c>
      <c r="E123" s="35" t="s">
        <v>86</v>
      </c>
      <c r="F123" s="36">
        <v>1</v>
      </c>
      <c r="G123" s="37">
        <v>1</v>
      </c>
      <c r="H123" s="38">
        <v>134380</v>
      </c>
      <c r="I123" s="21">
        <f t="shared" si="13"/>
        <v>134380</v>
      </c>
      <c r="J123" s="22"/>
      <c r="K123" s="23" t="str">
        <f t="shared" si="14"/>
        <v/>
      </c>
      <c r="L123" s="23">
        <f t="shared" si="15"/>
        <v>0</v>
      </c>
      <c r="M123" s="24" t="str">
        <f t="shared" si="16"/>
        <v>SIN OFERTAR</v>
      </c>
      <c r="N123" s="25"/>
      <c r="O123" s="25"/>
    </row>
    <row r="124" spans="1:15" s="3" customFormat="1" ht="44.25" customHeight="1" x14ac:dyDescent="0.2">
      <c r="A124" s="16">
        <v>111</v>
      </c>
      <c r="B124" s="33" t="s">
        <v>83</v>
      </c>
      <c r="C124" s="34" t="s">
        <v>40</v>
      </c>
      <c r="D124" s="34" t="s">
        <v>41</v>
      </c>
      <c r="E124" s="35" t="s">
        <v>204</v>
      </c>
      <c r="F124" s="36">
        <v>1</v>
      </c>
      <c r="G124" s="37">
        <v>1</v>
      </c>
      <c r="H124" s="38">
        <v>45740</v>
      </c>
      <c r="I124" s="21">
        <f t="shared" si="13"/>
        <v>45740</v>
      </c>
      <c r="J124" s="22"/>
      <c r="K124" s="23" t="str">
        <f t="shared" si="14"/>
        <v/>
      </c>
      <c r="L124" s="23">
        <f t="shared" si="15"/>
        <v>0</v>
      </c>
      <c r="M124" s="24" t="str">
        <f t="shared" si="16"/>
        <v>SIN OFERTAR</v>
      </c>
      <c r="N124" s="25"/>
      <c r="O124" s="25"/>
    </row>
    <row r="125" spans="1:15" s="3" customFormat="1" ht="44.25" customHeight="1" x14ac:dyDescent="0.2">
      <c r="A125" s="16">
        <v>112</v>
      </c>
      <c r="B125" s="33" t="s">
        <v>83</v>
      </c>
      <c r="C125" s="34" t="s">
        <v>205</v>
      </c>
      <c r="D125" s="34" t="s">
        <v>206</v>
      </c>
      <c r="E125" s="35" t="s">
        <v>86</v>
      </c>
      <c r="F125" s="36">
        <v>1</v>
      </c>
      <c r="G125" s="37">
        <v>1</v>
      </c>
      <c r="H125" s="38">
        <v>379770</v>
      </c>
      <c r="I125" s="21">
        <f t="shared" si="13"/>
        <v>379770</v>
      </c>
      <c r="J125" s="22"/>
      <c r="K125" s="23" t="str">
        <f t="shared" si="14"/>
        <v/>
      </c>
      <c r="L125" s="23">
        <f t="shared" si="15"/>
        <v>0</v>
      </c>
      <c r="M125" s="24" t="str">
        <f t="shared" si="16"/>
        <v>SIN OFERTAR</v>
      </c>
      <c r="N125" s="25"/>
      <c r="O125" s="25"/>
    </row>
    <row r="126" spans="1:15" s="3" customFormat="1" ht="44.25" customHeight="1" x14ac:dyDescent="0.2">
      <c r="A126" s="16">
        <v>113</v>
      </c>
      <c r="B126" s="33" t="s">
        <v>83</v>
      </c>
      <c r="C126" s="34" t="s">
        <v>207</v>
      </c>
      <c r="D126" s="34" t="s">
        <v>208</v>
      </c>
      <c r="E126" s="35" t="s">
        <v>86</v>
      </c>
      <c r="F126" s="36">
        <v>1</v>
      </c>
      <c r="G126" s="37">
        <v>1</v>
      </c>
      <c r="H126" s="38">
        <v>30310</v>
      </c>
      <c r="I126" s="21">
        <f t="shared" si="13"/>
        <v>30310</v>
      </c>
      <c r="J126" s="22"/>
      <c r="K126" s="23" t="str">
        <f t="shared" si="14"/>
        <v/>
      </c>
      <c r="L126" s="23">
        <f t="shared" si="15"/>
        <v>0</v>
      </c>
      <c r="M126" s="24" t="str">
        <f t="shared" si="16"/>
        <v>SIN OFERTAR</v>
      </c>
      <c r="N126" s="25"/>
      <c r="O126" s="25"/>
    </row>
    <row r="127" spans="1:15" s="3" customFormat="1" ht="95.25" customHeight="1" x14ac:dyDescent="0.2">
      <c r="A127" s="16">
        <v>114</v>
      </c>
      <c r="B127" s="33" t="s">
        <v>83</v>
      </c>
      <c r="C127" s="34" t="s">
        <v>209</v>
      </c>
      <c r="D127" s="34" t="s">
        <v>210</v>
      </c>
      <c r="E127" s="35" t="s">
        <v>86</v>
      </c>
      <c r="F127" s="36">
        <v>1</v>
      </c>
      <c r="G127" s="37">
        <v>1</v>
      </c>
      <c r="H127" s="38">
        <v>1479510</v>
      </c>
      <c r="I127" s="21">
        <f t="shared" si="13"/>
        <v>1479510</v>
      </c>
      <c r="J127" s="22"/>
      <c r="K127" s="23" t="str">
        <f t="shared" si="14"/>
        <v/>
      </c>
      <c r="L127" s="23">
        <f t="shared" si="15"/>
        <v>0</v>
      </c>
      <c r="M127" s="24" t="str">
        <f t="shared" si="16"/>
        <v>SIN OFERTAR</v>
      </c>
      <c r="N127" s="25"/>
      <c r="O127" s="25"/>
    </row>
    <row r="128" spans="1:15" s="3" customFormat="1" ht="44.25" customHeight="1" x14ac:dyDescent="0.2">
      <c r="A128" s="16">
        <v>115</v>
      </c>
      <c r="B128" s="33" t="s">
        <v>83</v>
      </c>
      <c r="C128" s="34" t="s">
        <v>211</v>
      </c>
      <c r="D128" s="34" t="s">
        <v>212</v>
      </c>
      <c r="E128" s="35" t="s">
        <v>204</v>
      </c>
      <c r="F128" s="36">
        <v>1</v>
      </c>
      <c r="G128" s="37">
        <v>1</v>
      </c>
      <c r="H128" s="38">
        <v>17470</v>
      </c>
      <c r="I128" s="21">
        <f t="shared" si="13"/>
        <v>17470</v>
      </c>
      <c r="J128" s="22"/>
      <c r="K128" s="23" t="str">
        <f t="shared" si="14"/>
        <v/>
      </c>
      <c r="L128" s="23">
        <f t="shared" si="15"/>
        <v>0</v>
      </c>
      <c r="M128" s="24" t="str">
        <f t="shared" si="16"/>
        <v>SIN OFERTAR</v>
      </c>
      <c r="N128" s="25"/>
      <c r="O128" s="25"/>
    </row>
    <row r="129" spans="1:15" s="3" customFormat="1" ht="44.25" customHeight="1" x14ac:dyDescent="0.2">
      <c r="A129" s="16">
        <v>116</v>
      </c>
      <c r="B129" s="33" t="s">
        <v>83</v>
      </c>
      <c r="C129" s="34" t="s">
        <v>213</v>
      </c>
      <c r="D129" s="34" t="s">
        <v>214</v>
      </c>
      <c r="E129" s="35" t="s">
        <v>204</v>
      </c>
      <c r="F129" s="36">
        <v>1</v>
      </c>
      <c r="G129" s="37">
        <v>1</v>
      </c>
      <c r="H129" s="38">
        <v>12350</v>
      </c>
      <c r="I129" s="21">
        <f t="shared" si="13"/>
        <v>12350</v>
      </c>
      <c r="J129" s="22"/>
      <c r="K129" s="23" t="str">
        <f t="shared" si="14"/>
        <v/>
      </c>
      <c r="L129" s="23">
        <f t="shared" si="15"/>
        <v>0</v>
      </c>
      <c r="M129" s="24" t="str">
        <f t="shared" si="16"/>
        <v>SIN OFERTAR</v>
      </c>
      <c r="N129" s="25"/>
      <c r="O129" s="25"/>
    </row>
    <row r="130" spans="1:15" s="3" customFormat="1" ht="44.25" customHeight="1" x14ac:dyDescent="0.2">
      <c r="A130" s="16">
        <v>117</v>
      </c>
      <c r="B130" s="33" t="s">
        <v>83</v>
      </c>
      <c r="C130" s="34" t="s">
        <v>215</v>
      </c>
      <c r="D130" s="34" t="s">
        <v>216</v>
      </c>
      <c r="E130" s="35" t="s">
        <v>86</v>
      </c>
      <c r="F130" s="36">
        <v>1</v>
      </c>
      <c r="G130" s="37">
        <v>1</v>
      </c>
      <c r="H130" s="38">
        <v>97210</v>
      </c>
      <c r="I130" s="21">
        <f t="shared" si="13"/>
        <v>97210</v>
      </c>
      <c r="J130" s="22"/>
      <c r="K130" s="23" t="str">
        <f t="shared" si="14"/>
        <v/>
      </c>
      <c r="L130" s="23">
        <f t="shared" si="15"/>
        <v>0</v>
      </c>
      <c r="M130" s="24" t="str">
        <f t="shared" si="16"/>
        <v>SIN OFERTAR</v>
      </c>
      <c r="N130" s="25"/>
      <c r="O130" s="25"/>
    </row>
    <row r="131" spans="1:15" s="3" customFormat="1" ht="44.25" customHeight="1" x14ac:dyDescent="0.2">
      <c r="A131" s="16">
        <v>118</v>
      </c>
      <c r="B131" s="33" t="s">
        <v>83</v>
      </c>
      <c r="C131" s="34" t="s">
        <v>217</v>
      </c>
      <c r="D131" s="34" t="s">
        <v>218</v>
      </c>
      <c r="E131" s="35" t="s">
        <v>86</v>
      </c>
      <c r="F131" s="36">
        <v>1</v>
      </c>
      <c r="G131" s="37">
        <v>1</v>
      </c>
      <c r="H131" s="38">
        <v>36140</v>
      </c>
      <c r="I131" s="21">
        <f t="shared" si="13"/>
        <v>36140</v>
      </c>
      <c r="J131" s="22"/>
      <c r="K131" s="23" t="str">
        <f t="shared" si="14"/>
        <v/>
      </c>
      <c r="L131" s="23">
        <f t="shared" si="15"/>
        <v>0</v>
      </c>
      <c r="M131" s="24" t="str">
        <f t="shared" si="16"/>
        <v>SIN OFERTAR</v>
      </c>
      <c r="N131" s="25"/>
      <c r="O131" s="25"/>
    </row>
    <row r="132" spans="1:15" s="3" customFormat="1" ht="44.25" customHeight="1" x14ac:dyDescent="0.2">
      <c r="A132" s="16">
        <v>119</v>
      </c>
      <c r="B132" s="33" t="s">
        <v>83</v>
      </c>
      <c r="C132" s="34" t="s">
        <v>71</v>
      </c>
      <c r="D132" s="34" t="s">
        <v>72</v>
      </c>
      <c r="E132" s="35" t="s">
        <v>86</v>
      </c>
      <c r="F132" s="36">
        <v>1</v>
      </c>
      <c r="G132" s="37">
        <v>1</v>
      </c>
      <c r="H132" s="38">
        <v>26740</v>
      </c>
      <c r="I132" s="21">
        <f t="shared" si="13"/>
        <v>26740</v>
      </c>
      <c r="J132" s="22"/>
      <c r="K132" s="23" t="str">
        <f t="shared" si="14"/>
        <v/>
      </c>
      <c r="L132" s="23">
        <f t="shared" si="15"/>
        <v>0</v>
      </c>
      <c r="M132" s="24" t="str">
        <f t="shared" si="16"/>
        <v>SIN OFERTAR</v>
      </c>
      <c r="N132" s="25"/>
      <c r="O132" s="25"/>
    </row>
    <row r="133" spans="1:15" s="3" customFormat="1" ht="44.25" customHeight="1" x14ac:dyDescent="0.2">
      <c r="A133" s="16">
        <v>120</v>
      </c>
      <c r="B133" s="33" t="s">
        <v>83</v>
      </c>
      <c r="C133" s="34" t="s">
        <v>219</v>
      </c>
      <c r="D133" s="34" t="s">
        <v>74</v>
      </c>
      <c r="E133" s="35" t="s">
        <v>86</v>
      </c>
      <c r="F133" s="36">
        <v>1</v>
      </c>
      <c r="G133" s="37">
        <v>1</v>
      </c>
      <c r="H133" s="38">
        <v>36250</v>
      </c>
      <c r="I133" s="21">
        <f t="shared" si="13"/>
        <v>36250</v>
      </c>
      <c r="J133" s="22"/>
      <c r="K133" s="23" t="str">
        <f t="shared" si="14"/>
        <v/>
      </c>
      <c r="L133" s="23">
        <f t="shared" si="15"/>
        <v>0</v>
      </c>
      <c r="M133" s="24" t="str">
        <f t="shared" si="16"/>
        <v>SIN OFERTAR</v>
      </c>
      <c r="N133" s="25"/>
      <c r="O133" s="25"/>
    </row>
    <row r="134" spans="1:15" s="3" customFormat="1" ht="44.25" customHeight="1" x14ac:dyDescent="0.2">
      <c r="A134" s="16">
        <v>121</v>
      </c>
      <c r="B134" s="33" t="s">
        <v>83</v>
      </c>
      <c r="C134" s="34" t="s">
        <v>220</v>
      </c>
      <c r="D134" s="34" t="s">
        <v>221</v>
      </c>
      <c r="E134" s="35" t="s">
        <v>86</v>
      </c>
      <c r="F134" s="36">
        <v>1</v>
      </c>
      <c r="G134" s="37">
        <v>1</v>
      </c>
      <c r="H134" s="38">
        <v>54090</v>
      </c>
      <c r="I134" s="21">
        <f t="shared" si="13"/>
        <v>54090</v>
      </c>
      <c r="J134" s="22"/>
      <c r="K134" s="23" t="str">
        <f t="shared" si="14"/>
        <v/>
      </c>
      <c r="L134" s="23">
        <f t="shared" si="15"/>
        <v>0</v>
      </c>
      <c r="M134" s="24" t="str">
        <f t="shared" si="16"/>
        <v>SIN OFERTAR</v>
      </c>
      <c r="N134" s="25"/>
      <c r="O134" s="25"/>
    </row>
    <row r="135" spans="1:15" s="3" customFormat="1" ht="44.25" customHeight="1" x14ac:dyDescent="0.2">
      <c r="A135" s="16">
        <v>122</v>
      </c>
      <c r="B135" s="33" t="s">
        <v>83</v>
      </c>
      <c r="C135" s="34" t="s">
        <v>222</v>
      </c>
      <c r="D135" s="34" t="s">
        <v>223</v>
      </c>
      <c r="E135" s="35" t="s">
        <v>86</v>
      </c>
      <c r="F135" s="36">
        <v>1</v>
      </c>
      <c r="G135" s="37">
        <v>1</v>
      </c>
      <c r="H135" s="38">
        <v>97290</v>
      </c>
      <c r="I135" s="21">
        <f t="shared" si="13"/>
        <v>97290</v>
      </c>
      <c r="J135" s="22"/>
      <c r="K135" s="23" t="str">
        <f t="shared" si="14"/>
        <v/>
      </c>
      <c r="L135" s="23">
        <f t="shared" si="15"/>
        <v>0</v>
      </c>
      <c r="M135" s="24" t="str">
        <f t="shared" si="16"/>
        <v>SIN OFERTAR</v>
      </c>
      <c r="N135" s="25"/>
      <c r="O135" s="25"/>
    </row>
    <row r="136" spans="1:15" s="3" customFormat="1" ht="57" customHeight="1" x14ac:dyDescent="0.2">
      <c r="A136" s="16">
        <v>123</v>
      </c>
      <c r="B136" s="33" t="s">
        <v>83</v>
      </c>
      <c r="C136" s="34" t="s">
        <v>224</v>
      </c>
      <c r="D136" s="34" t="s">
        <v>225</v>
      </c>
      <c r="E136" s="35" t="s">
        <v>226</v>
      </c>
      <c r="F136" s="36">
        <v>1</v>
      </c>
      <c r="G136" s="37">
        <v>1</v>
      </c>
      <c r="H136" s="38">
        <v>444240</v>
      </c>
      <c r="I136" s="21">
        <f t="shared" si="13"/>
        <v>444240</v>
      </c>
      <c r="J136" s="22"/>
      <c r="K136" s="23" t="str">
        <f t="shared" si="14"/>
        <v/>
      </c>
      <c r="L136" s="23">
        <f t="shared" si="15"/>
        <v>0</v>
      </c>
      <c r="M136" s="24" t="str">
        <f t="shared" si="16"/>
        <v>SIN OFERTAR</v>
      </c>
      <c r="N136" s="25"/>
      <c r="O136" s="25"/>
    </row>
    <row r="137" spans="1:15" s="3" customFormat="1" ht="120.75" customHeight="1" x14ac:dyDescent="0.2">
      <c r="A137" s="16">
        <v>124</v>
      </c>
      <c r="B137" s="33" t="s">
        <v>83</v>
      </c>
      <c r="C137" s="34" t="s">
        <v>227</v>
      </c>
      <c r="D137" s="34" t="s">
        <v>228</v>
      </c>
      <c r="E137" s="35" t="s">
        <v>86</v>
      </c>
      <c r="F137" s="36">
        <v>1</v>
      </c>
      <c r="G137" s="37">
        <v>1</v>
      </c>
      <c r="H137" s="38">
        <v>548800</v>
      </c>
      <c r="I137" s="21">
        <f t="shared" si="13"/>
        <v>548800</v>
      </c>
      <c r="J137" s="22"/>
      <c r="K137" s="23" t="str">
        <f t="shared" si="14"/>
        <v/>
      </c>
      <c r="L137" s="23">
        <f t="shared" si="15"/>
        <v>0</v>
      </c>
      <c r="M137" s="24" t="str">
        <f t="shared" si="16"/>
        <v>SIN OFERTAR</v>
      </c>
      <c r="N137" s="25"/>
      <c r="O137" s="25"/>
    </row>
    <row r="138" spans="1:15" s="3" customFormat="1" ht="44.25" customHeight="1" x14ac:dyDescent="0.2">
      <c r="A138" s="16">
        <v>125</v>
      </c>
      <c r="B138" s="33" t="s">
        <v>83</v>
      </c>
      <c r="C138" s="34" t="s">
        <v>229</v>
      </c>
      <c r="D138" s="34" t="s">
        <v>230</v>
      </c>
      <c r="E138" s="35" t="s">
        <v>86</v>
      </c>
      <c r="F138" s="36">
        <v>1</v>
      </c>
      <c r="G138" s="37">
        <v>1</v>
      </c>
      <c r="H138" s="38">
        <v>33450</v>
      </c>
      <c r="I138" s="21">
        <f t="shared" si="13"/>
        <v>33450</v>
      </c>
      <c r="J138" s="22"/>
      <c r="K138" s="23" t="str">
        <f t="shared" si="14"/>
        <v/>
      </c>
      <c r="L138" s="23">
        <f t="shared" si="15"/>
        <v>0</v>
      </c>
      <c r="M138" s="24" t="str">
        <f t="shared" si="16"/>
        <v>SIN OFERTAR</v>
      </c>
      <c r="N138" s="25"/>
      <c r="O138" s="25"/>
    </row>
    <row r="139" spans="1:15" s="3" customFormat="1" ht="44.25" customHeight="1" x14ac:dyDescent="0.2">
      <c r="A139" s="16">
        <v>126</v>
      </c>
      <c r="B139" s="33" t="s">
        <v>83</v>
      </c>
      <c r="C139" s="34" t="s">
        <v>231</v>
      </c>
      <c r="D139" s="34" t="s">
        <v>232</v>
      </c>
      <c r="E139" s="35" t="s">
        <v>86</v>
      </c>
      <c r="F139" s="36">
        <v>1</v>
      </c>
      <c r="G139" s="37">
        <v>1</v>
      </c>
      <c r="H139" s="38">
        <v>21020</v>
      </c>
      <c r="I139" s="21">
        <f t="shared" si="13"/>
        <v>21020</v>
      </c>
      <c r="J139" s="22"/>
      <c r="K139" s="23" t="str">
        <f t="shared" si="14"/>
        <v/>
      </c>
      <c r="L139" s="23">
        <f t="shared" si="15"/>
        <v>0</v>
      </c>
      <c r="M139" s="24" t="str">
        <f t="shared" si="16"/>
        <v>SIN OFERTAR</v>
      </c>
      <c r="N139" s="25"/>
      <c r="O139" s="25"/>
    </row>
    <row r="140" spans="1:15" s="3" customFormat="1" ht="120.75" customHeight="1" x14ac:dyDescent="0.2">
      <c r="A140" s="16">
        <v>127</v>
      </c>
      <c r="B140" s="33" t="s">
        <v>83</v>
      </c>
      <c r="C140" s="34" t="s">
        <v>233</v>
      </c>
      <c r="D140" s="34" t="s">
        <v>234</v>
      </c>
      <c r="E140" s="35" t="s">
        <v>86</v>
      </c>
      <c r="F140" s="36">
        <v>1</v>
      </c>
      <c r="G140" s="37">
        <v>1</v>
      </c>
      <c r="H140" s="38">
        <v>834510</v>
      </c>
      <c r="I140" s="21">
        <f t="shared" si="13"/>
        <v>834510</v>
      </c>
      <c r="J140" s="22"/>
      <c r="K140" s="23" t="str">
        <f t="shared" si="14"/>
        <v/>
      </c>
      <c r="L140" s="23">
        <f t="shared" si="15"/>
        <v>0</v>
      </c>
      <c r="M140" s="24" t="str">
        <f t="shared" si="16"/>
        <v>SIN OFERTAR</v>
      </c>
      <c r="N140" s="25"/>
      <c r="O140" s="25"/>
    </row>
    <row r="141" spans="1:15" s="3" customFormat="1" ht="44.25" customHeight="1" x14ac:dyDescent="0.2">
      <c r="A141" s="16">
        <v>128</v>
      </c>
      <c r="B141" s="33" t="s">
        <v>83</v>
      </c>
      <c r="C141" s="34" t="s">
        <v>75</v>
      </c>
      <c r="D141" s="34" t="s">
        <v>76</v>
      </c>
      <c r="E141" s="35" t="s">
        <v>86</v>
      </c>
      <c r="F141" s="36">
        <v>1</v>
      </c>
      <c r="G141" s="37">
        <v>1</v>
      </c>
      <c r="H141" s="38">
        <v>49490</v>
      </c>
      <c r="I141" s="21">
        <f t="shared" si="13"/>
        <v>49490</v>
      </c>
      <c r="J141" s="22"/>
      <c r="K141" s="23" t="str">
        <f t="shared" si="14"/>
        <v/>
      </c>
      <c r="L141" s="23">
        <f t="shared" si="15"/>
        <v>0</v>
      </c>
      <c r="M141" s="24" t="str">
        <f t="shared" si="16"/>
        <v>SIN OFERTAR</v>
      </c>
      <c r="N141" s="25"/>
      <c r="O141" s="25"/>
    </row>
    <row r="142" spans="1:15" s="3" customFormat="1" ht="44.25" customHeight="1" x14ac:dyDescent="0.2">
      <c r="A142" s="16">
        <v>129</v>
      </c>
      <c r="B142" s="33" t="s">
        <v>83</v>
      </c>
      <c r="C142" s="34" t="s">
        <v>235</v>
      </c>
      <c r="D142" s="34" t="s">
        <v>236</v>
      </c>
      <c r="E142" s="35" t="s">
        <v>86</v>
      </c>
      <c r="F142" s="36">
        <v>1</v>
      </c>
      <c r="G142" s="37">
        <v>1</v>
      </c>
      <c r="H142" s="38">
        <v>9940</v>
      </c>
      <c r="I142" s="21">
        <f t="shared" ref="I142:I173" si="17">H142*G142*F142</f>
        <v>9940</v>
      </c>
      <c r="J142" s="22"/>
      <c r="K142" s="23" t="str">
        <f t="shared" ref="K142:K173" si="18">IF(J142="","",ROUND(J142,0))</f>
        <v/>
      </c>
      <c r="L142" s="23">
        <f t="shared" ref="L142:L173" si="19">IF(K142="",0,K142*G142*F142)</f>
        <v>0</v>
      </c>
      <c r="M142" s="24" t="str">
        <f t="shared" ref="M142:M173" si="20">IF(OR(J142="",N(J142)&lt;=0),"SIN OFERTAR",IF(OR(K142&gt;H142,L142&gt;I142),"REVISAR PROPUESTA","OK"))</f>
        <v>SIN OFERTAR</v>
      </c>
      <c r="N142" s="25"/>
      <c r="O142" s="25"/>
    </row>
    <row r="143" spans="1:15" s="3" customFormat="1" ht="44.25" customHeight="1" x14ac:dyDescent="0.2">
      <c r="A143" s="16">
        <v>130</v>
      </c>
      <c r="B143" s="33" t="s">
        <v>83</v>
      </c>
      <c r="C143" s="34" t="s">
        <v>237</v>
      </c>
      <c r="D143" s="34" t="s">
        <v>238</v>
      </c>
      <c r="E143" s="35" t="s">
        <v>86</v>
      </c>
      <c r="F143" s="36">
        <v>1</v>
      </c>
      <c r="G143" s="37">
        <v>1</v>
      </c>
      <c r="H143" s="38">
        <v>5510</v>
      </c>
      <c r="I143" s="21">
        <f t="shared" si="17"/>
        <v>5510</v>
      </c>
      <c r="J143" s="22"/>
      <c r="K143" s="23" t="str">
        <f t="shared" si="18"/>
        <v/>
      </c>
      <c r="L143" s="23">
        <f t="shared" si="19"/>
        <v>0</v>
      </c>
      <c r="M143" s="24" t="str">
        <f t="shared" si="20"/>
        <v>SIN OFERTAR</v>
      </c>
      <c r="N143" s="25"/>
      <c r="O143" s="25"/>
    </row>
    <row r="144" spans="1:15" s="3" customFormat="1" ht="44.25" customHeight="1" x14ac:dyDescent="0.2">
      <c r="A144" s="16">
        <v>131</v>
      </c>
      <c r="B144" s="33" t="s">
        <v>83</v>
      </c>
      <c r="C144" s="34" t="s">
        <v>239</v>
      </c>
      <c r="D144" s="34" t="s">
        <v>240</v>
      </c>
      <c r="E144" s="35" t="s">
        <v>86</v>
      </c>
      <c r="F144" s="36">
        <v>1</v>
      </c>
      <c r="G144" s="37">
        <v>1</v>
      </c>
      <c r="H144" s="38">
        <v>29150</v>
      </c>
      <c r="I144" s="21">
        <f t="shared" si="17"/>
        <v>29150</v>
      </c>
      <c r="J144" s="22"/>
      <c r="K144" s="23" t="str">
        <f t="shared" si="18"/>
        <v/>
      </c>
      <c r="L144" s="23">
        <f t="shared" si="19"/>
        <v>0</v>
      </c>
      <c r="M144" s="24" t="str">
        <f t="shared" si="20"/>
        <v>SIN OFERTAR</v>
      </c>
      <c r="N144" s="25"/>
      <c r="O144" s="25"/>
    </row>
    <row r="145" spans="1:15" s="3" customFormat="1" ht="120.75" customHeight="1" x14ac:dyDescent="0.2">
      <c r="A145" s="16">
        <v>132</v>
      </c>
      <c r="B145" s="33" t="s">
        <v>83</v>
      </c>
      <c r="C145" s="34" t="s">
        <v>241</v>
      </c>
      <c r="D145" s="34" t="s">
        <v>242</v>
      </c>
      <c r="E145" s="35" t="s">
        <v>86</v>
      </c>
      <c r="F145" s="36">
        <v>1</v>
      </c>
      <c r="G145" s="37">
        <v>1</v>
      </c>
      <c r="H145" s="38">
        <v>268630</v>
      </c>
      <c r="I145" s="21">
        <f t="shared" si="17"/>
        <v>268630</v>
      </c>
      <c r="J145" s="22"/>
      <c r="K145" s="23" t="str">
        <f t="shared" si="18"/>
        <v/>
      </c>
      <c r="L145" s="23">
        <f t="shared" si="19"/>
        <v>0</v>
      </c>
      <c r="M145" s="24" t="str">
        <f t="shared" si="20"/>
        <v>SIN OFERTAR</v>
      </c>
      <c r="N145" s="25"/>
      <c r="O145" s="25"/>
    </row>
    <row r="146" spans="1:15" s="3" customFormat="1" ht="44.25" customHeight="1" x14ac:dyDescent="0.2">
      <c r="A146" s="16">
        <v>133</v>
      </c>
      <c r="B146" s="33" t="s">
        <v>83</v>
      </c>
      <c r="C146" s="34" t="s">
        <v>243</v>
      </c>
      <c r="D146" s="34" t="s">
        <v>244</v>
      </c>
      <c r="E146" s="35" t="s">
        <v>86</v>
      </c>
      <c r="F146" s="36">
        <v>1</v>
      </c>
      <c r="G146" s="37">
        <v>1</v>
      </c>
      <c r="H146" s="38">
        <v>10090</v>
      </c>
      <c r="I146" s="21">
        <f t="shared" si="17"/>
        <v>10090</v>
      </c>
      <c r="J146" s="22"/>
      <c r="K146" s="23" t="str">
        <f t="shared" si="18"/>
        <v/>
      </c>
      <c r="L146" s="23">
        <f t="shared" si="19"/>
        <v>0</v>
      </c>
      <c r="M146" s="24" t="str">
        <f t="shared" si="20"/>
        <v>SIN OFERTAR</v>
      </c>
      <c r="N146" s="25"/>
      <c r="O146" s="25"/>
    </row>
    <row r="147" spans="1:15" s="3" customFormat="1" ht="44.25" customHeight="1" x14ac:dyDescent="0.2">
      <c r="A147" s="16">
        <v>134</v>
      </c>
      <c r="B147" s="33" t="s">
        <v>83</v>
      </c>
      <c r="C147" s="34" t="s">
        <v>245</v>
      </c>
      <c r="D147" s="34" t="s">
        <v>246</v>
      </c>
      <c r="E147" s="35" t="s">
        <v>86</v>
      </c>
      <c r="F147" s="36">
        <v>1</v>
      </c>
      <c r="G147" s="37">
        <v>1</v>
      </c>
      <c r="H147" s="38">
        <v>2450</v>
      </c>
      <c r="I147" s="21">
        <f t="shared" si="17"/>
        <v>2450</v>
      </c>
      <c r="J147" s="22"/>
      <c r="K147" s="23" t="str">
        <f t="shared" si="18"/>
        <v/>
      </c>
      <c r="L147" s="23">
        <f t="shared" si="19"/>
        <v>0</v>
      </c>
      <c r="M147" s="24" t="str">
        <f t="shared" si="20"/>
        <v>SIN OFERTAR</v>
      </c>
      <c r="N147" s="25"/>
      <c r="O147" s="25"/>
    </row>
    <row r="148" spans="1:15" s="3" customFormat="1" ht="44.25" customHeight="1" x14ac:dyDescent="0.2">
      <c r="A148" s="16">
        <v>135</v>
      </c>
      <c r="B148" s="33" t="s">
        <v>83</v>
      </c>
      <c r="C148" s="34" t="s">
        <v>247</v>
      </c>
      <c r="D148" s="34" t="s">
        <v>248</v>
      </c>
      <c r="E148" s="35" t="s">
        <v>86</v>
      </c>
      <c r="F148" s="36">
        <v>1</v>
      </c>
      <c r="G148" s="37">
        <v>1</v>
      </c>
      <c r="H148" s="38">
        <v>31510</v>
      </c>
      <c r="I148" s="21">
        <f t="shared" si="17"/>
        <v>31510</v>
      </c>
      <c r="J148" s="22"/>
      <c r="K148" s="23" t="str">
        <f t="shared" si="18"/>
        <v/>
      </c>
      <c r="L148" s="23">
        <f t="shared" si="19"/>
        <v>0</v>
      </c>
      <c r="M148" s="24" t="str">
        <f t="shared" si="20"/>
        <v>SIN OFERTAR</v>
      </c>
      <c r="N148" s="25"/>
      <c r="O148" s="25"/>
    </row>
    <row r="149" spans="1:15" s="3" customFormat="1" ht="44.25" customHeight="1" x14ac:dyDescent="0.2">
      <c r="A149" s="16">
        <v>136</v>
      </c>
      <c r="B149" s="33" t="s">
        <v>83</v>
      </c>
      <c r="C149" s="34" t="s">
        <v>249</v>
      </c>
      <c r="D149" s="34" t="s">
        <v>250</v>
      </c>
      <c r="E149" s="35" t="s">
        <v>86</v>
      </c>
      <c r="F149" s="36">
        <v>1</v>
      </c>
      <c r="G149" s="37">
        <v>1</v>
      </c>
      <c r="H149" s="38">
        <v>48080</v>
      </c>
      <c r="I149" s="21">
        <f t="shared" si="17"/>
        <v>48080</v>
      </c>
      <c r="J149" s="22"/>
      <c r="K149" s="23" t="str">
        <f t="shared" si="18"/>
        <v/>
      </c>
      <c r="L149" s="23">
        <f t="shared" si="19"/>
        <v>0</v>
      </c>
      <c r="M149" s="24" t="str">
        <f t="shared" si="20"/>
        <v>SIN OFERTAR</v>
      </c>
      <c r="N149" s="25"/>
      <c r="O149" s="25"/>
    </row>
    <row r="150" spans="1:15" s="3" customFormat="1" ht="44.25" customHeight="1" x14ac:dyDescent="0.2">
      <c r="A150" s="16">
        <v>137</v>
      </c>
      <c r="B150" s="33" t="s">
        <v>83</v>
      </c>
      <c r="C150" s="34" t="s">
        <v>251</v>
      </c>
      <c r="D150" s="34" t="s">
        <v>252</v>
      </c>
      <c r="E150" s="35" t="s">
        <v>91</v>
      </c>
      <c r="F150" s="36">
        <v>1</v>
      </c>
      <c r="G150" s="37">
        <v>1</v>
      </c>
      <c r="H150" s="38">
        <v>613340</v>
      </c>
      <c r="I150" s="21">
        <f t="shared" si="17"/>
        <v>613340</v>
      </c>
      <c r="J150" s="22"/>
      <c r="K150" s="23" t="str">
        <f t="shared" si="18"/>
        <v/>
      </c>
      <c r="L150" s="23">
        <f t="shared" si="19"/>
        <v>0</v>
      </c>
      <c r="M150" s="24" t="str">
        <f t="shared" si="20"/>
        <v>SIN OFERTAR</v>
      </c>
      <c r="N150" s="25"/>
      <c r="O150" s="25"/>
    </row>
    <row r="151" spans="1:15" s="3" customFormat="1" ht="44.25" customHeight="1" x14ac:dyDescent="0.2">
      <c r="A151" s="16">
        <v>138</v>
      </c>
      <c r="B151" s="33" t="s">
        <v>83</v>
      </c>
      <c r="C151" s="34" t="s">
        <v>253</v>
      </c>
      <c r="D151" s="34" t="s">
        <v>254</v>
      </c>
      <c r="E151" s="35" t="s">
        <v>255</v>
      </c>
      <c r="F151" s="36">
        <v>1</v>
      </c>
      <c r="G151" s="37">
        <v>1</v>
      </c>
      <c r="H151" s="38">
        <v>8010</v>
      </c>
      <c r="I151" s="21">
        <f t="shared" si="17"/>
        <v>8010</v>
      </c>
      <c r="J151" s="22"/>
      <c r="K151" s="23" t="str">
        <f t="shared" si="18"/>
        <v/>
      </c>
      <c r="L151" s="23">
        <f t="shared" si="19"/>
        <v>0</v>
      </c>
      <c r="M151" s="24" t="str">
        <f t="shared" si="20"/>
        <v>SIN OFERTAR</v>
      </c>
      <c r="N151" s="25"/>
      <c r="O151" s="25"/>
    </row>
    <row r="152" spans="1:15" s="3" customFormat="1" ht="44.25" customHeight="1" x14ac:dyDescent="0.2">
      <c r="A152" s="16">
        <v>139</v>
      </c>
      <c r="B152" s="33" t="s">
        <v>83</v>
      </c>
      <c r="C152" s="34" t="s">
        <v>253</v>
      </c>
      <c r="D152" s="34" t="s">
        <v>256</v>
      </c>
      <c r="E152" s="35" t="s">
        <v>255</v>
      </c>
      <c r="F152" s="36">
        <v>1</v>
      </c>
      <c r="G152" s="37">
        <v>1</v>
      </c>
      <c r="H152" s="38">
        <v>15160</v>
      </c>
      <c r="I152" s="21">
        <f t="shared" si="17"/>
        <v>15160</v>
      </c>
      <c r="J152" s="22"/>
      <c r="K152" s="23" t="str">
        <f t="shared" si="18"/>
        <v/>
      </c>
      <c r="L152" s="23">
        <f t="shared" si="19"/>
        <v>0</v>
      </c>
      <c r="M152" s="24" t="str">
        <f t="shared" si="20"/>
        <v>SIN OFERTAR</v>
      </c>
      <c r="N152" s="25"/>
      <c r="O152" s="25"/>
    </row>
    <row r="153" spans="1:15" s="3" customFormat="1" ht="44.25" customHeight="1" x14ac:dyDescent="0.2">
      <c r="A153" s="16">
        <v>140</v>
      </c>
      <c r="B153" s="33" t="s">
        <v>83</v>
      </c>
      <c r="C153" s="34" t="s">
        <v>257</v>
      </c>
      <c r="D153" s="34" t="s">
        <v>258</v>
      </c>
      <c r="E153" s="35" t="s">
        <v>86</v>
      </c>
      <c r="F153" s="36">
        <v>1</v>
      </c>
      <c r="G153" s="37">
        <v>1</v>
      </c>
      <c r="H153" s="38">
        <v>494540</v>
      </c>
      <c r="I153" s="21">
        <f t="shared" si="17"/>
        <v>494540</v>
      </c>
      <c r="J153" s="22"/>
      <c r="K153" s="23" t="str">
        <f t="shared" si="18"/>
        <v/>
      </c>
      <c r="L153" s="23">
        <f t="shared" si="19"/>
        <v>0</v>
      </c>
      <c r="M153" s="24" t="str">
        <f t="shared" si="20"/>
        <v>SIN OFERTAR</v>
      </c>
      <c r="N153" s="25"/>
      <c r="O153" s="25"/>
    </row>
    <row r="154" spans="1:15" s="3" customFormat="1" ht="44.25" customHeight="1" x14ac:dyDescent="0.2">
      <c r="A154" s="16">
        <v>141</v>
      </c>
      <c r="B154" s="33" t="s">
        <v>83</v>
      </c>
      <c r="C154" s="34" t="s">
        <v>259</v>
      </c>
      <c r="D154" s="34" t="s">
        <v>260</v>
      </c>
      <c r="E154" s="35" t="s">
        <v>86</v>
      </c>
      <c r="F154" s="36">
        <v>1</v>
      </c>
      <c r="G154" s="37">
        <v>1</v>
      </c>
      <c r="H154" s="38">
        <v>7180</v>
      </c>
      <c r="I154" s="21">
        <f t="shared" si="17"/>
        <v>7180</v>
      </c>
      <c r="J154" s="22"/>
      <c r="K154" s="23" t="str">
        <f t="shared" si="18"/>
        <v/>
      </c>
      <c r="L154" s="23">
        <f t="shared" si="19"/>
        <v>0</v>
      </c>
      <c r="M154" s="24" t="str">
        <f t="shared" si="20"/>
        <v>SIN OFERTAR</v>
      </c>
      <c r="N154" s="25"/>
      <c r="O154" s="25"/>
    </row>
    <row r="155" spans="1:15" s="3" customFormat="1" ht="44.25" customHeight="1" x14ac:dyDescent="0.2">
      <c r="A155" s="16">
        <v>142</v>
      </c>
      <c r="B155" s="33" t="s">
        <v>83</v>
      </c>
      <c r="C155" s="34" t="s">
        <v>261</v>
      </c>
      <c r="D155" s="34" t="s">
        <v>262</v>
      </c>
      <c r="E155" s="35" t="s">
        <v>86</v>
      </c>
      <c r="F155" s="36">
        <v>1</v>
      </c>
      <c r="G155" s="37">
        <v>1</v>
      </c>
      <c r="H155" s="38">
        <v>8370</v>
      </c>
      <c r="I155" s="21">
        <f t="shared" si="17"/>
        <v>8370</v>
      </c>
      <c r="J155" s="22"/>
      <c r="K155" s="23" t="str">
        <f t="shared" si="18"/>
        <v/>
      </c>
      <c r="L155" s="23">
        <f t="shared" si="19"/>
        <v>0</v>
      </c>
      <c r="M155" s="24" t="str">
        <f t="shared" si="20"/>
        <v>SIN OFERTAR</v>
      </c>
      <c r="N155" s="25"/>
      <c r="O155" s="25"/>
    </row>
    <row r="156" spans="1:15" s="3" customFormat="1" ht="69.75" customHeight="1" x14ac:dyDescent="0.2">
      <c r="A156" s="16">
        <v>143</v>
      </c>
      <c r="B156" s="33" t="s">
        <v>83</v>
      </c>
      <c r="C156" s="34" t="s">
        <v>77</v>
      </c>
      <c r="D156" s="34" t="s">
        <v>78</v>
      </c>
      <c r="E156" s="35" t="s">
        <v>86</v>
      </c>
      <c r="F156" s="36">
        <v>1</v>
      </c>
      <c r="G156" s="37">
        <v>1</v>
      </c>
      <c r="H156" s="38">
        <v>84170</v>
      </c>
      <c r="I156" s="21">
        <f t="shared" si="17"/>
        <v>84170</v>
      </c>
      <c r="J156" s="22"/>
      <c r="K156" s="23" t="str">
        <f t="shared" si="18"/>
        <v/>
      </c>
      <c r="L156" s="23">
        <f t="shared" si="19"/>
        <v>0</v>
      </c>
      <c r="M156" s="24" t="str">
        <f t="shared" si="20"/>
        <v>SIN OFERTAR</v>
      </c>
      <c r="N156" s="25"/>
      <c r="O156" s="25"/>
    </row>
    <row r="157" spans="1:15" s="3" customFormat="1" ht="57" customHeight="1" x14ac:dyDescent="0.2">
      <c r="A157" s="16">
        <v>144</v>
      </c>
      <c r="B157" s="33" t="s">
        <v>83</v>
      </c>
      <c r="C157" s="34" t="s">
        <v>263</v>
      </c>
      <c r="D157" s="34" t="s">
        <v>225</v>
      </c>
      <c r="E157" s="35" t="s">
        <v>264</v>
      </c>
      <c r="F157" s="36">
        <v>1</v>
      </c>
      <c r="G157" s="37">
        <v>1</v>
      </c>
      <c r="H157" s="38">
        <v>420090</v>
      </c>
      <c r="I157" s="21">
        <f t="shared" si="17"/>
        <v>420090</v>
      </c>
      <c r="J157" s="22"/>
      <c r="K157" s="23" t="str">
        <f t="shared" si="18"/>
        <v/>
      </c>
      <c r="L157" s="23">
        <f t="shared" si="19"/>
        <v>0</v>
      </c>
      <c r="M157" s="24" t="str">
        <f t="shared" si="20"/>
        <v>SIN OFERTAR</v>
      </c>
      <c r="N157" s="25"/>
      <c r="O157" s="25"/>
    </row>
    <row r="158" spans="1:15" s="3" customFormat="1" ht="44.25" customHeight="1" x14ac:dyDescent="0.2">
      <c r="A158" s="16">
        <v>145</v>
      </c>
      <c r="B158" s="33" t="s">
        <v>83</v>
      </c>
      <c r="C158" s="34" t="s">
        <v>265</v>
      </c>
      <c r="D158" s="34" t="s">
        <v>266</v>
      </c>
      <c r="E158" s="35" t="s">
        <v>267</v>
      </c>
      <c r="F158" s="36">
        <v>1</v>
      </c>
      <c r="G158" s="37">
        <v>1</v>
      </c>
      <c r="H158" s="38">
        <v>133550</v>
      </c>
      <c r="I158" s="21">
        <f t="shared" si="17"/>
        <v>133550</v>
      </c>
      <c r="J158" s="22"/>
      <c r="K158" s="23" t="str">
        <f t="shared" si="18"/>
        <v/>
      </c>
      <c r="L158" s="23">
        <f t="shared" si="19"/>
        <v>0</v>
      </c>
      <c r="M158" s="24" t="str">
        <f t="shared" si="20"/>
        <v>SIN OFERTAR</v>
      </c>
      <c r="N158" s="25"/>
      <c r="O158" s="25"/>
    </row>
    <row r="159" spans="1:15" s="3" customFormat="1" ht="44.25" customHeight="1" x14ac:dyDescent="0.2">
      <c r="A159" s="16">
        <v>146</v>
      </c>
      <c r="B159" s="33" t="s">
        <v>83</v>
      </c>
      <c r="C159" s="34" t="s">
        <v>268</v>
      </c>
      <c r="D159" s="34" t="s">
        <v>269</v>
      </c>
      <c r="E159" s="35" t="s">
        <v>86</v>
      </c>
      <c r="F159" s="36">
        <v>1</v>
      </c>
      <c r="G159" s="37">
        <v>1</v>
      </c>
      <c r="H159" s="38">
        <v>15180</v>
      </c>
      <c r="I159" s="21">
        <f t="shared" si="17"/>
        <v>15180</v>
      </c>
      <c r="J159" s="22"/>
      <c r="K159" s="23" t="str">
        <f t="shared" si="18"/>
        <v/>
      </c>
      <c r="L159" s="23">
        <f t="shared" si="19"/>
        <v>0</v>
      </c>
      <c r="M159" s="24" t="str">
        <f t="shared" si="20"/>
        <v>SIN OFERTAR</v>
      </c>
      <c r="N159" s="25"/>
      <c r="O159" s="25"/>
    </row>
    <row r="160" spans="1:15" s="3" customFormat="1" ht="57" customHeight="1" x14ac:dyDescent="0.2">
      <c r="A160" s="16">
        <v>147</v>
      </c>
      <c r="B160" s="33" t="s">
        <v>83</v>
      </c>
      <c r="C160" s="34" t="s">
        <v>270</v>
      </c>
      <c r="D160" s="34" t="s">
        <v>271</v>
      </c>
      <c r="E160" s="35" t="s">
        <v>86</v>
      </c>
      <c r="F160" s="36">
        <v>1</v>
      </c>
      <c r="G160" s="37">
        <v>1</v>
      </c>
      <c r="H160" s="38">
        <v>1940</v>
      </c>
      <c r="I160" s="21">
        <f t="shared" si="17"/>
        <v>1940</v>
      </c>
      <c r="J160" s="22"/>
      <c r="K160" s="23" t="str">
        <f t="shared" si="18"/>
        <v/>
      </c>
      <c r="L160" s="23">
        <f t="shared" si="19"/>
        <v>0</v>
      </c>
      <c r="M160" s="24" t="str">
        <f t="shared" si="20"/>
        <v>SIN OFERTAR</v>
      </c>
      <c r="N160" s="25"/>
      <c r="O160" s="25"/>
    </row>
    <row r="161" spans="1:15" s="3" customFormat="1" ht="44.25" customHeight="1" x14ac:dyDescent="0.2">
      <c r="A161" s="16">
        <v>148</v>
      </c>
      <c r="B161" s="33" t="s">
        <v>83</v>
      </c>
      <c r="C161" s="34" t="s">
        <v>272</v>
      </c>
      <c r="D161" s="34" t="s">
        <v>273</v>
      </c>
      <c r="E161" s="35" t="s">
        <v>86</v>
      </c>
      <c r="F161" s="36">
        <v>1</v>
      </c>
      <c r="G161" s="37">
        <v>1</v>
      </c>
      <c r="H161" s="38">
        <v>11470</v>
      </c>
      <c r="I161" s="21">
        <f t="shared" si="17"/>
        <v>11470</v>
      </c>
      <c r="J161" s="22"/>
      <c r="K161" s="23" t="str">
        <f t="shared" si="18"/>
        <v/>
      </c>
      <c r="L161" s="23">
        <f t="shared" si="19"/>
        <v>0</v>
      </c>
      <c r="M161" s="24" t="str">
        <f t="shared" si="20"/>
        <v>SIN OFERTAR</v>
      </c>
      <c r="N161" s="25"/>
      <c r="O161" s="25"/>
    </row>
    <row r="162" spans="1:15" s="3" customFormat="1" ht="44.25" customHeight="1" x14ac:dyDescent="0.2">
      <c r="A162" s="16">
        <v>149</v>
      </c>
      <c r="B162" s="33" t="s">
        <v>83</v>
      </c>
      <c r="C162" s="34" t="s">
        <v>274</v>
      </c>
      <c r="D162" s="34" t="s">
        <v>275</v>
      </c>
      <c r="E162" s="35" t="s">
        <v>86</v>
      </c>
      <c r="F162" s="36">
        <v>1</v>
      </c>
      <c r="G162" s="37">
        <v>1</v>
      </c>
      <c r="H162" s="38">
        <v>16000</v>
      </c>
      <c r="I162" s="21">
        <f t="shared" si="17"/>
        <v>16000</v>
      </c>
      <c r="J162" s="22"/>
      <c r="K162" s="23" t="str">
        <f t="shared" si="18"/>
        <v/>
      </c>
      <c r="L162" s="23">
        <f t="shared" si="19"/>
        <v>0</v>
      </c>
      <c r="M162" s="24" t="str">
        <f t="shared" si="20"/>
        <v>SIN OFERTAR</v>
      </c>
      <c r="N162" s="25"/>
      <c r="O162" s="25"/>
    </row>
    <row r="163" spans="1:15" s="3" customFormat="1" ht="44.25" customHeight="1" x14ac:dyDescent="0.2">
      <c r="A163" s="16">
        <v>150</v>
      </c>
      <c r="B163" s="33" t="s">
        <v>83</v>
      </c>
      <c r="C163" s="34" t="s">
        <v>276</v>
      </c>
      <c r="D163" s="34" t="s">
        <v>277</v>
      </c>
      <c r="E163" s="35" t="s">
        <v>86</v>
      </c>
      <c r="F163" s="36">
        <v>1</v>
      </c>
      <c r="G163" s="37">
        <v>1</v>
      </c>
      <c r="H163" s="38">
        <v>33490</v>
      </c>
      <c r="I163" s="21">
        <f t="shared" si="17"/>
        <v>33490</v>
      </c>
      <c r="J163" s="22"/>
      <c r="K163" s="23" t="str">
        <f t="shared" si="18"/>
        <v/>
      </c>
      <c r="L163" s="23">
        <f t="shared" si="19"/>
        <v>0</v>
      </c>
      <c r="M163" s="24" t="str">
        <f t="shared" si="20"/>
        <v>SIN OFERTAR</v>
      </c>
      <c r="N163" s="25"/>
      <c r="O163" s="25"/>
    </row>
    <row r="164" spans="1:15" s="3" customFormat="1" ht="44.25" customHeight="1" x14ac:dyDescent="0.2">
      <c r="A164" s="16">
        <v>151</v>
      </c>
      <c r="B164" s="33" t="s">
        <v>83</v>
      </c>
      <c r="C164" s="34" t="s">
        <v>278</v>
      </c>
      <c r="D164" s="34" t="s">
        <v>279</v>
      </c>
      <c r="E164" s="35" t="s">
        <v>86</v>
      </c>
      <c r="F164" s="36">
        <v>1</v>
      </c>
      <c r="G164" s="37">
        <v>1</v>
      </c>
      <c r="H164" s="38">
        <v>31320</v>
      </c>
      <c r="I164" s="21">
        <f t="shared" si="17"/>
        <v>31320</v>
      </c>
      <c r="J164" s="22"/>
      <c r="K164" s="23" t="str">
        <f t="shared" si="18"/>
        <v/>
      </c>
      <c r="L164" s="23">
        <f t="shared" si="19"/>
        <v>0</v>
      </c>
      <c r="M164" s="24" t="str">
        <f t="shared" si="20"/>
        <v>SIN OFERTAR</v>
      </c>
      <c r="N164" s="25"/>
      <c r="O164" s="25"/>
    </row>
    <row r="165" spans="1:15" s="3" customFormat="1" ht="44.25" customHeight="1" x14ac:dyDescent="0.2">
      <c r="A165" s="16">
        <v>152</v>
      </c>
      <c r="B165" s="33" t="s">
        <v>83</v>
      </c>
      <c r="C165" s="34" t="s">
        <v>280</v>
      </c>
      <c r="D165" s="34" t="s">
        <v>281</v>
      </c>
      <c r="E165" s="35" t="s">
        <v>282</v>
      </c>
      <c r="F165" s="36">
        <v>1</v>
      </c>
      <c r="G165" s="37">
        <v>1</v>
      </c>
      <c r="H165" s="38">
        <v>140330</v>
      </c>
      <c r="I165" s="21">
        <f t="shared" si="17"/>
        <v>140330</v>
      </c>
      <c r="J165" s="22"/>
      <c r="K165" s="23" t="str">
        <f t="shared" si="18"/>
        <v/>
      </c>
      <c r="L165" s="23">
        <f t="shared" si="19"/>
        <v>0</v>
      </c>
      <c r="M165" s="24" t="str">
        <f t="shared" si="20"/>
        <v>SIN OFERTAR</v>
      </c>
      <c r="N165" s="25"/>
      <c r="O165" s="25"/>
    </row>
    <row r="166" spans="1:15" s="3" customFormat="1" ht="44.25" customHeight="1" x14ac:dyDescent="0.2">
      <c r="A166" s="16">
        <v>153</v>
      </c>
      <c r="B166" s="33" t="s">
        <v>83</v>
      </c>
      <c r="C166" s="34" t="s">
        <v>283</v>
      </c>
      <c r="D166" s="34" t="s">
        <v>284</v>
      </c>
      <c r="E166" s="35" t="s">
        <v>86</v>
      </c>
      <c r="F166" s="36">
        <v>1</v>
      </c>
      <c r="G166" s="37">
        <v>1</v>
      </c>
      <c r="H166" s="38">
        <v>139860</v>
      </c>
      <c r="I166" s="21">
        <f t="shared" si="17"/>
        <v>139860</v>
      </c>
      <c r="J166" s="22"/>
      <c r="K166" s="23" t="str">
        <f t="shared" si="18"/>
        <v/>
      </c>
      <c r="L166" s="23">
        <f t="shared" si="19"/>
        <v>0</v>
      </c>
      <c r="M166" s="24" t="str">
        <f t="shared" si="20"/>
        <v>SIN OFERTAR</v>
      </c>
      <c r="N166" s="25"/>
      <c r="O166" s="25"/>
    </row>
    <row r="167" spans="1:15" s="3" customFormat="1" ht="44.25" customHeight="1" x14ac:dyDescent="0.2">
      <c r="A167" s="16">
        <v>154</v>
      </c>
      <c r="B167" s="33" t="s">
        <v>83</v>
      </c>
      <c r="C167" s="34" t="s">
        <v>285</v>
      </c>
      <c r="D167" s="34" t="s">
        <v>286</v>
      </c>
      <c r="E167" s="35" t="s">
        <v>86</v>
      </c>
      <c r="F167" s="36">
        <v>1</v>
      </c>
      <c r="G167" s="37">
        <v>1</v>
      </c>
      <c r="H167" s="38">
        <v>35920</v>
      </c>
      <c r="I167" s="21">
        <f t="shared" si="17"/>
        <v>35920</v>
      </c>
      <c r="J167" s="22"/>
      <c r="K167" s="23" t="str">
        <f t="shared" si="18"/>
        <v/>
      </c>
      <c r="L167" s="23">
        <f t="shared" si="19"/>
        <v>0</v>
      </c>
      <c r="M167" s="24" t="str">
        <f t="shared" si="20"/>
        <v>SIN OFERTAR</v>
      </c>
      <c r="N167" s="25"/>
      <c r="O167" s="25"/>
    </row>
    <row r="168" spans="1:15" s="3" customFormat="1" ht="44.25" customHeight="1" x14ac:dyDescent="0.2">
      <c r="A168" s="16">
        <v>155</v>
      </c>
      <c r="B168" s="33" t="s">
        <v>83</v>
      </c>
      <c r="C168" s="34" t="s">
        <v>287</v>
      </c>
      <c r="D168" s="34" t="s">
        <v>288</v>
      </c>
      <c r="E168" s="35" t="s">
        <v>86</v>
      </c>
      <c r="F168" s="36">
        <v>1</v>
      </c>
      <c r="G168" s="37">
        <v>1</v>
      </c>
      <c r="H168" s="38">
        <v>39870</v>
      </c>
      <c r="I168" s="21">
        <f t="shared" si="17"/>
        <v>39870</v>
      </c>
      <c r="J168" s="22"/>
      <c r="K168" s="23" t="str">
        <f t="shared" si="18"/>
        <v/>
      </c>
      <c r="L168" s="23">
        <f t="shared" si="19"/>
        <v>0</v>
      </c>
      <c r="M168" s="24" t="str">
        <f t="shared" si="20"/>
        <v>SIN OFERTAR</v>
      </c>
      <c r="N168" s="25"/>
      <c r="O168" s="25"/>
    </row>
    <row r="169" spans="1:15" s="3" customFormat="1" ht="44.25" customHeight="1" x14ac:dyDescent="0.2">
      <c r="A169" s="16">
        <v>156</v>
      </c>
      <c r="B169" s="33" t="s">
        <v>83</v>
      </c>
      <c r="C169" s="34" t="s">
        <v>289</v>
      </c>
      <c r="D169" s="34" t="s">
        <v>289</v>
      </c>
      <c r="E169" s="35" t="s">
        <v>86</v>
      </c>
      <c r="F169" s="36">
        <v>1</v>
      </c>
      <c r="G169" s="37">
        <v>1</v>
      </c>
      <c r="H169" s="38">
        <v>8950</v>
      </c>
      <c r="I169" s="21">
        <f t="shared" si="17"/>
        <v>8950</v>
      </c>
      <c r="J169" s="22"/>
      <c r="K169" s="23" t="str">
        <f t="shared" si="18"/>
        <v/>
      </c>
      <c r="L169" s="23">
        <f t="shared" si="19"/>
        <v>0</v>
      </c>
      <c r="M169" s="24" t="str">
        <f t="shared" si="20"/>
        <v>SIN OFERTAR</v>
      </c>
      <c r="N169" s="25"/>
      <c r="O169" s="25"/>
    </row>
    <row r="170" spans="1:15" s="3" customFormat="1" ht="44.25" customHeight="1" x14ac:dyDescent="0.2">
      <c r="A170" s="16">
        <v>157</v>
      </c>
      <c r="B170" s="33" t="s">
        <v>83</v>
      </c>
      <c r="C170" s="34" t="s">
        <v>290</v>
      </c>
      <c r="D170" s="34" t="s">
        <v>290</v>
      </c>
      <c r="E170" s="35" t="s">
        <v>86</v>
      </c>
      <c r="F170" s="36">
        <v>1</v>
      </c>
      <c r="G170" s="37">
        <v>1</v>
      </c>
      <c r="H170" s="38">
        <v>14720</v>
      </c>
      <c r="I170" s="21">
        <f t="shared" si="17"/>
        <v>14720</v>
      </c>
      <c r="J170" s="22"/>
      <c r="K170" s="23" t="str">
        <f t="shared" si="18"/>
        <v/>
      </c>
      <c r="L170" s="23">
        <f t="shared" si="19"/>
        <v>0</v>
      </c>
      <c r="M170" s="24" t="str">
        <f t="shared" si="20"/>
        <v>SIN OFERTAR</v>
      </c>
      <c r="N170" s="25"/>
      <c r="O170" s="25"/>
    </row>
    <row r="171" spans="1:15" s="3" customFormat="1" ht="44.25" customHeight="1" x14ac:dyDescent="0.2">
      <c r="A171" s="16">
        <v>158</v>
      </c>
      <c r="B171" s="33" t="s">
        <v>83</v>
      </c>
      <c r="C171" s="34" t="s">
        <v>229</v>
      </c>
      <c r="D171" s="34" t="s">
        <v>230</v>
      </c>
      <c r="E171" s="35" t="s">
        <v>86</v>
      </c>
      <c r="F171" s="36">
        <v>1</v>
      </c>
      <c r="G171" s="37">
        <v>1</v>
      </c>
      <c r="H171" s="38">
        <v>33510</v>
      </c>
      <c r="I171" s="21">
        <f t="shared" si="17"/>
        <v>33510</v>
      </c>
      <c r="J171" s="22"/>
      <c r="K171" s="23" t="str">
        <f t="shared" si="18"/>
        <v/>
      </c>
      <c r="L171" s="23">
        <f t="shared" si="19"/>
        <v>0</v>
      </c>
      <c r="M171" s="24" t="str">
        <f t="shared" si="20"/>
        <v>SIN OFERTAR</v>
      </c>
      <c r="N171" s="25"/>
      <c r="O171" s="25"/>
    </row>
    <row r="172" spans="1:15" s="3" customFormat="1" ht="44.25" customHeight="1" x14ac:dyDescent="0.2">
      <c r="A172" s="16">
        <v>159</v>
      </c>
      <c r="B172" s="33" t="s">
        <v>83</v>
      </c>
      <c r="C172" s="34" t="s">
        <v>79</v>
      </c>
      <c r="D172" s="34" t="s">
        <v>80</v>
      </c>
      <c r="E172" s="35" t="s">
        <v>86</v>
      </c>
      <c r="F172" s="36">
        <v>1</v>
      </c>
      <c r="G172" s="37">
        <v>1</v>
      </c>
      <c r="H172" s="38">
        <v>86740</v>
      </c>
      <c r="I172" s="21">
        <f t="shared" si="17"/>
        <v>86740</v>
      </c>
      <c r="J172" s="22"/>
      <c r="K172" s="23" t="str">
        <f t="shared" si="18"/>
        <v/>
      </c>
      <c r="L172" s="23">
        <f t="shared" si="19"/>
        <v>0</v>
      </c>
      <c r="M172" s="24" t="str">
        <f t="shared" si="20"/>
        <v>SIN OFERTAR</v>
      </c>
      <c r="N172" s="25"/>
      <c r="O172" s="25"/>
    </row>
    <row r="173" spans="1:15" s="3" customFormat="1" ht="44.25" customHeight="1" x14ac:dyDescent="0.2">
      <c r="A173" s="16">
        <v>160</v>
      </c>
      <c r="B173" s="33" t="s">
        <v>83</v>
      </c>
      <c r="C173" s="34" t="s">
        <v>291</v>
      </c>
      <c r="D173" s="34" t="s">
        <v>292</v>
      </c>
      <c r="E173" s="35" t="s">
        <v>86</v>
      </c>
      <c r="F173" s="36">
        <v>1</v>
      </c>
      <c r="G173" s="37">
        <v>1</v>
      </c>
      <c r="H173" s="38">
        <v>21760</v>
      </c>
      <c r="I173" s="21">
        <f t="shared" si="17"/>
        <v>21760</v>
      </c>
      <c r="J173" s="22"/>
      <c r="K173" s="23" t="str">
        <f t="shared" si="18"/>
        <v/>
      </c>
      <c r="L173" s="23">
        <f t="shared" si="19"/>
        <v>0</v>
      </c>
      <c r="M173" s="24" t="str">
        <f t="shared" si="20"/>
        <v>SIN OFERTAR</v>
      </c>
      <c r="N173" s="25"/>
      <c r="O173" s="25"/>
    </row>
    <row r="174" spans="1:15" s="3" customFormat="1" ht="44.25" customHeight="1" x14ac:dyDescent="0.2">
      <c r="A174" s="16">
        <v>161</v>
      </c>
      <c r="B174" s="33" t="s">
        <v>83</v>
      </c>
      <c r="C174" s="34" t="s">
        <v>293</v>
      </c>
      <c r="D174" s="34" t="s">
        <v>294</v>
      </c>
      <c r="E174" s="35" t="s">
        <v>86</v>
      </c>
      <c r="F174" s="36">
        <v>1</v>
      </c>
      <c r="G174" s="37">
        <v>1</v>
      </c>
      <c r="H174" s="38">
        <v>38620</v>
      </c>
      <c r="I174" s="21">
        <f t="shared" ref="I174:I191" si="21">H174*G174*F174</f>
        <v>38620</v>
      </c>
      <c r="J174" s="22"/>
      <c r="K174" s="23" t="str">
        <f t="shared" ref="K174:K191" si="22">IF(J174="","",ROUND(J174,0))</f>
        <v/>
      </c>
      <c r="L174" s="23">
        <f t="shared" ref="L174:L191" si="23">IF(K174="",0,K174*G174*F174)</f>
        <v>0</v>
      </c>
      <c r="M174" s="24" t="str">
        <f t="shared" ref="M174:M191" si="24">IF(OR(J174="",N(J174)&lt;=0),"SIN OFERTAR",IF(OR(K174&gt;H174,L174&gt;I174),"REVISAR PROPUESTA","OK"))</f>
        <v>SIN OFERTAR</v>
      </c>
      <c r="N174" s="25"/>
      <c r="O174" s="25"/>
    </row>
    <row r="175" spans="1:15" s="3" customFormat="1" ht="44.25" customHeight="1" x14ac:dyDescent="0.2">
      <c r="A175" s="16">
        <v>162</v>
      </c>
      <c r="B175" s="33" t="s">
        <v>83</v>
      </c>
      <c r="C175" s="34" t="s">
        <v>295</v>
      </c>
      <c r="D175" s="34" t="s">
        <v>296</v>
      </c>
      <c r="E175" s="35" t="s">
        <v>86</v>
      </c>
      <c r="F175" s="36">
        <v>1</v>
      </c>
      <c r="G175" s="37">
        <v>1</v>
      </c>
      <c r="H175" s="38">
        <v>48300</v>
      </c>
      <c r="I175" s="21">
        <f t="shared" si="21"/>
        <v>48300</v>
      </c>
      <c r="J175" s="22"/>
      <c r="K175" s="23" t="str">
        <f t="shared" si="22"/>
        <v/>
      </c>
      <c r="L175" s="23">
        <f t="shared" si="23"/>
        <v>0</v>
      </c>
      <c r="M175" s="24" t="str">
        <f t="shared" si="24"/>
        <v>SIN OFERTAR</v>
      </c>
      <c r="N175" s="25"/>
      <c r="O175" s="25"/>
    </row>
    <row r="176" spans="1:15" s="3" customFormat="1" ht="44.25" customHeight="1" x14ac:dyDescent="0.2">
      <c r="A176" s="16">
        <v>163</v>
      </c>
      <c r="B176" s="33" t="s">
        <v>83</v>
      </c>
      <c r="C176" s="34" t="s">
        <v>297</v>
      </c>
      <c r="D176" s="34" t="s">
        <v>297</v>
      </c>
      <c r="E176" s="35" t="s">
        <v>86</v>
      </c>
      <c r="F176" s="36">
        <v>1</v>
      </c>
      <c r="G176" s="37">
        <v>1</v>
      </c>
      <c r="H176" s="38">
        <v>18400</v>
      </c>
      <c r="I176" s="21">
        <f t="shared" si="21"/>
        <v>18400</v>
      </c>
      <c r="J176" s="22"/>
      <c r="K176" s="23" t="str">
        <f t="shared" si="22"/>
        <v/>
      </c>
      <c r="L176" s="23">
        <f t="shared" si="23"/>
        <v>0</v>
      </c>
      <c r="M176" s="24" t="str">
        <f t="shared" si="24"/>
        <v>SIN OFERTAR</v>
      </c>
      <c r="N176" s="25"/>
      <c r="O176" s="25"/>
    </row>
    <row r="177" spans="1:18" s="3" customFormat="1" ht="44.25" customHeight="1" x14ac:dyDescent="0.2">
      <c r="A177" s="16">
        <v>164</v>
      </c>
      <c r="B177" s="33" t="s">
        <v>83</v>
      </c>
      <c r="C177" s="34" t="s">
        <v>298</v>
      </c>
      <c r="D177" s="34" t="s">
        <v>298</v>
      </c>
      <c r="E177" s="35" t="s">
        <v>86</v>
      </c>
      <c r="F177" s="36">
        <v>1</v>
      </c>
      <c r="G177" s="37">
        <v>1</v>
      </c>
      <c r="H177" s="38">
        <v>980</v>
      </c>
      <c r="I177" s="21">
        <f t="shared" si="21"/>
        <v>980</v>
      </c>
      <c r="J177" s="22"/>
      <c r="K177" s="23" t="str">
        <f t="shared" si="22"/>
        <v/>
      </c>
      <c r="L177" s="23">
        <f t="shared" si="23"/>
        <v>0</v>
      </c>
      <c r="M177" s="24" t="str">
        <f t="shared" si="24"/>
        <v>SIN OFERTAR</v>
      </c>
      <c r="N177" s="25"/>
      <c r="O177" s="25"/>
    </row>
    <row r="178" spans="1:18" s="3" customFormat="1" ht="44.25" customHeight="1" x14ac:dyDescent="0.2">
      <c r="A178" s="16">
        <v>165</v>
      </c>
      <c r="B178" s="33" t="s">
        <v>83</v>
      </c>
      <c r="C178" s="34" t="s">
        <v>299</v>
      </c>
      <c r="D178" s="34" t="s">
        <v>299</v>
      </c>
      <c r="E178" s="35" t="s">
        <v>86</v>
      </c>
      <c r="F178" s="36">
        <v>1</v>
      </c>
      <c r="G178" s="37">
        <v>1</v>
      </c>
      <c r="H178" s="38">
        <v>2210</v>
      </c>
      <c r="I178" s="21">
        <f t="shared" si="21"/>
        <v>2210</v>
      </c>
      <c r="J178" s="22"/>
      <c r="K178" s="23" t="str">
        <f t="shared" si="22"/>
        <v/>
      </c>
      <c r="L178" s="23">
        <f t="shared" si="23"/>
        <v>0</v>
      </c>
      <c r="M178" s="24" t="str">
        <f t="shared" si="24"/>
        <v>SIN OFERTAR</v>
      </c>
      <c r="N178" s="25"/>
      <c r="O178" s="25"/>
    </row>
    <row r="179" spans="1:18" s="3" customFormat="1" ht="44.25" customHeight="1" x14ac:dyDescent="0.2">
      <c r="A179" s="16">
        <v>166</v>
      </c>
      <c r="B179" s="33" t="s">
        <v>83</v>
      </c>
      <c r="C179" s="34" t="s">
        <v>300</v>
      </c>
      <c r="D179" s="34" t="s">
        <v>300</v>
      </c>
      <c r="E179" s="35" t="s">
        <v>86</v>
      </c>
      <c r="F179" s="36">
        <v>1</v>
      </c>
      <c r="G179" s="37">
        <v>1</v>
      </c>
      <c r="H179" s="38">
        <v>1180</v>
      </c>
      <c r="I179" s="21">
        <f t="shared" si="21"/>
        <v>1180</v>
      </c>
      <c r="J179" s="22"/>
      <c r="K179" s="23" t="str">
        <f t="shared" si="22"/>
        <v/>
      </c>
      <c r="L179" s="23">
        <f t="shared" si="23"/>
        <v>0</v>
      </c>
      <c r="M179" s="24" t="str">
        <f t="shared" si="24"/>
        <v>SIN OFERTAR</v>
      </c>
      <c r="N179" s="25"/>
      <c r="O179" s="25"/>
    </row>
    <row r="180" spans="1:18" s="3" customFormat="1" ht="44.25" customHeight="1" x14ac:dyDescent="0.2">
      <c r="A180" s="16">
        <v>167</v>
      </c>
      <c r="B180" s="33" t="s">
        <v>83</v>
      </c>
      <c r="C180" s="34" t="s">
        <v>301</v>
      </c>
      <c r="D180" s="34" t="s">
        <v>301</v>
      </c>
      <c r="E180" s="35" t="s">
        <v>86</v>
      </c>
      <c r="F180" s="36">
        <v>1</v>
      </c>
      <c r="G180" s="37">
        <v>1</v>
      </c>
      <c r="H180" s="38">
        <v>260</v>
      </c>
      <c r="I180" s="21">
        <f t="shared" si="21"/>
        <v>260</v>
      </c>
      <c r="J180" s="22"/>
      <c r="K180" s="23" t="str">
        <f t="shared" si="22"/>
        <v/>
      </c>
      <c r="L180" s="23">
        <f t="shared" si="23"/>
        <v>0</v>
      </c>
      <c r="M180" s="24" t="str">
        <f t="shared" si="24"/>
        <v>SIN OFERTAR</v>
      </c>
      <c r="N180" s="25"/>
      <c r="O180" s="25"/>
    </row>
    <row r="181" spans="1:18" s="3" customFormat="1" ht="44.25" customHeight="1" x14ac:dyDescent="0.2">
      <c r="A181" s="16">
        <v>168</v>
      </c>
      <c r="B181" s="33" t="s">
        <v>83</v>
      </c>
      <c r="C181" s="34" t="s">
        <v>302</v>
      </c>
      <c r="D181" s="34" t="s">
        <v>302</v>
      </c>
      <c r="E181" s="35" t="s">
        <v>86</v>
      </c>
      <c r="F181" s="36">
        <v>1</v>
      </c>
      <c r="G181" s="37">
        <v>1</v>
      </c>
      <c r="H181" s="38">
        <v>1710</v>
      </c>
      <c r="I181" s="21">
        <f t="shared" si="21"/>
        <v>1710</v>
      </c>
      <c r="J181" s="22"/>
      <c r="K181" s="23" t="str">
        <f t="shared" si="22"/>
        <v/>
      </c>
      <c r="L181" s="23">
        <f t="shared" si="23"/>
        <v>0</v>
      </c>
      <c r="M181" s="24" t="str">
        <f t="shared" si="24"/>
        <v>SIN OFERTAR</v>
      </c>
      <c r="N181" s="25"/>
      <c r="O181" s="25"/>
    </row>
    <row r="182" spans="1:18" s="3" customFormat="1" ht="44.25" customHeight="1" x14ac:dyDescent="0.2">
      <c r="A182" s="16">
        <v>169</v>
      </c>
      <c r="B182" s="33" t="s">
        <v>83</v>
      </c>
      <c r="C182" s="34" t="s">
        <v>303</v>
      </c>
      <c r="D182" s="34" t="s">
        <v>304</v>
      </c>
      <c r="E182" s="35" t="s">
        <v>305</v>
      </c>
      <c r="F182" s="36">
        <v>1</v>
      </c>
      <c r="G182" s="37">
        <v>1</v>
      </c>
      <c r="H182" s="38">
        <v>26100</v>
      </c>
      <c r="I182" s="21">
        <f t="shared" si="21"/>
        <v>26100</v>
      </c>
      <c r="J182" s="22"/>
      <c r="K182" s="23" t="str">
        <f t="shared" si="22"/>
        <v/>
      </c>
      <c r="L182" s="23">
        <f t="shared" si="23"/>
        <v>0</v>
      </c>
      <c r="M182" s="24" t="str">
        <f t="shared" si="24"/>
        <v>SIN OFERTAR</v>
      </c>
    </row>
    <row r="183" spans="1:18" s="39" customFormat="1" ht="44.25" customHeight="1" x14ac:dyDescent="0.2">
      <c r="A183" s="16">
        <v>170</v>
      </c>
      <c r="B183" s="33" t="s">
        <v>83</v>
      </c>
      <c r="C183" s="34" t="s">
        <v>306</v>
      </c>
      <c r="D183" s="34" t="s">
        <v>307</v>
      </c>
      <c r="E183" s="35" t="s">
        <v>308</v>
      </c>
      <c r="F183" s="36">
        <v>1</v>
      </c>
      <c r="G183" s="37">
        <v>1</v>
      </c>
      <c r="H183" s="38">
        <v>121580</v>
      </c>
      <c r="I183" s="21">
        <f t="shared" si="21"/>
        <v>121580</v>
      </c>
      <c r="J183" s="22"/>
      <c r="K183" s="23" t="str">
        <f t="shared" si="22"/>
        <v/>
      </c>
      <c r="L183" s="23">
        <f t="shared" si="23"/>
        <v>0</v>
      </c>
      <c r="M183" s="24" t="str">
        <f t="shared" si="24"/>
        <v>SIN OFERTAR</v>
      </c>
    </row>
    <row r="184" spans="1:18" s="39" customFormat="1" ht="44.25" customHeight="1" x14ac:dyDescent="0.2">
      <c r="A184" s="16">
        <v>171</v>
      </c>
      <c r="B184" s="33" t="s">
        <v>83</v>
      </c>
      <c r="C184" s="34" t="s">
        <v>309</v>
      </c>
      <c r="D184" s="34" t="s">
        <v>310</v>
      </c>
      <c r="E184" s="35" t="s">
        <v>308</v>
      </c>
      <c r="F184" s="36">
        <v>1</v>
      </c>
      <c r="G184" s="37">
        <v>1</v>
      </c>
      <c r="H184" s="38">
        <v>131250</v>
      </c>
      <c r="I184" s="21">
        <f t="shared" si="21"/>
        <v>131250</v>
      </c>
      <c r="J184" s="22"/>
      <c r="K184" s="23" t="str">
        <f t="shared" si="22"/>
        <v/>
      </c>
      <c r="L184" s="23">
        <f t="shared" si="23"/>
        <v>0</v>
      </c>
      <c r="M184" s="24" t="str">
        <f t="shared" si="24"/>
        <v>SIN OFERTAR</v>
      </c>
      <c r="N184" s="40"/>
    </row>
    <row r="185" spans="1:18" s="3" customFormat="1" ht="44.25" customHeight="1" x14ac:dyDescent="0.2">
      <c r="A185" s="16">
        <v>172</v>
      </c>
      <c r="B185" s="33" t="s">
        <v>83</v>
      </c>
      <c r="C185" s="34" t="s">
        <v>311</v>
      </c>
      <c r="D185" s="34" t="s">
        <v>312</v>
      </c>
      <c r="E185" s="35" t="s">
        <v>86</v>
      </c>
      <c r="F185" s="36">
        <v>1</v>
      </c>
      <c r="G185" s="37">
        <v>1</v>
      </c>
      <c r="H185" s="38">
        <v>9080</v>
      </c>
      <c r="I185" s="21">
        <f t="shared" si="21"/>
        <v>9080</v>
      </c>
      <c r="J185" s="22"/>
      <c r="K185" s="23" t="str">
        <f t="shared" si="22"/>
        <v/>
      </c>
      <c r="L185" s="23">
        <f t="shared" si="23"/>
        <v>0</v>
      </c>
      <c r="M185" s="24" t="str">
        <f t="shared" si="24"/>
        <v>SIN OFERTAR</v>
      </c>
    </row>
    <row r="186" spans="1:18" s="3" customFormat="1" ht="44.25" customHeight="1" x14ac:dyDescent="0.2">
      <c r="A186" s="16">
        <v>173</v>
      </c>
      <c r="B186" s="33" t="s">
        <v>83</v>
      </c>
      <c r="C186" s="34" t="s">
        <v>313</v>
      </c>
      <c r="D186" s="34" t="s">
        <v>314</v>
      </c>
      <c r="E186" s="35" t="s">
        <v>86</v>
      </c>
      <c r="F186" s="36">
        <v>1</v>
      </c>
      <c r="G186" s="37">
        <v>1</v>
      </c>
      <c r="H186" s="38">
        <v>5650</v>
      </c>
      <c r="I186" s="21">
        <f t="shared" si="21"/>
        <v>5650</v>
      </c>
      <c r="J186" s="22"/>
      <c r="K186" s="23" t="str">
        <f t="shared" si="22"/>
        <v/>
      </c>
      <c r="L186" s="23">
        <f t="shared" si="23"/>
        <v>0</v>
      </c>
      <c r="M186" s="24" t="str">
        <f t="shared" si="24"/>
        <v>SIN OFERTAR</v>
      </c>
    </row>
    <row r="187" spans="1:18" s="41" customFormat="1" ht="44.25" customHeight="1" x14ac:dyDescent="0.2">
      <c r="A187" s="16">
        <v>174</v>
      </c>
      <c r="B187" s="33" t="s">
        <v>83</v>
      </c>
      <c r="C187" s="34" t="s">
        <v>315</v>
      </c>
      <c r="D187" s="34" t="s">
        <v>316</v>
      </c>
      <c r="E187" s="35" t="s">
        <v>86</v>
      </c>
      <c r="F187" s="36">
        <v>1</v>
      </c>
      <c r="G187" s="37">
        <v>1</v>
      </c>
      <c r="H187" s="38">
        <v>359260</v>
      </c>
      <c r="I187" s="21">
        <f t="shared" si="21"/>
        <v>359260</v>
      </c>
      <c r="J187" s="22"/>
      <c r="K187" s="23" t="str">
        <f t="shared" si="22"/>
        <v/>
      </c>
      <c r="L187" s="23">
        <f t="shared" si="23"/>
        <v>0</v>
      </c>
      <c r="M187" s="24" t="str">
        <f t="shared" si="24"/>
        <v>SIN OFERTAR</v>
      </c>
    </row>
    <row r="188" spans="1:18" s="3" customFormat="1" ht="82.5" customHeight="1" x14ac:dyDescent="0.2">
      <c r="A188" s="16">
        <v>175</v>
      </c>
      <c r="B188" s="33" t="s">
        <v>83</v>
      </c>
      <c r="C188" s="34" t="s">
        <v>317</v>
      </c>
      <c r="D188" s="34" t="s">
        <v>318</v>
      </c>
      <c r="E188" s="35" t="s">
        <v>86</v>
      </c>
      <c r="F188" s="36">
        <v>1</v>
      </c>
      <c r="G188" s="37">
        <v>1</v>
      </c>
      <c r="H188" s="38">
        <v>93000</v>
      </c>
      <c r="I188" s="21">
        <f t="shared" si="21"/>
        <v>93000</v>
      </c>
      <c r="J188" s="22"/>
      <c r="K188" s="23" t="str">
        <f t="shared" si="22"/>
        <v/>
      </c>
      <c r="L188" s="23">
        <f t="shared" si="23"/>
        <v>0</v>
      </c>
      <c r="M188" s="24" t="str">
        <f t="shared" si="24"/>
        <v>SIN OFERTAR</v>
      </c>
    </row>
    <row r="189" spans="1:18" s="43" customFormat="1" ht="69.75" customHeight="1" x14ac:dyDescent="0.2">
      <c r="A189" s="16">
        <v>176</v>
      </c>
      <c r="B189" s="33" t="s">
        <v>83</v>
      </c>
      <c r="C189" s="34" t="s">
        <v>45</v>
      </c>
      <c r="D189" s="34" t="s">
        <v>319</v>
      </c>
      <c r="E189" s="35" t="s">
        <v>320</v>
      </c>
      <c r="F189" s="36">
        <v>1</v>
      </c>
      <c r="G189" s="37">
        <v>1</v>
      </c>
      <c r="H189" s="38">
        <v>787870</v>
      </c>
      <c r="I189" s="21">
        <f t="shared" si="21"/>
        <v>787870</v>
      </c>
      <c r="J189" s="22"/>
      <c r="K189" s="23" t="str">
        <f t="shared" si="22"/>
        <v/>
      </c>
      <c r="L189" s="23">
        <f t="shared" si="23"/>
        <v>0</v>
      </c>
      <c r="M189" s="24" t="str">
        <f t="shared" si="24"/>
        <v>SIN OFERTAR</v>
      </c>
      <c r="N189" s="42"/>
      <c r="O189" s="42"/>
      <c r="P189" s="42"/>
      <c r="Q189" s="42"/>
      <c r="R189" s="42"/>
    </row>
    <row r="190" spans="1:18" s="43" customFormat="1" ht="120.75" customHeight="1" x14ac:dyDescent="0.2">
      <c r="A190" s="16">
        <v>177</v>
      </c>
      <c r="B190" s="33" t="s">
        <v>83</v>
      </c>
      <c r="C190" s="34" t="s">
        <v>321</v>
      </c>
      <c r="D190" s="34" t="s">
        <v>322</v>
      </c>
      <c r="E190" s="35" t="s">
        <v>320</v>
      </c>
      <c r="F190" s="36">
        <v>1</v>
      </c>
      <c r="G190" s="37">
        <v>1</v>
      </c>
      <c r="H190" s="38">
        <v>623190</v>
      </c>
      <c r="I190" s="21">
        <f t="shared" si="21"/>
        <v>623190</v>
      </c>
      <c r="J190" s="22"/>
      <c r="K190" s="23" t="str">
        <f t="shared" si="22"/>
        <v/>
      </c>
      <c r="L190" s="23">
        <f t="shared" si="23"/>
        <v>0</v>
      </c>
      <c r="M190" s="24" t="str">
        <f t="shared" si="24"/>
        <v>SIN OFERTAR</v>
      </c>
      <c r="N190" s="42"/>
      <c r="O190" s="42"/>
      <c r="P190" s="42"/>
      <c r="Q190" s="42"/>
      <c r="R190" s="42"/>
    </row>
    <row r="191" spans="1:18" s="43" customFormat="1" ht="108" customHeight="1" x14ac:dyDescent="0.2">
      <c r="A191" s="16">
        <v>178</v>
      </c>
      <c r="B191" s="33" t="s">
        <v>83</v>
      </c>
      <c r="C191" s="34" t="s">
        <v>53</v>
      </c>
      <c r="D191" s="34" t="s">
        <v>54</v>
      </c>
      <c r="E191" s="35" t="s">
        <v>323</v>
      </c>
      <c r="F191" s="36">
        <v>1</v>
      </c>
      <c r="G191" s="37">
        <v>1</v>
      </c>
      <c r="H191" s="38">
        <v>7227560</v>
      </c>
      <c r="I191" s="21">
        <f t="shared" si="21"/>
        <v>7227560</v>
      </c>
      <c r="J191" s="22"/>
      <c r="K191" s="23" t="str">
        <f t="shared" si="22"/>
        <v/>
      </c>
      <c r="L191" s="23">
        <f t="shared" si="23"/>
        <v>0</v>
      </c>
      <c r="M191" s="24" t="str">
        <f t="shared" si="24"/>
        <v>SIN OFERTAR</v>
      </c>
      <c r="N191" s="42"/>
      <c r="O191" s="42"/>
      <c r="P191" s="42"/>
      <c r="Q191" s="42"/>
      <c r="R191" s="42"/>
    </row>
    <row r="192" spans="1:18" s="43" customFormat="1" ht="15.75" x14ac:dyDescent="0.2">
      <c r="A192" s="25"/>
      <c r="B192" s="25"/>
      <c r="C192" s="25"/>
      <c r="D192" s="25"/>
      <c r="E192" s="25"/>
      <c r="F192" s="25"/>
      <c r="G192" s="25"/>
      <c r="H192" s="25"/>
      <c r="I192" s="25"/>
      <c r="J192" s="25"/>
      <c r="K192" s="25"/>
      <c r="L192" s="25"/>
      <c r="M192" s="25"/>
      <c r="N192" s="42"/>
      <c r="O192" s="42"/>
      <c r="P192" s="42"/>
      <c r="Q192" s="42"/>
      <c r="R192" s="42"/>
    </row>
    <row r="193" spans="1:13" ht="48" customHeight="1" x14ac:dyDescent="0.2">
      <c r="A193" s="44"/>
      <c r="B193" s="45"/>
      <c r="C193" s="45"/>
      <c r="D193" s="64" t="s">
        <v>324</v>
      </c>
      <c r="E193" s="64"/>
      <c r="F193" s="64"/>
      <c r="G193" s="64"/>
      <c r="H193" s="46" t="s">
        <v>325</v>
      </c>
      <c r="I193" s="47">
        <f>SUM(I14:I56)</f>
        <v>1155000000</v>
      </c>
      <c r="J193" s="48"/>
      <c r="K193" s="49" t="s">
        <v>326</v>
      </c>
      <c r="L193" s="50">
        <f>SUM(L14:L191)</f>
        <v>1035347700</v>
      </c>
      <c r="M193" s="24" t="str">
        <f>IF(COUNTIF(M14:M56,"SIN OFERTAR")&gt;0,"OFERTA INCOMPLETA",IF(OR(L193&gt;I193,L193&gt;$E$10),"REVISAR PROPUESTA","OK"))</f>
        <v>OFERTA INCOMPLETA</v>
      </c>
    </row>
    <row r="196" spans="1:13" ht="330" customHeight="1" x14ac:dyDescent="0.2">
      <c r="A196" s="51"/>
      <c r="B196" s="58" t="s">
        <v>327</v>
      </c>
      <c r="C196" s="58"/>
      <c r="D196" s="58"/>
      <c r="E196" s="58"/>
      <c r="F196" s="58"/>
      <c r="G196" s="58"/>
      <c r="H196" s="58"/>
      <c r="I196" s="58"/>
      <c r="J196" s="58"/>
      <c r="K196" s="58"/>
      <c r="L196" s="58"/>
      <c r="M196" s="58"/>
    </row>
    <row r="198" spans="1:13" ht="36" customHeight="1" x14ac:dyDescent="0.2">
      <c r="A198" s="52"/>
      <c r="B198" s="59" t="s">
        <v>328</v>
      </c>
      <c r="C198" s="59"/>
      <c r="D198" s="59"/>
      <c r="E198" s="60"/>
      <c r="F198" s="60"/>
      <c r="G198" s="60"/>
      <c r="H198" s="60"/>
      <c r="I198" s="60"/>
      <c r="J198" s="60"/>
      <c r="K198" s="60"/>
      <c r="L198" s="60"/>
      <c r="M198" s="60"/>
    </row>
    <row r="199" spans="1:13" ht="36" customHeight="1" x14ac:dyDescent="0.2">
      <c r="A199" s="52"/>
      <c r="B199" s="54" t="s">
        <v>329</v>
      </c>
      <c r="C199" s="54"/>
      <c r="D199" s="54"/>
      <c r="E199" s="55"/>
      <c r="F199" s="55"/>
      <c r="G199" s="55"/>
      <c r="H199" s="55"/>
      <c r="I199" s="55"/>
      <c r="J199" s="55"/>
      <c r="K199" s="55"/>
      <c r="L199" s="55"/>
      <c r="M199" s="55"/>
    </row>
    <row r="200" spans="1:13" ht="36" customHeight="1" x14ac:dyDescent="0.2">
      <c r="A200" s="52"/>
      <c r="B200" s="54" t="s">
        <v>330</v>
      </c>
      <c r="C200" s="54"/>
      <c r="D200" s="54"/>
      <c r="E200" s="55"/>
      <c r="F200" s="55"/>
      <c r="G200" s="55"/>
      <c r="H200" s="55"/>
      <c r="I200" s="55"/>
      <c r="J200" s="55"/>
      <c r="K200" s="55"/>
      <c r="L200" s="55"/>
      <c r="M200" s="55"/>
    </row>
    <row r="201" spans="1:13" ht="36" customHeight="1" x14ac:dyDescent="0.2">
      <c r="A201" s="52"/>
      <c r="B201" s="56" t="s">
        <v>331</v>
      </c>
      <c r="C201" s="56"/>
      <c r="D201" s="56"/>
      <c r="E201" s="57"/>
      <c r="F201" s="57"/>
      <c r="G201" s="57"/>
      <c r="H201" s="57"/>
      <c r="I201" s="57"/>
      <c r="J201" s="57"/>
      <c r="K201" s="57"/>
      <c r="L201" s="57"/>
      <c r="M201" s="57"/>
    </row>
  </sheetData>
  <autoFilter ref="A13:IU191"/>
  <mergeCells count="33">
    <mergeCell ref="A1:M1"/>
    <mergeCell ref="A2:M2"/>
    <mergeCell ref="A3:M3"/>
    <mergeCell ref="A4:M4"/>
    <mergeCell ref="A5:M5"/>
    <mergeCell ref="A8:D8"/>
    <mergeCell ref="E8:M8"/>
    <mergeCell ref="A10:D10"/>
    <mergeCell ref="E10:M10"/>
    <mergeCell ref="A11:D11"/>
    <mergeCell ref="A12:A13"/>
    <mergeCell ref="B12:B13"/>
    <mergeCell ref="C12:C13"/>
    <mergeCell ref="D12:D13"/>
    <mergeCell ref="E12:E13"/>
    <mergeCell ref="B196:M196"/>
    <mergeCell ref="B198:D198"/>
    <mergeCell ref="E198:M198"/>
    <mergeCell ref="K12:K13"/>
    <mergeCell ref="L12:L13"/>
    <mergeCell ref="M12:M13"/>
    <mergeCell ref="D193:G193"/>
    <mergeCell ref="F12:F13"/>
    <mergeCell ref="G12:G13"/>
    <mergeCell ref="H12:H13"/>
    <mergeCell ref="I12:I13"/>
    <mergeCell ref="J12:J13"/>
    <mergeCell ref="B199:D199"/>
    <mergeCell ref="E199:M199"/>
    <mergeCell ref="B200:D200"/>
    <mergeCell ref="E200:M200"/>
    <mergeCell ref="B201:D201"/>
    <mergeCell ref="E201:M201"/>
  </mergeCells>
  <conditionalFormatting sqref="M14:M191 M193">
    <cfRule type="containsText" dxfId="1" priority="2" operator="containsText" text="OK">
      <formula>NOT(ISERROR(SEARCH("OK",M14)))</formula>
    </cfRule>
    <cfRule type="containsText" dxfId="0" priority="3" operator="containsText" text="revisar">
      <formula>NOT(ISERROR(SEARCH("revisar",M14)))</formula>
    </cfRule>
  </conditionalFormatting>
  <dataValidations count="1">
    <dataValidation type="whole" operator="greaterThan" allowBlank="1" showErrorMessage="1" errorTitle="Valor no válido" error="Ingrese un valor entero en pesos colombianos, sin centavos y mayor a cero (Notas 4 y 8)." sqref="J48:J55 J57:J191 J14:J17 J44:J46 J28:J29 J31:J35 J37:J39 J41:J42 J24:J26">
      <formula1>0</formula1>
      <formula2>0</formula2>
    </dataValidation>
  </dataValidations>
  <pageMargins left="0.74791666666666701" right="0.74791666666666701" top="1.53541666666667" bottom="0.98402777777777795" header="0.511811023622047" footer="0.511811023622047"/>
  <pageSetup fitToHeight="0"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Sistemas</vt:lpstr>
      <vt:lpstr>Sistemas!Área_de_impresión</vt:lpstr>
      <vt:lpstr>Sistemas!Excel_BuiltIn__FilterDatabase</vt:lpstr>
      <vt:lpstr>Sistemas!Excel_BuiltIn_Print_Titles</vt:lpstr>
      <vt:lpstr>Sistemas!Títulos_a_imprimir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dc:description/>
  <cp:lastModifiedBy>Usuario</cp:lastModifiedBy>
  <cp:revision>0</cp:revision>
  <dcterms:created xsi:type="dcterms:W3CDTF">2006-08-10T20:05:49Z</dcterms:created>
  <dcterms:modified xsi:type="dcterms:W3CDTF">2026-10-07T19:35:41Z</dcterms:modified>
  <dc:language>en-US</dc:language>
</cp:coreProperties>
</file>