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mc:AlternateContent xmlns:mc="http://schemas.openxmlformats.org/markup-compatibility/2006">
    <mc:Choice Requires="x15">
      <x15ac:absPath xmlns:x15ac="http://schemas.microsoft.com/office/spreadsheetml/2010/11/ac" url="/Users/YUMEGA/Downloads/Margarita /"/>
    </mc:Choice>
  </mc:AlternateContent>
  <xr:revisionPtr revIDLastSave="0" documentId="13_ncr:1_{3198E69F-6A1B-DA4C-A45A-66496E18E02E}" xr6:coauthVersionLast="47" xr6:coauthVersionMax="47" xr10:uidLastSave="{00000000-0000-0000-0000-000000000000}"/>
  <bookViews>
    <workbookView xWindow="0" yWindow="600" windowWidth="28800" windowHeight="15720" tabRatio="500" xr2:uid="{00000000-000D-0000-FFFF-FFFF00000000}"/>
  </bookViews>
  <sheets>
    <sheet name="Estructura de Costos" sheetId="1" r:id="rId1"/>
    <sheet name="CÁLCULO VR DÍA" sheetId="2" state="hidden" r:id="rId2"/>
  </sheets>
  <definedNames>
    <definedName name="_xlnm._FilterDatabase" localSheetId="0" hidden="1">'Estructura de Costos'!$A$4:$J$366</definedName>
    <definedName name="Excel_BuiltIn__FilterDatabase" localSheetId="0">'Estructura de Costos'!#REF!</definedName>
    <definedName name="Excel_BuiltIn_Print_Titles" localSheetId="0">'Estructura de Costos'!#REF!</definedName>
    <definedName name="_xlnm.Print_Titles" localSheetId="0">'Estructura de Costos'!$4:$4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365" i="1" l="1"/>
  <c r="J364" i="1"/>
  <c r="J363" i="1"/>
  <c r="J362" i="1"/>
  <c r="J361" i="1"/>
  <c r="J360" i="1"/>
  <c r="J359" i="1"/>
  <c r="J358" i="1"/>
  <c r="J357" i="1"/>
  <c r="J356" i="1"/>
  <c r="J355" i="1"/>
  <c r="J354" i="1"/>
  <c r="J353" i="1"/>
  <c r="J352" i="1"/>
  <c r="J351" i="1"/>
  <c r="J350" i="1"/>
  <c r="J349" i="1"/>
  <c r="J348" i="1"/>
  <c r="J347" i="1"/>
  <c r="J345" i="1"/>
  <c r="J344" i="1"/>
  <c r="J343" i="1"/>
  <c r="J342" i="1"/>
  <c r="J341" i="1"/>
  <c r="J340" i="1"/>
  <c r="J339" i="1"/>
  <c r="J338" i="1"/>
  <c r="J337" i="1"/>
  <c r="J336" i="1"/>
  <c r="J335" i="1"/>
  <c r="J334" i="1"/>
  <c r="J333" i="1"/>
  <c r="J332" i="1"/>
  <c r="J331" i="1"/>
  <c r="I330" i="1"/>
  <c r="J330" i="1" s="1"/>
  <c r="J329" i="1"/>
  <c r="J328" i="1"/>
  <c r="I346" i="1" s="1"/>
  <c r="J346" i="1" s="1"/>
  <c r="J327" i="1"/>
  <c r="J326" i="1"/>
  <c r="J325" i="1"/>
  <c r="J324" i="1"/>
  <c r="J323" i="1"/>
  <c r="J322" i="1"/>
  <c r="J321" i="1"/>
  <c r="J319" i="1"/>
  <c r="J318" i="1"/>
  <c r="J317" i="1"/>
  <c r="J316" i="1"/>
  <c r="J315" i="1"/>
  <c r="J314" i="1"/>
  <c r="J313" i="1"/>
  <c r="J312" i="1"/>
  <c r="J311" i="1"/>
  <c r="J310" i="1"/>
  <c r="J309" i="1"/>
  <c r="J308" i="1"/>
  <c r="J307" i="1"/>
  <c r="J306" i="1"/>
  <c r="J305" i="1"/>
  <c r="J304" i="1"/>
  <c r="J303" i="1"/>
  <c r="I320" i="1" s="1"/>
  <c r="J320" i="1" s="1"/>
  <c r="J302" i="1"/>
  <c r="J301" i="1"/>
  <c r="J300" i="1"/>
  <c r="J299" i="1"/>
  <c r="J298" i="1"/>
  <c r="J297" i="1"/>
  <c r="J296" i="1"/>
  <c r="J295" i="1"/>
  <c r="J294" i="1"/>
  <c r="J293" i="1"/>
  <c r="J292" i="1"/>
  <c r="J291" i="1"/>
  <c r="J290" i="1"/>
  <c r="J288" i="1"/>
  <c r="J287" i="1"/>
  <c r="J286" i="1"/>
  <c r="J285" i="1"/>
  <c r="J284" i="1"/>
  <c r="J283" i="1"/>
  <c r="J282" i="1"/>
  <c r="J281" i="1"/>
  <c r="J280" i="1"/>
  <c r="J279" i="1"/>
  <c r="J278" i="1"/>
  <c r="I277" i="1"/>
  <c r="J277" i="1" s="1"/>
  <c r="J276" i="1"/>
  <c r="J275" i="1"/>
  <c r="J274" i="1"/>
  <c r="J273" i="1"/>
  <c r="J272" i="1"/>
  <c r="J271" i="1"/>
  <c r="J270" i="1"/>
  <c r="I289" i="1" s="1"/>
  <c r="J289" i="1" s="1"/>
  <c r="J269" i="1"/>
  <c r="J268" i="1"/>
  <c r="J267" i="1"/>
  <c r="J266" i="1"/>
  <c r="J265" i="1"/>
  <c r="J264" i="1"/>
  <c r="J263" i="1"/>
  <c r="J262" i="1"/>
  <c r="J261" i="1"/>
  <c r="J260" i="1"/>
  <c r="J259" i="1"/>
  <c r="J258" i="1"/>
  <c r="J257" i="1"/>
  <c r="J256" i="1"/>
  <c r="J255" i="1"/>
  <c r="J254" i="1"/>
  <c r="J253" i="1"/>
  <c r="J251" i="1"/>
  <c r="J250" i="1"/>
  <c r="J249" i="1"/>
  <c r="I252" i="1" s="1"/>
  <c r="J252" i="1" s="1"/>
  <c r="I248" i="1"/>
  <c r="J248" i="1" s="1"/>
  <c r="J247" i="1"/>
  <c r="J246" i="1"/>
  <c r="J244" i="1"/>
  <c r="J243" i="1"/>
  <c r="J242" i="1"/>
  <c r="J241" i="1"/>
  <c r="J240" i="1"/>
  <c r="J239" i="1"/>
  <c r="J238" i="1"/>
  <c r="J237" i="1"/>
  <c r="J236" i="1"/>
  <c r="I245" i="1" s="1"/>
  <c r="J245" i="1" s="1"/>
  <c r="J235" i="1"/>
  <c r="J234" i="1"/>
  <c r="J233" i="1"/>
  <c r="J232" i="1"/>
  <c r="J231" i="1"/>
  <c r="J230" i="1"/>
  <c r="J229" i="1"/>
  <c r="J228" i="1"/>
  <c r="J227" i="1"/>
  <c r="J226" i="1"/>
  <c r="J225" i="1"/>
  <c r="J224" i="1"/>
  <c r="J223" i="1"/>
  <c r="J222" i="1"/>
  <c r="J221" i="1"/>
  <c r="J220" i="1"/>
  <c r="J219" i="1"/>
  <c r="J218" i="1"/>
  <c r="J217" i="1"/>
  <c r="J215" i="1"/>
  <c r="J214" i="1"/>
  <c r="J213" i="1"/>
  <c r="J212" i="1"/>
  <c r="J211" i="1"/>
  <c r="J210" i="1"/>
  <c r="J209" i="1"/>
  <c r="I216" i="1" s="1"/>
  <c r="J216" i="1" s="1"/>
  <c r="J208" i="1"/>
  <c r="J207" i="1"/>
  <c r="J206" i="1"/>
  <c r="J205" i="1"/>
  <c r="J203" i="1"/>
  <c r="J202" i="1"/>
  <c r="I204" i="1" s="1"/>
  <c r="J204" i="1" s="1"/>
  <c r="J201" i="1"/>
  <c r="J200" i="1"/>
  <c r="J199" i="1"/>
  <c r="J198" i="1"/>
  <c r="J197" i="1"/>
  <c r="J196" i="1"/>
  <c r="J195" i="1"/>
  <c r="J194" i="1"/>
  <c r="J193" i="1"/>
  <c r="J192" i="1"/>
  <c r="J191" i="1"/>
  <c r="J190" i="1"/>
  <c r="J189" i="1"/>
  <c r="J188" i="1"/>
  <c r="J187" i="1"/>
  <c r="J186" i="1"/>
  <c r="J185" i="1"/>
  <c r="J184" i="1"/>
  <c r="J183" i="1"/>
  <c r="J182" i="1"/>
  <c r="J181" i="1"/>
  <c r="J180" i="1"/>
  <c r="J179" i="1"/>
  <c r="I178" i="1"/>
  <c r="J178" i="1" s="1"/>
  <c r="J177" i="1"/>
  <c r="J176" i="1"/>
  <c r="J175" i="1"/>
  <c r="J174" i="1"/>
  <c r="J173" i="1"/>
  <c r="J171" i="1"/>
  <c r="I172" i="1" s="1"/>
  <c r="J172" i="1" s="1"/>
  <c r="J170" i="1"/>
  <c r="I169" i="1"/>
  <c r="J169" i="1" s="1"/>
  <c r="J168" i="1"/>
  <c r="J167" i="1"/>
  <c r="J166" i="1"/>
  <c r="J165" i="1"/>
  <c r="J164" i="1"/>
  <c r="J163" i="1"/>
  <c r="J162" i="1"/>
  <c r="J160" i="1"/>
  <c r="I161" i="1" s="1"/>
  <c r="J161" i="1" s="1"/>
  <c r="J159" i="1"/>
  <c r="J158" i="1"/>
  <c r="J157" i="1"/>
  <c r="J156" i="1"/>
  <c r="J155" i="1"/>
  <c r="J154" i="1"/>
  <c r="J153" i="1"/>
  <c r="I152" i="1"/>
  <c r="J152" i="1" s="1"/>
  <c r="J151" i="1"/>
  <c r="J150" i="1"/>
  <c r="J149" i="1"/>
  <c r="J148" i="1"/>
  <c r="J147" i="1"/>
  <c r="J146" i="1"/>
  <c r="J145" i="1"/>
  <c r="J144" i="1"/>
  <c r="J143" i="1"/>
  <c r="J142" i="1"/>
  <c r="J141" i="1"/>
  <c r="J140" i="1"/>
  <c r="J139" i="1"/>
  <c r="J138" i="1"/>
  <c r="J137" i="1"/>
  <c r="J136" i="1"/>
  <c r="J135" i="1"/>
  <c r="J134" i="1"/>
  <c r="J133" i="1"/>
  <c r="J132" i="1"/>
  <c r="J131" i="1"/>
  <c r="J129" i="1"/>
  <c r="J128" i="1"/>
  <c r="I130" i="1" s="1"/>
  <c r="J130" i="1" s="1"/>
  <c r="J127" i="1"/>
  <c r="J126" i="1"/>
  <c r="J125" i="1"/>
  <c r="J124" i="1"/>
  <c r="J123" i="1"/>
  <c r="J122" i="1"/>
  <c r="J121" i="1"/>
  <c r="J120" i="1"/>
  <c r="J119" i="1"/>
  <c r="J118" i="1"/>
  <c r="J117" i="1"/>
  <c r="J116" i="1"/>
  <c r="J115" i="1"/>
  <c r="J114" i="1"/>
  <c r="J113" i="1"/>
  <c r="J112" i="1"/>
  <c r="J111" i="1"/>
  <c r="J110" i="1"/>
  <c r="J109" i="1"/>
  <c r="I108" i="1"/>
  <c r="J108" i="1" s="1"/>
  <c r="J107" i="1"/>
  <c r="J106" i="1"/>
  <c r="J105" i="1"/>
  <c r="J104" i="1"/>
  <c r="J103" i="1"/>
  <c r="J102" i="1"/>
  <c r="J101" i="1"/>
  <c r="J100" i="1"/>
  <c r="J99" i="1"/>
  <c r="I98" i="1"/>
  <c r="J98" i="1" s="1"/>
  <c r="J97" i="1"/>
  <c r="J96" i="1"/>
  <c r="J95" i="1"/>
  <c r="J94" i="1"/>
  <c r="J93" i="1"/>
  <c r="J92" i="1"/>
  <c r="J91" i="1"/>
  <c r="J90" i="1"/>
  <c r="J89" i="1"/>
  <c r="J88" i="1"/>
  <c r="J87" i="1"/>
  <c r="J86" i="1"/>
  <c r="J85" i="1"/>
  <c r="J84" i="1"/>
  <c r="J83" i="1"/>
  <c r="J82" i="1"/>
  <c r="J81" i="1"/>
  <c r="J80" i="1"/>
  <c r="J78" i="1"/>
  <c r="J77" i="1"/>
  <c r="J76" i="1"/>
  <c r="J75" i="1"/>
  <c r="J74" i="1"/>
  <c r="J73" i="1"/>
  <c r="J72" i="1"/>
  <c r="J71" i="1"/>
  <c r="J70" i="1"/>
  <c r="J69" i="1"/>
  <c r="J67" i="1"/>
  <c r="J66" i="1"/>
  <c r="J65" i="1"/>
  <c r="J64" i="1"/>
  <c r="J63" i="1"/>
  <c r="J62" i="1"/>
  <c r="J61" i="1"/>
  <c r="J60" i="1"/>
  <c r="J59" i="1"/>
  <c r="J58" i="1"/>
  <c r="J57" i="1"/>
  <c r="J56" i="1"/>
  <c r="J55" i="1"/>
  <c r="J54" i="1"/>
  <c r="J53" i="1"/>
  <c r="J52" i="1"/>
  <c r="J51" i="1"/>
  <c r="J50" i="1"/>
  <c r="J49" i="1"/>
  <c r="J48" i="1"/>
  <c r="J47" i="1"/>
  <c r="J46" i="1"/>
  <c r="J45" i="1"/>
  <c r="J43" i="1"/>
  <c r="J42" i="1"/>
  <c r="I44" i="1" s="1"/>
  <c r="J44" i="1" s="1"/>
  <c r="J41" i="1"/>
  <c r="J40" i="1"/>
  <c r="J39" i="1"/>
  <c r="J38" i="1"/>
  <c r="J37" i="1"/>
  <c r="J36" i="1"/>
  <c r="J35" i="1"/>
  <c r="J33" i="1"/>
  <c r="J32" i="1"/>
  <c r="J31" i="1"/>
  <c r="I34" i="1" s="1"/>
  <c r="J34" i="1" s="1"/>
  <c r="I30" i="1"/>
  <c r="J29" i="1"/>
  <c r="J28" i="1"/>
  <c r="J27" i="1"/>
  <c r="J26" i="1"/>
  <c r="J25" i="1"/>
  <c r="J24" i="1"/>
  <c r="J23" i="1"/>
  <c r="J22" i="1"/>
  <c r="J21" i="1"/>
  <c r="J20" i="1"/>
  <c r="J19" i="1"/>
  <c r="J18" i="1"/>
  <c r="J30" i="1" s="1"/>
  <c r="J17" i="1"/>
  <c r="J15" i="1"/>
  <c r="I16" i="1" s="1"/>
  <c r="J16" i="1" s="1"/>
  <c r="I14" i="1"/>
  <c r="J14" i="1" s="1"/>
  <c r="J13" i="1"/>
  <c r="J12" i="1"/>
  <c r="J11" i="1"/>
  <c r="J10" i="1"/>
  <c r="J9" i="1"/>
  <c r="J8" i="1"/>
  <c r="J6" i="1"/>
  <c r="J5" i="1"/>
  <c r="I7" i="1" s="1"/>
  <c r="J7" i="1" s="1"/>
  <c r="D6" i="2"/>
  <c r="E6" i="2" s="1"/>
  <c r="D5" i="2"/>
  <c r="E5" i="2" s="1"/>
  <c r="D4" i="2"/>
  <c r="E4" i="2" s="1"/>
  <c r="D3" i="2"/>
  <c r="E3" i="2" s="1"/>
  <c r="J79" i="1" l="1"/>
  <c r="I79" i="1"/>
  <c r="J68" i="1"/>
  <c r="I68" i="1"/>
  <c r="J366" i="1" l="1"/>
</calcChain>
</file>

<file path=xl/sharedStrings.xml><?xml version="1.0" encoding="utf-8"?>
<sst xmlns="http://schemas.openxmlformats.org/spreadsheetml/2006/main" count="2186" uniqueCount="479">
  <si>
    <t>FONDO DE DESARROLLO
 LOCAL DE SANTA FE - ALCALDÍA LOCAL DE SANTA FE</t>
  </si>
  <si>
    <t>ESTRUCTURA DE COSTOS
 PROYECTO DE INVERSIÓN •
2896 - "Mujeres de Santa Fe, Tejiendo futuro" y 
2894 - "Santa Fe cuida a su gente fortaleciendo las rutas para la prevención de vulneraciones de los derechos humanos de las mujeres"</t>
  </si>
  <si>
    <t>Objeto: “Prestar Los Servicios Para La Implementación Y Ejecución De Acciones Y Estrategias Comunitarias, Culturales Y Pedagógicas En La Localidad De Santa Fe, Orientadas A Fortalecer La Autonomía, El Cuidado, La Participación Y Protección Integral De Las Mujeres En Sus Diversidades”</t>
  </si>
  <si>
    <t>No.</t>
  </si>
  <si>
    <t>META</t>
  </si>
  <si>
    <t>CONTIENE INICIATIVAS PRESUPUESTOS
PARTICIPATIVOS</t>
  </si>
  <si>
    <t>COMPONENTE</t>
  </si>
  <si>
    <t>ÍTEM</t>
  </si>
  <si>
    <t>DESCRIPCIÓN TÉCNICA</t>
  </si>
  <si>
    <t>Unidad De Medida</t>
  </si>
  <si>
    <t>Cantidad Requerida</t>
  </si>
  <si>
    <t>VALOR TOTAL UNITARIO
IMPUESTO INCLUIDO
(VIGENCIA 2026)</t>
  </si>
  <si>
    <t>VALOR TOTAL
IMPUESTO INCLUIDO
(VIGENCIA 2026)</t>
  </si>
  <si>
    <t>Alistamiento</t>
  </si>
  <si>
    <t>No contiene Iniciativas de Presupuestos participativos</t>
  </si>
  <si>
    <t>Talento Humano</t>
  </si>
  <si>
    <t>Coordinador General</t>
  </si>
  <si>
    <t>Meses</t>
  </si>
  <si>
    <t>Técnico II</t>
  </si>
  <si>
    <t>Un (1) Técnico y/o Tecnólogo, en áreas administrativas y/o financieras y/o contables, con experiencia general laboral mínima de doce (12) meses y en por lo menos un proyecto en actividades técnico-administrativas y/o otras actividades relacionadas con los componentes técnicos y/o administrativos del proyecto, y experiencia especifica de mínimo ocho (8) meses en apoyo a la ejecución de proyectos con comunidad.</t>
  </si>
  <si>
    <t>Porcentaje De Gestión Administrativa</t>
  </si>
  <si>
    <t>Porcentaje De Gestión Administrativa 5%
Item 1 Y 2</t>
  </si>
  <si>
    <t>Unidad</t>
  </si>
  <si>
    <t>Convocatoria Pública</t>
  </si>
  <si>
    <t>Volantes</t>
  </si>
  <si>
    <t>Volantes Impresos En Papel Bond. Tamaño 1/2 De Carta A Cuatro (4) Tintas, Acabado Brillante, Impreso A 1 Cara</t>
  </si>
  <si>
    <t>Und</t>
  </si>
  <si>
    <t>Pendón Publicitario</t>
  </si>
  <si>
    <t>El Operador Diseñara En Articulación Con El Área De Prensa Un Pendón Que Contenga La Información Del Contrato E Información De Contacto Del Operador Adjudicatario Del Proceso.
Tamaño 90X190 Cm., En Tela Banner A Dos (2) Tintas, Incluidos Logos E Información Del Proyecto, Sistema Roll Up, Incluye Maleta De Transporte.
(Diseño Estipulado Por El Area De Prensa De La Alcaldia Local De Santa Fe.
Diseño Elaborado Y Suministrado Por El Diseñador Grafico Contratado Por El Operador</t>
  </si>
  <si>
    <t>Alquiler Auditorio O Salon Sencillo</t>
  </si>
  <si>
    <t>*Alquiler Por Sesion
*Servicio De Aseo
*Desarrollo De Sesiones Para Capacidad Entre Cincuenta Y Ochenta Personas.
*Incluye Mesas, Sillas, Video Beam Y Sonido Basico</t>
  </si>
  <si>
    <t>Día</t>
  </si>
  <si>
    <t>Refrigerio Tipo 1</t>
  </si>
  <si>
    <t xml:space="preserve">
Un Sólido: Un Pastel De Pollo O Un Pastel Gloria, Jugo O Avena En Caja, Fruta Y Dulce De Chocolate. Que Cumpla Con Las Normas De Bioseguridad - Empacado
Se Entregarán Cien  (100) Refrigerios A Las Personas Que Asistan A La Presentación Pública:</t>
  </si>
  <si>
    <t>Estación De Café (100 Personas)</t>
  </si>
  <si>
    <t>Servicio De Cafetería (Tinto, Aromática Y Agua): Operario + Presentación Mesa + Vasos De Cartón Bebida Caliente 4 Oz. + Mezclador + Azúcar + Crema Para Café). Duración Del Evento Aprox. 5 Horas. Transporte Incluido, Para 100 Personas</t>
  </si>
  <si>
    <t>Interprete De Señas</t>
  </si>
  <si>
    <t>Un (1) Interprete de señas (Certificado de experiencia en eventos con población en condición de discapacidad auditiva, mínimo un (1) año, para lo cual el ejecutor certificará su idoneidad bajo la Norma Internacional - ICONTEC para traductores (ISO NTC 18841).1 hora. (por norma de salud ocupacional un intérprete en periodos de más de una hora, debe ser relevado cada 20-30 minutos durante el servicio).</t>
  </si>
  <si>
    <t>Hora</t>
  </si>
  <si>
    <t>Porcentaje De Gestión Administrativa 5%
Item 9</t>
  </si>
  <si>
    <t>Vincular 224 Mujeres Cuidadoras a Estrategias de Cuidado.</t>
  </si>
  <si>
    <r>
      <rPr>
        <b/>
        <u/>
        <sz val="14"/>
        <rFont val="Arial"/>
        <family val="2"/>
      </rPr>
      <t xml:space="preserve">Si </t>
    </r>
    <r>
      <rPr>
        <sz val="14"/>
        <rFont val="Arial"/>
        <family val="2"/>
      </rPr>
      <t>contiene Iniciativas de Presupuestos participativos
	(No 55247 DDifMujer. “Santa Fe reconoce el cuidado)</t>
    </r>
  </si>
  <si>
    <t>Componente No 1. Vincular Mujeres Cuidadoras a Estrategias de Cuidado.</t>
  </si>
  <si>
    <t>Profesional
Universitario I 
Talento Humano Transversal</t>
  </si>
  <si>
    <t>Un (1) Trabajador(A) Social Y/O Psicosocial Con Experiencia General Con Tarjeta Profesional. Experiencia Mínima De Seis  (6) Meses En Proyectos Relacionados Con Enfoque De Género  Y/O Derechos  De  Las Mujeres  Y/O  Política Pública De Mujeres Y Equidad De Género Y Experiencia Especifica Con Experiencia De Tres (3) Meses, En Proyectos Comunitarios Y Sociales.</t>
  </si>
  <si>
    <t>Mes</t>
  </si>
  <si>
    <t>Porcentaje De Gestión Administrativa
(5%)</t>
  </si>
  <si>
    <t>Porcentaje De Gestión Administrativa  (Item 11)
(5%)</t>
  </si>
  <si>
    <t>Plegable Horizontal</t>
  </si>
  <si>
    <t>Plegable Impreso Horizontal En Propalcote De 250 Gr. Tamaño 24 Cm X 32,5Cm, Cuatro (4) Tintas, Acabado Brillante, Plegado Tipo Envolvente Horizontal.
(Con La Información Sobre Temas Del Componente Y De Rutas De Atención, El Diseño Estará A Cargo Del Área De Prensa Del FSDLSF)</t>
  </si>
  <si>
    <t>Un (1) Psicólogo/A (Stand 1)</t>
  </si>
  <si>
    <t>Profesional En Psicología Con Enfoque De Género Y Experiencia De Seis (6) Meses En Metodologías Participativas Comunitarias. Capacidad Para Facilitar Procesos De Reflexión Grupal Sobre Trabajo De Cuidado No Remunerado.</t>
  </si>
  <si>
    <t>Un (1) Psicólogo/A (Stand 2.)</t>
  </si>
  <si>
    <t>Profesional En Psicología Clínica Y/O Del Área Psicosocial Y/O Fisioterapeuta Con Formación En Técnicas Corporales, Arteterapia O Danzaterapia. Experiencia De Seis (6) Meses En Intervención Con Mujeres En Contextos Comunitarios.</t>
  </si>
  <si>
    <t>Un (1) Psicólogo/A (Stand 3)</t>
  </si>
  <si>
    <t>Profesional En Psicología O Trabajo Sociales Con Conocimiento De La Ppmyeg, La Rua Y El Marco Normativo De Derechos De Las Mujeres. Experiencia Seis (6) Meses En Pedagogía De Derechos Humanos.</t>
  </si>
  <si>
    <t>Un (1) Profesional En Ciencias Sociales Y/O Políticas Públicas (Stand 4.)</t>
  </si>
  <si>
    <t>Profesional En Ciencias Sociales Y/O Políticas Públicas Con Enfoque De Género. Conocimiento Del Sistema Distrital De Cuidado Y Sus Lineamientos, Experiencia Seis (6) Meses En Pedagogía De Derechos Humanos.</t>
  </si>
  <si>
    <t>Un (1) Psicólogo/A (Stand 5.)</t>
  </si>
  <si>
    <t>Profesional En Psicología Comunitaria O Trabajo Social Con Experiencia Seis (6) Meses En Pedagogía De Derechos Humanos. En Procesos De Organización Y Participación De Mujeres. Enfoque En Fortalecimiento De Redes Y Liderazgo Femenino.</t>
  </si>
  <si>
    <t>Un (1) Psicólogo/A (Stand 6.)</t>
  </si>
  <si>
    <t>Profesional En Psicología Clínica Con Formación En Mindfulness, Técnicas De Relajación O Intervención Psicosocial. Experiencia Seis (6) Meses En Pedagogía De Derechos Humanos. En Acompañamiento A Mujeres Cuidadoras En Procesos De Bienestar Emocional.</t>
  </si>
  <si>
    <t>Panelista No 1 - Profesional En Gerontología Y/O Psicología</t>
  </si>
  <si>
    <t>Profesional En Gerontología Y/O Psicología Con Énfasis En Envejecimiento, O Trabajo Social Con Formación Complementaria En Gerontología, Mínimo De (8) Meses De Experiencia Profesional En Atención, Acompañamiento O Formación Con Personas Mayores Y/O Cuidadoras De Personas Mayores</t>
  </si>
  <si>
    <t>Panelista No 2 - Profesional Psicólogo Y/O Psicosocial</t>
  </si>
  <si>
    <t>Profesional Psicólogo Y/O Psicosocial Con Experiencia De Ocho (8) Meses En La Estructuración, Implementación Territorial, Gestión Comunitaria O Articulación Técnica Del Sistema Distrital De Cuidado (Sidicu), Manzanas Del Cuidado, O Proyectos Enfocados En La Reducción Y Redistribución Del Trabajo De Cuidado No Remunerado (Tcnr)</t>
  </si>
  <si>
    <t>Panelista No 3 - Profesional Fisioterapeuta</t>
  </si>
  <si>
    <t>Profesional Fisioterapeuta Con Experiencia De Ocho (8) Meses En Salud Ocupacional, Ergonomía, Autocuidado Corporal O Terapias Complementarias Orientadas Al Bienestar.</t>
  </si>
  <si>
    <t>Invitada No 1.</t>
  </si>
  <si>
    <t>Mujer Residente De La Localidad De Santa Fe Que Ejerza Labores De Cuidado No Remunerado De Una Persona Mayor Dependiente O Con Limitaciones Funcionales.</t>
  </si>
  <si>
    <t>Invitada No 2.</t>
  </si>
  <si>
    <t>Mujer Residente De La Localidad De Santa Fe, Madre O Cuidadora Principal De Hijos/As Menores De Edad Y/O De Una Persona Con Discapacidad En Su Núcleo Familiar.</t>
  </si>
  <si>
    <t>Invitada No 3.</t>
  </si>
  <si>
    <t>Mujer Perteneciente A Una Comunidad Étnica (Indígena, Afrodescendiente, Raizal O Palenquera) O Habitante De La Zona Rural De La Localidad De Santa Fe, Que Ejerza Labores De Cuidado No Remunerado.</t>
  </si>
  <si>
    <t>Porcentaje De Gestión Administrativa  (Item 14,15,16,17,18,19,20,21,22,23,24,25)
(5%)</t>
  </si>
  <si>
    <t>Grupo Artístico (Orquesta Musical)</t>
  </si>
  <si>
    <t>Orquesta Musical de mínimo 4 integrantes y/o músicos en vivo y por lo menos 4 instrumentos para eventos varios en la localidad. Diversidad de géneros musicales. (Incluido Transporte, Instrumentos) por Hora de Presentación</t>
  </si>
  <si>
    <t>Grupo Artístico (Agrupación Teatral)</t>
  </si>
  <si>
    <t>Agrupación Teatral o artística de minimo 6 personas de carácter profesional que maneje diferentes técnicas con una puesta en escena entre 45 - 60 minutos.</t>
  </si>
  <si>
    <t>Presentador(A) O Maestra(O) De Ceremonias</t>
  </si>
  <si>
    <t>Presentador O Maestro De Ceremonia Con Experiencia En Presentación Y Manejo De Eventos Culturales Populares.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t>
  </si>
  <si>
    <t>Porcentaje De Gestión Administrativa  (Item 27,28,29)
(5%)</t>
  </si>
  <si>
    <t>Carpa Tipo Stand 4X4 (Alquiler)</t>
  </si>
  <si>
    <t>Alquiler De Carpa Tipo Pagoda Carpa Estructural Lona 100% Impermeable Con Laterales. (Evento 8 Horas)</t>
  </si>
  <si>
    <t>Tarima-Carpa 12X12 (Alquiler)</t>
  </si>
  <si>
    <t>Alquiler Techo Estructura en Trus 12x12 mts, escalera a la altura requerida (1,5 mts) y faldones. Lona alta densidad, alto calibre con microfibras internas para mayor duración calibre 700 a 530 fibras, Tarima de 25 tablones, Scaffold para sistema PA de 9 mts de Alto y estructura certificada. debe tener extintor multiproposito 20 libras. Incluye transporte, montaje y desmontaje</t>
  </si>
  <si>
    <t>Sillas Sin Brazos (Alquiler)</t>
  </si>
  <si>
    <t>Alquiles de sillas plásticas sin brazos, (alquiler, incluye disposición en el sitio del evento y transportes)</t>
  </si>
  <si>
    <t>Montaje Sonido 100 Personas</t>
  </si>
  <si>
    <t xml:space="preserve">• Servicio de montaje acorde a las características descritas: Frecuencia mínima: 70Hz 
•  Impedancia 600 Ω. bases de micrófonos.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Cajas a dos (2) vías. (+- 600w RMS), componente de 500watts RMS para frecuencias bajas de 15” + driver de 100watts RMS para frecuencias altas de 1.5” (+-500w RMS +100w RMS) Respuesta en frecuencia mínima de 30hz a 2.5Khz Dos (2) sistemas para el montaje de parlantes (trípode o estructura en aluminio) debe garantizar 
• Estabilidad y seguridad, deben estar en perfecto estado. (sonido de 1000w)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 Servicio ida y regreso. 
• Coordinador general, para orientar técnica y administrativa los eventos o servicio prestado. 
• Operario totalmente uniformado con la identidad de la empresa por cada servicio prestado. Acreditar experiencia de 12 meses en el manejo de equipos de sonido.
</t>
  </si>
  <si>
    <t>Parlante Recargable Alquiler</t>
  </si>
  <si>
    <t>Alquiler Parlante Recargable Bt Sonivox Vs-Ss2134
(Los Parlantes Serán Para Cada Estación)</t>
  </si>
  <si>
    <t>Micrófono Inalámbrico</t>
  </si>
  <si>
    <t>Mesas (Alquiler)</t>
  </si>
  <si>
    <t>Alquiler De Mesas Plásticas 4 Puestos Para Adultos</t>
  </si>
  <si>
    <t>Personal Logístico</t>
  </si>
  <si>
    <t>Estudiantes Universitarios O Bachilleres Mayores De Edad, Experiencia Logística De Tres (3) Meses, Jornada Máximo 8 Horas</t>
  </si>
  <si>
    <t>Auxiliar De Enfermería</t>
  </si>
  <si>
    <t>Auxiliar De Enfermería, Con Kit De Primeros Auxilios.</t>
  </si>
  <si>
    <t>Jornada</t>
  </si>
  <si>
    <t>Porcentaje De Gestión Administrativa  (Item 38,39)
(5%)</t>
  </si>
  <si>
    <t>Ambulancia En Sitio Fijo</t>
  </si>
  <si>
    <t>Una Ambulancia Medicalizada, De Una Institución Médica Privada Reconocida, Con El Respectivo Médico Que Acompañe Todo El Evento, Máximo Durante Seis (6) Horas En La Ciudad De Bogotá. Copia De Revisión De Ultimo Mantenimiento</t>
  </si>
  <si>
    <t>Plan De Contingencia (Baja Complejidad)</t>
  </si>
  <si>
    <t>Elaboración, Evaluación, Publicación y Autorización del Plan de Contingencia para el Evento Masivo de Alta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medico general, brigadista,  jefe de emergencias y demás aspectos requeridos.a las normas nacionales y distritales en el asunto. Además los  permisos pertinentes.</t>
  </si>
  <si>
    <t>Evento</t>
  </si>
  <si>
    <t>Baño Portátil Básico (Alquiler)</t>
  </si>
  <si>
    <t>Alquiler De Baño Portátil Por Jornada En Eventos Masivos. Incluye Papel Higiénico, Limpieza, Transporte, Instalación Y Desinstalación.</t>
  </si>
  <si>
    <t>Baño Portátil Para Discapacitados (Alquiler)</t>
  </si>
  <si>
    <t>Alquiler De Baño Portátil Para Personas En Condición De Discapacidad Para Eventos Masivos. Incluye Transporte</t>
  </si>
  <si>
    <t>Planta Eléctrica 50 Kva (Alquiler)</t>
  </si>
  <si>
    <t>Alquiler de Planta Eléctrica de 50 KVA (transporte, parcial de corriente 10 metros, trifásica, tierra y neutro, operario), e insonorizada. (1 jornada)</t>
  </si>
  <si>
    <t>Dia</t>
  </si>
  <si>
    <t>Intérprete De Señas</t>
  </si>
  <si>
    <t>2 Intérpretes De Señas Certificados. 2 Horas.
(El Intérprete De Señas Se Utilizará Para El Desarrollo Del Foro)</t>
  </si>
  <si>
    <t>Fotocabina (Alquiler)</t>
  </si>
  <si>
    <t>Alquiler De Fotocabina Personalizada Máximo 4 Horas. Equipos Fotografía, Iluminación E Impresión Profesional</t>
  </si>
  <si>
    <t>Backing (Compra)</t>
  </si>
  <si>
    <t>Backing De 2X2 Metros, Pieza Visual Central Para Eventos, Identidad Del Festival
(Alusivo A La Temática Del Foro, Diseño Elaborado Por El Área De Prensa Del Fdlsf)</t>
  </si>
  <si>
    <t>Guirnaldas Y Banderines</t>
  </si>
  <si>
    <t>Guirnaldas Y Banderines Reutilizables O En Papel Reciclado, Cada Bandera 15 Cm X 20 Cm, Cuerda Yute 2 Metros</t>
  </si>
  <si>
    <t>Estructura De Madera Para Exposición</t>
  </si>
  <si>
    <t>Estructura De Madera Para Exposición
(El Presente Estructura Se Utilizara Para La Actividad Paralela De La Estación No 1)</t>
  </si>
  <si>
    <t>Tela Lienzo</t>
  </si>
  <si>
    <t>Tela Lienzo Prelavado Para Bordar Blanco (Liencillo) 1.50M Ancho 100%Algodón X 10 Metros
(El Presente Lienzo Se Utilizara Para La Actividad Paralela De La Estación No 1)</t>
  </si>
  <si>
    <t>Metro</t>
  </si>
  <si>
    <t>Sets De Pinceles Redondo</t>
  </si>
  <si>
    <t>Sets De Pinceles Matiz Redondo De Nylon X 6
(Los Siguientes Pinceles Se Utilizaran Para Las Mujeres Que Quieran Pintar En El Mural Estación No 1)</t>
  </si>
  <si>
    <t>Set x 6</t>
  </si>
  <si>
    <t>Pintura Acrílica</t>
  </si>
  <si>
    <t>Set De Pintura Acrílica 12 Piezas Colores Variados
(Cincuenta Para Las Personas Que Realizaran Las Muestras Para Exposición Y Una Para Las Mujeres Que Quieran Pintar En El Mural Estación No 1)</t>
  </si>
  <si>
    <t>Marcador Para Tela</t>
  </si>
  <si>
    <t>Set De Marcador Para Tela Doble Punta X 12 Unidades
(Se Utilizaran Para Las Personas Que Quieran Dejar Su Mensaje En El Mural, Estación No 1)</t>
  </si>
  <si>
    <t>Caja x 12</t>
  </si>
  <si>
    <t>Tablero Acrílico (Compra)</t>
  </si>
  <si>
    <t>Acrílico Liso1.20X80Cm + Tripode
(El Tablero Se Utilizara Para La Actividad De La Estación No 4.)</t>
  </si>
  <si>
    <t>Marcador Borrable</t>
  </si>
  <si>
    <t>Caja De Marcadores Borrables Punta Gruesa - Colores Surtidos</t>
  </si>
  <si>
    <t>Caja x 10</t>
  </si>
  <si>
    <t>Resma De Papel Carta</t>
  </si>
  <si>
    <t>Resma De Papel Tamaño Carta X 500 Hojas De 75 Gr</t>
  </si>
  <si>
    <t>Resma</t>
  </si>
  <si>
    <t>Bono</t>
  </si>
  <si>
    <t>Bonos Para Las Cuidadoras Que Cumplieron Con Todo El Recorrido De Las Estaciones Y Participaron En El Foro, Por Valor De $100.000 Cada Uno, Para Cambiar En Almacenes De Cadena.
(Por Ningún Motivo Se Dará Dinero En Efectivo)</t>
  </si>
  <si>
    <t>Profesional (Sesión 1)</t>
  </si>
  <si>
    <t>Una (1) Profesional En Ciencias Sociales O Humanas (Psicología, Trabajo Social, Sociología O Afines Según Snies), Con Experiencia Mínima De Seis (6) Meses En Procesos De Formación Comunitaria Con Enfoque De Género Y/O Derechos De Las Mujeres.</t>
  </si>
  <si>
    <t>Profesional (Sesión 2)</t>
  </si>
  <si>
    <t>Una (1) Profesional En Ciencias Sociales O Humanas (Trabajo Social, Sociología, Psicología O Afines Según Snies), Con Experiencia Mínima De Ocho (8) Meses En Procesos Comunitarios Relacionados Con El Sistema De Cuidado, Economía Del Cuidado O Políticas De Género.</t>
  </si>
  <si>
    <t>Profesional (Sesión 3)</t>
  </si>
  <si>
    <t>Una (1) Profesional En Psicología Con Tarjeta Profesional Vigente, Con Experiencia Mínima De Ocho (8) Meses En Intervención Psicosocial Comunitaria Y/O Atención A Población Cuidadora O Víctima De Violencias Basadas En Género.
(Apoyará A La Profesional Encargada De La Sesión No 5 Para El Momento De Contención Emocional Grupal.)</t>
  </si>
  <si>
    <t>Profesional (Sesión 4)</t>
  </si>
  <si>
    <t>Una (1) Profesional En Derecho Con Tarjeta Profesional Vigente, Con Experiencia Mínima De Ocho (8) Meses En Atención Jurídica Comunitaria, Consultorio Jurídico O Procesos De Formación En Derechos Dirigidos A Población Vulnerable.</t>
  </si>
  <si>
    <t>Profesional (Sesión 5)</t>
  </si>
  <si>
    <t>Una (1) Profesional En Enfermería Y/O Fisioterapia Y/O Terapia Ocupacional Y/O Salud Ocupacional, Con Experiencia Mínima De Ocho (8) Meses En Atención Comunitaria O Promoción De La Salud.</t>
  </si>
  <si>
    <t>Porcentaje De Gestión Administrativa  (Item 58,59,60,61,62,63)
(5%)</t>
  </si>
  <si>
    <t>Agenda Ecológica Con Separadores</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</si>
  <si>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
(La Agenda Tendrá En Cada Separador La Guía Del Cuidado, Control De Medicamentos, Rua Y Stickers, El Diseño Estará A Cargo Del Área De Prensa Del Fdlsf)</t>
  </si>
  <si>
    <t>Esfero Ecológico</t>
  </si>
  <si>
    <t>Esfero Ecológico De Forma Cilíndrica De Cartón Rígido, Tinta Negra, Tampografía A 1 Tinta. Diseño Suministrado Por La Entidad.</t>
  </si>
  <si>
    <t>Oxímetro De Pulso Para Dedo</t>
  </si>
  <si>
    <t>Indican Tu Nivel De Oxígeno En El Cuerpo Y Tu Ritmo Cardiaco Incluye Correa De Mano, Manual, Pilas Aaa, Estuche (Protector De Silicona)
Peso: 33G Sin Baterías Dimensiones: 58Mm X 32Mm X 37Mm Display: Dual Color Oled Spo2: - Rango De Medición: 70-99% - Exactitud: 80%-99% ±2%; 70%-79% ±3%., Indicador De Bateria, Apagado Automatico, Para Niños Y Adultos, Curva Plestimográfica, Pantalla Oled A Color</t>
  </si>
  <si>
    <t>Pelota Antiestrés</t>
  </si>
  <si>
    <t>Una (1) Pelota Antiestrés Con Información Línea Púrpura (018000112137)</t>
  </si>
  <si>
    <t>Termómetro Digital</t>
  </si>
  <si>
    <t>Termómetro Digital (Medición Temperatura Corporal, Axilar/Oral)</t>
  </si>
  <si>
    <t>Bolsitas Térmicas</t>
  </si>
  <si>
    <t>Bolsitas Térmicas Frío/Calor (Terapia Térmica Reutilizable Para Dolor Musculoesquelético)</t>
  </si>
  <si>
    <t>Aceite o Crema Corporal</t>
  </si>
  <si>
    <t>Para exploración, hipoalergénica en empaque X 250ml</t>
  </si>
  <si>
    <t>Cartillas Grande</t>
  </si>
  <si>
    <t>Impresión De Una Cartilla De 40 Páginas, Tamaño ½ Carta, Carátula En Propalcote 240Gr, Interior En Propalcote 125, Tintas 4X4 Policromía, Con Información De Los Proyectos Locales. Diseño Suministrado Por La Entidad.</t>
  </si>
  <si>
    <t>Alquiler Auditorio O Salón Sencillo</t>
  </si>
  <si>
    <t>*Alquiler Por Sesion
*Servicio De Aseo
*Desarrollo De Sesiones Para Capacidad Entre Cincuenta Y Ochenta Personas.
*Incluya Mesas, Sillas, Video Beam Y Sonido Basico
El Espacio Que Solicitan Es En El Hotel Grand Park O Uno Que Tenga La Misma Capacidad (Mínimo 120 Personas)</t>
  </si>
  <si>
    <t>Cuidadora De Apoyo En Jornadas Formativas</t>
  </si>
  <si>
    <t>Un (1) Un Técnico O Tecnólogo En Áreas De Educación Y/O Pedagogía Infantil, Y/O Trabajo Social, Desarrollo Comunitario O Áreas Afines, Con Experiencia Mínima De Seis (6) Meses En Actividades De Cuidado, Recreación O Atención A Población Dependiente (Niños, Niñas, Personas Mayores O Personas Con Discapacidad)</t>
  </si>
  <si>
    <t>Porcentaje De Gestión Administrativa  (Item 74)
(5%)</t>
  </si>
  <si>
    <t>Refrigerio Tipo 3</t>
  </si>
  <si>
    <t>Un Sándwich De 300 Grs De Pollo O Atún, Pan Especial, Queso, Tomate, Lechuga (Empacado En Papel Vinipel), Jugo O Avena En Caja De 200 Ml, Fruta De Temporada Y Golosina. Todo Empacado En Bolsa De Papel. Que Cumpla Con Las Normas De Bioseguridad - Empacado</t>
  </si>
  <si>
    <t>Cartulina</t>
  </si>
  <si>
    <t>Cartulina De Colores Paquete Por 10 Unidades, En Tamaño 1/8 (25 X 35 Cm) Aprox.
(Se Utilizará En La Dinámica Sesión 1)</t>
  </si>
  <si>
    <t>Papel Periódico</t>
  </si>
  <si>
    <t>Papel Periodico Pliego
(Se Utilizará En La Dinámica Sesión 3)</t>
  </si>
  <si>
    <t>Pliego</t>
  </si>
  <si>
    <t>Pos-It</t>
  </si>
  <si>
    <t>Notas Adhesivas Removibles 76X76Mm Colores Neon 400 Hojas
(Se Utilizará En La Dinámica Sesión 3)</t>
  </si>
  <si>
    <t>Taco</t>
  </si>
  <si>
    <t>Servicio De Spa</t>
  </si>
  <si>
    <t>Este ítem comprende la prestación de servicios especializados de SPA por mínimo 2 horas destinados a mujeres cuidadoras, el servicio incluirá masajes relajantes realizados por profesionales certificados, en un espacio acondicionado que garantice comodidad, privacidad y condiciones óptimas de higiene y seguridad. Además, se ofrecerán prácticas guiadas de estiramiento y técnicas de relajación para favorecer la reducción del estrés y el cansancio físico. El lugar deberá cumplir con todas las normativas sanitarias vigentes y contar con los implementos necesarios para la correcta prestación del servicio, incluyendo camillas, aceites esenciales y elementos desinfectantes.</t>
  </si>
  <si>
    <t>Servicio</t>
  </si>
  <si>
    <t>Gorro O Cofia Tipo Oruga Desechable Paquete X 100 Und</t>
  </si>
  <si>
    <t>Fabricado en tela no tejida de 17 gramos de polipropileno SMS, este gorro desechable garantiza una barrera efectiva contra partículas y contaminantes.
Perfecto para su uso en áreas restringidas, laboratorios y entornos de fabricación de alimentos y medicamentos, donde la limpieza y la seguridad son de suma importancia. La ligereza y comodidad del material permiten una fácil movilidad sin comprometer la protección.
caja X 100 Unidades</t>
  </si>
  <si>
    <t>Caja x 100</t>
  </si>
  <si>
    <t>Transporte En Bogotá</t>
  </si>
  <si>
    <t>Alquiler de vans con capacidad para 19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</si>
  <si>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Vincular 350 Mujeres para el Ejercicio de Derechos y el Fortalecimiento de su Autonomía Económica.</t>
  </si>
  <si>
    <r>
      <rPr>
        <b/>
        <u/>
        <sz val="14"/>
        <rFont val="Arial"/>
        <family val="2"/>
      </rPr>
      <t>Si</t>
    </r>
    <r>
      <rPr>
        <sz val="14"/>
        <rFont val="Arial"/>
        <family val="2"/>
      </rPr>
      <t xml:space="preserve"> contiene Iniciativas de Presupuestos participativos
(No 55243 “Mujeres libres, empoderadas y autónomas”)</t>
    </r>
  </si>
  <si>
    <t>Componente No. 2 Vincular Mujeres para el Ejercicio de Derechos y el Fortalecimiento de su Autonomía Económica.</t>
  </si>
  <si>
    <t>Técnico I
Talento Humano Transversal</t>
  </si>
  <si>
    <t>Un (1) Técnico Y/O Tecnólogo, En Áreas Administrativas Y/O Financieras Y/O Contables. Con Experiencia General Con Experiencia Laboral Mínima De Seis (6) Meses Y En Por Lo Menos Un Proyecto En Actividades Técnico-Administrativas Y/O Otras Actividades Relacionadas Con Los Componentes Técnicos Y/O Administrativos Del Proyecto.</t>
  </si>
  <si>
    <t>Un (1) Profesional Ciencias Sociales O Humanas 
(Stand 1)</t>
  </si>
  <si>
    <t>Profesional En Ciencias Sociales Y/O Humanas (Trabajo Social, Sociología, Psicología O Afines Según Snies), Con Experiencia Mínima De Seis (6) Meses En Formación Comunitaria Con Enfoque De Género.</t>
  </si>
  <si>
    <t>Un (1) Profesional Ciencias Sociales O Humanas 
(Stand 2.)</t>
  </si>
  <si>
    <t>Profesional En Ciencias Sociales Y/O Humanas (Trabajo Social Y/O Sociología, Y/O Psicología O Afines Según Snies)Con Experiencia De Seis (6) Meses En Economía Del Cuidado O Autonomía Económica De Las Mujeres.</t>
  </si>
  <si>
    <t>Un (1) Psicólogo/A 
(Stand 3)</t>
  </si>
  <si>
    <t>Profesional En Psicología Con Tarjeta Profesional Vigente, Con Experiencia De Seis (6) Meses En Atención Psicosocial A Mujeres Víctimas De Violencias Basadas En Género.</t>
  </si>
  <si>
    <t>Profesional En Ciencias Sociales (Trabajo Social Y/O Sociología, Y/O Psicología O Afines Según Snies) Con Experiencia De Seis (6) Meses En Procesos De Participación Comunitaria Y/O Fortalecimiento Organizativo De Mujeres.</t>
  </si>
  <si>
    <t>Un (1) Profesional Y/O Tecnólogo Y/O Técnico En Ciencias Del Deporte</t>
  </si>
  <si>
    <t>Profesional Y/O Tecnólogo Y/O Técnico En Educación Física Y/O Cultura Física Y/O Ciencias Del Deporte Y/O Recreación O Entrenamiento Deportivo, Con Seis (6) Meses De Experiencia En Animaciones De Actividad Física Grupal (Aeróbicos, Zumba, Rumba, Etc.)
(Realizará La Activación En El Evento De Cierre En El Parque Nacional)</t>
  </si>
  <si>
    <t>Porcentaje De Gestión Administrativa  (Item 83,84,86,87,88,89,90,91,92,93)
(5%)</t>
  </si>
  <si>
    <t>Carpa Tipo Stand 3X3 (Alquiler)</t>
  </si>
  <si>
    <t>Porcentaje De Gestión Administrativa  (Item 102,103)
(5%)</t>
  </si>
  <si>
    <t>Una Ambulancia Medicalizada, De Una Institución Médica Privada Reconocida, Con El Respectivo Médico Que Acompañe Todo El Evento, Máximo Durante Seis (6) Horas En La Ciudad De Bogotá.</t>
  </si>
  <si>
    <t>Backing De 2X2 Metros, Pieza Visual Central Para Eventos, Identidad Del Festival
(Alusivo A La Temática De La Actividad, Diseño Elaborado Por El Área De Prensa Del Fdlsf)</t>
  </si>
  <si>
    <t>Caja De Marcadores Borrables Punta Gruesa - Colores Surtidos; Caja X 10</t>
  </si>
  <si>
    <t>Pos It</t>
  </si>
  <si>
    <t>Notas Adhesivas Removibles 76X76Mm Colores Neon 400 Hojas</t>
  </si>
  <si>
    <t>Papel Periodico Pliego</t>
  </si>
  <si>
    <t>Cinta De Enmascarar</t>
  </si>
  <si>
    <t>Cinta Adhesiva De Papel Crepe 48 Mm X 40 Mt</t>
  </si>
  <si>
    <t>Rollo</t>
  </si>
  <si>
    <t>Camiseta</t>
  </si>
  <si>
    <t>Camiseta De Cuello Redondo En Algodón Con Tres (3) Estampados, 1 A Full Color Y Dos (2) A Una Tinta, Como Recordatorio Para Los Beneficiarios De Los Proyectos A Cargo De La Alcaldía Local. (Talla S,M,L Y Xl.)</t>
  </si>
  <si>
    <t>Gorra Institucional</t>
  </si>
  <si>
    <t>Gorras de seis (6) paneles en tela dril esmerilado con cierre de hebilla metálica, botón superior forrado, en dril liviano y víscera rígida indeformqable 6 costuras en plástico de polietileno. encintado interior, tafilete absorbente en poliéster algodón
Bordados 1 uno al frente  y 3 tres atrás pequeños
otro en la parte de atrás según imagen institucional. Color Negro Conforme al diseño presentado.</t>
  </si>
  <si>
    <t>Botella (Tarro)</t>
  </si>
  <si>
    <t>Botella En Pvc Para Líquidos Con Tapa Enroscable Asegurada Al Envase, Con Indicador De Medición De Líquidos En Ml Y Oz. Capacidad: 500 Ml, Marcadas Según Indicaciones Del Manual De Imagen. Tampografía A 1 Tinta.</t>
  </si>
  <si>
    <t>Pin Metálico Fotograbado</t>
  </si>
  <si>
    <t>Pines Metalizados Tipo Prendedor Redondo, Diametro 2 Cm, Con Aguja Y Broche A Presión. Acabado Dorado Ó Plateado. Fotograbado En Alto Relieve, Acabado Brillante Y Fondo Mate
(El diseño será suministrado por el área de prensa del FDLSF )</t>
  </si>
  <si>
    <t>Tablero Acrílico</t>
  </si>
  <si>
    <t>Acrílico Liso1.20X80Cm + Tripode
(El Presente Elemento Servirá Para La Realización De La Actividad No 1)</t>
  </si>
  <si>
    <t>Agua En Botella</t>
  </si>
  <si>
    <t>Botellón De Agua Por 5 Galones Incluido Dispensador Mecanico O Digital</t>
  </si>
  <si>
    <t>Un (1) Psicólogo/A Y/O Psicosocial</t>
  </si>
  <si>
    <t>Profesional En Psicología Y/O Psicosocial Con Conocimiento De La Ppmyeg, La Rua Y El Marco Normativo De Derechos De Las Mujeres. Experiencia Seis (6) Meses En Pedagogía Infantil Y De Derechos Humanos.</t>
  </si>
  <si>
    <t>Porcentaje De Gestión Administrativa  (Item 124,125)
(5%)</t>
  </si>
  <si>
    <t>Un Sándwich De 300 Grs De Pollo O  Atún, Pan Especial, Queso, Tomate, Lechuga (Empacado En Papel Vinipel), Jugo O Avena En Caja De 200 Ml, Fruta De Temporada Y Golosina. Todo Empacado En Bolsa De Papel. Que Cumpla Con Las Normas De Bioseguridad – Empacado</t>
  </si>
  <si>
    <t>Lana</t>
  </si>
  <si>
    <t>Lana Para Tejer Gruesa Acrilica 50 Gr
(Se Utilizará Para Las Sesiones De Sensibilización)</t>
  </si>
  <si>
    <t>Cartulina De Colores Paquete Por 10 Unidades, En Tamaño 1/8 (25 X 35 Cm) Aprox</t>
  </si>
  <si>
    <t>Paquete</t>
  </si>
  <si>
    <t>RESMA</t>
  </si>
  <si>
    <t>Cinta De Enmascarar 12Mm X 40Mts</t>
  </si>
  <si>
    <t>Cinta De Enmascarar 12 Mm X 40 M, Papel Adhesivo Removible.</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</si>
  <si>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
(Diseño Proporcionado Por El Área De Prensa Del Fdlsf, Los Separadores Deben Ir Con Información Acorde A Los Temas Tratados En La Actividad)</t>
  </si>
  <si>
    <t>Caja De Colores</t>
  </si>
  <si>
    <t>Colores X 12 Unidades Única Punta.</t>
  </si>
  <si>
    <t>Gorras de seis (6) paneles en tela dril esmerilado con cierre de hebilla metálica, botón superior forrado, en dril liviano y víscera rígida indeformqable 6 costuras en plástico de polietileno. encintado interior, tafilete absorbente en poliéster algodón
Bordados 1 uno al frente  y 3 tres atrás pequeños
otro en la parte de atrás según imagen institucional. Color Negro Conforme al diseño presentado.
(Diseño Proporcionado Por El Área De Prensa Del Fdlsf)</t>
  </si>
  <si>
    <t>Camiseta de Cuello Redondo en Algodón con tres (3) estampados, 1 a full color y dos (2) a una tinta, como Recordatorio para los beneficiarios de los proyectos a cargo de la Alcaldía Local. (Talla S,M,L Y XL.)
Las camisetas deben de llevar impreso un eslogan que se definirá en el comité técnico de seguimiento ; El diseño estará a cargo del área de prensa del FDLSF.</t>
  </si>
  <si>
    <t>Bolsa</t>
  </si>
  <si>
    <t>Bolsa tipo tote fabricada en lona gruesa o algodón natural, reutilizable, de uso personal.Dimensiones mínimas: 35 cm de ancho x 40 cm de alto Material: Lona nacional o algodón resistente de mínimo 8 onzas Color: Morado, blanco o neutro con impresión de logos institucionales (Alcaldía Local y COLMYEG)  y la línea purpura Asas: Doble asa reforzada, de 60 cm de largo cada una, para colgar al hombro Capacidad de carga: Hasta 5 kg</t>
  </si>
  <si>
    <t>Póliza</t>
  </si>
  <si>
    <t>Póliza de Responsabilidad Civil Extracontractual para beneficiarios de cualquier proyecto (Niños, Niñas, Adultos, Adultos Mayores) a cargo de la Alcaldía Local y que los cubra de cualquier eventualidad que se presente por 1 día (Jornada)</t>
  </si>
  <si>
    <t>Transporte En Municipios Aledaños De Bogotá</t>
  </si>
  <si>
    <t>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t>
  </si>
  <si>
    <t>Desayuno Tipo 2</t>
  </si>
  <si>
    <t>Jugo De Fruta Natural, Cereal En Leche O Yogurt Y Fruta. (Consumo Calórico Normal Diario) Que Cumpla Con Las Normas De Bioseguridad – Empacado.</t>
  </si>
  <si>
    <t>Refrigerio Tipo 2</t>
  </si>
  <si>
    <t>Un sólido: un sándwich de jamón y queso, jugo o avena en caja, fruta (manzana, pera, durazno, banano, mandarina, o ciruela) y dulce de chocolate. Que cumpla con las normas de Bioseguridad - Empacado</t>
  </si>
  <si>
    <t>Ingreso A Parque Temático</t>
  </si>
  <si>
    <t xml:space="preserve">Entrada A Las Instalaciones Del Parque Temático Ubicado A No Más De 70 Kilómetros, Incluye Acceso A Todas Las Atracciones Y Almuerzo Incluido. </t>
  </si>
  <si>
    <t>Un (1) Profesional En Ciencias Sociales Y/O Políticas Públicas</t>
  </si>
  <si>
    <t>Profesional en ciencias sociales (trabajo social y/o sociología, y/o psicología o afines según SNIES) con experiencia de seis (6) meses en procesos de participación comunitaria y/o fortalecimiento organizativo de mujeres.</t>
  </si>
  <si>
    <t>Un (1) Bachiller</t>
  </si>
  <si>
    <t>Formación: Bachiller, preferiblemente con formación técnica, laboral o cursos de extensión en Cocina, Gastronomía o Artes Culinarias; con tres (3) meses de experiencia demostrable en la preparación, ensamble y servicio de almuerzos o raciones alimenticias para grupos, eventos, comedores comunitarios</t>
  </si>
  <si>
    <t>Porcentaje De Gestión Administrativa  (Item 146,147))
(5%)</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</si>
  <si>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
(Diseño Proporcionado Por El Área De Prensa Del Fdlsf)</t>
  </si>
  <si>
    <t>Ruana</t>
  </si>
  <si>
    <t xml:space="preserve">TEJIDA 50% LANA DE OVEJA Y 50% LANA INDUSTRIAL,CARDADA. ELABORADA EN TELARES MANUALES.MEDIDAS: 1.50 M DE LARGO (75
CM DE HOMBRO HACIA ABAJO) POR 1.20 M DE ANCHO
Incluido el Diseño bordado </t>
  </si>
  <si>
    <t>Transporte En La Ciudad De Bogotá</t>
  </si>
  <si>
    <t>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t>
  </si>
  <si>
    <t>ALMUERZO TIPO 1</t>
  </si>
  <si>
    <t>Sopa o porción de fruta, plato fuerte compuesto por proteína, verdura, carbohidrato, postre y bebida de sobremesa. (Consumo calórico normal diario) Que cumpla con las normas de Bioseguridad - Empacado</t>
  </si>
  <si>
    <t>Tallerista Plantas Medicinales Ancestral</t>
  </si>
  <si>
    <t>Mujer con experiencia en la facilitación de talleres relacionados con la Política Pública de Mujer y Equidad de Género, que cuente con conocimiento y práctica demostrada (certificado por la autoridad competente del pueblo)en el uso de plantas medicinales desde los saberes ancestrales. Podrá ser una lideresa, sabedora, guardiana de saberes tradicionales o promotora de salud comunitaria con trayectoria reconocida en el territorio. Atención de hasta 30 personas por sesión</t>
  </si>
  <si>
    <t>Porcentaje De Gestión Administrativa  (Item 156)
(5%)</t>
  </si>
  <si>
    <t>Velas Led Tipo Té</t>
  </si>
  <si>
    <t>Luz Cálida, Plásticas, Botón On/Off, Pila Incluida, Tamaño Mediano.</t>
  </si>
  <si>
    <t>Un (1) Técnico Y/O Tecnólogo (Pastelería)</t>
  </si>
  <si>
    <t>Título profesional, Tecnólogo, técnico laboral o certificación de aptitud profesional en Pastelería, Repostería, Gastronomía, Artes Culinarias o áreas afines, con experiencia de seis (6) meses en experiencia laboral en el sector gastronómico, talleres de pastelería, panaderías, centros de producción culinaria o emprendimientos reposteros propios demostrables.</t>
  </si>
  <si>
    <t>Kit Pastelería</t>
  </si>
  <si>
    <r>
      <rPr>
        <b/>
        <sz val="14"/>
        <color rgb="FF000000"/>
        <rFont val="Calibri Light"/>
        <family val="2"/>
        <scheme val="major"/>
      </rPr>
      <t>CORTADOR DE PASTEL:</t>
    </r>
    <r>
      <rPr>
        <sz val="14"/>
        <color rgb="FF000000"/>
        <rFont val="Calibri Light"/>
        <family val="2"/>
        <scheme val="major"/>
      </rPr>
      <t xml:space="preserve"> Un cortador de pastel: 13 pulgadas x 6.5 pulgadas
</t>
    </r>
    <r>
      <rPr>
        <b/>
        <sz val="14"/>
        <color rgb="FF000000"/>
        <rFont val="Calibri Light"/>
        <family val="2"/>
        <scheme val="major"/>
      </rPr>
      <t xml:space="preserve">RASPADORES DE PASTEL: </t>
    </r>
    <r>
      <rPr>
        <sz val="14"/>
        <color rgb="FF000000"/>
        <rFont val="Calibri Light"/>
        <family val="2"/>
        <scheme val="major"/>
      </rPr>
      <t xml:space="preserve">(3) Tres raspadores de pastel
</t>
    </r>
    <r>
      <rPr>
        <b/>
        <sz val="14"/>
        <color rgb="FF000000"/>
        <rFont val="Calibri Light"/>
        <family val="2"/>
        <scheme val="major"/>
      </rPr>
      <t>PLATO GIRATORIO:</t>
    </r>
    <r>
      <rPr>
        <sz val="14"/>
        <color rgb="FF000000"/>
        <rFont val="Calibri Light"/>
        <family val="2"/>
        <scheme val="major"/>
      </rPr>
      <t xml:space="preserve"> (1) Un plato giratorio antiadherente para pasteles (bailarina)
</t>
    </r>
    <r>
      <rPr>
        <b/>
        <sz val="14"/>
        <color rgb="FF000000"/>
        <rFont val="Calibri Light"/>
        <family val="2"/>
        <scheme val="major"/>
      </rPr>
      <t>BOLSAS DE REPOSTERIA:</t>
    </r>
    <r>
      <rPr>
        <sz val="14"/>
        <color rgb="FF000000"/>
        <rFont val="Calibri Light"/>
        <family val="2"/>
        <scheme val="major"/>
      </rPr>
      <t xml:space="preserve"> (2) Dos bolsas de repostería reutilizables de silicona
</t>
    </r>
    <r>
      <rPr>
        <b/>
        <sz val="14"/>
        <color rgb="FF000000"/>
        <rFont val="Calibri Light"/>
        <family val="2"/>
        <scheme val="major"/>
      </rPr>
      <t>BOLSAS DE GLASEADO:</t>
    </r>
    <r>
      <rPr>
        <sz val="14"/>
        <color rgb="FF000000"/>
        <rFont val="Calibri Light"/>
        <family val="2"/>
        <scheme val="major"/>
      </rPr>
      <t xml:space="preserve"> (30) Treinta bolsas de glaseado desechables
</t>
    </r>
    <r>
      <rPr>
        <b/>
        <sz val="14"/>
        <color rgb="FF000000"/>
        <rFont val="Calibri Light"/>
        <family val="2"/>
        <scheme val="major"/>
      </rPr>
      <t>ESPATULA GLASEADO:</t>
    </r>
    <r>
      <rPr>
        <sz val="14"/>
        <color rgb="FF000000"/>
        <rFont val="Calibri Light"/>
        <family val="2"/>
        <scheme val="major"/>
      </rPr>
      <t xml:space="preserve"> (1) Una espátula para glaseado (10,6 pulgadas
</t>
    </r>
    <r>
      <rPr>
        <b/>
        <sz val="14"/>
        <color rgb="FF000000"/>
        <rFont val="Calibri Light"/>
        <family val="2"/>
        <scheme val="major"/>
      </rPr>
      <t>ESPATULA GLASEADO EN ANGULO:</t>
    </r>
    <r>
      <rPr>
        <sz val="14"/>
        <color rgb="FF000000"/>
        <rFont val="Calibri Light"/>
        <family val="2"/>
        <scheme val="major"/>
      </rPr>
      <t xml:space="preserve"> (1) Una espátula para glaseado en ángulo (10,6 pulgadas)
</t>
    </r>
    <r>
      <rPr>
        <b/>
        <sz val="14"/>
        <color rgb="FF000000"/>
        <rFont val="Calibri Light"/>
        <family val="2"/>
        <scheme val="major"/>
      </rPr>
      <t>TIJERA PARA LEVANTAR FLORES:</t>
    </r>
    <r>
      <rPr>
        <sz val="14"/>
        <color rgb="FF000000"/>
        <rFont val="Calibri Light"/>
        <family val="2"/>
        <scheme val="major"/>
      </rPr>
      <t xml:space="preserve"> (1) Una tijera para levantar flores de pastel
</t>
    </r>
    <r>
      <rPr>
        <b/>
        <sz val="14"/>
        <color rgb="FF000000"/>
        <rFont val="Calibri Light"/>
        <family val="2"/>
        <scheme val="major"/>
      </rPr>
      <t>HERRAMIENTAS PARA FONDANT:</t>
    </r>
    <r>
      <rPr>
        <sz val="14"/>
        <color rgb="FF000000"/>
        <rFont val="Calibri Light"/>
        <family val="2"/>
        <scheme val="major"/>
      </rPr>
      <t xml:space="preserve"> (14) Catorce herramientas para fondant de molde Fantang
</t>
    </r>
    <r>
      <rPr>
        <b/>
        <sz val="14"/>
        <color rgb="FF000000"/>
        <rFont val="Calibri Light"/>
        <family val="2"/>
        <scheme val="major"/>
      </rPr>
      <t>UÑAS DE FLOR:</t>
    </r>
    <r>
      <rPr>
        <sz val="14"/>
        <color rgb="FF000000"/>
        <rFont val="Calibri Light"/>
        <family val="2"/>
        <scheme val="major"/>
      </rPr>
      <t xml:space="preserve"> (1) Una uña de flor grande y (1) una uña de flor pequeña
</t>
    </r>
    <r>
      <rPr>
        <b/>
        <sz val="14"/>
        <color rgb="FF000000"/>
        <rFont val="Calibri Light"/>
        <family val="2"/>
        <scheme val="major"/>
      </rPr>
      <t>CUCHARAS MEDIDORAS:</t>
    </r>
    <r>
      <rPr>
        <sz val="14"/>
        <color rgb="FF000000"/>
        <rFont val="Calibri Light"/>
        <family val="2"/>
        <scheme val="major"/>
      </rPr>
      <t xml:space="preserve"> (5) Cinco cucharas medidoras
</t>
    </r>
    <r>
      <rPr>
        <b/>
        <sz val="14"/>
        <color rgb="FF000000"/>
        <rFont val="Calibri Light"/>
        <family val="2"/>
        <scheme val="major"/>
      </rPr>
      <t>BOLIGRAFO DECORACION:</t>
    </r>
    <r>
      <rPr>
        <sz val="14"/>
        <color rgb="FF000000"/>
        <rFont val="Calibri Light"/>
        <family val="2"/>
        <scheme val="major"/>
      </rPr>
      <t xml:space="preserve"> (1) Un bolígrafo para decoración
</t>
    </r>
    <r>
      <rPr>
        <b/>
        <sz val="14"/>
        <color rgb="FF000000"/>
        <rFont val="Calibri Light"/>
        <family val="2"/>
        <scheme val="major"/>
      </rPr>
      <t>BOLIGRAFO PARA TARTAS:</t>
    </r>
    <r>
      <rPr>
        <sz val="14"/>
        <color rgb="FF000000"/>
        <rFont val="Calibri Light"/>
        <family val="2"/>
        <scheme val="major"/>
      </rPr>
      <t xml:space="preserve"> (3) Tres bolígrafos para tartas
</t>
    </r>
    <r>
      <rPr>
        <b/>
        <sz val="14"/>
        <color rgb="FF000000"/>
        <rFont val="Calibri Light"/>
        <family val="2"/>
        <scheme val="major"/>
      </rPr>
      <t>ACOPLADOR DE COLOR:</t>
    </r>
    <r>
      <rPr>
        <sz val="14"/>
        <color rgb="FF000000"/>
        <rFont val="Calibri Light"/>
        <family val="2"/>
        <scheme val="major"/>
      </rPr>
      <t xml:space="preserve"> (1) Un acoplador de color
</t>
    </r>
    <r>
      <rPr>
        <b/>
        <sz val="14"/>
        <color rgb="FF000000"/>
        <rFont val="Calibri Light"/>
        <family val="2"/>
        <scheme val="major"/>
      </rPr>
      <t>ACOPLADOR PARA TARTAS:</t>
    </r>
    <r>
      <rPr>
        <sz val="14"/>
        <color rgb="FF000000"/>
        <rFont val="Calibri Light"/>
        <family val="2"/>
        <scheme val="major"/>
      </rPr>
      <t xml:space="preserve"> (2) Dos acopladores de boquillas para tartas
</t>
    </r>
    <r>
      <rPr>
        <b/>
        <sz val="14"/>
        <color rgb="FF000000"/>
        <rFont val="Calibri Light"/>
        <family val="2"/>
        <scheme val="major"/>
      </rPr>
      <t>PUNTAS DE GLASEADO:</t>
    </r>
    <r>
      <rPr>
        <sz val="14"/>
        <color rgb="FF000000"/>
        <rFont val="Calibri Light"/>
        <family val="2"/>
        <scheme val="major"/>
      </rPr>
      <t xml:space="preserve"> (48) Cuarenta y ocho puntas de glaseado de acero inoxidable
</t>
    </r>
    <r>
      <rPr>
        <b/>
        <sz val="14"/>
        <color rgb="FF000000"/>
        <rFont val="Calibri Light"/>
        <family val="2"/>
        <scheme val="major"/>
      </rPr>
      <t>PUNTAS DE GLASEADO DE FALDA:</t>
    </r>
    <r>
      <rPr>
        <sz val="14"/>
        <color rgb="FF000000"/>
        <rFont val="Calibri Light"/>
        <family val="2"/>
        <scheme val="major"/>
      </rPr>
      <t xml:space="preserve"> (7) Siete puntas de glaseado de falda Bobbi coreana: espirales de glaseado, rosetas, flores, falda bobbi y otros
</t>
    </r>
    <r>
      <rPr>
        <b/>
        <sz val="14"/>
        <color rgb="FF000000"/>
        <rFont val="Calibri Light"/>
        <family val="2"/>
        <scheme val="major"/>
      </rPr>
      <t>CONSEJOS PARA RIBETES:</t>
    </r>
    <r>
      <rPr>
        <sz val="14"/>
        <color rgb="FF000000"/>
        <rFont val="Calibri Light"/>
        <family val="2"/>
        <scheme val="major"/>
      </rPr>
      <t xml:space="preserve"> (8) Ocho consejos para ribetes rusos
</t>
    </r>
    <r>
      <rPr>
        <b/>
        <sz val="14"/>
        <color rgb="FF000000"/>
        <rFont val="Calibri Light"/>
        <family val="2"/>
        <scheme val="major"/>
      </rPr>
      <t>CAJA DE ALMACENAMIENTO:</t>
    </r>
    <r>
      <rPr>
        <sz val="14"/>
        <color rgb="FF000000"/>
        <rFont val="Calibri Light"/>
        <family val="2"/>
        <scheme val="major"/>
      </rPr>
      <t xml:space="preserve"> (1) Una caja de almacenamiento
</t>
    </r>
    <r>
      <rPr>
        <b/>
        <sz val="14"/>
        <color rgb="FF000000"/>
        <rFont val="Calibri Light"/>
        <family val="2"/>
        <scheme val="major"/>
      </rPr>
      <t>CAKE FONDANT:</t>
    </r>
    <r>
      <rPr>
        <sz val="14"/>
        <color rgb="FF000000"/>
        <rFont val="Calibri Light"/>
        <family val="2"/>
        <scheme val="major"/>
      </rPr>
      <t xml:space="preserve"> (1) Un Cake Fondant más suave
</t>
    </r>
    <r>
      <rPr>
        <b/>
        <sz val="14"/>
        <color rgb="FF000000"/>
        <rFont val="Calibri Light"/>
        <family val="2"/>
        <scheme val="major"/>
      </rPr>
      <t>BATIDOR:</t>
    </r>
    <r>
      <rPr>
        <sz val="14"/>
        <color rgb="FF000000"/>
        <rFont val="Calibri Light"/>
        <family val="2"/>
        <scheme val="major"/>
      </rPr>
      <t xml:space="preserve"> (1) Un batidor
</t>
    </r>
    <r>
      <rPr>
        <b/>
        <sz val="14"/>
        <color rgb="FF000000"/>
        <rFont val="Calibri Light"/>
        <family val="2"/>
        <scheme val="major"/>
      </rPr>
      <t>MANGA PASTELERA:</t>
    </r>
    <r>
      <rPr>
        <sz val="14"/>
        <color rgb="FF000000"/>
        <rFont val="Calibri Light"/>
        <family val="2"/>
        <scheme val="major"/>
      </rPr>
      <t xml:space="preserve"> (2) Dos lazos de manga pastelera
</t>
    </r>
    <r>
      <rPr>
        <b/>
        <sz val="14"/>
        <color rgb="FF000000"/>
        <rFont val="Calibri Light"/>
        <family val="2"/>
        <scheme val="major"/>
      </rPr>
      <t>GRAFICOS DE PATRONES:</t>
    </r>
    <r>
      <rPr>
        <sz val="14"/>
        <color rgb="FF000000"/>
        <rFont val="Calibri Light"/>
        <family val="2"/>
        <scheme val="major"/>
      </rPr>
      <t xml:space="preserve"> (2) Dos gráficos de patrones impresos</t>
    </r>
  </si>
  <si>
    <t>Unidad (kit)</t>
  </si>
  <si>
    <t>Fortalecimientos De Insumos Para Las Clases Prácticas Del Desarrollo Del Taller De Pastelería Y Decoración</t>
  </si>
  <si>
    <t>Se realizará la entrega de trescientos mil pesos M/C ($300.000) en insumos para cada beneficiario.
Por ningún motivo se entregara dinero en efectivo solo insumos requeridos para las clases de pastelería y decoración</t>
  </si>
  <si>
    <t>Porcentaje De Gestión Administrativa  (Item 160, 164)
(5%)</t>
  </si>
  <si>
    <t>Curso de Vigilancia Básica</t>
  </si>
  <si>
    <t>Curso de Vigilancia basica (120 Horas).
*Capacitación teórica y práctica
*Instructor especializado. 
*Certificación del curso.
*Control de asistencia.
*AIU incluido.
*Modalidad presencial y/o virtual"</t>
  </si>
  <si>
    <t>Porcentaje De Gestión Administrativa  (Item 167)
(5%)</t>
  </si>
  <si>
    <t>Laptop - Computador Portátil</t>
  </si>
  <si>
    <t>Compra Equipo portátil de buen rendimiento para presentación de documentos y registro de las actividades, que sea de fácil movilidad y practicidad, ya que el mismo debe ser utilizado en diferentes ocasiones para las presentaciones, con configuraciones adecuadas para todo tipo de trabajo, con capacidad de almacenamiento. Características mínimas: Tipo Portátil, Tamaño de 13.1 a 16 Pulgadas, Memoria Ram de mínimo 8 GB ddr 4, Capacidad disco duro solido 1 tera, Procesador core i5 o superior (2.6 GHz mínimo), Sistema operativo Windows 11.</t>
  </si>
  <si>
    <t xml:space="preserve">Un (1) Técnico Y/O Tecnólogo </t>
  </si>
  <si>
    <t>Técnico y/o Tecnólogo en Cosmetología, Estética, Belleza o afines, con certificación laboral o académica en manicure y pedicure. Experiencia mínima de seis (6) meses en servicios de belleza, cuidado de uñas, manicure y pedicure profesional o estética.</t>
  </si>
  <si>
    <t>Porcentaje De Gestión Administrativa  (Item 173)
(5%)</t>
  </si>
  <si>
    <t>CORTAÚÑAS GRANDE</t>
  </si>
  <si>
    <t>Cortaúñas grande (tipo pedicura): Acero inoxidable, con filo curvo reforzado, tamaño entre 8–10 cm.</t>
  </si>
  <si>
    <t>REMOVEDOR DE CUTICULA O CORTACUTICULA</t>
  </si>
  <si>
    <t>Removedor de cutícula o cortacutícula: Acero inoxidable, con mango ergonómico y filo fino.</t>
  </si>
  <si>
    <t>PALITOS DE NARANJO O EMPUJADOR DE CUTICULA</t>
  </si>
  <si>
    <t>Un empujador de cutícula o palitos de naranjo.</t>
  </si>
  <si>
    <t>LIMA PARA MANOS</t>
  </si>
  <si>
    <t>Tres limas para uña natural (grano 180/240)</t>
  </si>
  <si>
    <t>LIMA BLOQUE</t>
  </si>
  <si>
    <t>(1) una lima Bloque (Buffer)</t>
  </si>
  <si>
    <t>ESMALTE BASE TRANSPARENTE</t>
  </si>
  <si>
    <t>Esmalte Base transparente: Protectora y endurecedora de uña, de mínimo 12 ml.</t>
  </si>
  <si>
    <t>ESMALTE COLOR</t>
  </si>
  <si>
    <t>Esmalte de color:  Colores de buena calidad y duración, de mínimo 12 ml, (blanco novia, rosado claro, lila, nude, rojo, o colores pasteles)
(Se darán tres esmaltes de color por beneficiaria por lo tanto (Tres (3)*quince (15) beneficiarias =45 esmaltes en total)</t>
  </si>
  <si>
    <t>LIMA PARA PIES</t>
  </si>
  <si>
    <t>Una lima raspa-callos para pies (plástica o de madera con lija intercambiable).</t>
  </si>
  <si>
    <t>PAQUETE DE ALGODÓN</t>
  </si>
  <si>
    <t>Paquete de Algodón : Para limpieza de esmalte y aplicación de productos de mínimo 20gr</t>
  </si>
  <si>
    <t>TAPABOCAS</t>
  </si>
  <si>
    <t>Tapabocas Desechable hipoalergenico, empacado individualemnte en bolsas</t>
  </si>
  <si>
    <t>Caja</t>
  </si>
  <si>
    <t>GUANTES</t>
  </si>
  <si>
    <t xml:space="preserve">Guantes de  latex, caja por 50 </t>
  </si>
  <si>
    <t>TOALLAS DE MANOS</t>
  </si>
  <si>
    <t>RECIPIENTE PARA REMOJO MANOS</t>
  </si>
  <si>
    <t>Recipiente para remojo manos: Plástico, tamaño de mano, 250–400 ml.</t>
  </si>
  <si>
    <t>RECIPIENTE PARA REMOJO PIES</t>
  </si>
  <si>
    <t>Recipiente para remojo pies: Plástico, capacidad mínima 1.5 litros, resistente a calor.</t>
  </si>
  <si>
    <t>KIT DE PINCELES</t>
  </si>
  <si>
    <t>Kit de 12 a 15  pinceles para decorar uñas de diferentes tamaños
Cantidad: kit 12 Unidades</t>
  </si>
  <si>
    <t>ALCOHOL PARA DESINFECCION AL 70%</t>
  </si>
  <si>
    <t>Alcohol antiseptico 3700 a 3800 ML (Ficha técnica)</t>
  </si>
  <si>
    <t>Galón</t>
  </si>
  <si>
    <t>CARTUCHERA</t>
  </si>
  <si>
    <t>(1) Una cartuchera. (Diseño proporcionado por la entidad)</t>
  </si>
  <si>
    <t>Licencias De Conducción Motocicleta- Categoría A2</t>
  </si>
  <si>
    <t>Programa formativo integral dirigido a mujeres de la localidad, enfocado en la adquisición de competencias teóricas y prácticas para la conducción segura de motocicletas. El curso incluye la enseñanza de las normas de tránsito, técnicas de manejo defensivo, y prácticas supervisadas que preparan a las participantes para la obtención de la licencia de conducción. Además, el programa cubre la gestión completa de los trámites administrativos necesarios para la expedición de la licencia, tales como exámenes médicos, pruebas teóricas y prácticas, y la expedición oficial del documento.</t>
  </si>
  <si>
    <t>Licencias De Conducción Automóvil- Categoría C1</t>
  </si>
  <si>
    <t>programa formativo integral dirigido a mujeres de la localidad, enfocado en la adquisición de competencias teóricas y prácticas para la conducción segura de automóvil. El curso incluye la enseñanza de las normas de tránsito, técnicas de manejo defensivo, y prácticas supervisadas que preparan a las participantes para la obtención de la licencia de conducción. Además, el programa cubre la gestión completa de los trámites administrativos necesarios para la expedición de la licencia, tales como exámenes médicos, pruebas teóricas y prácticas, y la expedición oficial del documento.</t>
  </si>
  <si>
    <t>Porcentaje De Gestión Administrativa  (Item 198,199)
(5%)</t>
  </si>
  <si>
    <t>Presentador(A) O Maestro(A) De Ceremonias</t>
  </si>
  <si>
    <t>Diploma Y/O Certificado</t>
  </si>
  <si>
    <t>Impresión de Diploma y/o Certificados Nivel Básico en papel opalina de 240 gr, tintas 4X0, tamaño carta. Según diseño suministrado y elaborado por la Entidad.</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</si>
  <si>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t>
  </si>
  <si>
    <t>Vincular 500 Personas en Procesos para la Prevención de Violencias en el Contexto Familiar y/o Violencia Sexual.</t>
  </si>
  <si>
    <r>
      <rPr>
        <b/>
        <u/>
        <sz val="14"/>
        <rFont val="Arial"/>
        <family val="2"/>
      </rPr>
      <t xml:space="preserve">SI </t>
    </r>
    <r>
      <rPr>
        <sz val="14"/>
        <rFont val="Arial"/>
        <family val="2"/>
      </rPr>
      <t>contiene Iniciativas de Presupuestos participativos
(No 55297 “Santa Fe libre de violencias 2026”, )</t>
    </r>
  </si>
  <si>
    <t>Componente 3. Vincular Personas en Procesos para la Prevención de Violencias en el Contexto Familiar y/o Violencia Sexual.</t>
  </si>
  <si>
    <t>Profesional
Universitario I
Profesional De Apoyo No 1</t>
  </si>
  <si>
    <t>Un (1) Psicólogo/A   Con Tarjeta Profesional. Experiencia Mínima De Seis (6) Meses En Asesoría A Familias En Situación De Violencia Intrafamiliar O Poblaciones Vulnerables.Y Experiencia Especifica De Con Experiencia De Tres (3) Meses, En Proyectos Comunitarios Y Sociales.</t>
  </si>
  <si>
    <t>Profesional
Universitario I
Profesional De Apoyo No 2</t>
  </si>
  <si>
    <t>Profesional
Universitario I
Profesional De Apoyo No 3</t>
  </si>
  <si>
    <t>Un (1) Trabajador(a) Social, con experiencia general minima mínima de seis (6) meses en asesoría a familias en situación de violencia intrafamiliar y/o población vulnerable y experiencia especifica de tres (3) meses, en proyectos comunitarios y sociales.</t>
  </si>
  <si>
    <t>Porcentaje De Gestión Administrativa  (Item 209,210,211)
(5%)</t>
  </si>
  <si>
    <t>Un sándwich de 300 grs de pollo o  atún, pan especial, queso, tomate, lechuga (empacado en papel vinipel), jugo o avena en caja de 200 ml, fruta de temporada y golosina. Todo empacado en bolsa de papel. Que cumpla con las normas de Bioseguridad – Empacado.</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</si>
  <si>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
(Diseño proporcionado por el área de prensa del FDLSF , los separadores deben ir con información acorde a los temas tratados en la actividad)</t>
  </si>
  <si>
    <r>
      <rPr>
        <b/>
        <u/>
        <sz val="14"/>
        <rFont val="Arial"/>
        <family val="2"/>
      </rPr>
      <t>No</t>
    </r>
    <r>
      <rPr>
        <sz val="14"/>
        <rFont val="Arial"/>
        <family val="2"/>
      </rPr>
      <t xml:space="preserve"> contiene Iniciativas de Presupuestos participativos</t>
    </r>
  </si>
  <si>
    <t>hora</t>
  </si>
  <si>
    <t>Un Sándwich De 300 Grs De Pollo O Atún, Pan Especial, Queso, Tomate, Lechuga (Empacado En Papel Vinipel), Jugo O Avena En Caja De 200 Ml, Fruta De Temporada Y Golosina. Todo Empacado En Bolsa De Papel. Que Cumpla Con Las Normas De Bioseguridad - Empacado
(Los siguientes refrigerios serán para la sesión de iniciación de Política Pública de Mujer y Equidad de Género (PPMyEG)</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</si>
  <si>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 (Para Sesiones Ppmyeg)</t>
  </si>
  <si>
    <t>Bolsa tipo tote fabricada en lona gruesa o algodón natural, reutilizable, de uso personal.Dimensiones mínimas: 35 cm de ancho x 40 cm de alto Material: Lona nacional o algodón resistente de mínimo 8 onzas Color: Morado, blanco o neutro con impresión de logos institucionales  Asas: Doble asa reforzada, de 60 cm de largo cada una, para colgar al hombro Capacidad de carga: Hasta 5 kg
(Para Sesiones Ppmyeg)</t>
  </si>
  <si>
    <t>Carpa 12X24 (Alquiler)</t>
  </si>
  <si>
    <t>Alquiler de Carpa Modular Tipo Hangar de 12X24 mts con laterales, Lona alta densidad, alto calibre con microfibras internas para mayor duración calibre 700 a 530 fibras, incluyendo soportes estructurales, armado, instalación y adecuación con laterales, así como el desarmado y transporte de la misma (por jornada en un sitio fijo) debe tener extintor multiproposito 20 libras.
(Una (1) Carpa Para Cada Evento)</t>
  </si>
  <si>
    <t>Alquiler de carpa tipo pagoda Alquiler Carpa Estructural lona 100% impermeable; resistente a la intemperie, Lona alta densidad, alto calibre con microfibras internas para mayor duración calibre 700 a 530 fibras con laterales. (Evento 8 horas)</t>
  </si>
  <si>
    <t>Tarima-Carpa 9X6 (Alquiler)</t>
  </si>
  <si>
    <t>Alquiler Tarima de 9x6 mts con carpa estructural, escalera a la altura requerida (1,5 mts) y faldones Estructura certificada, debe tener extintor multiproposito 20 libras. Por un Día, Incluye Transporte
(Una (1) Tarima Para Cada Evento)</t>
  </si>
  <si>
    <t>Baño Portátil Con Lavamanos (Alquiler)</t>
  </si>
  <si>
    <t>Alquiler de baño portátil con opción de lavamanos para eventos masivos. Incluye suministro de papel higiénico, bateria, limpieza, disposición para uso, transporte ida y regreso de las unidades, instalación y des instalación. 
 (3 Por Evento * 5 Eventos = 15)</t>
  </si>
  <si>
    <t>Una Ambulancia Medicalizada, De Una Institución Médica Privada Reconocida, Con El Respectivo Médico Que Acompañe Todo El Evento, Máximo Durante Seis (6) Horas En La Ciudad De Bogotá.
(Una (1) Ambulancia Para Cada Evento)</t>
  </si>
  <si>
    <t>Cinco (5) personas de apoyo logístico, los cuales van a ser Parceros previo acuerdo Estudiantes universitarios o bachilleres mayores de edad, experiencia logística de tres (3) meses, jornada máximo 8 horas
(Cinco (5) personas para cada evento (5 personas* cinco (5) Eventos))</t>
  </si>
  <si>
    <t>Agrupación Teatral o artística de minimo 6 personas de carácter profesional que maneje diferentes técnicas con una puesta en escena entre 45 - 60 minutos.
(Presentación de dos (2) Grupos para cada evento)</t>
  </si>
  <si>
    <t>Camiseta de Cuello Redondo en Algodón con tres (3) estampados, 1 a full color y dos (2) a una tinta, como Recordatorio para los beneficiarios de los proyectos a cargo de la Alcaldía Local. (Talla S,M,L Y XL.)
Las camisetas deben de llevar impreso un eslogan que se definirá en el comité técnico de seguimiento ; El diseño estará a cargo del área de prensa del FDLSF.
(Se entregarán sesenta (60) camisetas por evento)</t>
  </si>
  <si>
    <t>Profesional con seis (6) meses de experiencia en actividades de facilitador, tallerista o docente y al menos 4 meses en trabajo en comunidad o jóvenes en temas de derechos sexuales y reproductivos y/o habilidades para la vida. (se contratará con el profesional solo por el tiempo de la feria)</t>
  </si>
  <si>
    <t>Un (1) Trabajador(A) Social (Stand 2.)</t>
  </si>
  <si>
    <t>Un (1) Trabajador(a) Social. Experiencia mínima de seis (6) meses en asesoría a familias en situación de violencia intrafamiliar o población vulnerable. (se contratará con el profesional solo por el tiempo de la feria)</t>
  </si>
  <si>
    <t>Un (1) Trabajador(A) Social (Stand 4.)</t>
  </si>
  <si>
    <t>Un (1) Trabajador(a) Social. Experiencia mínima de seis (6) meses en asesoría a familias en situación de violencia intrafamiliar o población vulnerable.</t>
  </si>
  <si>
    <t>Porcentaje De Gestión Administrativa  (Item 237,238,239,240)
(5%)</t>
  </si>
  <si>
    <t>Vincular 600 Personas en Acciones para la Prevención del Feminicidio y la Violencia Contra la Mujer.</t>
  </si>
  <si>
    <r>
      <rPr>
        <b/>
        <u/>
        <sz val="14"/>
        <rFont val="Arial"/>
        <family val="2"/>
      </rPr>
      <t xml:space="preserve">SI </t>
    </r>
    <r>
      <rPr>
        <sz val="14"/>
        <rFont val="Arial"/>
        <family val="2"/>
      </rPr>
      <t>contiene Iniciativas de Presupuestos participativos
(No. 55252 DDifMujer, “Transformar Santa Fe para vivir libres de violencias” )</t>
    </r>
  </si>
  <si>
    <t>Componente 4. Vincular Personas en Acciones para la Prevención del Feminicidio y la Violencia Contra la Mujer.</t>
  </si>
  <si>
    <t>Porcentaje De Gestión Administrativa  (Item 242,243)
(5%)</t>
  </si>
  <si>
    <t>Profesional De Apoyo No 1. Psicólogo/A Y/O Psicosocial</t>
  </si>
  <si>
    <t>Profesional en psicología y/o Psicosocial con conocimiento de la PPMyEG, la RUA y el marco normativo de derechos de las mujeres. Experiencia de seis (6) meses en atención a mujeres víctimas de violencia y/o sensibilización comunitaria.</t>
  </si>
  <si>
    <t>Profesional De Apoyo No 2. Psicólogo/A Y/O Psicosocial</t>
  </si>
  <si>
    <t>Profesionales en psicología y/o trabajo social. Experiencia de seis (6) meses en atención a mujeres víctimas de violencia y/o sensibilización comunitaria.</t>
  </si>
  <si>
    <t>Profesional De Apoyo No 3. Psicólogo/A Y/O Psicosocial</t>
  </si>
  <si>
    <t>Porcentaje De Gestión Administrativa  (Item 245,246,247)
(5%)</t>
  </si>
  <si>
    <t>Estudiantes universitarios o bachilleres mayores de edad, experiencia logística de tres (3) meses, jornada máximo 8 horas
(Tres (3) apoyos para cada evento*cinco (5) festivales= 15 apoyos logísticos)</t>
  </si>
  <si>
    <t>Gorras de seis (6) paneles en tela dril esmerilado con cierre de hebilla metálica, botón superior forrado, en dril liviano y víscera rígida indeformqable 6 costuras en plástico de polietileno. encintado interior, tafilete absorbente en poliéster algodón
Bordados 1 uno al frente  y 3 tres atrás pequeños
otro en la parte de atrás según imagen institucional. Color Negro Conforme al diseño presentado.
(Temática proporcionado por el comité técnico y diseñada por el área de prensa del FDLSF)</t>
  </si>
  <si>
    <t>Mug Estándar Cerámica</t>
  </si>
  <si>
    <t>Mug estándar en cerámica, con oreja, entre 10 y 11 onzas.  Diseño suministrado por la Entidad.</t>
  </si>
  <si>
    <t>Almuerzo Tipo 1</t>
  </si>
  <si>
    <t>Alquiler De Mesas Plásticas 4 Puestos</t>
  </si>
  <si>
    <t>Alquiler de baño portátil con opción de lavamanos para eventos masivos. Incluye suministro de papel higiénico, bateria, limpieza, disposición para uso, transporte ida y regreso de las unidades, instalación y des instalación. 
(3 Por Evento * 5 = 15)</t>
  </si>
  <si>
    <t>Agrupación Teatral o artística de minimo 6 personas de carácter profesional que maneje diferentes técnicas con una puesta en escena entre 45 - 60 minutos.
 (2 Grupos Por Evento * 5 Festivales = 10)</t>
  </si>
  <si>
    <t>Profesional en psicología y/o Psicosocial con conocimiento de la PPMyEG, la RUA y el marco normativo de derechos de las mujeres. Experiencia seis (6) meses en pedagogía infantil y/o de derechos humanos.</t>
  </si>
  <si>
    <t>Profesionales en psicología y/o trabajo social. Experiencia de seis (6) meses en atención a mujeres víctimas de violencia y sensibilización comunitaria.</t>
  </si>
  <si>
    <t>Porcentaje De Gestión Administrativa  (Item 270,271,272)
(5%)</t>
  </si>
  <si>
    <t>Alarma Personal</t>
  </si>
  <si>
    <t>(1) Una alarma personal de pánico para llavero con sirena de alta potencia (mínimo 120 decibelios) y luz estroboscópica LED para alertar a la comunidad y aturdir acústicamente al agresor</t>
  </si>
  <si>
    <t>Pito / Silbato Para Entrenador</t>
  </si>
  <si>
    <t>Un (1) Silbato; fox 40 clásico canadiense, Silbato o pito Marca Tipo FOX 40 CLASSIC usado por los oficiales de NCAA, NBA, NFL, CFL, FIBA, NHL, FIFA y FINA. Para los partidos de baloncesto, futbol, natación, voleibol, para las fuerzas militares, armar tu kit de emergencias, camping, etc. Este silbato tiene un sonido agudo y alto volumen</t>
  </si>
  <si>
    <t>Linterna De Mano Recargable</t>
  </si>
  <si>
    <t>Linterna de Mano Led Nano, Metálica, Recargable en toma de 110v, (cargador de pared incluido), Luz Blanca, DC 4,2 v 500mA</t>
  </si>
  <si>
    <t>Llavero Rompe-Cristales</t>
  </si>
  <si>
    <t>(1) Un llavero rompe-cristales y corta-cinturones de seguridad (tipo herramienta de rescate vehicular) para situaciones de emergencia o evasión dentro de medios de transporte</t>
  </si>
  <si>
    <t>Porcentaje De Gestión Administrativa  (Item 282,283,284
(5%)</t>
  </si>
  <si>
    <t xml:space="preserve">Alquiler de baño portátil con opción de lavamanos para eventos masivos. Incluye suministro de papel higiénico, bateria, limpieza, disposición para uso, transporte ida y regreso de las unidades, instalación y des instalación. </t>
  </si>
  <si>
    <t>Uniformes De Competencia Futsal - Futbol Transfer</t>
  </si>
  <si>
    <t>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t>
  </si>
  <si>
    <t>Uniforme Arquero</t>
  </si>
  <si>
    <t>Uniforme de arquero, de la mejor calidad, con los mejores materiales buso con transfer en la parte delantera, numerado, e imagen institucional visible de acuerdo al manual de imagen de la entidad pantalón medias- profesionales). El uniforme trae acolchado en el buso y en el pantalón, lo cual brinda una mejor experiencia, resistencia y satisfacción para el uso
 (8 Equipos = 8 Arqueros)</t>
  </si>
  <si>
    <t>Uniformes De Competencia Baloncesto - Volleyball Transfer</t>
  </si>
  <si>
    <t>Uniformes Deportivo Fondo Blanco, Terminación Cuello Azul, Material Fast Dry,  (Transfer) Camiseta Manga Sisa (2 Logos En La Camiseta Al Frente Tamaño Bolsillo, El Número En La Espalda Tamaño Media Carta Y Nombre De La Localidad Debajo De Este),  Pantaloneta Con Numeración Y Logo (Numero Pierna Derecha, Logo  En La Pierna Izquierda) Terminado. Marcadas Según Indicaciones Del Manual De Imagen.</t>
  </si>
  <si>
    <t>Camiseta Blanca Oversize</t>
  </si>
  <si>
    <t>Camiseta unisex de silueta oversize (holgada), M, L, XL y XXL (oversize unisex), según tabla de tallas nacional o estándar comercial Material Algodón 100% peinado o mezcla algodón/poliéster (mínimo 160 g/m²), suave, transpirable y resistente Corte y diseño Cuello redondo doble costura, manga corta, corte amplio tipo oversize, costuras reforzadas Estampado Intervención gráfica frontal o dorsal , realizada en técnica de serigrafía o vinilo textil, de alta durabilidad, con diseño aprobado por el comité de seguimiento del proyecto. El contenido puede incluir logotipo, ilustración, frase representativa o símbolo del proceso comunitario.
Las camisetas deben de llevar impreso un eslogan que se definirá en el comité técnico de seguimiento ; El diseño estará a cargo del área de prensa del FDLSF.</t>
  </si>
  <si>
    <t>Agua En Botella Sin Gas</t>
  </si>
  <si>
    <t>Agua En Botella Plástica Sin Gas De 600 Ml</t>
  </si>
  <si>
    <t>Bonos De Premiación Primer Lugar Microfútbol</t>
  </si>
  <si>
    <t>Como son cinco (5) integrantes que componen el equipo, se dará  cada una de ellas un bono por un valor de $300.000, para cambiar en almacenes de cadena.
(Cinco (5) integrantes del equipo*$300.000= $1.500.000)
(Por ningún motivo se dará dinero en efectivo)</t>
  </si>
  <si>
    <t>Bonos De Premiación Segundo Lugar Microfútbol</t>
  </si>
  <si>
    <t>Como son cinco (5) integrantes que componen el equipo, se dará  cada una de ellas un bono por un valor de $150.000, para cambiar en almacenes de cadena.
(Cinco (5) integrantes del equipo*$150.000= $750.000)
(Por ningún motivo se dará dinero en efectivo)</t>
  </si>
  <si>
    <t>Bonos De Premiación Primer Lugar Baloncesto</t>
  </si>
  <si>
    <t>Como son cinco (5) integrantes que componen el equipo, se dará  cada una de ellas un bono por un valor de $300.000, para cambiar en almacenes de cadena.
Cinco (5) integrantes del equipo*$300.000= $1.500.000)
(Por ningún motivo se dará dinero en efectivo)</t>
  </si>
  <si>
    <t>Bonos De Premiación Segundo Lugar Baloncesto</t>
  </si>
  <si>
    <t>Bonos De Premiación Primer Lugar Minitejo</t>
  </si>
  <si>
    <t>Como son tres (3) integrantes que componen el equipo, se dará  cada una de ellas un bono por un valor de $300.000, para cambiar en almacenes de cadena.
(Tres (3) integrantes del equipo*$300.000= $900.000)
(Por ningún motivo se dará dinero en efectivo)</t>
  </si>
  <si>
    <t>Bonos De Premiación Segundo Lugar Minitejo</t>
  </si>
  <si>
    <t>Como son tres (3) integrantes que componen el equipo, se dará  cada una de ellas un bono por un valor de $150.000, para cambiar en almacenes de cadena.
(Tres (3) integrantes del equipo*$150.000= $450.000)
(Por ningún motivo se dará dinero en efectivo)</t>
  </si>
  <si>
    <t>Bonos De Premiación Primer Lugar bolirana</t>
  </si>
  <si>
    <t>Bonos De Premiación Segundo Lugar Bolirana</t>
  </si>
  <si>
    <t>Arbitraje Fútbol</t>
  </si>
  <si>
    <t>Servicio de arbitraje femenino: servicio de arbitraje para futbol 5, de acuerdo con el reglamento cada partido tiene una duración 50 minutos.</t>
  </si>
  <si>
    <t>Arbitraje Baloncesto</t>
  </si>
  <si>
    <t>Alquiler Canchas De Minitejo</t>
  </si>
  <si>
    <t>Alquiler de Canchas de mini tejo fija: mínimo de ancho 46 cm x largo 46 cm aprox, Fabricado en metal y acero, Relleno de greda, Incluye mechas, tejos en acero inoxidable  (entre 6 y 8 PERSONAS)</t>
  </si>
  <si>
    <t>Arbitraje Minitejo</t>
  </si>
  <si>
    <t>Persona con experiencia de seis (6) meses certificable en la práctica y/o arbitraje del tejo, con conocimiento del reglamento vigente de la disciplina y manejo de grupos en contextos de competencia comunitaria</t>
  </si>
  <si>
    <t>Alquiler Boliranas</t>
  </si>
  <si>
    <t>Bolirana Portátil: Doble Sapo Y Latas, Túnel De Impacto, Tubos Protectores, Base Plegable, Rampla, Dimensiones 99Cm Alto, 39Cm De Ancho, 98 Cm De Largo Con Tablero,
Alquiler De Un (1) Día</t>
  </si>
  <si>
    <t>Arbitraje Bolirana</t>
  </si>
  <si>
    <t>Persona Con Experiencia De Seis (6) Meses En Arbitraje De Bolirana</t>
  </si>
  <si>
    <t>Medalla</t>
  </si>
  <si>
    <t>Medalla Redonda de 5 cms de diámetro en alto relieve con cinta gruesa marcada a 1 tinta. Diseño suministrado por la entidad.
(Las medallas se darán al primero y segundo puesto de ambas disciplinas (Microfutbol,baloncesto,bolirana y minitejo)</t>
  </si>
  <si>
    <t>Porcentaje De Gestión Administrativa  (Item 323,324)
(5%)</t>
  </si>
  <si>
    <t>Lienzo</t>
  </si>
  <si>
    <t>Lienzos Para Pintar 40X60 3Cm</t>
  </si>
  <si>
    <t>Caballete (Compra)</t>
  </si>
  <si>
    <t>Caballete En Madera Mediano Alto 100Cm X Ancho 49Cm Profundidad 40Cm Para Adultos</t>
  </si>
  <si>
    <t>Paletas De Pintura</t>
  </si>
  <si>
    <t>Plásticas Con Espacios Para Vertir Pintura</t>
  </si>
  <si>
    <t>Set De Pintura Acrílica 12 Piezas Colores Variados
(Cincuenta para las personas que realizaran las muestras para exposición y una para las mueres que quieran pintar en el mural)</t>
  </si>
  <si>
    <t>Kit Pinceles</t>
  </si>
  <si>
    <t>Set De Pinceles Sintéticos X 12 Unidades</t>
  </si>
  <si>
    <t>Arcilla</t>
  </si>
  <si>
    <t>Paquetes De Arcilla X 10Kilos Especializada Para Cerámica</t>
  </si>
  <si>
    <t>Paquete x 10KL</t>
  </si>
  <si>
    <t>Recipiente Para Remojo Manos</t>
  </si>
  <si>
    <t>Plástico, Tamaño De Mano, 250–400 Ml.</t>
  </si>
  <si>
    <t>Un Sándwich De 300 Grs De Pollo O Atún, Pan Especial, Queso, Tomate, Lechuga (Empacado En Papel Vinipel), Jugo O Avena En Caja De 200 Ml, Fruta De Temporada Y Golosina. Todo Empacado En Bolsa De Papel. Que Cumpla Con Las Normas De Bioseguridad - Empacado 
(Para Clases De Sensibilización Y Creación)</t>
  </si>
  <si>
    <t>Porcentaje De Gestión Administrativa  (Item 340)
(5%)</t>
  </si>
  <si>
    <t>Alquiler De Carpa Tipo Pagoda</t>
  </si>
  <si>
    <t>Alquiler Mesas De 90X60 Cm Para La Exhibición De Productos</t>
  </si>
  <si>
    <t>Manteles Para Picnic</t>
  </si>
  <si>
    <t>Alquiler de Tela antifluido o lona impermeable liviana (PVC o poliéster), fácil de limpiar y resistente al uso en exteriores. Alternativamente, tela lona gruesa de algodón tipo lona cruda tratada.Tamaño Mínimo 1.5 m x 1.5 m (para 4 a 5 personas por unidad). Se pueden usar versiones más grandes (2x2 m) si se prevé mayor agrupamiento.Color o diseño Colores sobrios o patrones tipo picnic (cuadro rojo/blanco o azul/blanco). Se recomienda incluir bordes reforzados para mayor durabilidad.
(Los manteles son para la decoración de las mesas que se utilizara para la exposición)</t>
  </si>
  <si>
    <t>Tela Lienzo Prelavado Para Bordar Blanco (Liencillo) 1.50M Ancho 100%Algodón X 10 Metros</t>
  </si>
  <si>
    <t xml:space="preserve">Set De Marcador Para Tela Doble Punta X 12 Unidades
(Se utilizaran para las personas que quieran dejar su mensaje en el mural)
</t>
  </si>
  <si>
    <t>Sets De Pinceles Matiz Redondo De Nylon X 6</t>
  </si>
  <si>
    <t>Una ambulancia medicalizada, de una Institución Médica Privada Reconocida, con el respectivo médico que acompañe todo el evento, máximo durante seis (6) horas en la ciudad de Bogotá. Copia de revisión de ultimo Mantenimiento</t>
  </si>
  <si>
    <t>* Alquiler de Fotocabina debidamente personalizada con adhesivo de la linea grafica brindada por el FDLSF  por un tiempo maximo de  cuatro (4) horas.    
* Dimensiones 2 metros de altura por 150 y 100 de profundidad 
* un peso de 250 kilos.
* dotada con equipos de fotografía, iluminación e impresión profesional
* configurada para tener una o dos salidas.
* personalización completa,  logo o imagen corporativa, que se pueda puede agregar un cartel especial iluminado en la parte superior totalmente personalizable.
* software imágenes con efectos, blanco y negro, reemplazo de fondo, boomerang o gif, También que pueda ser utilizada como video confesionario o adaptarla a un evento especifico.</t>
  </si>
  <si>
    <t>Medios Comunitarios</t>
  </si>
  <si>
    <t>Bolsa Global Para Medios Comunitarios Que Cubriran Las Diferentes Actividades Desarrolladas Dentro Del Presente Contrato.</t>
  </si>
  <si>
    <t>TOTAL</t>
  </si>
  <si>
    <t>Perfil</t>
  </si>
  <si>
    <t>Vr mes</t>
  </si>
  <si>
    <t>Vr dia (/20)</t>
  </si>
  <si>
    <t>Vr hora (/8)</t>
  </si>
  <si>
    <t>Prof Univ II</t>
  </si>
  <si>
    <t>Sabedor</t>
  </si>
  <si>
    <t>Prof Univ I</t>
  </si>
  <si>
    <t>Tomando los valores promedio de la tabla de honorarios 2025</t>
  </si>
  <si>
    <t>Bono de Partido de baloncesto personas con discapacidad</t>
  </si>
  <si>
    <t>Bono por valor de cien mil pesos ($100.000) para redimir en almacenes de cadena. Se entregará a cada una de las diez (10) personas participantes del partido de exhibición. 
(Diez (10) integrantes del equipo * $100.000=$1.000.000)
(Por ningún motivo se dará dinero en efectivo).</t>
  </si>
  <si>
    <t>Porcentaje De Gestión Administrativa  (Item 307,308,309,310,311,312,313,314,315)
(5%)</t>
  </si>
  <si>
    <t>Bono de Premiación Partido de exhibición baloncesto personas con discapacidad</t>
  </si>
  <si>
    <t>Mujer con título profesional en Núcleo Básico del Conocimiento en ciencias sociales, ciencias de la educación y/o ciencias administrativas, de acuerdo con el SNIES, con especialización o maestría en temas relacionados con género o políticas públicas o desarrollo territorial o derechos humanos.
Experiencia Profesional General mínima de dos (2) años contados a partir de la expedición del título de grado.
Experiencia Profesional Específica de mínimo un (1) año en coordinación y/o ejecución de proyectos sociales.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</si>
</sst>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_);_(@_)"/>
    <numFmt numFmtId="165" formatCode="&quot;$ &quot;#,##0.00"/>
    <numFmt numFmtId="166" formatCode="&quot;$ &quot;#,##0"/>
    <numFmt numFmtId="167" formatCode="_-&quot;$ &quot;* #,##0.00_-;&quot;-$ &quot;* #,##0.00_-;_-&quot;$ &quot;* \-??_-;_-@_-"/>
    <numFmt numFmtId="168" formatCode="_(\$* #,##0_);_(\$* \(#,##0\);_(\$* \-_);_(@_)"/>
    <numFmt numFmtId="169" formatCode="_-&quot;$ &quot;* #,##0_-;&quot;-$ &quot;* #,##0_-;_-&quot;$ &quot;* \-_-;_-@_-"/>
    <numFmt numFmtId="170" formatCode="&quot;$&quot;\ #,##0"/>
    <numFmt numFmtId="171" formatCode="&quot;$&quot;\ #,##0.0"/>
  </numFmts>
  <fonts count="18" x14ac:knownFonts="1">
    <font>
      <sz val="10"/>
      <name val="Arial"/>
      <family val="2"/>
      <charset val="1"/>
    </font>
    <font>
      <sz val="11"/>
      <color theme="1"/>
      <name val="Calibri"/>
      <family val="2"/>
      <charset val="1"/>
    </font>
    <font>
      <sz val="14"/>
      <name val="Arial"/>
      <family val="2"/>
      <charset val="1"/>
    </font>
    <font>
      <b/>
      <sz val="12"/>
      <name val="Arial"/>
      <family val="2"/>
      <charset val="1"/>
    </font>
    <font>
      <sz val="12"/>
      <name val="Arial"/>
      <family val="2"/>
      <charset val="1"/>
    </font>
    <font>
      <sz val="10"/>
      <name val="Arial"/>
      <family val="2"/>
      <charset val="1"/>
    </font>
    <font>
      <sz val="10"/>
      <color rgb="FF000000"/>
      <name val="Calibri"/>
      <family val="2"/>
      <scheme val="minor"/>
    </font>
    <font>
      <b/>
      <sz val="14"/>
      <color theme="0"/>
      <name val="Arial"/>
      <family val="2"/>
    </font>
    <font>
      <sz val="14"/>
      <name val="Arial"/>
      <family val="2"/>
    </font>
    <font>
      <b/>
      <sz val="14"/>
      <color theme="1"/>
      <name val="Arial"/>
      <family val="2"/>
    </font>
    <font>
      <sz val="14"/>
      <color theme="1"/>
      <name val="Arial"/>
      <family val="2"/>
    </font>
    <font>
      <b/>
      <sz val="14"/>
      <name val="Arial"/>
      <family val="2"/>
    </font>
    <font>
      <b/>
      <u/>
      <sz val="14"/>
      <name val="Arial"/>
      <family val="2"/>
    </font>
    <font>
      <sz val="14"/>
      <name val="Calibri"/>
      <family val="2"/>
    </font>
    <font>
      <sz val="14"/>
      <color rgb="FF000000"/>
      <name val="Arial"/>
      <family val="2"/>
    </font>
    <font>
      <b/>
      <sz val="14"/>
      <color rgb="FF000000"/>
      <name val="Arial"/>
      <family val="2"/>
    </font>
    <font>
      <sz val="14"/>
      <color rgb="FF000000"/>
      <name val="Calibri Light"/>
      <family val="2"/>
      <scheme val="major"/>
    </font>
    <font>
      <b/>
      <sz val="14"/>
      <color rgb="FF000000"/>
      <name val="Calibri Light"/>
      <family val="2"/>
      <scheme val="major"/>
    </font>
  </fonts>
  <fills count="5">
    <fill>
      <patternFill patternType="none"/>
    </fill>
    <fill>
      <patternFill patternType="gray125"/>
    </fill>
    <fill>
      <patternFill patternType="solid">
        <fgColor theme="4" tint="-0.499984740745262"/>
        <bgColor rgb="FF003366"/>
      </patternFill>
    </fill>
    <fill>
      <patternFill patternType="solid">
        <fgColor rgb="FFD5FC79"/>
        <bgColor rgb="FFCCFFCC"/>
      </patternFill>
    </fill>
    <fill>
      <patternFill patternType="solid">
        <fgColor theme="0" tint="-4.9989318521683403E-2"/>
        <bgColor rgb="FFDEEBF7"/>
      </patternFill>
    </fill>
  </fills>
  <borders count="17">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164" fontId="5" fillId="0" borderId="0"/>
    <xf numFmtId="9" fontId="5" fillId="0" borderId="0"/>
    <xf numFmtId="0" fontId="1" fillId="0" borderId="0"/>
    <xf numFmtId="0" fontId="1" fillId="0" borderId="0"/>
    <xf numFmtId="168" fontId="5" fillId="0" borderId="0"/>
    <xf numFmtId="0" fontId="6" fillId="0" borderId="0"/>
  </cellStyleXfs>
  <cellXfs count="49">
    <xf numFmtId="0" fontId="0" fillId="0" borderId="0" xfId="0"/>
    <xf numFmtId="0" fontId="2" fillId="0" borderId="0" xfId="0" applyFont="1" applyAlignment="1">
      <alignment horizontal="center" vertical="center" wrapText="1"/>
    </xf>
    <xf numFmtId="0" fontId="2" fillId="0" borderId="0" xfId="0" applyFont="1"/>
    <xf numFmtId="167" fontId="3" fillId="3" borderId="3" xfId="1" applyNumberFormat="1" applyFont="1" applyFill="1" applyBorder="1" applyAlignment="1">
      <alignment horizontal="center" vertical="center" wrapText="1"/>
    </xf>
    <xf numFmtId="167" fontId="3" fillId="3" borderId="4" xfId="1" applyNumberFormat="1" applyFont="1" applyFill="1" applyBorder="1" applyAlignment="1">
      <alignment horizontal="center" vertical="center" wrapText="1"/>
    </xf>
    <xf numFmtId="169" fontId="3" fillId="4" borderId="4" xfId="5" applyNumberFormat="1" applyFont="1" applyFill="1" applyBorder="1" applyAlignment="1">
      <alignment horizontal="center" vertical="center"/>
    </xf>
    <xf numFmtId="169" fontId="3" fillId="4" borderId="5" xfId="5" applyNumberFormat="1" applyFont="1" applyFill="1" applyBorder="1" applyAlignment="1">
      <alignment horizontal="center" vertical="center"/>
    </xf>
    <xf numFmtId="167" fontId="4" fillId="3" borderId="6" xfId="1" applyNumberFormat="1" applyFont="1" applyFill="1" applyBorder="1" applyAlignment="1">
      <alignment horizontal="center" vertical="center" wrapText="1"/>
    </xf>
    <xf numFmtId="167" fontId="4" fillId="3" borderId="2" xfId="1" applyNumberFormat="1" applyFont="1" applyFill="1" applyBorder="1" applyAlignment="1">
      <alignment horizontal="center" vertical="center" wrapText="1"/>
    </xf>
    <xf numFmtId="169" fontId="3" fillId="4" borderId="2" xfId="5" applyNumberFormat="1" applyFont="1" applyFill="1" applyBorder="1" applyAlignment="1">
      <alignment horizontal="center" vertical="center"/>
    </xf>
    <xf numFmtId="169" fontId="3" fillId="4" borderId="7" xfId="5" applyNumberFormat="1" applyFont="1" applyFill="1" applyBorder="1" applyAlignment="1">
      <alignment horizontal="center" vertical="center"/>
    </xf>
    <xf numFmtId="167" fontId="4" fillId="3" borderId="8" xfId="1" applyNumberFormat="1" applyFont="1" applyFill="1" applyBorder="1" applyAlignment="1">
      <alignment horizontal="center" vertical="center" wrapText="1"/>
    </xf>
    <xf numFmtId="167" fontId="4" fillId="3" borderId="9" xfId="1" applyNumberFormat="1" applyFont="1" applyFill="1" applyBorder="1" applyAlignment="1">
      <alignment horizontal="center" vertical="center" wrapText="1"/>
    </xf>
    <xf numFmtId="169" fontId="3" fillId="4" borderId="9" xfId="5" applyNumberFormat="1" applyFont="1" applyFill="1" applyBorder="1" applyAlignment="1">
      <alignment horizontal="center" vertical="center"/>
    </xf>
    <xf numFmtId="169" fontId="3" fillId="4" borderId="10" xfId="5" applyNumberFormat="1" applyFont="1" applyFill="1" applyBorder="1" applyAlignment="1">
      <alignment horizontal="center" vertical="center"/>
    </xf>
    <xf numFmtId="0" fontId="7" fillId="2" borderId="2" xfId="0" applyFont="1" applyFill="1" applyBorder="1" applyAlignment="1">
      <alignment horizontal="center" vertical="center" wrapText="1"/>
    </xf>
    <xf numFmtId="1" fontId="7" fillId="2" borderId="2" xfId="0" applyNumberFormat="1" applyFont="1" applyFill="1" applyBorder="1" applyAlignment="1">
      <alignment horizontal="center" vertical="center" wrapText="1"/>
    </xf>
    <xf numFmtId="165" fontId="7" fillId="2" borderId="2" xfId="2" applyNumberFormat="1" applyFont="1" applyFill="1" applyBorder="1" applyAlignment="1">
      <alignment horizontal="center" vertical="center" wrapText="1"/>
    </xf>
    <xf numFmtId="166" fontId="7" fillId="2" borderId="2" xfId="0" applyNumberFormat="1" applyFont="1" applyFill="1" applyBorder="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1" fontId="8" fillId="0" borderId="0" xfId="1" applyNumberFormat="1" applyFont="1" applyAlignment="1">
      <alignment horizontal="center" vertical="center" wrapText="1"/>
    </xf>
    <xf numFmtId="165" fontId="8" fillId="0" borderId="0" xfId="2" applyNumberFormat="1" applyFont="1" applyAlignment="1">
      <alignment horizontal="center"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166" fontId="8" fillId="0" borderId="2" xfId="0" applyNumberFormat="1" applyFont="1" applyBorder="1" applyAlignment="1">
      <alignment horizontal="center" vertical="center" wrapText="1"/>
    </xf>
    <xf numFmtId="0" fontId="8" fillId="0" borderId="2" xfId="6" applyFont="1" applyBorder="1" applyAlignment="1">
      <alignment horizontal="center" vertical="center" wrapText="1"/>
    </xf>
    <xf numFmtId="170" fontId="8" fillId="0" borderId="2" xfId="0" applyNumberFormat="1" applyFont="1" applyBorder="1" applyAlignment="1">
      <alignment horizontal="center" vertical="center" wrapText="1"/>
    </xf>
    <xf numFmtId="0" fontId="10" fillId="0" borderId="2"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3" xfId="0" applyFont="1" applyBorder="1" applyAlignment="1">
      <alignment horizontal="left" vertical="center" wrapText="1"/>
    </xf>
    <xf numFmtId="166" fontId="11" fillId="0" borderId="12" xfId="0" applyNumberFormat="1" applyFont="1" applyBorder="1" applyAlignment="1">
      <alignment horizontal="center" vertical="center" wrapText="1"/>
    </xf>
    <xf numFmtId="0" fontId="14" fillId="0" borderId="0" xfId="0" applyFont="1" applyAlignment="1">
      <alignment horizontal="justify" vertical="center"/>
    </xf>
    <xf numFmtId="0" fontId="2" fillId="0" borderId="2" xfId="0" applyFont="1" applyBorder="1" applyAlignment="1">
      <alignment vertical="center" wrapText="1"/>
    </xf>
    <xf numFmtId="0" fontId="13" fillId="0" borderId="2" xfId="0" applyFont="1" applyBorder="1" applyAlignment="1">
      <alignment vertical="center" wrapText="1"/>
    </xf>
    <xf numFmtId="0" fontId="8" fillId="0" borderId="2" xfId="0" applyFont="1" applyBorder="1" applyAlignment="1">
      <alignment vertical="center" wrapText="1"/>
    </xf>
    <xf numFmtId="0" fontId="15" fillId="0" borderId="2" xfId="0" applyFont="1" applyBorder="1" applyAlignment="1">
      <alignment vertical="center" wrapText="1"/>
    </xf>
    <xf numFmtId="0" fontId="14" fillId="0" borderId="2" xfId="0" applyFont="1" applyBorder="1" applyAlignment="1">
      <alignment horizontal="justify" vertical="center" wrapText="1"/>
    </xf>
    <xf numFmtId="0" fontId="0" fillId="0" borderId="2" xfId="0" applyBorder="1" applyAlignment="1">
      <alignment vertical="center" wrapText="1"/>
    </xf>
    <xf numFmtId="0" fontId="14" fillId="0" borderId="2" xfId="0" applyFont="1" applyBorder="1" applyAlignment="1">
      <alignment vertical="center" wrapText="1"/>
    </xf>
    <xf numFmtId="0" fontId="8" fillId="0" borderId="0" xfId="0" applyFont="1" applyAlignment="1">
      <alignment wrapText="1"/>
    </xf>
    <xf numFmtId="0" fontId="16" fillId="0" borderId="2" xfId="0" applyFont="1" applyBorder="1" applyAlignment="1">
      <alignment horizontal="left" vertical="top" wrapText="1"/>
    </xf>
    <xf numFmtId="171" fontId="8" fillId="0" borderId="2" xfId="1" applyNumberFormat="1"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7" fillId="2" borderId="1" xfId="0" applyFont="1" applyFill="1" applyBorder="1" applyAlignment="1">
      <alignment horizontal="center" vertical="center" wrapText="1"/>
    </xf>
  </cellXfs>
  <cellStyles count="7">
    <cellStyle name="Excel Built-in Currency [0]" xfId="5" xr:uid="{00000000-0005-0000-0000-000008000000}"/>
    <cellStyle name="Moneda" xfId="1" builtinId="4"/>
    <cellStyle name="Normal" xfId="0" builtinId="0"/>
    <cellStyle name="Normal 2" xfId="3" xr:uid="{00000000-0005-0000-0000-000006000000}"/>
    <cellStyle name="Normal 2 2" xfId="4" xr:uid="{00000000-0005-0000-0000-000007000000}"/>
    <cellStyle name="Normal 3" xfId="6" xr:uid="{C5B8ACD6-48C2-7241-9650-E70DBD5A3E5F}"/>
    <cellStyle name="Porcentaje" xfId="2"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DEEBF7"/>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D5FC7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EEBF7"/>
    <pageSetUpPr fitToPage="1"/>
  </sheetPr>
  <dimension ref="A1:J366"/>
  <sheetViews>
    <sheetView tabSelected="1" view="pageBreakPreview" topLeftCell="A361" zoomScale="80" zoomScaleNormal="70" zoomScaleSheetLayoutView="80" zoomScalePageLayoutView="70" workbookViewId="0">
      <selection activeCell="E363" sqref="E363"/>
    </sheetView>
  </sheetViews>
  <sheetFormatPr baseColWidth="10" defaultColWidth="11.5" defaultRowHeight="18" x14ac:dyDescent="0.2"/>
  <cols>
    <col min="1" max="1" width="10" style="19" customWidth="1"/>
    <col min="2" max="3" width="40.83203125" style="19" customWidth="1"/>
    <col min="4" max="4" width="34.5" style="19" customWidth="1"/>
    <col min="5" max="5" width="24.33203125" style="20" customWidth="1"/>
    <col min="6" max="6" width="93" style="21" customWidth="1"/>
    <col min="7" max="7" width="26.1640625" style="19" customWidth="1"/>
    <col min="8" max="8" width="21.6640625" style="22" customWidth="1"/>
    <col min="9" max="9" width="22.1640625" style="22" customWidth="1"/>
    <col min="10" max="10" width="25.1640625" style="23" customWidth="1"/>
    <col min="11" max="16384" width="11.5" style="2"/>
  </cols>
  <sheetData>
    <row r="1" spans="1:10" s="1" customFormat="1" ht="43.5" customHeight="1" x14ac:dyDescent="0.15">
      <c r="A1" s="48" t="s">
        <v>0</v>
      </c>
      <c r="B1" s="48"/>
      <c r="C1" s="48"/>
      <c r="D1" s="48"/>
      <c r="E1" s="48"/>
      <c r="F1" s="48"/>
      <c r="G1" s="48"/>
      <c r="H1" s="48"/>
      <c r="I1" s="48"/>
      <c r="J1" s="48"/>
    </row>
    <row r="2" spans="1:10" s="1" customFormat="1" ht="123" customHeight="1" x14ac:dyDescent="0.15">
      <c r="A2" s="48" t="s">
        <v>1</v>
      </c>
      <c r="B2" s="48"/>
      <c r="C2" s="48"/>
      <c r="D2" s="48"/>
      <c r="E2" s="48"/>
      <c r="F2" s="48"/>
      <c r="G2" s="48"/>
      <c r="H2" s="48"/>
      <c r="I2" s="48"/>
      <c r="J2" s="48"/>
    </row>
    <row r="3" spans="1:10" s="1" customFormat="1" ht="58.5" customHeight="1" x14ac:dyDescent="0.15">
      <c r="A3" s="48" t="s">
        <v>2</v>
      </c>
      <c r="B3" s="48"/>
      <c r="C3" s="48"/>
      <c r="D3" s="48"/>
      <c r="E3" s="48"/>
      <c r="F3" s="48"/>
      <c r="G3" s="48"/>
      <c r="H3" s="48"/>
      <c r="I3" s="48"/>
      <c r="J3" s="48"/>
    </row>
    <row r="4" spans="1:10" s="1" customFormat="1" ht="114" customHeight="1" x14ac:dyDescent="0.15">
      <c r="A4" s="15" t="s">
        <v>3</v>
      </c>
      <c r="B4" s="15" t="s">
        <v>4</v>
      </c>
      <c r="C4" s="15" t="s">
        <v>5</v>
      </c>
      <c r="D4" s="15" t="s">
        <v>6</v>
      </c>
      <c r="E4" s="15" t="s">
        <v>7</v>
      </c>
      <c r="F4" s="15" t="s">
        <v>8</v>
      </c>
      <c r="G4" s="15" t="s">
        <v>9</v>
      </c>
      <c r="H4" s="16" t="s">
        <v>10</v>
      </c>
      <c r="I4" s="17" t="s">
        <v>11</v>
      </c>
      <c r="J4" s="18" t="s">
        <v>12</v>
      </c>
    </row>
    <row r="5" spans="1:10" customFormat="1" ht="190" x14ac:dyDescent="0.15">
      <c r="A5" s="24">
        <v>1</v>
      </c>
      <c r="B5" s="24" t="s">
        <v>13</v>
      </c>
      <c r="C5" s="24" t="s">
        <v>14</v>
      </c>
      <c r="D5" s="24" t="s">
        <v>15</v>
      </c>
      <c r="E5" s="24" t="s">
        <v>16</v>
      </c>
      <c r="F5" s="25" t="s">
        <v>478</v>
      </c>
      <c r="G5" s="24" t="s">
        <v>17</v>
      </c>
      <c r="H5" s="24">
        <v>10</v>
      </c>
      <c r="I5" s="26">
        <v>8000000</v>
      </c>
      <c r="J5" s="26">
        <f>H5*I5</f>
        <v>80000000</v>
      </c>
    </row>
    <row r="6" spans="1:10" customFormat="1" ht="114" x14ac:dyDescent="0.15">
      <c r="A6" s="24">
        <v>2</v>
      </c>
      <c r="B6" s="24" t="s">
        <v>13</v>
      </c>
      <c r="C6" s="24" t="s">
        <v>14</v>
      </c>
      <c r="D6" s="24" t="s">
        <v>15</v>
      </c>
      <c r="E6" s="24" t="s">
        <v>18</v>
      </c>
      <c r="F6" s="25" t="s">
        <v>19</v>
      </c>
      <c r="G6" s="24" t="s">
        <v>17</v>
      </c>
      <c r="H6" s="24">
        <v>10</v>
      </c>
      <c r="I6" s="26">
        <v>3640000</v>
      </c>
      <c r="J6" s="26">
        <f t="shared" ref="J6:J13" si="0">H6*I6</f>
        <v>36400000</v>
      </c>
    </row>
    <row r="7" spans="1:10" customFormat="1" ht="57" x14ac:dyDescent="0.15">
      <c r="A7" s="24">
        <v>3</v>
      </c>
      <c r="B7" s="24" t="s">
        <v>13</v>
      </c>
      <c r="C7" s="24" t="s">
        <v>14</v>
      </c>
      <c r="D7" s="24" t="s">
        <v>15</v>
      </c>
      <c r="E7" s="24" t="s">
        <v>20</v>
      </c>
      <c r="F7" s="25" t="s">
        <v>21</v>
      </c>
      <c r="G7" s="24" t="s">
        <v>22</v>
      </c>
      <c r="H7" s="24">
        <v>1</v>
      </c>
      <c r="I7" s="26">
        <f>SUM(J5:J6)*5%</f>
        <v>5820000</v>
      </c>
      <c r="J7" s="26">
        <f>H7*I7</f>
        <v>5820000</v>
      </c>
    </row>
    <row r="8" spans="1:10" customFormat="1" ht="38" x14ac:dyDescent="0.15">
      <c r="A8" s="24">
        <v>4</v>
      </c>
      <c r="B8" s="24" t="s">
        <v>13</v>
      </c>
      <c r="C8" s="24" t="s">
        <v>14</v>
      </c>
      <c r="D8" s="24" t="s">
        <v>23</v>
      </c>
      <c r="E8" s="24" t="s">
        <v>24</v>
      </c>
      <c r="F8" s="25" t="s">
        <v>25</v>
      </c>
      <c r="G8" s="24" t="s">
        <v>26</v>
      </c>
      <c r="H8" s="24">
        <v>100</v>
      </c>
      <c r="I8" s="26">
        <v>150</v>
      </c>
      <c r="J8" s="26">
        <f t="shared" si="0"/>
        <v>15000</v>
      </c>
    </row>
    <row r="9" spans="1:10" customFormat="1" ht="190" x14ac:dyDescent="0.15">
      <c r="A9" s="24">
        <v>5</v>
      </c>
      <c r="B9" s="24" t="s">
        <v>13</v>
      </c>
      <c r="C9" s="24" t="s">
        <v>14</v>
      </c>
      <c r="D9" s="24" t="s">
        <v>23</v>
      </c>
      <c r="E9" s="24" t="s">
        <v>27</v>
      </c>
      <c r="F9" s="25" t="s">
        <v>28</v>
      </c>
      <c r="G9" s="24" t="s">
        <v>26</v>
      </c>
      <c r="H9" s="24">
        <v>1</v>
      </c>
      <c r="I9" s="26">
        <v>241320</v>
      </c>
      <c r="J9" s="26">
        <f t="shared" si="0"/>
        <v>241320</v>
      </c>
    </row>
    <row r="10" spans="1:10" customFormat="1" ht="76" x14ac:dyDescent="0.15">
      <c r="A10" s="24">
        <v>6</v>
      </c>
      <c r="B10" s="24" t="s">
        <v>13</v>
      </c>
      <c r="C10" s="24" t="s">
        <v>14</v>
      </c>
      <c r="D10" s="24" t="s">
        <v>23</v>
      </c>
      <c r="E10" s="24" t="s">
        <v>29</v>
      </c>
      <c r="F10" s="25" t="s">
        <v>30</v>
      </c>
      <c r="G10" s="24" t="s">
        <v>31</v>
      </c>
      <c r="H10" s="24">
        <v>1</v>
      </c>
      <c r="I10" s="26">
        <v>787870</v>
      </c>
      <c r="J10" s="26">
        <f t="shared" si="0"/>
        <v>787870</v>
      </c>
    </row>
    <row r="11" spans="1:10" customFormat="1" ht="133" x14ac:dyDescent="0.15">
      <c r="A11" s="24">
        <v>7</v>
      </c>
      <c r="B11" s="24" t="s">
        <v>13</v>
      </c>
      <c r="C11" s="24" t="s">
        <v>14</v>
      </c>
      <c r="D11" s="24" t="s">
        <v>23</v>
      </c>
      <c r="E11" s="24" t="s">
        <v>32</v>
      </c>
      <c r="F11" s="25" t="s">
        <v>33</v>
      </c>
      <c r="G11" s="24" t="s">
        <v>22</v>
      </c>
      <c r="H11" s="24">
        <v>100</v>
      </c>
      <c r="I11" s="26">
        <v>11600</v>
      </c>
      <c r="J11" s="26">
        <f t="shared" si="0"/>
        <v>1160000</v>
      </c>
    </row>
    <row r="12" spans="1:10" customFormat="1" ht="76" x14ac:dyDescent="0.15">
      <c r="A12" s="24">
        <v>8</v>
      </c>
      <c r="B12" s="24" t="s">
        <v>13</v>
      </c>
      <c r="C12" s="24" t="s">
        <v>14</v>
      </c>
      <c r="D12" s="24" t="s">
        <v>23</v>
      </c>
      <c r="E12" s="24" t="s">
        <v>34</v>
      </c>
      <c r="F12" s="25" t="s">
        <v>35</v>
      </c>
      <c r="G12" s="24" t="s">
        <v>22</v>
      </c>
      <c r="H12" s="24">
        <v>1</v>
      </c>
      <c r="I12" s="26">
        <v>429340</v>
      </c>
      <c r="J12" s="26">
        <f t="shared" si="0"/>
        <v>429340</v>
      </c>
    </row>
    <row r="13" spans="1:10" customFormat="1" ht="149" customHeight="1" x14ac:dyDescent="0.2">
      <c r="A13" s="24">
        <v>9</v>
      </c>
      <c r="B13" s="24" t="s">
        <v>13</v>
      </c>
      <c r="C13" s="24" t="s">
        <v>14</v>
      </c>
      <c r="D13" s="24" t="s">
        <v>23</v>
      </c>
      <c r="E13" s="24" t="s">
        <v>36</v>
      </c>
      <c r="F13" s="42" t="s">
        <v>37</v>
      </c>
      <c r="G13" s="24" t="s">
        <v>38</v>
      </c>
      <c r="H13" s="24">
        <v>4</v>
      </c>
      <c r="I13" s="26">
        <v>484840</v>
      </c>
      <c r="J13" s="26">
        <f t="shared" si="0"/>
        <v>1939360</v>
      </c>
    </row>
    <row r="14" spans="1:10" customFormat="1" ht="57" x14ac:dyDescent="0.15">
      <c r="A14" s="24">
        <v>10</v>
      </c>
      <c r="B14" s="24" t="s">
        <v>13</v>
      </c>
      <c r="C14" s="24" t="s">
        <v>14</v>
      </c>
      <c r="D14" s="24" t="s">
        <v>23</v>
      </c>
      <c r="E14" s="24" t="s">
        <v>20</v>
      </c>
      <c r="F14" s="25" t="s">
        <v>39</v>
      </c>
      <c r="G14" s="24" t="s">
        <v>22</v>
      </c>
      <c r="H14" s="24">
        <v>1</v>
      </c>
      <c r="I14" s="26">
        <f>J13*5%</f>
        <v>96968</v>
      </c>
      <c r="J14" s="26">
        <f>H14*I14</f>
        <v>96968</v>
      </c>
    </row>
    <row r="15" spans="1:10" customFormat="1" ht="97" customHeight="1" x14ac:dyDescent="0.15">
      <c r="A15" s="24">
        <v>11</v>
      </c>
      <c r="B15" s="24" t="s">
        <v>40</v>
      </c>
      <c r="C15" s="24" t="s">
        <v>41</v>
      </c>
      <c r="D15" s="24" t="s">
        <v>42</v>
      </c>
      <c r="E15" s="24" t="s">
        <v>43</v>
      </c>
      <c r="F15" s="25" t="s">
        <v>44</v>
      </c>
      <c r="G15" s="24" t="s">
        <v>45</v>
      </c>
      <c r="H15" s="24">
        <v>5</v>
      </c>
      <c r="I15" s="28">
        <v>5300000</v>
      </c>
      <c r="J15" s="28">
        <f>I15*H15</f>
        <v>26500000</v>
      </c>
    </row>
    <row r="16" spans="1:10" customFormat="1" ht="54" customHeight="1" x14ac:dyDescent="0.15">
      <c r="A16" s="24">
        <v>12</v>
      </c>
      <c r="B16" s="24" t="s">
        <v>40</v>
      </c>
      <c r="C16" s="24" t="s">
        <v>41</v>
      </c>
      <c r="D16" s="24" t="s">
        <v>42</v>
      </c>
      <c r="E16" s="27" t="s">
        <v>46</v>
      </c>
      <c r="F16" s="27" t="s">
        <v>47</v>
      </c>
      <c r="G16" s="24" t="s">
        <v>26</v>
      </c>
      <c r="H16" s="24">
        <v>1</v>
      </c>
      <c r="I16" s="28">
        <f>J15*5%</f>
        <v>1325000</v>
      </c>
      <c r="J16" s="28">
        <f>I16*H16</f>
        <v>1325000</v>
      </c>
    </row>
    <row r="17" spans="1:10" customFormat="1" ht="95" x14ac:dyDescent="0.15">
      <c r="A17" s="24">
        <v>13</v>
      </c>
      <c r="B17" s="24" t="s">
        <v>40</v>
      </c>
      <c r="C17" s="24" t="s">
        <v>41</v>
      </c>
      <c r="D17" s="24" t="s">
        <v>42</v>
      </c>
      <c r="E17" s="24" t="s">
        <v>48</v>
      </c>
      <c r="F17" s="25" t="s">
        <v>49</v>
      </c>
      <c r="G17" s="24" t="s">
        <v>26</v>
      </c>
      <c r="H17" s="24">
        <v>174</v>
      </c>
      <c r="I17" s="26">
        <v>2670</v>
      </c>
      <c r="J17" s="26">
        <f>H17*I17</f>
        <v>464580</v>
      </c>
    </row>
    <row r="18" spans="1:10" customFormat="1" ht="95" x14ac:dyDescent="0.15">
      <c r="A18" s="24">
        <v>14</v>
      </c>
      <c r="B18" s="24" t="s">
        <v>40</v>
      </c>
      <c r="C18" s="24" t="s">
        <v>41</v>
      </c>
      <c r="D18" s="24" t="s">
        <v>42</v>
      </c>
      <c r="E18" s="24" t="s">
        <v>50</v>
      </c>
      <c r="F18" s="25" t="s">
        <v>51</v>
      </c>
      <c r="G18" s="24" t="s">
        <v>31</v>
      </c>
      <c r="H18" s="24">
        <v>1</v>
      </c>
      <c r="I18" s="28">
        <v>230000</v>
      </c>
      <c r="J18" s="26">
        <f>I18*H18</f>
        <v>230000</v>
      </c>
    </row>
    <row r="19" spans="1:10" customFormat="1" ht="95" x14ac:dyDescent="0.15">
      <c r="A19" s="24">
        <v>15</v>
      </c>
      <c r="B19" s="24" t="s">
        <v>40</v>
      </c>
      <c r="C19" s="24" t="s">
        <v>41</v>
      </c>
      <c r="D19" s="24" t="s">
        <v>42</v>
      </c>
      <c r="E19" s="24" t="s">
        <v>52</v>
      </c>
      <c r="F19" s="25" t="s">
        <v>53</v>
      </c>
      <c r="G19" s="24" t="s">
        <v>31</v>
      </c>
      <c r="H19" s="24">
        <v>1</v>
      </c>
      <c r="I19" s="28">
        <v>230000</v>
      </c>
      <c r="J19" s="26">
        <f t="shared" ref="J19:J28" si="1">I19*H19</f>
        <v>230000</v>
      </c>
    </row>
    <row r="20" spans="1:10" customFormat="1" ht="95" x14ac:dyDescent="0.15">
      <c r="A20" s="24">
        <v>16</v>
      </c>
      <c r="B20" s="24" t="s">
        <v>40</v>
      </c>
      <c r="C20" s="24" t="s">
        <v>41</v>
      </c>
      <c r="D20" s="24" t="s">
        <v>42</v>
      </c>
      <c r="E20" s="24" t="s">
        <v>54</v>
      </c>
      <c r="F20" s="25" t="s">
        <v>55</v>
      </c>
      <c r="G20" s="24" t="s">
        <v>31</v>
      </c>
      <c r="H20" s="24">
        <v>1</v>
      </c>
      <c r="I20" s="28">
        <v>230000</v>
      </c>
      <c r="J20" s="26">
        <f t="shared" si="1"/>
        <v>230000</v>
      </c>
    </row>
    <row r="21" spans="1:10" customFormat="1" ht="95" x14ac:dyDescent="0.15">
      <c r="A21" s="24">
        <v>17</v>
      </c>
      <c r="B21" s="24" t="s">
        <v>40</v>
      </c>
      <c r="C21" s="24" t="s">
        <v>41</v>
      </c>
      <c r="D21" s="24" t="s">
        <v>42</v>
      </c>
      <c r="E21" s="24" t="s">
        <v>56</v>
      </c>
      <c r="F21" s="25" t="s">
        <v>57</v>
      </c>
      <c r="G21" s="24" t="s">
        <v>31</v>
      </c>
      <c r="H21" s="24">
        <v>1</v>
      </c>
      <c r="I21" s="28">
        <v>230000</v>
      </c>
      <c r="J21" s="26">
        <f t="shared" si="1"/>
        <v>230000</v>
      </c>
    </row>
    <row r="22" spans="1:10" customFormat="1" ht="95" x14ac:dyDescent="0.15">
      <c r="A22" s="24">
        <v>18</v>
      </c>
      <c r="B22" s="24" t="s">
        <v>40</v>
      </c>
      <c r="C22" s="24" t="s">
        <v>41</v>
      </c>
      <c r="D22" s="24" t="s">
        <v>42</v>
      </c>
      <c r="E22" s="24" t="s">
        <v>58</v>
      </c>
      <c r="F22" s="25" t="s">
        <v>59</v>
      </c>
      <c r="G22" s="24" t="s">
        <v>31</v>
      </c>
      <c r="H22" s="24">
        <v>1</v>
      </c>
      <c r="I22" s="28">
        <v>230000</v>
      </c>
      <c r="J22" s="26">
        <f t="shared" si="1"/>
        <v>230000</v>
      </c>
    </row>
    <row r="23" spans="1:10" customFormat="1" ht="95" x14ac:dyDescent="0.15">
      <c r="A23" s="24">
        <v>19</v>
      </c>
      <c r="B23" s="24" t="s">
        <v>40</v>
      </c>
      <c r="C23" s="24" t="s">
        <v>41</v>
      </c>
      <c r="D23" s="24" t="s">
        <v>42</v>
      </c>
      <c r="E23" s="24" t="s">
        <v>60</v>
      </c>
      <c r="F23" s="25" t="s">
        <v>61</v>
      </c>
      <c r="G23" s="24" t="s">
        <v>31</v>
      </c>
      <c r="H23" s="24">
        <v>1</v>
      </c>
      <c r="I23" s="28">
        <v>230000</v>
      </c>
      <c r="J23" s="26">
        <f t="shared" si="1"/>
        <v>230000</v>
      </c>
    </row>
    <row r="24" spans="1:10" customFormat="1" ht="95" x14ac:dyDescent="0.15">
      <c r="A24" s="24">
        <v>20</v>
      </c>
      <c r="B24" s="24" t="s">
        <v>40</v>
      </c>
      <c r="C24" s="24" t="s">
        <v>41</v>
      </c>
      <c r="D24" s="24" t="s">
        <v>42</v>
      </c>
      <c r="E24" s="24" t="s">
        <v>62</v>
      </c>
      <c r="F24" s="25" t="s">
        <v>63</v>
      </c>
      <c r="G24" s="24" t="s">
        <v>31</v>
      </c>
      <c r="H24" s="24">
        <v>1</v>
      </c>
      <c r="I24" s="28">
        <v>230000</v>
      </c>
      <c r="J24" s="26">
        <f t="shared" si="1"/>
        <v>230000</v>
      </c>
    </row>
    <row r="25" spans="1:10" customFormat="1" ht="95" x14ac:dyDescent="0.15">
      <c r="A25" s="24">
        <v>21</v>
      </c>
      <c r="B25" s="24" t="s">
        <v>40</v>
      </c>
      <c r="C25" s="24" t="s">
        <v>41</v>
      </c>
      <c r="D25" s="24" t="s">
        <v>42</v>
      </c>
      <c r="E25" s="24" t="s">
        <v>64</v>
      </c>
      <c r="F25" s="25" t="s">
        <v>65</v>
      </c>
      <c r="G25" s="24" t="s">
        <v>31</v>
      </c>
      <c r="H25" s="24">
        <v>1</v>
      </c>
      <c r="I25" s="28">
        <v>230000</v>
      </c>
      <c r="J25" s="26">
        <f>I25*H25</f>
        <v>230000</v>
      </c>
    </row>
    <row r="26" spans="1:10" customFormat="1" ht="95" x14ac:dyDescent="0.15">
      <c r="A26" s="24">
        <v>22</v>
      </c>
      <c r="B26" s="24" t="s">
        <v>40</v>
      </c>
      <c r="C26" s="24" t="s">
        <v>41</v>
      </c>
      <c r="D26" s="24" t="s">
        <v>42</v>
      </c>
      <c r="E26" s="24" t="s">
        <v>66</v>
      </c>
      <c r="F26" s="25" t="s">
        <v>67</v>
      </c>
      <c r="G26" s="24" t="s">
        <v>31</v>
      </c>
      <c r="H26" s="24">
        <v>1</v>
      </c>
      <c r="I26" s="28">
        <v>230000</v>
      </c>
      <c r="J26" s="26">
        <f t="shared" si="1"/>
        <v>230000</v>
      </c>
    </row>
    <row r="27" spans="1:10" customFormat="1" ht="95" x14ac:dyDescent="0.15">
      <c r="A27" s="24">
        <v>23</v>
      </c>
      <c r="B27" s="24" t="s">
        <v>40</v>
      </c>
      <c r="C27" s="24" t="s">
        <v>41</v>
      </c>
      <c r="D27" s="24" t="s">
        <v>42</v>
      </c>
      <c r="E27" s="24" t="s">
        <v>68</v>
      </c>
      <c r="F27" s="25" t="s">
        <v>69</v>
      </c>
      <c r="G27" s="24" t="s">
        <v>31</v>
      </c>
      <c r="H27" s="24">
        <v>1</v>
      </c>
      <c r="I27" s="28">
        <v>80000</v>
      </c>
      <c r="J27" s="26">
        <f t="shared" si="1"/>
        <v>80000</v>
      </c>
    </row>
    <row r="28" spans="1:10" customFormat="1" ht="95" x14ac:dyDescent="0.15">
      <c r="A28" s="24">
        <v>24</v>
      </c>
      <c r="B28" s="24" t="s">
        <v>40</v>
      </c>
      <c r="C28" s="24" t="s">
        <v>41</v>
      </c>
      <c r="D28" s="24" t="s">
        <v>42</v>
      </c>
      <c r="E28" s="24" t="s">
        <v>70</v>
      </c>
      <c r="F28" s="25" t="s">
        <v>71</v>
      </c>
      <c r="G28" s="24" t="s">
        <v>31</v>
      </c>
      <c r="H28" s="24">
        <v>1</v>
      </c>
      <c r="I28" s="28">
        <v>80000</v>
      </c>
      <c r="J28" s="26">
        <f t="shared" si="1"/>
        <v>80000</v>
      </c>
    </row>
    <row r="29" spans="1:10" customFormat="1" ht="95" x14ac:dyDescent="0.15">
      <c r="A29" s="24">
        <v>25</v>
      </c>
      <c r="B29" s="24" t="s">
        <v>40</v>
      </c>
      <c r="C29" s="24" t="s">
        <v>41</v>
      </c>
      <c r="D29" s="24" t="s">
        <v>42</v>
      </c>
      <c r="E29" s="24" t="s">
        <v>72</v>
      </c>
      <c r="F29" s="25" t="s">
        <v>73</v>
      </c>
      <c r="G29" s="24" t="s">
        <v>31</v>
      </c>
      <c r="H29" s="24">
        <v>1</v>
      </c>
      <c r="I29" s="28">
        <v>80000</v>
      </c>
      <c r="J29" s="26">
        <f>I29*H29</f>
        <v>80000</v>
      </c>
    </row>
    <row r="30" spans="1:10" customFormat="1" ht="76" x14ac:dyDescent="0.15">
      <c r="A30" s="24">
        <v>26</v>
      </c>
      <c r="B30" s="24" t="s">
        <v>40</v>
      </c>
      <c r="C30" s="24"/>
      <c r="D30" s="24" t="s">
        <v>15</v>
      </c>
      <c r="E30" s="27" t="s">
        <v>46</v>
      </c>
      <c r="F30" s="27" t="s">
        <v>74</v>
      </c>
      <c r="G30" s="24" t="s">
        <v>22</v>
      </c>
      <c r="H30" s="24">
        <v>1</v>
      </c>
      <c r="I30" s="28">
        <f>SUM(I18:I29)*5%</f>
        <v>115500</v>
      </c>
      <c r="J30" s="26">
        <f>SUM(J18:J29)*5%</f>
        <v>115500</v>
      </c>
    </row>
    <row r="31" spans="1:10" customFormat="1" ht="95" x14ac:dyDescent="0.15">
      <c r="A31" s="24">
        <v>27</v>
      </c>
      <c r="B31" s="24" t="s">
        <v>40</v>
      </c>
      <c r="C31" s="24" t="s">
        <v>41</v>
      </c>
      <c r="D31" s="24" t="s">
        <v>42</v>
      </c>
      <c r="E31" s="24" t="s">
        <v>75</v>
      </c>
      <c r="F31" s="35" t="s">
        <v>76</v>
      </c>
      <c r="G31" s="24" t="s">
        <v>26</v>
      </c>
      <c r="H31" s="24">
        <v>3</v>
      </c>
      <c r="I31" s="26">
        <v>1553870</v>
      </c>
      <c r="J31" s="26">
        <f t="shared" ref="J31:J62" si="2">H31*I31</f>
        <v>4661610</v>
      </c>
    </row>
    <row r="32" spans="1:10" customFormat="1" ht="95" x14ac:dyDescent="0.15">
      <c r="A32" s="24">
        <v>28</v>
      </c>
      <c r="B32" s="24" t="s">
        <v>40</v>
      </c>
      <c r="C32" s="24" t="s">
        <v>41</v>
      </c>
      <c r="D32" s="24" t="s">
        <v>42</v>
      </c>
      <c r="E32" s="24" t="s">
        <v>77</v>
      </c>
      <c r="F32" s="35" t="s">
        <v>78</v>
      </c>
      <c r="G32" s="24" t="s">
        <v>26</v>
      </c>
      <c r="H32" s="24">
        <v>3</v>
      </c>
      <c r="I32" s="26">
        <v>2877670</v>
      </c>
      <c r="J32" s="26">
        <f t="shared" si="2"/>
        <v>8633010</v>
      </c>
    </row>
    <row r="33" spans="1:10" customFormat="1" ht="133" x14ac:dyDescent="0.15">
      <c r="A33" s="24">
        <v>29</v>
      </c>
      <c r="B33" s="24" t="s">
        <v>40</v>
      </c>
      <c r="C33" s="24" t="s">
        <v>41</v>
      </c>
      <c r="D33" s="24" t="s">
        <v>42</v>
      </c>
      <c r="E33" s="24" t="s">
        <v>79</v>
      </c>
      <c r="F33" s="25" t="s">
        <v>80</v>
      </c>
      <c r="G33" s="24" t="s">
        <v>26</v>
      </c>
      <c r="H33" s="24">
        <v>1</v>
      </c>
      <c r="I33" s="26">
        <v>262070</v>
      </c>
      <c r="J33" s="26">
        <f t="shared" si="2"/>
        <v>262070</v>
      </c>
    </row>
    <row r="34" spans="1:10" customFormat="1" ht="76" x14ac:dyDescent="0.15">
      <c r="A34" s="24">
        <v>30</v>
      </c>
      <c r="B34" s="24" t="s">
        <v>40</v>
      </c>
      <c r="C34" s="24"/>
      <c r="D34" s="24" t="s">
        <v>15</v>
      </c>
      <c r="E34" s="27" t="s">
        <v>46</v>
      </c>
      <c r="F34" s="27" t="s">
        <v>81</v>
      </c>
      <c r="G34" s="24" t="s">
        <v>26</v>
      </c>
      <c r="H34" s="24">
        <v>1</v>
      </c>
      <c r="I34" s="26">
        <f>SUM(J31:J33)*5%</f>
        <v>677834.5</v>
      </c>
      <c r="J34" s="26">
        <f>ROUND(I34,0)</f>
        <v>677835</v>
      </c>
    </row>
    <row r="35" spans="1:10" customFormat="1" ht="95" x14ac:dyDescent="0.15">
      <c r="A35" s="24">
        <v>31</v>
      </c>
      <c r="B35" s="24" t="s">
        <v>40</v>
      </c>
      <c r="C35" s="24" t="s">
        <v>41</v>
      </c>
      <c r="D35" s="24" t="s">
        <v>42</v>
      </c>
      <c r="E35" s="24" t="s">
        <v>82</v>
      </c>
      <c r="F35" s="25" t="s">
        <v>83</v>
      </c>
      <c r="G35" s="24" t="s">
        <v>26</v>
      </c>
      <c r="H35" s="24">
        <v>6</v>
      </c>
      <c r="I35" s="26">
        <v>285440</v>
      </c>
      <c r="J35" s="26">
        <f t="shared" si="2"/>
        <v>1712640</v>
      </c>
    </row>
    <row r="36" spans="1:10" customFormat="1" ht="95" x14ac:dyDescent="0.15">
      <c r="A36" s="24">
        <v>32</v>
      </c>
      <c r="B36" s="24" t="s">
        <v>40</v>
      </c>
      <c r="C36" s="24" t="s">
        <v>41</v>
      </c>
      <c r="D36" s="24" t="s">
        <v>42</v>
      </c>
      <c r="E36" s="24" t="s">
        <v>84</v>
      </c>
      <c r="F36" s="35" t="s">
        <v>85</v>
      </c>
      <c r="G36" s="24" t="s">
        <v>26</v>
      </c>
      <c r="H36" s="24">
        <v>1</v>
      </c>
      <c r="I36" s="26">
        <v>6858670</v>
      </c>
      <c r="J36" s="26">
        <f t="shared" si="2"/>
        <v>6858670</v>
      </c>
    </row>
    <row r="37" spans="1:10" customFormat="1" ht="95" x14ac:dyDescent="0.15">
      <c r="A37" s="24">
        <v>33</v>
      </c>
      <c r="B37" s="24" t="s">
        <v>40</v>
      </c>
      <c r="C37" s="24" t="s">
        <v>41</v>
      </c>
      <c r="D37" s="24" t="s">
        <v>42</v>
      </c>
      <c r="E37" s="24" t="s">
        <v>86</v>
      </c>
      <c r="F37" s="35" t="s">
        <v>87</v>
      </c>
      <c r="G37" s="24" t="s">
        <v>26</v>
      </c>
      <c r="H37" s="24">
        <v>50</v>
      </c>
      <c r="I37" s="26">
        <v>1130</v>
      </c>
      <c r="J37" s="26">
        <f t="shared" si="2"/>
        <v>56500</v>
      </c>
    </row>
    <row r="38" spans="1:10" customFormat="1" ht="409.6" x14ac:dyDescent="0.15">
      <c r="A38" s="24">
        <v>34</v>
      </c>
      <c r="B38" s="24" t="s">
        <v>40</v>
      </c>
      <c r="C38" s="24" t="s">
        <v>41</v>
      </c>
      <c r="D38" s="24" t="s">
        <v>42</v>
      </c>
      <c r="E38" s="24" t="s">
        <v>88</v>
      </c>
      <c r="F38" s="40" t="s">
        <v>89</v>
      </c>
      <c r="G38" s="24" t="s">
        <v>26</v>
      </c>
      <c r="H38" s="24">
        <v>1</v>
      </c>
      <c r="I38" s="26">
        <v>1233130</v>
      </c>
      <c r="J38" s="26">
        <f t="shared" si="2"/>
        <v>1233130</v>
      </c>
    </row>
    <row r="39" spans="1:10" customFormat="1" ht="95" x14ac:dyDescent="0.15">
      <c r="A39" s="24">
        <v>35</v>
      </c>
      <c r="B39" s="24" t="s">
        <v>40</v>
      </c>
      <c r="C39" s="24" t="s">
        <v>41</v>
      </c>
      <c r="D39" s="24" t="s">
        <v>42</v>
      </c>
      <c r="E39" s="24" t="s">
        <v>90</v>
      </c>
      <c r="F39" s="25" t="s">
        <v>91</v>
      </c>
      <c r="G39" s="24" t="s">
        <v>26</v>
      </c>
      <c r="H39" s="24">
        <v>6</v>
      </c>
      <c r="I39" s="26">
        <v>94310</v>
      </c>
      <c r="J39" s="26">
        <f t="shared" si="2"/>
        <v>565860</v>
      </c>
    </row>
    <row r="40" spans="1:10" customFormat="1" ht="95" x14ac:dyDescent="0.15">
      <c r="A40" s="24">
        <v>36</v>
      </c>
      <c r="B40" s="24" t="s">
        <v>40</v>
      </c>
      <c r="C40" s="24" t="s">
        <v>41</v>
      </c>
      <c r="D40" s="24" t="s">
        <v>42</v>
      </c>
      <c r="E40" s="24" t="s">
        <v>92</v>
      </c>
      <c r="F40" s="25" t="s">
        <v>92</v>
      </c>
      <c r="G40" s="24" t="s">
        <v>26</v>
      </c>
      <c r="H40" s="24">
        <v>10</v>
      </c>
      <c r="I40" s="26">
        <v>178520</v>
      </c>
      <c r="J40" s="26">
        <f t="shared" si="2"/>
        <v>1785200</v>
      </c>
    </row>
    <row r="41" spans="1:10" customFormat="1" ht="95" x14ac:dyDescent="0.15">
      <c r="A41" s="24">
        <v>37</v>
      </c>
      <c r="B41" s="24" t="s">
        <v>40</v>
      </c>
      <c r="C41" s="24" t="s">
        <v>41</v>
      </c>
      <c r="D41" s="24" t="s">
        <v>42</v>
      </c>
      <c r="E41" s="24" t="s">
        <v>93</v>
      </c>
      <c r="F41" s="25" t="s">
        <v>94</v>
      </c>
      <c r="G41" s="24" t="s">
        <v>26</v>
      </c>
      <c r="H41" s="24">
        <v>8</v>
      </c>
      <c r="I41" s="26">
        <v>5010</v>
      </c>
      <c r="J41" s="26">
        <f t="shared" si="2"/>
        <v>40080</v>
      </c>
    </row>
    <row r="42" spans="1:10" customFormat="1" ht="95" x14ac:dyDescent="0.15">
      <c r="A42" s="24">
        <v>38</v>
      </c>
      <c r="B42" s="24" t="s">
        <v>40</v>
      </c>
      <c r="C42" s="24" t="s">
        <v>41</v>
      </c>
      <c r="D42" s="24" t="s">
        <v>42</v>
      </c>
      <c r="E42" s="24" t="s">
        <v>95</v>
      </c>
      <c r="F42" s="25" t="s">
        <v>96</v>
      </c>
      <c r="G42" s="24" t="s">
        <v>26</v>
      </c>
      <c r="H42" s="24">
        <v>15</v>
      </c>
      <c r="I42" s="26">
        <v>222730</v>
      </c>
      <c r="J42" s="26">
        <f t="shared" si="2"/>
        <v>3340950</v>
      </c>
    </row>
    <row r="43" spans="1:10" customFormat="1" ht="95" x14ac:dyDescent="0.15">
      <c r="A43" s="24">
        <v>39</v>
      </c>
      <c r="B43" s="24" t="s">
        <v>40</v>
      </c>
      <c r="C43" s="24" t="s">
        <v>41</v>
      </c>
      <c r="D43" s="24" t="s">
        <v>42</v>
      </c>
      <c r="E43" s="24" t="s">
        <v>97</v>
      </c>
      <c r="F43" s="25" t="s">
        <v>98</v>
      </c>
      <c r="G43" s="24" t="s">
        <v>99</v>
      </c>
      <c r="H43" s="24">
        <v>1</v>
      </c>
      <c r="I43" s="26">
        <v>294780</v>
      </c>
      <c r="J43" s="26">
        <f t="shared" si="2"/>
        <v>294780</v>
      </c>
    </row>
    <row r="44" spans="1:10" customFormat="1" ht="95" x14ac:dyDescent="0.15">
      <c r="A44" s="24">
        <v>40</v>
      </c>
      <c r="B44" s="24" t="s">
        <v>40</v>
      </c>
      <c r="C44" s="24" t="s">
        <v>41</v>
      </c>
      <c r="D44" s="24" t="s">
        <v>42</v>
      </c>
      <c r="E44" s="27" t="s">
        <v>46</v>
      </c>
      <c r="F44" s="27" t="s">
        <v>100</v>
      </c>
      <c r="G44" s="24" t="s">
        <v>26</v>
      </c>
      <c r="H44" s="24">
        <v>1</v>
      </c>
      <c r="I44" s="26">
        <f>SUM(J42:J43)*5%</f>
        <v>181786.5</v>
      </c>
      <c r="J44" s="26">
        <f>ROUND(I44,0)</f>
        <v>181787</v>
      </c>
    </row>
    <row r="45" spans="1:10" customFormat="1" ht="95" x14ac:dyDescent="0.15">
      <c r="A45" s="24">
        <v>41</v>
      </c>
      <c r="B45" s="24" t="s">
        <v>40</v>
      </c>
      <c r="C45" s="24" t="s">
        <v>41</v>
      </c>
      <c r="D45" s="24" t="s">
        <v>42</v>
      </c>
      <c r="E45" s="24" t="s">
        <v>101</v>
      </c>
      <c r="F45" s="25" t="s">
        <v>102</v>
      </c>
      <c r="G45" s="24" t="s">
        <v>26</v>
      </c>
      <c r="H45" s="24">
        <v>1</v>
      </c>
      <c r="I45" s="26">
        <v>979700</v>
      </c>
      <c r="J45" s="26">
        <f t="shared" si="2"/>
        <v>979700</v>
      </c>
    </row>
    <row r="46" spans="1:10" customFormat="1" ht="190" x14ac:dyDescent="0.15">
      <c r="A46" s="24">
        <v>42</v>
      </c>
      <c r="B46" s="24" t="s">
        <v>40</v>
      </c>
      <c r="C46" s="24" t="s">
        <v>41</v>
      </c>
      <c r="D46" s="24" t="s">
        <v>42</v>
      </c>
      <c r="E46" s="24" t="s">
        <v>103</v>
      </c>
      <c r="F46" s="25" t="s">
        <v>104</v>
      </c>
      <c r="G46" s="24" t="s">
        <v>105</v>
      </c>
      <c r="H46" s="24">
        <v>1</v>
      </c>
      <c r="I46" s="26">
        <v>1829380</v>
      </c>
      <c r="J46" s="26">
        <f t="shared" si="2"/>
        <v>1829380</v>
      </c>
    </row>
    <row r="47" spans="1:10" customFormat="1" ht="95" x14ac:dyDescent="0.15">
      <c r="A47" s="24">
        <v>43</v>
      </c>
      <c r="B47" s="24" t="s">
        <v>40</v>
      </c>
      <c r="C47" s="24" t="s">
        <v>41</v>
      </c>
      <c r="D47" s="24" t="s">
        <v>42</v>
      </c>
      <c r="E47" s="24" t="s">
        <v>106</v>
      </c>
      <c r="F47" s="25" t="s">
        <v>107</v>
      </c>
      <c r="G47" s="24" t="s">
        <v>26</v>
      </c>
      <c r="H47" s="24">
        <v>3</v>
      </c>
      <c r="I47" s="26">
        <v>497570</v>
      </c>
      <c r="J47" s="26">
        <f t="shared" si="2"/>
        <v>1492710</v>
      </c>
    </row>
    <row r="48" spans="1:10" customFormat="1" ht="95" x14ac:dyDescent="0.15">
      <c r="A48" s="24">
        <v>44</v>
      </c>
      <c r="B48" s="24" t="s">
        <v>40</v>
      </c>
      <c r="C48" s="24" t="s">
        <v>41</v>
      </c>
      <c r="D48" s="24" t="s">
        <v>42</v>
      </c>
      <c r="E48" s="24" t="s">
        <v>108</v>
      </c>
      <c r="F48" s="25" t="s">
        <v>109</v>
      </c>
      <c r="G48" s="24" t="s">
        <v>26</v>
      </c>
      <c r="H48" s="24">
        <v>1</v>
      </c>
      <c r="I48" s="26">
        <v>497900</v>
      </c>
      <c r="J48" s="26">
        <f t="shared" si="2"/>
        <v>497900</v>
      </c>
    </row>
    <row r="49" spans="1:10" customFormat="1" ht="95" x14ac:dyDescent="0.15">
      <c r="A49" s="24">
        <v>45</v>
      </c>
      <c r="B49" s="24" t="s">
        <v>40</v>
      </c>
      <c r="C49" s="24" t="s">
        <v>41</v>
      </c>
      <c r="D49" s="24" t="s">
        <v>42</v>
      </c>
      <c r="E49" s="24" t="s">
        <v>110</v>
      </c>
      <c r="F49" s="35" t="s">
        <v>111</v>
      </c>
      <c r="G49" s="24" t="s">
        <v>112</v>
      </c>
      <c r="H49" s="24">
        <v>1</v>
      </c>
      <c r="I49" s="26">
        <v>1621530</v>
      </c>
      <c r="J49" s="26">
        <f t="shared" si="2"/>
        <v>1621530</v>
      </c>
    </row>
    <row r="50" spans="1:10" customFormat="1" ht="95" x14ac:dyDescent="0.15">
      <c r="A50" s="24">
        <v>46</v>
      </c>
      <c r="B50" s="24" t="s">
        <v>40</v>
      </c>
      <c r="C50" s="24" t="s">
        <v>41</v>
      </c>
      <c r="D50" s="24" t="s">
        <v>42</v>
      </c>
      <c r="E50" s="24" t="s">
        <v>113</v>
      </c>
      <c r="F50" s="25" t="s">
        <v>114</v>
      </c>
      <c r="G50" s="24" t="s">
        <v>38</v>
      </c>
      <c r="H50" s="24">
        <v>2</v>
      </c>
      <c r="I50" s="26">
        <v>484840</v>
      </c>
      <c r="J50" s="26">
        <f t="shared" si="2"/>
        <v>969680</v>
      </c>
    </row>
    <row r="51" spans="1:10" customFormat="1" ht="95" x14ac:dyDescent="0.15">
      <c r="A51" s="24">
        <v>47</v>
      </c>
      <c r="B51" s="24" t="s">
        <v>40</v>
      </c>
      <c r="C51" s="24" t="s">
        <v>41</v>
      </c>
      <c r="D51" s="24" t="s">
        <v>42</v>
      </c>
      <c r="E51" s="24" t="s">
        <v>115</v>
      </c>
      <c r="F51" s="25" t="s">
        <v>116</v>
      </c>
      <c r="G51" s="24" t="s">
        <v>112</v>
      </c>
      <c r="H51" s="24">
        <v>1</v>
      </c>
      <c r="I51" s="26">
        <v>1931950</v>
      </c>
      <c r="J51" s="26">
        <f t="shared" si="2"/>
        <v>1931950</v>
      </c>
    </row>
    <row r="52" spans="1:10" customFormat="1" ht="95" x14ac:dyDescent="0.15">
      <c r="A52" s="24">
        <v>48</v>
      </c>
      <c r="B52" s="24" t="s">
        <v>40</v>
      </c>
      <c r="C52" s="24" t="s">
        <v>41</v>
      </c>
      <c r="D52" s="24" t="s">
        <v>42</v>
      </c>
      <c r="E52" s="24" t="s">
        <v>117</v>
      </c>
      <c r="F52" s="25" t="s">
        <v>118</v>
      </c>
      <c r="G52" s="24" t="s">
        <v>26</v>
      </c>
      <c r="H52" s="24">
        <v>1</v>
      </c>
      <c r="I52" s="26">
        <v>650580</v>
      </c>
      <c r="J52" s="26">
        <f t="shared" si="2"/>
        <v>650580</v>
      </c>
    </row>
    <row r="53" spans="1:10" customFormat="1" ht="95" x14ac:dyDescent="0.15">
      <c r="A53" s="24">
        <v>49</v>
      </c>
      <c r="B53" s="24" t="s">
        <v>40</v>
      </c>
      <c r="C53" s="24" t="s">
        <v>41</v>
      </c>
      <c r="D53" s="24" t="s">
        <v>42</v>
      </c>
      <c r="E53" s="24" t="s">
        <v>119</v>
      </c>
      <c r="F53" s="25" t="s">
        <v>120</v>
      </c>
      <c r="G53" s="24" t="s">
        <v>26</v>
      </c>
      <c r="H53" s="24">
        <v>30</v>
      </c>
      <c r="I53" s="26">
        <v>14270</v>
      </c>
      <c r="J53" s="26">
        <f t="shared" si="2"/>
        <v>428100</v>
      </c>
    </row>
    <row r="54" spans="1:10" customFormat="1" ht="95" x14ac:dyDescent="0.15">
      <c r="A54" s="24">
        <v>50</v>
      </c>
      <c r="B54" s="24" t="s">
        <v>40</v>
      </c>
      <c r="C54" s="24" t="s">
        <v>41</v>
      </c>
      <c r="D54" s="24" t="s">
        <v>42</v>
      </c>
      <c r="E54" s="24" t="s">
        <v>121</v>
      </c>
      <c r="F54" s="25" t="s">
        <v>122</v>
      </c>
      <c r="G54" s="24" t="s">
        <v>22</v>
      </c>
      <c r="H54" s="24">
        <v>1</v>
      </c>
      <c r="I54" s="26">
        <v>164860</v>
      </c>
      <c r="J54" s="26">
        <f t="shared" si="2"/>
        <v>164860</v>
      </c>
    </row>
    <row r="55" spans="1:10" customFormat="1" ht="95" x14ac:dyDescent="0.15">
      <c r="A55" s="24">
        <v>51</v>
      </c>
      <c r="B55" s="24" t="s">
        <v>40</v>
      </c>
      <c r="C55" s="24" t="s">
        <v>41</v>
      </c>
      <c r="D55" s="24" t="s">
        <v>42</v>
      </c>
      <c r="E55" s="24" t="s">
        <v>123</v>
      </c>
      <c r="F55" s="25" t="s">
        <v>124</v>
      </c>
      <c r="G55" s="24" t="s">
        <v>125</v>
      </c>
      <c r="H55" s="24">
        <v>2</v>
      </c>
      <c r="I55" s="26">
        <v>24360</v>
      </c>
      <c r="J55" s="26">
        <f t="shared" si="2"/>
        <v>48720</v>
      </c>
    </row>
    <row r="56" spans="1:10" customFormat="1" ht="95" x14ac:dyDescent="0.15">
      <c r="A56" s="24">
        <v>52</v>
      </c>
      <c r="B56" s="24" t="s">
        <v>40</v>
      </c>
      <c r="C56" s="24" t="s">
        <v>41</v>
      </c>
      <c r="D56" s="24" t="s">
        <v>42</v>
      </c>
      <c r="E56" s="24" t="s">
        <v>126</v>
      </c>
      <c r="F56" s="25" t="s">
        <v>127</v>
      </c>
      <c r="G56" s="24" t="s">
        <v>128</v>
      </c>
      <c r="H56" s="24">
        <v>1</v>
      </c>
      <c r="I56" s="26">
        <v>16970</v>
      </c>
      <c r="J56" s="26">
        <f t="shared" si="2"/>
        <v>16970</v>
      </c>
    </row>
    <row r="57" spans="1:10" customFormat="1" ht="95" x14ac:dyDescent="0.15">
      <c r="A57" s="24">
        <v>53</v>
      </c>
      <c r="B57" s="24" t="s">
        <v>40</v>
      </c>
      <c r="C57" s="24" t="s">
        <v>41</v>
      </c>
      <c r="D57" s="24" t="s">
        <v>42</v>
      </c>
      <c r="E57" s="24" t="s">
        <v>129</v>
      </c>
      <c r="F57" s="25" t="s">
        <v>130</v>
      </c>
      <c r="G57" s="24" t="s">
        <v>26</v>
      </c>
      <c r="H57" s="24">
        <v>1</v>
      </c>
      <c r="I57" s="26">
        <v>20340</v>
      </c>
      <c r="J57" s="26">
        <f t="shared" si="2"/>
        <v>20340</v>
      </c>
    </row>
    <row r="58" spans="1:10" customFormat="1" ht="95" x14ac:dyDescent="0.15">
      <c r="A58" s="24">
        <v>54</v>
      </c>
      <c r="B58" s="24" t="s">
        <v>40</v>
      </c>
      <c r="C58" s="24" t="s">
        <v>41</v>
      </c>
      <c r="D58" s="24" t="s">
        <v>42</v>
      </c>
      <c r="E58" s="24" t="s">
        <v>131</v>
      </c>
      <c r="F58" s="25" t="s">
        <v>132</v>
      </c>
      <c r="G58" s="24" t="s">
        <v>133</v>
      </c>
      <c r="H58" s="24">
        <v>1</v>
      </c>
      <c r="I58" s="26">
        <v>63400</v>
      </c>
      <c r="J58" s="26">
        <f t="shared" si="2"/>
        <v>63400</v>
      </c>
    </row>
    <row r="59" spans="1:10" customFormat="1" ht="95" x14ac:dyDescent="0.15">
      <c r="A59" s="24">
        <v>55</v>
      </c>
      <c r="B59" s="24" t="s">
        <v>40</v>
      </c>
      <c r="C59" s="24" t="s">
        <v>41</v>
      </c>
      <c r="D59" s="24" t="s">
        <v>42</v>
      </c>
      <c r="E59" s="24" t="s">
        <v>134</v>
      </c>
      <c r="F59" s="25" t="s">
        <v>135</v>
      </c>
      <c r="G59" s="24" t="s">
        <v>26</v>
      </c>
      <c r="H59" s="24">
        <v>1</v>
      </c>
      <c r="I59" s="26">
        <v>176150</v>
      </c>
      <c r="J59" s="26">
        <f t="shared" si="2"/>
        <v>176150</v>
      </c>
    </row>
    <row r="60" spans="1:10" customFormat="1" ht="95" x14ac:dyDescent="0.15">
      <c r="A60" s="24">
        <v>56</v>
      </c>
      <c r="B60" s="24" t="s">
        <v>40</v>
      </c>
      <c r="C60" s="24" t="s">
        <v>41</v>
      </c>
      <c r="D60" s="24" t="s">
        <v>42</v>
      </c>
      <c r="E60" s="24" t="s">
        <v>136</v>
      </c>
      <c r="F60" s="25" t="s">
        <v>137</v>
      </c>
      <c r="G60" s="24" t="s">
        <v>138</v>
      </c>
      <c r="H60" s="24">
        <v>1</v>
      </c>
      <c r="I60" s="26">
        <v>26590</v>
      </c>
      <c r="J60" s="26">
        <f t="shared" si="2"/>
        <v>26590</v>
      </c>
    </row>
    <row r="61" spans="1:10" customFormat="1" ht="95" x14ac:dyDescent="0.15">
      <c r="A61" s="24">
        <v>57</v>
      </c>
      <c r="B61" s="24" t="s">
        <v>40</v>
      </c>
      <c r="C61" s="24" t="s">
        <v>41</v>
      </c>
      <c r="D61" s="24" t="s">
        <v>42</v>
      </c>
      <c r="E61" s="24" t="s">
        <v>139</v>
      </c>
      <c r="F61" s="25" t="s">
        <v>140</v>
      </c>
      <c r="G61" s="24" t="s">
        <v>141</v>
      </c>
      <c r="H61" s="24">
        <v>1</v>
      </c>
      <c r="I61" s="26">
        <v>19330</v>
      </c>
      <c r="J61" s="26">
        <f t="shared" si="2"/>
        <v>19330</v>
      </c>
    </row>
    <row r="62" spans="1:10" customFormat="1" ht="95" x14ac:dyDescent="0.15">
      <c r="A62" s="24">
        <v>58</v>
      </c>
      <c r="B62" s="24" t="s">
        <v>40</v>
      </c>
      <c r="C62" s="24" t="s">
        <v>41</v>
      </c>
      <c r="D62" s="24" t="s">
        <v>42</v>
      </c>
      <c r="E62" s="24" t="s">
        <v>142</v>
      </c>
      <c r="F62" s="25" t="s">
        <v>143</v>
      </c>
      <c r="G62" s="24" t="s">
        <v>26</v>
      </c>
      <c r="H62" s="24">
        <v>174</v>
      </c>
      <c r="I62" s="28">
        <v>100000</v>
      </c>
      <c r="J62" s="26">
        <f t="shared" si="2"/>
        <v>17400000</v>
      </c>
    </row>
    <row r="63" spans="1:10" customFormat="1" ht="95" x14ac:dyDescent="0.15">
      <c r="A63" s="24">
        <v>59</v>
      </c>
      <c r="B63" s="24" t="s">
        <v>40</v>
      </c>
      <c r="C63" s="24" t="s">
        <v>41</v>
      </c>
      <c r="D63" s="24" t="s">
        <v>42</v>
      </c>
      <c r="E63" s="24" t="s">
        <v>144</v>
      </c>
      <c r="F63" s="25" t="s">
        <v>145</v>
      </c>
      <c r="G63" s="24" t="s">
        <v>31</v>
      </c>
      <c r="H63" s="24">
        <v>1</v>
      </c>
      <c r="I63" s="28">
        <v>230000</v>
      </c>
      <c r="J63" s="26">
        <f>I63*H63</f>
        <v>230000</v>
      </c>
    </row>
    <row r="64" spans="1:10" customFormat="1" ht="95" x14ac:dyDescent="0.15">
      <c r="A64" s="24">
        <v>60</v>
      </c>
      <c r="B64" s="24" t="s">
        <v>40</v>
      </c>
      <c r="C64" s="24" t="s">
        <v>41</v>
      </c>
      <c r="D64" s="24" t="s">
        <v>42</v>
      </c>
      <c r="E64" s="24" t="s">
        <v>146</v>
      </c>
      <c r="F64" s="25" t="s">
        <v>147</v>
      </c>
      <c r="G64" s="24" t="s">
        <v>31</v>
      </c>
      <c r="H64" s="24">
        <v>1</v>
      </c>
      <c r="I64" s="28">
        <v>230000</v>
      </c>
      <c r="J64" s="26">
        <f t="shared" ref="J64:J67" si="3">I64*H64</f>
        <v>230000</v>
      </c>
    </row>
    <row r="65" spans="1:10" customFormat="1" ht="114" x14ac:dyDescent="0.15">
      <c r="A65" s="24">
        <v>61</v>
      </c>
      <c r="B65" s="24" t="s">
        <v>40</v>
      </c>
      <c r="C65" s="24" t="s">
        <v>41</v>
      </c>
      <c r="D65" s="24" t="s">
        <v>42</v>
      </c>
      <c r="E65" s="24" t="s">
        <v>148</v>
      </c>
      <c r="F65" s="25" t="s">
        <v>149</v>
      </c>
      <c r="G65" s="24" t="s">
        <v>31</v>
      </c>
      <c r="H65" s="24">
        <v>2</v>
      </c>
      <c r="I65" s="28">
        <v>230000</v>
      </c>
      <c r="J65" s="26">
        <f t="shared" si="3"/>
        <v>460000</v>
      </c>
    </row>
    <row r="66" spans="1:10" customFormat="1" ht="95" x14ac:dyDescent="0.15">
      <c r="A66" s="24">
        <v>62</v>
      </c>
      <c r="B66" s="24" t="s">
        <v>40</v>
      </c>
      <c r="C66" s="24" t="s">
        <v>41</v>
      </c>
      <c r="D66" s="24" t="s">
        <v>42</v>
      </c>
      <c r="E66" s="24" t="s">
        <v>150</v>
      </c>
      <c r="F66" s="25" t="s">
        <v>151</v>
      </c>
      <c r="G66" s="24" t="s">
        <v>31</v>
      </c>
      <c r="H66" s="24">
        <v>1</v>
      </c>
      <c r="I66" s="28">
        <v>230000</v>
      </c>
      <c r="J66" s="26">
        <f t="shared" si="3"/>
        <v>230000</v>
      </c>
    </row>
    <row r="67" spans="1:10" customFormat="1" ht="95" x14ac:dyDescent="0.15">
      <c r="A67" s="24">
        <v>63</v>
      </c>
      <c r="B67" s="24" t="s">
        <v>40</v>
      </c>
      <c r="C67" s="24" t="s">
        <v>41</v>
      </c>
      <c r="D67" s="24" t="s">
        <v>42</v>
      </c>
      <c r="E67" s="24" t="s">
        <v>152</v>
      </c>
      <c r="F67" s="25" t="s">
        <v>153</v>
      </c>
      <c r="G67" s="24" t="s">
        <v>31</v>
      </c>
      <c r="H67" s="24">
        <v>1</v>
      </c>
      <c r="I67" s="28">
        <v>230000</v>
      </c>
      <c r="J67" s="26">
        <f t="shared" si="3"/>
        <v>230000</v>
      </c>
    </row>
    <row r="68" spans="1:10" customFormat="1" ht="95" x14ac:dyDescent="0.15">
      <c r="A68" s="24">
        <v>64</v>
      </c>
      <c r="B68" s="24" t="s">
        <v>40</v>
      </c>
      <c r="C68" s="24" t="s">
        <v>41</v>
      </c>
      <c r="D68" s="24" t="s">
        <v>42</v>
      </c>
      <c r="E68" s="27" t="s">
        <v>46</v>
      </c>
      <c r="F68" s="27" t="s">
        <v>154</v>
      </c>
      <c r="G68" s="29" t="s">
        <v>22</v>
      </c>
      <c r="H68" s="24">
        <v>1</v>
      </c>
      <c r="I68" s="28">
        <f>SUM(J62:J67)*5%</f>
        <v>939000</v>
      </c>
      <c r="J68" s="26">
        <f>SUM(J62:J67)*5%</f>
        <v>939000</v>
      </c>
    </row>
    <row r="69" spans="1:10" customFormat="1" ht="171" x14ac:dyDescent="0.15">
      <c r="A69" s="24">
        <v>65</v>
      </c>
      <c r="B69" s="24" t="s">
        <v>40</v>
      </c>
      <c r="C69" s="24" t="s">
        <v>41</v>
      </c>
      <c r="D69" s="24" t="s">
        <v>42</v>
      </c>
      <c r="E69" s="24" t="s">
        <v>155</v>
      </c>
      <c r="F69" s="25" t="s">
        <v>156</v>
      </c>
      <c r="G69" s="24" t="s">
        <v>26</v>
      </c>
      <c r="H69" s="24">
        <v>50</v>
      </c>
      <c r="I69" s="26">
        <v>24750</v>
      </c>
      <c r="J69" s="26">
        <f>H69*I69</f>
        <v>1237500</v>
      </c>
    </row>
    <row r="70" spans="1:10" customFormat="1" ht="95" x14ac:dyDescent="0.15">
      <c r="A70" s="24">
        <v>66</v>
      </c>
      <c r="B70" s="24" t="s">
        <v>40</v>
      </c>
      <c r="C70" s="24" t="s">
        <v>41</v>
      </c>
      <c r="D70" s="24" t="s">
        <v>42</v>
      </c>
      <c r="E70" s="24" t="s">
        <v>157</v>
      </c>
      <c r="F70" s="25" t="s">
        <v>158</v>
      </c>
      <c r="G70" s="24" t="s">
        <v>26</v>
      </c>
      <c r="H70" s="24">
        <v>50</v>
      </c>
      <c r="I70" s="26">
        <v>2000</v>
      </c>
      <c r="J70" s="26">
        <f>H70*I70</f>
        <v>100000</v>
      </c>
    </row>
    <row r="71" spans="1:10" customFormat="1" ht="114" x14ac:dyDescent="0.15">
      <c r="A71" s="24">
        <v>67</v>
      </c>
      <c r="B71" s="24" t="s">
        <v>40</v>
      </c>
      <c r="C71" s="24" t="s">
        <v>41</v>
      </c>
      <c r="D71" s="24" t="s">
        <v>42</v>
      </c>
      <c r="E71" s="24" t="s">
        <v>159</v>
      </c>
      <c r="F71" s="25" t="s">
        <v>160</v>
      </c>
      <c r="G71" s="24" t="s">
        <v>26</v>
      </c>
      <c r="H71" s="24">
        <v>50</v>
      </c>
      <c r="I71" s="26">
        <v>109110</v>
      </c>
      <c r="J71" s="26">
        <f>H71*I71</f>
        <v>5455500</v>
      </c>
    </row>
    <row r="72" spans="1:10" customFormat="1" ht="95" x14ac:dyDescent="0.15">
      <c r="A72" s="24">
        <v>68</v>
      </c>
      <c r="B72" s="24" t="s">
        <v>40</v>
      </c>
      <c r="C72" s="24" t="s">
        <v>41</v>
      </c>
      <c r="D72" s="24" t="s">
        <v>42</v>
      </c>
      <c r="E72" s="24" t="s">
        <v>161</v>
      </c>
      <c r="F72" s="25" t="s">
        <v>162</v>
      </c>
      <c r="G72" s="24" t="s">
        <v>26</v>
      </c>
      <c r="H72" s="24">
        <v>50</v>
      </c>
      <c r="I72" s="26">
        <v>4150</v>
      </c>
      <c r="J72" s="26">
        <f>H72*I72</f>
        <v>207500</v>
      </c>
    </row>
    <row r="73" spans="1:10" customFormat="1" ht="95" x14ac:dyDescent="0.15">
      <c r="A73" s="24">
        <v>69</v>
      </c>
      <c r="B73" s="24" t="s">
        <v>40</v>
      </c>
      <c r="C73" s="24" t="s">
        <v>41</v>
      </c>
      <c r="D73" s="24" t="s">
        <v>42</v>
      </c>
      <c r="E73" s="24" t="s">
        <v>163</v>
      </c>
      <c r="F73" s="25" t="s">
        <v>164</v>
      </c>
      <c r="G73" s="24" t="s">
        <v>26</v>
      </c>
      <c r="H73" s="24">
        <v>50</v>
      </c>
      <c r="I73" s="26">
        <v>20240</v>
      </c>
      <c r="J73" s="26">
        <f>I73*H73</f>
        <v>1012000</v>
      </c>
    </row>
    <row r="74" spans="1:10" customFormat="1" ht="95" x14ac:dyDescent="0.15">
      <c r="A74" s="24">
        <v>70</v>
      </c>
      <c r="B74" s="24" t="s">
        <v>40</v>
      </c>
      <c r="C74" s="24" t="s">
        <v>41</v>
      </c>
      <c r="D74" s="24" t="s">
        <v>42</v>
      </c>
      <c r="E74" s="24" t="s">
        <v>165</v>
      </c>
      <c r="F74" s="25" t="s">
        <v>166</v>
      </c>
      <c r="G74" s="24" t="s">
        <v>26</v>
      </c>
      <c r="H74" s="24">
        <v>50</v>
      </c>
      <c r="I74" s="26">
        <v>13500</v>
      </c>
      <c r="J74" s="26">
        <f t="shared" ref="J74:J75" si="4">I74*H74</f>
        <v>675000</v>
      </c>
    </row>
    <row r="75" spans="1:10" customFormat="1" ht="95" x14ac:dyDescent="0.15">
      <c r="A75" s="24">
        <v>71</v>
      </c>
      <c r="B75" s="24" t="s">
        <v>40</v>
      </c>
      <c r="C75" s="24" t="s">
        <v>41</v>
      </c>
      <c r="D75" s="24" t="s">
        <v>42</v>
      </c>
      <c r="E75" s="24" t="s">
        <v>167</v>
      </c>
      <c r="F75" s="25" t="s">
        <v>168</v>
      </c>
      <c r="G75" s="24" t="s">
        <v>26</v>
      </c>
      <c r="H75" s="24">
        <v>50</v>
      </c>
      <c r="I75" s="26">
        <v>16660</v>
      </c>
      <c r="J75" s="26">
        <f t="shared" si="4"/>
        <v>833000</v>
      </c>
    </row>
    <row r="76" spans="1:10" customFormat="1" ht="95" x14ac:dyDescent="0.15">
      <c r="A76" s="24">
        <v>72</v>
      </c>
      <c r="B76" s="24" t="s">
        <v>40</v>
      </c>
      <c r="C76" s="24" t="s">
        <v>41</v>
      </c>
      <c r="D76" s="24" t="s">
        <v>42</v>
      </c>
      <c r="E76" s="24" t="s">
        <v>169</v>
      </c>
      <c r="F76" s="25" t="s">
        <v>170</v>
      </c>
      <c r="G76" s="24" t="s">
        <v>26</v>
      </c>
      <c r="H76" s="24">
        <v>50</v>
      </c>
      <c r="I76" s="26">
        <v>8180</v>
      </c>
      <c r="J76" s="26">
        <f>H76*I76</f>
        <v>409000</v>
      </c>
    </row>
    <row r="77" spans="1:10" customFormat="1" ht="133" x14ac:dyDescent="0.15">
      <c r="A77" s="24">
        <v>73</v>
      </c>
      <c r="B77" s="24" t="s">
        <v>40</v>
      </c>
      <c r="C77" s="24" t="s">
        <v>41</v>
      </c>
      <c r="D77" s="24" t="s">
        <v>42</v>
      </c>
      <c r="E77" s="24" t="s">
        <v>171</v>
      </c>
      <c r="F77" s="25" t="s">
        <v>172</v>
      </c>
      <c r="G77" s="24" t="s">
        <v>38</v>
      </c>
      <c r="H77" s="24">
        <v>30</v>
      </c>
      <c r="I77" s="26">
        <v>198470</v>
      </c>
      <c r="J77" s="26">
        <f>H77*I77</f>
        <v>5954100</v>
      </c>
    </row>
    <row r="78" spans="1:10" customFormat="1" ht="95" x14ac:dyDescent="0.15">
      <c r="A78" s="24">
        <v>74</v>
      </c>
      <c r="B78" s="24" t="s">
        <v>40</v>
      </c>
      <c r="C78" s="24" t="s">
        <v>41</v>
      </c>
      <c r="D78" s="24" t="s">
        <v>42</v>
      </c>
      <c r="E78" s="24" t="s">
        <v>173</v>
      </c>
      <c r="F78" s="25" t="s">
        <v>174</v>
      </c>
      <c r="G78" s="24" t="s">
        <v>31</v>
      </c>
      <c r="H78" s="24">
        <v>5</v>
      </c>
      <c r="I78" s="28">
        <v>130000</v>
      </c>
      <c r="J78" s="26">
        <f>I78*H78</f>
        <v>650000</v>
      </c>
    </row>
    <row r="79" spans="1:10" customFormat="1" ht="95" x14ac:dyDescent="0.15">
      <c r="A79" s="24">
        <v>75</v>
      </c>
      <c r="B79" s="24" t="s">
        <v>40</v>
      </c>
      <c r="C79" s="24" t="s">
        <v>41</v>
      </c>
      <c r="D79" s="24" t="s">
        <v>42</v>
      </c>
      <c r="E79" s="27" t="s">
        <v>46</v>
      </c>
      <c r="F79" s="27" t="s">
        <v>175</v>
      </c>
      <c r="G79" s="24" t="s">
        <v>26</v>
      </c>
      <c r="H79" s="24">
        <v>1</v>
      </c>
      <c r="I79" s="28">
        <f>J78*5%</f>
        <v>32500</v>
      </c>
      <c r="J79" s="26">
        <f>J78*5%</f>
        <v>32500</v>
      </c>
    </row>
    <row r="80" spans="1:10" customFormat="1" ht="95" x14ac:dyDescent="0.15">
      <c r="A80" s="24">
        <v>76</v>
      </c>
      <c r="B80" s="24" t="s">
        <v>40</v>
      </c>
      <c r="C80" s="24" t="s">
        <v>41</v>
      </c>
      <c r="D80" s="24" t="s">
        <v>42</v>
      </c>
      <c r="E80" s="24" t="s">
        <v>176</v>
      </c>
      <c r="F80" s="25" t="s">
        <v>177</v>
      </c>
      <c r="G80" s="24" t="s">
        <v>26</v>
      </c>
      <c r="H80" s="24">
        <v>250</v>
      </c>
      <c r="I80" s="26">
        <v>15530</v>
      </c>
      <c r="J80" s="26">
        <f t="shared" ref="J80:J86" si="5">H80*I80</f>
        <v>3882500</v>
      </c>
    </row>
    <row r="81" spans="1:10" customFormat="1" ht="95" x14ac:dyDescent="0.15">
      <c r="A81" s="24">
        <v>77</v>
      </c>
      <c r="B81" s="24" t="s">
        <v>40</v>
      </c>
      <c r="C81" s="24" t="s">
        <v>41</v>
      </c>
      <c r="D81" s="24" t="s">
        <v>42</v>
      </c>
      <c r="E81" s="24" t="s">
        <v>178</v>
      </c>
      <c r="F81" s="25" t="s">
        <v>179</v>
      </c>
      <c r="G81" s="24" t="s">
        <v>26</v>
      </c>
      <c r="H81" s="24">
        <v>5</v>
      </c>
      <c r="I81" s="26">
        <v>2960</v>
      </c>
      <c r="J81" s="26">
        <f t="shared" si="5"/>
        <v>14800</v>
      </c>
    </row>
    <row r="82" spans="1:10" customFormat="1" ht="95" x14ac:dyDescent="0.15">
      <c r="A82" s="24">
        <v>78</v>
      </c>
      <c r="B82" s="24" t="s">
        <v>40</v>
      </c>
      <c r="C82" s="24" t="s">
        <v>41</v>
      </c>
      <c r="D82" s="24" t="s">
        <v>42</v>
      </c>
      <c r="E82" s="24" t="s">
        <v>180</v>
      </c>
      <c r="F82" s="25" t="s">
        <v>181</v>
      </c>
      <c r="G82" s="24" t="s">
        <v>182</v>
      </c>
      <c r="H82" s="24">
        <v>1</v>
      </c>
      <c r="I82" s="26">
        <v>450</v>
      </c>
      <c r="J82" s="26">
        <f t="shared" si="5"/>
        <v>450</v>
      </c>
    </row>
    <row r="83" spans="1:10" customFormat="1" ht="95" x14ac:dyDescent="0.15">
      <c r="A83" s="24">
        <v>79</v>
      </c>
      <c r="B83" s="24" t="s">
        <v>40</v>
      </c>
      <c r="C83" s="24" t="s">
        <v>41</v>
      </c>
      <c r="D83" s="24" t="s">
        <v>42</v>
      </c>
      <c r="E83" s="24" t="s">
        <v>183</v>
      </c>
      <c r="F83" s="25" t="s">
        <v>184</v>
      </c>
      <c r="G83" s="24" t="s">
        <v>185</v>
      </c>
      <c r="H83" s="24">
        <v>1</v>
      </c>
      <c r="I83" s="26">
        <v>7560</v>
      </c>
      <c r="J83" s="26">
        <f t="shared" si="5"/>
        <v>7560</v>
      </c>
    </row>
    <row r="84" spans="1:10" customFormat="1" ht="171" x14ac:dyDescent="0.15">
      <c r="A84" s="24">
        <v>80</v>
      </c>
      <c r="B84" s="24" t="s">
        <v>40</v>
      </c>
      <c r="C84" s="24" t="s">
        <v>41</v>
      </c>
      <c r="D84" s="24" t="s">
        <v>42</v>
      </c>
      <c r="E84" s="24" t="s">
        <v>186</v>
      </c>
      <c r="F84" s="35" t="s">
        <v>187</v>
      </c>
      <c r="G84" s="24" t="s">
        <v>188</v>
      </c>
      <c r="H84" s="24">
        <v>50</v>
      </c>
      <c r="I84" s="26">
        <v>203630</v>
      </c>
      <c r="J84" s="26">
        <f t="shared" si="5"/>
        <v>10181500</v>
      </c>
    </row>
    <row r="85" spans="1:10" customFormat="1" ht="152" x14ac:dyDescent="0.15">
      <c r="A85" s="24">
        <v>81</v>
      </c>
      <c r="B85" s="24" t="s">
        <v>40</v>
      </c>
      <c r="C85" s="24" t="s">
        <v>41</v>
      </c>
      <c r="D85" s="24" t="s">
        <v>42</v>
      </c>
      <c r="E85" s="24" t="s">
        <v>189</v>
      </c>
      <c r="F85" s="35" t="s">
        <v>190</v>
      </c>
      <c r="G85" s="24" t="s">
        <v>191</v>
      </c>
      <c r="H85" s="24">
        <v>1</v>
      </c>
      <c r="I85" s="26">
        <v>19390</v>
      </c>
      <c r="J85" s="26">
        <f t="shared" si="5"/>
        <v>19390</v>
      </c>
    </row>
    <row r="86" spans="1:10" customFormat="1" ht="95" x14ac:dyDescent="0.15">
      <c r="A86" s="24">
        <v>82</v>
      </c>
      <c r="B86" s="24" t="s">
        <v>40</v>
      </c>
      <c r="C86" s="24" t="s">
        <v>41</v>
      </c>
      <c r="D86" s="24" t="s">
        <v>42</v>
      </c>
      <c r="E86" s="24" t="s">
        <v>192</v>
      </c>
      <c r="F86" s="35" t="s">
        <v>193</v>
      </c>
      <c r="G86" s="24" t="s">
        <v>26</v>
      </c>
      <c r="H86" s="24">
        <v>3</v>
      </c>
      <c r="I86" s="26">
        <v>729960</v>
      </c>
      <c r="J86" s="26">
        <f t="shared" si="5"/>
        <v>2189880</v>
      </c>
    </row>
    <row r="87" spans="1:10" customFormat="1" ht="95" x14ac:dyDescent="0.15">
      <c r="A87" s="24">
        <v>83</v>
      </c>
      <c r="B87" s="24" t="s">
        <v>194</v>
      </c>
      <c r="C87" s="24" t="s">
        <v>195</v>
      </c>
      <c r="D87" s="24" t="s">
        <v>196</v>
      </c>
      <c r="E87" s="24" t="s">
        <v>43</v>
      </c>
      <c r="F87" s="25" t="s">
        <v>44</v>
      </c>
      <c r="G87" s="24" t="s">
        <v>45</v>
      </c>
      <c r="H87" s="24">
        <v>8</v>
      </c>
      <c r="I87" s="26">
        <v>5300000</v>
      </c>
      <c r="J87" s="26">
        <f>H87*I87</f>
        <v>42400000</v>
      </c>
    </row>
    <row r="88" spans="1:10" customFormat="1" ht="95" x14ac:dyDescent="0.15">
      <c r="A88" s="24">
        <v>84</v>
      </c>
      <c r="B88" s="24" t="s">
        <v>194</v>
      </c>
      <c r="C88" s="24" t="s">
        <v>195</v>
      </c>
      <c r="D88" s="24" t="s">
        <v>196</v>
      </c>
      <c r="E88" s="24" t="s">
        <v>197</v>
      </c>
      <c r="F88" s="25" t="s">
        <v>198</v>
      </c>
      <c r="G88" s="24" t="s">
        <v>45</v>
      </c>
      <c r="H88" s="24">
        <v>8</v>
      </c>
      <c r="I88" s="26">
        <v>3250000</v>
      </c>
      <c r="J88" s="26">
        <f>H88*I88</f>
        <v>26000000</v>
      </c>
    </row>
    <row r="89" spans="1:10" customFormat="1" ht="95" x14ac:dyDescent="0.15">
      <c r="A89" s="24">
        <v>85</v>
      </c>
      <c r="B89" s="24" t="s">
        <v>194</v>
      </c>
      <c r="C89" s="24" t="s">
        <v>195</v>
      </c>
      <c r="D89" s="24" t="s">
        <v>196</v>
      </c>
      <c r="E89" s="24" t="s">
        <v>48</v>
      </c>
      <c r="F89" s="25" t="s">
        <v>49</v>
      </c>
      <c r="G89" s="24" t="s">
        <v>26</v>
      </c>
      <c r="H89" s="24">
        <v>80</v>
      </c>
      <c r="I89" s="26">
        <v>2670</v>
      </c>
      <c r="J89" s="26">
        <f>H89*I89</f>
        <v>213600</v>
      </c>
    </row>
    <row r="90" spans="1:10" customFormat="1" ht="95" x14ac:dyDescent="0.15">
      <c r="A90" s="24">
        <v>86</v>
      </c>
      <c r="B90" s="24" t="s">
        <v>194</v>
      </c>
      <c r="C90" s="24" t="s">
        <v>195</v>
      </c>
      <c r="D90" s="24" t="s">
        <v>196</v>
      </c>
      <c r="E90" s="24" t="s">
        <v>199</v>
      </c>
      <c r="F90" s="25" t="s">
        <v>200</v>
      </c>
      <c r="G90" s="24" t="s">
        <v>31</v>
      </c>
      <c r="H90" s="24">
        <v>1</v>
      </c>
      <c r="I90" s="28">
        <v>230000</v>
      </c>
      <c r="J90" s="26">
        <f>I90*H90</f>
        <v>230000</v>
      </c>
    </row>
    <row r="91" spans="1:10" customFormat="1" ht="95" x14ac:dyDescent="0.15">
      <c r="A91" s="24">
        <v>87</v>
      </c>
      <c r="B91" s="24" t="s">
        <v>194</v>
      </c>
      <c r="C91" s="24" t="s">
        <v>195</v>
      </c>
      <c r="D91" s="24" t="s">
        <v>196</v>
      </c>
      <c r="E91" s="24" t="s">
        <v>201</v>
      </c>
      <c r="F91" s="25" t="s">
        <v>202</v>
      </c>
      <c r="G91" s="24" t="s">
        <v>31</v>
      </c>
      <c r="H91" s="24">
        <v>1</v>
      </c>
      <c r="I91" s="28">
        <v>230000</v>
      </c>
      <c r="J91" s="26">
        <f t="shared" ref="J91:J94" si="6">I91*H91</f>
        <v>230000</v>
      </c>
    </row>
    <row r="92" spans="1:10" customFormat="1" ht="95" x14ac:dyDescent="0.15">
      <c r="A92" s="24">
        <v>88</v>
      </c>
      <c r="B92" s="24" t="s">
        <v>194</v>
      </c>
      <c r="C92" s="24" t="s">
        <v>195</v>
      </c>
      <c r="D92" s="24" t="s">
        <v>196</v>
      </c>
      <c r="E92" s="24" t="s">
        <v>203</v>
      </c>
      <c r="F92" s="25" t="s">
        <v>204</v>
      </c>
      <c r="G92" s="24" t="s">
        <v>31</v>
      </c>
      <c r="H92" s="24">
        <v>1</v>
      </c>
      <c r="I92" s="28">
        <v>230000</v>
      </c>
      <c r="J92" s="26">
        <f t="shared" si="6"/>
        <v>230000</v>
      </c>
    </row>
    <row r="93" spans="1:10" customFormat="1" ht="95" x14ac:dyDescent="0.15">
      <c r="A93" s="24">
        <v>89</v>
      </c>
      <c r="B93" s="24" t="s">
        <v>194</v>
      </c>
      <c r="C93" s="24" t="s">
        <v>195</v>
      </c>
      <c r="D93" s="24" t="s">
        <v>196</v>
      </c>
      <c r="E93" s="24" t="s">
        <v>56</v>
      </c>
      <c r="F93" s="25" t="s">
        <v>205</v>
      </c>
      <c r="G93" s="24" t="s">
        <v>31</v>
      </c>
      <c r="H93" s="24">
        <v>1</v>
      </c>
      <c r="I93" s="28">
        <v>230000</v>
      </c>
      <c r="J93" s="26">
        <f>I93*H93</f>
        <v>230000</v>
      </c>
    </row>
    <row r="94" spans="1:10" customFormat="1" ht="114" x14ac:dyDescent="0.15">
      <c r="A94" s="24">
        <v>90</v>
      </c>
      <c r="B94" s="24" t="s">
        <v>194</v>
      </c>
      <c r="C94" s="24" t="s">
        <v>195</v>
      </c>
      <c r="D94" s="24" t="s">
        <v>196</v>
      </c>
      <c r="E94" s="24" t="s">
        <v>206</v>
      </c>
      <c r="F94" s="25" t="s">
        <v>207</v>
      </c>
      <c r="G94" s="24" t="s">
        <v>38</v>
      </c>
      <c r="H94" s="24">
        <v>2</v>
      </c>
      <c r="I94" s="28">
        <v>230000</v>
      </c>
      <c r="J94" s="26">
        <f t="shared" si="6"/>
        <v>460000</v>
      </c>
    </row>
    <row r="95" spans="1:10" customFormat="1" ht="95" x14ac:dyDescent="0.15">
      <c r="A95" s="24">
        <v>91</v>
      </c>
      <c r="B95" s="24" t="s">
        <v>194</v>
      </c>
      <c r="C95" s="24" t="s">
        <v>195</v>
      </c>
      <c r="D95" s="24" t="s">
        <v>196</v>
      </c>
      <c r="E95" s="24" t="s">
        <v>75</v>
      </c>
      <c r="F95" s="35" t="s">
        <v>76</v>
      </c>
      <c r="G95" s="24" t="s">
        <v>26</v>
      </c>
      <c r="H95" s="24">
        <v>2</v>
      </c>
      <c r="I95" s="26">
        <v>1553870</v>
      </c>
      <c r="J95" s="26">
        <f t="shared" ref="J95:J127" si="7">H95*I95</f>
        <v>3107740</v>
      </c>
    </row>
    <row r="96" spans="1:10" customFormat="1" ht="95" x14ac:dyDescent="0.15">
      <c r="A96" s="24">
        <v>92</v>
      </c>
      <c r="B96" s="24" t="s">
        <v>194</v>
      </c>
      <c r="C96" s="24" t="s">
        <v>195</v>
      </c>
      <c r="D96" s="24" t="s">
        <v>196</v>
      </c>
      <c r="E96" s="24" t="s">
        <v>77</v>
      </c>
      <c r="F96" s="35" t="s">
        <v>78</v>
      </c>
      <c r="G96" s="24" t="s">
        <v>26</v>
      </c>
      <c r="H96" s="24">
        <v>1</v>
      </c>
      <c r="I96" s="26">
        <v>2877670</v>
      </c>
      <c r="J96" s="26">
        <f t="shared" si="7"/>
        <v>2877670</v>
      </c>
    </row>
    <row r="97" spans="1:10" customFormat="1" ht="133" x14ac:dyDescent="0.15">
      <c r="A97" s="24">
        <v>93</v>
      </c>
      <c r="B97" s="24" t="s">
        <v>194</v>
      </c>
      <c r="C97" s="24" t="s">
        <v>195</v>
      </c>
      <c r="D97" s="24" t="s">
        <v>196</v>
      </c>
      <c r="E97" s="24" t="s">
        <v>79</v>
      </c>
      <c r="F97" s="25" t="s">
        <v>80</v>
      </c>
      <c r="G97" s="24" t="s">
        <v>26</v>
      </c>
      <c r="H97" s="24">
        <v>1</v>
      </c>
      <c r="I97" s="26">
        <v>262070</v>
      </c>
      <c r="J97" s="26">
        <f t="shared" si="7"/>
        <v>262070</v>
      </c>
    </row>
    <row r="98" spans="1:10" customFormat="1" ht="95" x14ac:dyDescent="0.15">
      <c r="A98" s="24">
        <v>94</v>
      </c>
      <c r="B98" s="24" t="s">
        <v>194</v>
      </c>
      <c r="C98" s="24" t="s">
        <v>195</v>
      </c>
      <c r="D98" s="24" t="s">
        <v>196</v>
      </c>
      <c r="E98" s="27" t="s">
        <v>46</v>
      </c>
      <c r="F98" s="27" t="s">
        <v>208</v>
      </c>
      <c r="G98" s="24" t="s">
        <v>26</v>
      </c>
      <c r="H98" s="24">
        <v>1</v>
      </c>
      <c r="I98" s="26">
        <f>SUM(J87,J88,J90,J91,J92,J93,J94,J95,J96,J97)*5%</f>
        <v>3801374</v>
      </c>
      <c r="J98" s="26">
        <f>I98*H98</f>
        <v>3801374</v>
      </c>
    </row>
    <row r="99" spans="1:10" customFormat="1" ht="95" x14ac:dyDescent="0.15">
      <c r="A99" s="24">
        <v>95</v>
      </c>
      <c r="B99" s="24" t="s">
        <v>194</v>
      </c>
      <c r="C99" s="24" t="s">
        <v>195</v>
      </c>
      <c r="D99" s="24" t="s">
        <v>196</v>
      </c>
      <c r="E99" s="24" t="s">
        <v>209</v>
      </c>
      <c r="F99" s="25" t="s">
        <v>83</v>
      </c>
      <c r="G99" s="24" t="s">
        <v>26</v>
      </c>
      <c r="H99" s="24">
        <v>5</v>
      </c>
      <c r="I99" s="26">
        <v>350510</v>
      </c>
      <c r="J99" s="26">
        <f t="shared" si="7"/>
        <v>1752550</v>
      </c>
    </row>
    <row r="100" spans="1:10" customFormat="1" ht="95" x14ac:dyDescent="0.15">
      <c r="A100" s="24">
        <v>96</v>
      </c>
      <c r="B100" s="24" t="s">
        <v>194</v>
      </c>
      <c r="C100" s="24" t="s">
        <v>195</v>
      </c>
      <c r="D100" s="24" t="s">
        <v>196</v>
      </c>
      <c r="E100" s="24" t="s">
        <v>84</v>
      </c>
      <c r="F100" s="35" t="s">
        <v>85</v>
      </c>
      <c r="G100" s="24" t="s">
        <v>26</v>
      </c>
      <c r="H100" s="24">
        <v>1</v>
      </c>
      <c r="I100" s="26">
        <v>6858670</v>
      </c>
      <c r="J100" s="26">
        <f t="shared" si="7"/>
        <v>6858670</v>
      </c>
    </row>
    <row r="101" spans="1:10" customFormat="1" ht="95" x14ac:dyDescent="0.15">
      <c r="A101" s="24">
        <v>97</v>
      </c>
      <c r="B101" s="24" t="s">
        <v>194</v>
      </c>
      <c r="C101" s="24" t="s">
        <v>195</v>
      </c>
      <c r="D101" s="24" t="s">
        <v>196</v>
      </c>
      <c r="E101" s="24" t="s">
        <v>86</v>
      </c>
      <c r="F101" s="35" t="s">
        <v>87</v>
      </c>
      <c r="G101" s="24" t="s">
        <v>26</v>
      </c>
      <c r="H101" s="24">
        <v>5</v>
      </c>
      <c r="I101" s="26">
        <v>1130</v>
      </c>
      <c r="J101" s="26">
        <f t="shared" si="7"/>
        <v>5650</v>
      </c>
    </row>
    <row r="102" spans="1:10" customFormat="1" ht="409.6" x14ac:dyDescent="0.15">
      <c r="A102" s="24">
        <v>98</v>
      </c>
      <c r="B102" s="24" t="s">
        <v>194</v>
      </c>
      <c r="C102" s="24" t="s">
        <v>195</v>
      </c>
      <c r="D102" s="24" t="s">
        <v>196</v>
      </c>
      <c r="E102" s="24" t="s">
        <v>88</v>
      </c>
      <c r="F102" s="40" t="s">
        <v>89</v>
      </c>
      <c r="G102" s="24" t="s">
        <v>26</v>
      </c>
      <c r="H102" s="24">
        <v>1</v>
      </c>
      <c r="I102" s="26">
        <v>1233130</v>
      </c>
      <c r="J102" s="26">
        <f t="shared" si="7"/>
        <v>1233130</v>
      </c>
    </row>
    <row r="103" spans="1:10" customFormat="1" ht="95" x14ac:dyDescent="0.15">
      <c r="A103" s="24">
        <v>99</v>
      </c>
      <c r="B103" s="24" t="s">
        <v>194</v>
      </c>
      <c r="C103" s="24" t="s">
        <v>195</v>
      </c>
      <c r="D103" s="24" t="s">
        <v>196</v>
      </c>
      <c r="E103" s="24" t="s">
        <v>90</v>
      </c>
      <c r="F103" s="25" t="s">
        <v>91</v>
      </c>
      <c r="G103" s="24" t="s">
        <v>26</v>
      </c>
      <c r="H103" s="24">
        <v>4</v>
      </c>
      <c r="I103" s="26">
        <v>94310</v>
      </c>
      <c r="J103" s="26">
        <f t="shared" si="7"/>
        <v>377240</v>
      </c>
    </row>
    <row r="104" spans="1:10" customFormat="1" ht="95" x14ac:dyDescent="0.15">
      <c r="A104" s="24">
        <v>100</v>
      </c>
      <c r="B104" s="24" t="s">
        <v>194</v>
      </c>
      <c r="C104" s="24" t="s">
        <v>195</v>
      </c>
      <c r="D104" s="24" t="s">
        <v>196</v>
      </c>
      <c r="E104" s="24" t="s">
        <v>92</v>
      </c>
      <c r="F104" s="25" t="s">
        <v>92</v>
      </c>
      <c r="G104" s="24" t="s">
        <v>26</v>
      </c>
      <c r="H104" s="24">
        <v>5</v>
      </c>
      <c r="I104" s="26">
        <v>178520</v>
      </c>
      <c r="J104" s="26">
        <f t="shared" si="7"/>
        <v>892600</v>
      </c>
    </row>
    <row r="105" spans="1:10" customFormat="1" ht="95" x14ac:dyDescent="0.15">
      <c r="A105" s="24">
        <v>101</v>
      </c>
      <c r="B105" s="24" t="s">
        <v>194</v>
      </c>
      <c r="C105" s="24" t="s">
        <v>195</v>
      </c>
      <c r="D105" s="24" t="s">
        <v>196</v>
      </c>
      <c r="E105" s="24" t="s">
        <v>93</v>
      </c>
      <c r="F105" s="25" t="s">
        <v>94</v>
      </c>
      <c r="G105" s="24" t="s">
        <v>26</v>
      </c>
      <c r="H105" s="24">
        <v>5</v>
      </c>
      <c r="I105" s="26">
        <v>5010</v>
      </c>
      <c r="J105" s="26">
        <f t="shared" si="7"/>
        <v>25050</v>
      </c>
    </row>
    <row r="106" spans="1:10" customFormat="1" ht="95" x14ac:dyDescent="0.15">
      <c r="A106" s="24">
        <v>102</v>
      </c>
      <c r="B106" s="24" t="s">
        <v>194</v>
      </c>
      <c r="C106" s="24" t="s">
        <v>195</v>
      </c>
      <c r="D106" s="24" t="s">
        <v>196</v>
      </c>
      <c r="E106" s="24" t="s">
        <v>95</v>
      </c>
      <c r="F106" s="25" t="s">
        <v>96</v>
      </c>
      <c r="G106" s="24" t="s">
        <v>26</v>
      </c>
      <c r="H106" s="24">
        <v>10</v>
      </c>
      <c r="I106" s="26">
        <v>222730</v>
      </c>
      <c r="J106" s="26">
        <f t="shared" si="7"/>
        <v>2227300</v>
      </c>
    </row>
    <row r="107" spans="1:10" customFormat="1" ht="95" x14ac:dyDescent="0.15">
      <c r="A107" s="24">
        <v>103</v>
      </c>
      <c r="B107" s="24" t="s">
        <v>194</v>
      </c>
      <c r="C107" s="24" t="s">
        <v>195</v>
      </c>
      <c r="D107" s="24" t="s">
        <v>196</v>
      </c>
      <c r="E107" s="24" t="s">
        <v>97</v>
      </c>
      <c r="F107" s="25" t="s">
        <v>98</v>
      </c>
      <c r="G107" s="24" t="s">
        <v>99</v>
      </c>
      <c r="H107" s="24">
        <v>1</v>
      </c>
      <c r="I107" s="26">
        <v>294780</v>
      </c>
      <c r="J107" s="26">
        <f t="shared" si="7"/>
        <v>294780</v>
      </c>
    </row>
    <row r="108" spans="1:10" customFormat="1" ht="95" x14ac:dyDescent="0.15">
      <c r="A108" s="24">
        <v>104</v>
      </c>
      <c r="B108" s="24" t="s">
        <v>194</v>
      </c>
      <c r="C108" s="24" t="s">
        <v>195</v>
      </c>
      <c r="D108" s="24" t="s">
        <v>196</v>
      </c>
      <c r="E108" s="27" t="s">
        <v>46</v>
      </c>
      <c r="F108" s="27" t="s">
        <v>210</v>
      </c>
      <c r="G108" s="24" t="s">
        <v>26</v>
      </c>
      <c r="H108" s="24">
        <v>1</v>
      </c>
      <c r="I108" s="26">
        <f>SUM(J106:J107)*5%</f>
        <v>126104</v>
      </c>
      <c r="J108" s="26">
        <f>I108*H108</f>
        <v>126104</v>
      </c>
    </row>
    <row r="109" spans="1:10" customFormat="1" ht="95" x14ac:dyDescent="0.15">
      <c r="A109" s="24">
        <v>105</v>
      </c>
      <c r="B109" s="24" t="s">
        <v>194</v>
      </c>
      <c r="C109" s="24" t="s">
        <v>195</v>
      </c>
      <c r="D109" s="24" t="s">
        <v>196</v>
      </c>
      <c r="E109" s="24" t="s">
        <v>101</v>
      </c>
      <c r="F109" s="25" t="s">
        <v>211</v>
      </c>
      <c r="G109" s="24" t="s">
        <v>26</v>
      </c>
      <c r="H109" s="24">
        <v>1</v>
      </c>
      <c r="I109" s="26">
        <v>979700</v>
      </c>
      <c r="J109" s="26">
        <f t="shared" si="7"/>
        <v>979700</v>
      </c>
    </row>
    <row r="110" spans="1:10" customFormat="1" ht="190" x14ac:dyDescent="0.15">
      <c r="A110" s="24">
        <v>106</v>
      </c>
      <c r="B110" s="24" t="s">
        <v>194</v>
      </c>
      <c r="C110" s="24" t="s">
        <v>195</v>
      </c>
      <c r="D110" s="24" t="s">
        <v>196</v>
      </c>
      <c r="E110" s="24" t="s">
        <v>103</v>
      </c>
      <c r="F110" s="25" t="s">
        <v>104</v>
      </c>
      <c r="G110" s="24" t="s">
        <v>105</v>
      </c>
      <c r="H110" s="24">
        <v>1</v>
      </c>
      <c r="I110" s="26">
        <v>1829380</v>
      </c>
      <c r="J110" s="26">
        <f t="shared" si="7"/>
        <v>1829380</v>
      </c>
    </row>
    <row r="111" spans="1:10" customFormat="1" ht="95" x14ac:dyDescent="0.15">
      <c r="A111" s="24">
        <v>107</v>
      </c>
      <c r="B111" s="24" t="s">
        <v>194</v>
      </c>
      <c r="C111" s="24" t="s">
        <v>195</v>
      </c>
      <c r="D111" s="24" t="s">
        <v>196</v>
      </c>
      <c r="E111" s="24" t="s">
        <v>106</v>
      </c>
      <c r="F111" s="25" t="s">
        <v>107</v>
      </c>
      <c r="G111" s="24" t="s">
        <v>26</v>
      </c>
      <c r="H111" s="24">
        <v>2</v>
      </c>
      <c r="I111" s="26">
        <v>497570</v>
      </c>
      <c r="J111" s="26">
        <f t="shared" si="7"/>
        <v>995140</v>
      </c>
    </row>
    <row r="112" spans="1:10" customFormat="1" ht="95" x14ac:dyDescent="0.15">
      <c r="A112" s="24">
        <v>108</v>
      </c>
      <c r="B112" s="24" t="s">
        <v>194</v>
      </c>
      <c r="C112" s="24" t="s">
        <v>195</v>
      </c>
      <c r="D112" s="24" t="s">
        <v>196</v>
      </c>
      <c r="E112" s="24" t="s">
        <v>108</v>
      </c>
      <c r="F112" s="25" t="s">
        <v>109</v>
      </c>
      <c r="G112" s="24" t="s">
        <v>26</v>
      </c>
      <c r="H112" s="24">
        <v>1</v>
      </c>
      <c r="I112" s="26">
        <v>497900</v>
      </c>
      <c r="J112" s="26">
        <f t="shared" si="7"/>
        <v>497900</v>
      </c>
    </row>
    <row r="113" spans="1:10" customFormat="1" ht="95" x14ac:dyDescent="0.15">
      <c r="A113" s="24">
        <v>109</v>
      </c>
      <c r="B113" s="24" t="s">
        <v>194</v>
      </c>
      <c r="C113" s="24" t="s">
        <v>195</v>
      </c>
      <c r="D113" s="24" t="s">
        <v>196</v>
      </c>
      <c r="E113" s="24" t="s">
        <v>110</v>
      </c>
      <c r="F113" s="35" t="s">
        <v>111</v>
      </c>
      <c r="G113" s="24" t="s">
        <v>31</v>
      </c>
      <c r="H113" s="24">
        <v>1</v>
      </c>
      <c r="I113" s="26">
        <v>1621530</v>
      </c>
      <c r="J113" s="26">
        <f t="shared" si="7"/>
        <v>1621530</v>
      </c>
    </row>
    <row r="114" spans="1:10" customFormat="1" ht="95" x14ac:dyDescent="0.15">
      <c r="A114" s="24">
        <v>110</v>
      </c>
      <c r="B114" s="24" t="s">
        <v>194</v>
      </c>
      <c r="C114" s="24" t="s">
        <v>195</v>
      </c>
      <c r="D114" s="24" t="s">
        <v>196</v>
      </c>
      <c r="E114" s="24" t="s">
        <v>115</v>
      </c>
      <c r="F114" s="25" t="s">
        <v>116</v>
      </c>
      <c r="G114" s="24" t="s">
        <v>112</v>
      </c>
      <c r="H114" s="24">
        <v>1</v>
      </c>
      <c r="I114" s="26">
        <v>1931950</v>
      </c>
      <c r="J114" s="26">
        <f t="shared" si="7"/>
        <v>1931950</v>
      </c>
    </row>
    <row r="115" spans="1:10" customFormat="1" ht="95" x14ac:dyDescent="0.15">
      <c r="A115" s="24">
        <v>111</v>
      </c>
      <c r="B115" s="24" t="s">
        <v>194</v>
      </c>
      <c r="C115" s="24" t="s">
        <v>195</v>
      </c>
      <c r="D115" s="24" t="s">
        <v>196</v>
      </c>
      <c r="E115" s="24" t="s">
        <v>117</v>
      </c>
      <c r="F115" s="25" t="s">
        <v>212</v>
      </c>
      <c r="G115" s="24" t="s">
        <v>26</v>
      </c>
      <c r="H115" s="24">
        <v>1</v>
      </c>
      <c r="I115" s="26">
        <v>650580</v>
      </c>
      <c r="J115" s="26">
        <f t="shared" si="7"/>
        <v>650580</v>
      </c>
    </row>
    <row r="116" spans="1:10" customFormat="1" ht="95" x14ac:dyDescent="0.15">
      <c r="A116" s="24">
        <v>112</v>
      </c>
      <c r="B116" s="24" t="s">
        <v>194</v>
      </c>
      <c r="C116" s="24" t="s">
        <v>195</v>
      </c>
      <c r="D116" s="24" t="s">
        <v>196</v>
      </c>
      <c r="E116" s="24" t="s">
        <v>119</v>
      </c>
      <c r="F116" s="25" t="s">
        <v>120</v>
      </c>
      <c r="G116" s="24" t="s">
        <v>26</v>
      </c>
      <c r="H116" s="24">
        <v>20</v>
      </c>
      <c r="I116" s="26">
        <v>14270</v>
      </c>
      <c r="J116" s="26">
        <f t="shared" si="7"/>
        <v>285400</v>
      </c>
    </row>
    <row r="117" spans="1:10" customFormat="1" ht="95" x14ac:dyDescent="0.15">
      <c r="A117" s="24">
        <v>113</v>
      </c>
      <c r="B117" s="24" t="s">
        <v>194</v>
      </c>
      <c r="C117" s="24" t="s">
        <v>195</v>
      </c>
      <c r="D117" s="24" t="s">
        <v>196</v>
      </c>
      <c r="E117" s="24" t="s">
        <v>136</v>
      </c>
      <c r="F117" s="25" t="s">
        <v>213</v>
      </c>
      <c r="G117" s="24" t="s">
        <v>26</v>
      </c>
      <c r="H117" s="24">
        <v>2</v>
      </c>
      <c r="I117" s="26">
        <v>26590</v>
      </c>
      <c r="J117" s="26">
        <f t="shared" si="7"/>
        <v>53180</v>
      </c>
    </row>
    <row r="118" spans="1:10" customFormat="1" ht="95" x14ac:dyDescent="0.15">
      <c r="A118" s="24">
        <v>114</v>
      </c>
      <c r="B118" s="24" t="s">
        <v>194</v>
      </c>
      <c r="C118" s="24" t="s">
        <v>195</v>
      </c>
      <c r="D118" s="24" t="s">
        <v>196</v>
      </c>
      <c r="E118" s="24" t="s">
        <v>214</v>
      </c>
      <c r="F118" s="25" t="s">
        <v>215</v>
      </c>
      <c r="G118" s="24" t="s">
        <v>185</v>
      </c>
      <c r="H118" s="24">
        <v>2</v>
      </c>
      <c r="I118" s="26">
        <v>7560</v>
      </c>
      <c r="J118" s="26">
        <f t="shared" si="7"/>
        <v>15120</v>
      </c>
    </row>
    <row r="119" spans="1:10" customFormat="1" ht="95" x14ac:dyDescent="0.15">
      <c r="A119" s="24">
        <v>115</v>
      </c>
      <c r="B119" s="24" t="s">
        <v>194</v>
      </c>
      <c r="C119" s="24" t="s">
        <v>195</v>
      </c>
      <c r="D119" s="24" t="s">
        <v>196</v>
      </c>
      <c r="E119" s="24" t="s">
        <v>180</v>
      </c>
      <c r="F119" s="25" t="s">
        <v>216</v>
      </c>
      <c r="G119" s="24" t="s">
        <v>182</v>
      </c>
      <c r="H119" s="24">
        <v>2</v>
      </c>
      <c r="I119" s="26">
        <v>450</v>
      </c>
      <c r="J119" s="26">
        <f t="shared" si="7"/>
        <v>900</v>
      </c>
    </row>
    <row r="120" spans="1:10" customFormat="1" ht="95" x14ac:dyDescent="0.15">
      <c r="A120" s="24">
        <v>116</v>
      </c>
      <c r="B120" s="24" t="s">
        <v>194</v>
      </c>
      <c r="C120" s="24" t="s">
        <v>195</v>
      </c>
      <c r="D120" s="24" t="s">
        <v>196</v>
      </c>
      <c r="E120" s="24" t="s">
        <v>217</v>
      </c>
      <c r="F120" s="25" t="s">
        <v>218</v>
      </c>
      <c r="G120" s="24" t="s">
        <v>219</v>
      </c>
      <c r="H120" s="24">
        <v>6</v>
      </c>
      <c r="I120" s="26">
        <v>15430</v>
      </c>
      <c r="J120" s="26">
        <f t="shared" si="7"/>
        <v>92580</v>
      </c>
    </row>
    <row r="121" spans="1:10" customFormat="1" ht="95" x14ac:dyDescent="0.15">
      <c r="A121" s="24">
        <v>117</v>
      </c>
      <c r="B121" s="24" t="s">
        <v>194</v>
      </c>
      <c r="C121" s="24" t="s">
        <v>195</v>
      </c>
      <c r="D121" s="24" t="s">
        <v>196</v>
      </c>
      <c r="E121" s="24" t="s">
        <v>139</v>
      </c>
      <c r="F121" s="25" t="s">
        <v>140</v>
      </c>
      <c r="G121" s="24" t="s">
        <v>141</v>
      </c>
      <c r="H121" s="24">
        <v>1</v>
      </c>
      <c r="I121" s="26">
        <v>19330</v>
      </c>
      <c r="J121" s="26">
        <f t="shared" si="7"/>
        <v>19330</v>
      </c>
    </row>
    <row r="122" spans="1:10" customFormat="1" ht="95" x14ac:dyDescent="0.15">
      <c r="A122" s="24">
        <v>118</v>
      </c>
      <c r="B122" s="24" t="s">
        <v>194</v>
      </c>
      <c r="C122" s="24" t="s">
        <v>195</v>
      </c>
      <c r="D122" s="24" t="s">
        <v>196</v>
      </c>
      <c r="E122" s="24" t="s">
        <v>220</v>
      </c>
      <c r="F122" s="25" t="s">
        <v>221</v>
      </c>
      <c r="G122" s="24" t="s">
        <v>26</v>
      </c>
      <c r="H122" s="24">
        <v>80</v>
      </c>
      <c r="I122" s="26">
        <v>38630</v>
      </c>
      <c r="J122" s="26">
        <f t="shared" si="7"/>
        <v>3090400</v>
      </c>
    </row>
    <row r="123" spans="1:10" customFormat="1" ht="114" x14ac:dyDescent="0.15">
      <c r="A123" s="24">
        <v>119</v>
      </c>
      <c r="B123" s="24" t="s">
        <v>194</v>
      </c>
      <c r="C123" s="24" t="s">
        <v>195</v>
      </c>
      <c r="D123" s="24" t="s">
        <v>196</v>
      </c>
      <c r="E123" s="24" t="s">
        <v>222</v>
      </c>
      <c r="F123" s="25" t="s">
        <v>223</v>
      </c>
      <c r="G123" s="24" t="s">
        <v>26</v>
      </c>
      <c r="H123" s="24">
        <v>80</v>
      </c>
      <c r="I123" s="26">
        <v>26290</v>
      </c>
      <c r="J123" s="26">
        <f t="shared" si="7"/>
        <v>2103200</v>
      </c>
    </row>
    <row r="124" spans="1:10" customFormat="1" ht="95" x14ac:dyDescent="0.15">
      <c r="A124" s="24">
        <v>120</v>
      </c>
      <c r="B124" s="24" t="s">
        <v>194</v>
      </c>
      <c r="C124" s="24" t="s">
        <v>195</v>
      </c>
      <c r="D124" s="24" t="s">
        <v>196</v>
      </c>
      <c r="E124" s="24" t="s">
        <v>224</v>
      </c>
      <c r="F124" s="25" t="s">
        <v>225</v>
      </c>
      <c r="G124" s="24" t="s">
        <v>26</v>
      </c>
      <c r="H124" s="24">
        <v>80</v>
      </c>
      <c r="I124" s="26">
        <v>20490</v>
      </c>
      <c r="J124" s="26">
        <f t="shared" si="7"/>
        <v>1639200</v>
      </c>
    </row>
    <row r="125" spans="1:10" customFormat="1" ht="95" x14ac:dyDescent="0.15">
      <c r="A125" s="24">
        <v>121</v>
      </c>
      <c r="B125" s="24" t="s">
        <v>194</v>
      </c>
      <c r="C125" s="24" t="s">
        <v>195</v>
      </c>
      <c r="D125" s="24" t="s">
        <v>196</v>
      </c>
      <c r="E125" s="24" t="s">
        <v>226</v>
      </c>
      <c r="F125" s="25" t="s">
        <v>227</v>
      </c>
      <c r="G125" s="24" t="s">
        <v>26</v>
      </c>
      <c r="H125" s="24">
        <v>80</v>
      </c>
      <c r="I125" s="26">
        <v>14550</v>
      </c>
      <c r="J125" s="26">
        <f t="shared" si="7"/>
        <v>1164000</v>
      </c>
    </row>
    <row r="126" spans="1:10" customFormat="1" ht="95" x14ac:dyDescent="0.15">
      <c r="A126" s="24">
        <v>122</v>
      </c>
      <c r="B126" s="24" t="s">
        <v>194</v>
      </c>
      <c r="C126" s="24" t="s">
        <v>195</v>
      </c>
      <c r="D126" s="24" t="s">
        <v>196</v>
      </c>
      <c r="E126" s="24" t="s">
        <v>228</v>
      </c>
      <c r="F126" s="25" t="s">
        <v>229</v>
      </c>
      <c r="G126" s="24" t="s">
        <v>26</v>
      </c>
      <c r="H126" s="24">
        <v>1</v>
      </c>
      <c r="I126" s="26">
        <v>176150</v>
      </c>
      <c r="J126" s="26">
        <f t="shared" si="7"/>
        <v>176150</v>
      </c>
    </row>
    <row r="127" spans="1:10" customFormat="1" ht="95" x14ac:dyDescent="0.15">
      <c r="A127" s="24">
        <v>123</v>
      </c>
      <c r="B127" s="24" t="s">
        <v>194</v>
      </c>
      <c r="C127" s="24" t="s">
        <v>195</v>
      </c>
      <c r="D127" s="24" t="s">
        <v>196</v>
      </c>
      <c r="E127" s="24" t="s">
        <v>230</v>
      </c>
      <c r="F127" s="25" t="s">
        <v>231</v>
      </c>
      <c r="G127" s="24" t="s">
        <v>26</v>
      </c>
      <c r="H127" s="24">
        <v>3</v>
      </c>
      <c r="I127" s="26">
        <v>17550</v>
      </c>
      <c r="J127" s="26">
        <f t="shared" si="7"/>
        <v>52650</v>
      </c>
    </row>
    <row r="128" spans="1:10" customFormat="1" ht="95" x14ac:dyDescent="0.15">
      <c r="A128" s="24">
        <v>124</v>
      </c>
      <c r="B128" s="24" t="s">
        <v>194</v>
      </c>
      <c r="C128" s="24" t="s">
        <v>195</v>
      </c>
      <c r="D128" s="24" t="s">
        <v>196</v>
      </c>
      <c r="E128" s="24" t="s">
        <v>232</v>
      </c>
      <c r="F128" s="25" t="s">
        <v>233</v>
      </c>
      <c r="G128" s="24" t="s">
        <v>31</v>
      </c>
      <c r="H128" s="24">
        <v>5</v>
      </c>
      <c r="I128" s="28">
        <v>230000</v>
      </c>
      <c r="J128" s="26">
        <f>I128*H128</f>
        <v>1150000</v>
      </c>
    </row>
    <row r="129" spans="1:10" customFormat="1" ht="95" x14ac:dyDescent="0.15">
      <c r="A129" s="24">
        <v>125</v>
      </c>
      <c r="B129" s="24" t="s">
        <v>194</v>
      </c>
      <c r="C129" s="24" t="s">
        <v>195</v>
      </c>
      <c r="D129" s="24" t="s">
        <v>196</v>
      </c>
      <c r="E129" s="24" t="s">
        <v>95</v>
      </c>
      <c r="F129" s="25" t="s">
        <v>96</v>
      </c>
      <c r="G129" s="24" t="s">
        <v>26</v>
      </c>
      <c r="H129" s="24">
        <v>10</v>
      </c>
      <c r="I129" s="26">
        <v>222730</v>
      </c>
      <c r="J129" s="26">
        <f t="shared" ref="J129:J149" si="8">H129*I129</f>
        <v>2227300</v>
      </c>
    </row>
    <row r="130" spans="1:10" customFormat="1" ht="95" x14ac:dyDescent="0.15">
      <c r="A130" s="24">
        <v>126</v>
      </c>
      <c r="B130" s="24" t="s">
        <v>194</v>
      </c>
      <c r="C130" s="24" t="s">
        <v>195</v>
      </c>
      <c r="D130" s="24" t="s">
        <v>196</v>
      </c>
      <c r="E130" s="27" t="s">
        <v>46</v>
      </c>
      <c r="F130" s="27" t="s">
        <v>234</v>
      </c>
      <c r="G130" s="24" t="s">
        <v>26</v>
      </c>
      <c r="H130" s="24">
        <v>1</v>
      </c>
      <c r="I130" s="26">
        <f>SUM(J128:J129)*5%</f>
        <v>168865</v>
      </c>
      <c r="J130" s="26">
        <f>I130*H130</f>
        <v>168865</v>
      </c>
    </row>
    <row r="131" spans="1:10" customFormat="1" ht="133" x14ac:dyDescent="0.15">
      <c r="A131" s="24">
        <v>127</v>
      </c>
      <c r="B131" s="24" t="s">
        <v>194</v>
      </c>
      <c r="C131" s="24" t="s">
        <v>195</v>
      </c>
      <c r="D131" s="24" t="s">
        <v>196</v>
      </c>
      <c r="E131" s="24" t="s">
        <v>171</v>
      </c>
      <c r="F131" s="25" t="s">
        <v>172</v>
      </c>
      <c r="G131" s="24" t="s">
        <v>38</v>
      </c>
      <c r="H131" s="24">
        <v>40</v>
      </c>
      <c r="I131" s="26">
        <v>198470</v>
      </c>
      <c r="J131" s="26">
        <f t="shared" si="8"/>
        <v>7938800</v>
      </c>
    </row>
    <row r="132" spans="1:10" customFormat="1" ht="95" x14ac:dyDescent="0.15">
      <c r="A132" s="24">
        <v>128</v>
      </c>
      <c r="B132" s="24" t="s">
        <v>194</v>
      </c>
      <c r="C132" s="24" t="s">
        <v>195</v>
      </c>
      <c r="D132" s="24" t="s">
        <v>196</v>
      </c>
      <c r="E132" s="24" t="s">
        <v>176</v>
      </c>
      <c r="F132" s="25" t="s">
        <v>235</v>
      </c>
      <c r="G132" s="24" t="s">
        <v>26</v>
      </c>
      <c r="H132" s="24">
        <v>400</v>
      </c>
      <c r="I132" s="26">
        <v>15530</v>
      </c>
      <c r="J132" s="26">
        <f>I132*H132</f>
        <v>6212000</v>
      </c>
    </row>
    <row r="133" spans="1:10" customFormat="1" ht="95" x14ac:dyDescent="0.15">
      <c r="A133" s="24">
        <v>129</v>
      </c>
      <c r="B133" s="24" t="s">
        <v>194</v>
      </c>
      <c r="C133" s="24" t="s">
        <v>195</v>
      </c>
      <c r="D133" s="24" t="s">
        <v>196</v>
      </c>
      <c r="E133" s="24" t="s">
        <v>236</v>
      </c>
      <c r="F133" s="25" t="s">
        <v>237</v>
      </c>
      <c r="G133" s="24" t="s">
        <v>26</v>
      </c>
      <c r="H133" s="24">
        <v>5</v>
      </c>
      <c r="I133" s="26">
        <v>1360</v>
      </c>
      <c r="J133" s="26">
        <f t="shared" si="8"/>
        <v>6800</v>
      </c>
    </row>
    <row r="134" spans="1:10" customFormat="1" ht="95" x14ac:dyDescent="0.15">
      <c r="A134" s="24">
        <v>130</v>
      </c>
      <c r="B134" s="24" t="s">
        <v>194</v>
      </c>
      <c r="C134" s="24" t="s">
        <v>195</v>
      </c>
      <c r="D134" s="24" t="s">
        <v>196</v>
      </c>
      <c r="E134" s="24" t="s">
        <v>178</v>
      </c>
      <c r="F134" s="25" t="s">
        <v>238</v>
      </c>
      <c r="G134" s="24" t="s">
        <v>239</v>
      </c>
      <c r="H134" s="24">
        <v>20</v>
      </c>
      <c r="I134" s="26">
        <v>2960</v>
      </c>
      <c r="J134" s="26">
        <f t="shared" si="8"/>
        <v>59200</v>
      </c>
    </row>
    <row r="135" spans="1:10" customFormat="1" ht="95" x14ac:dyDescent="0.15">
      <c r="A135" s="24">
        <v>131</v>
      </c>
      <c r="B135" s="24" t="s">
        <v>194</v>
      </c>
      <c r="C135" s="24" t="s">
        <v>195</v>
      </c>
      <c r="D135" s="24" t="s">
        <v>196</v>
      </c>
      <c r="E135" s="24" t="s">
        <v>139</v>
      </c>
      <c r="F135" s="25" t="s">
        <v>140</v>
      </c>
      <c r="G135" s="24" t="s">
        <v>240</v>
      </c>
      <c r="H135" s="24">
        <v>1</v>
      </c>
      <c r="I135" s="26">
        <v>19330</v>
      </c>
      <c r="J135" s="26">
        <f t="shared" si="8"/>
        <v>19330</v>
      </c>
    </row>
    <row r="136" spans="1:10" customFormat="1" ht="95" x14ac:dyDescent="0.15">
      <c r="A136" s="24">
        <v>132</v>
      </c>
      <c r="B136" s="24" t="s">
        <v>194</v>
      </c>
      <c r="C136" s="24" t="s">
        <v>195</v>
      </c>
      <c r="D136" s="24" t="s">
        <v>196</v>
      </c>
      <c r="E136" s="24" t="s">
        <v>241</v>
      </c>
      <c r="F136" s="25" t="s">
        <v>242</v>
      </c>
      <c r="G136" s="24" t="s">
        <v>219</v>
      </c>
      <c r="H136" s="24">
        <v>1</v>
      </c>
      <c r="I136" s="26">
        <v>4050</v>
      </c>
      <c r="J136" s="26">
        <f t="shared" si="8"/>
        <v>4050</v>
      </c>
    </row>
    <row r="137" spans="1:10" customFormat="1" ht="95" x14ac:dyDescent="0.15">
      <c r="A137" s="24">
        <v>133</v>
      </c>
      <c r="B137" s="24" t="s">
        <v>194</v>
      </c>
      <c r="C137" s="24" t="s">
        <v>195</v>
      </c>
      <c r="D137" s="24" t="s">
        <v>196</v>
      </c>
      <c r="E137" s="24" t="s">
        <v>180</v>
      </c>
      <c r="F137" s="25" t="s">
        <v>216</v>
      </c>
      <c r="G137" s="24" t="s">
        <v>182</v>
      </c>
      <c r="H137" s="24">
        <v>10</v>
      </c>
      <c r="I137" s="26">
        <v>450</v>
      </c>
      <c r="J137" s="26">
        <f t="shared" si="8"/>
        <v>4500</v>
      </c>
    </row>
    <row r="138" spans="1:10" customFormat="1" ht="171" x14ac:dyDescent="0.15">
      <c r="A138" s="24">
        <v>134</v>
      </c>
      <c r="B138" s="24" t="s">
        <v>194</v>
      </c>
      <c r="C138" s="24" t="s">
        <v>195</v>
      </c>
      <c r="D138" s="24" t="s">
        <v>196</v>
      </c>
      <c r="E138" s="24" t="s">
        <v>155</v>
      </c>
      <c r="F138" s="25" t="s">
        <v>243</v>
      </c>
      <c r="G138" s="24" t="s">
        <v>26</v>
      </c>
      <c r="H138" s="24">
        <v>200</v>
      </c>
      <c r="I138" s="26">
        <v>24750</v>
      </c>
      <c r="J138" s="26">
        <f t="shared" si="8"/>
        <v>4950000</v>
      </c>
    </row>
    <row r="139" spans="1:10" customFormat="1" ht="95" x14ac:dyDescent="0.15">
      <c r="A139" s="24">
        <v>135</v>
      </c>
      <c r="B139" s="24" t="s">
        <v>194</v>
      </c>
      <c r="C139" s="24" t="s">
        <v>195</v>
      </c>
      <c r="D139" s="24" t="s">
        <v>196</v>
      </c>
      <c r="E139" s="24" t="s">
        <v>244</v>
      </c>
      <c r="F139" s="25" t="s">
        <v>245</v>
      </c>
      <c r="G139" s="24" t="s">
        <v>26</v>
      </c>
      <c r="H139" s="24">
        <v>200</v>
      </c>
      <c r="I139" s="26">
        <v>17660</v>
      </c>
      <c r="J139" s="26">
        <f t="shared" si="8"/>
        <v>3532000</v>
      </c>
    </row>
    <row r="140" spans="1:10" customFormat="1" ht="95" x14ac:dyDescent="0.15">
      <c r="A140" s="24">
        <v>136</v>
      </c>
      <c r="B140" s="24" t="s">
        <v>194</v>
      </c>
      <c r="C140" s="24" t="s">
        <v>195</v>
      </c>
      <c r="D140" s="24" t="s">
        <v>196</v>
      </c>
      <c r="E140" s="24" t="s">
        <v>157</v>
      </c>
      <c r="F140" s="25" t="s">
        <v>158</v>
      </c>
      <c r="G140" s="24" t="s">
        <v>26</v>
      </c>
      <c r="H140" s="24">
        <v>200</v>
      </c>
      <c r="I140" s="26">
        <v>2000</v>
      </c>
      <c r="J140" s="26">
        <f t="shared" si="8"/>
        <v>400000</v>
      </c>
    </row>
    <row r="141" spans="1:10" customFormat="1" ht="152" x14ac:dyDescent="0.15">
      <c r="A141" s="24">
        <v>137</v>
      </c>
      <c r="B141" s="24" t="s">
        <v>194</v>
      </c>
      <c r="C141" s="24" t="s">
        <v>195</v>
      </c>
      <c r="D141" s="24" t="s">
        <v>196</v>
      </c>
      <c r="E141" s="24" t="s">
        <v>222</v>
      </c>
      <c r="F141" s="25" t="s">
        <v>246</v>
      </c>
      <c r="G141" s="24" t="s">
        <v>26</v>
      </c>
      <c r="H141" s="24">
        <v>200</v>
      </c>
      <c r="I141" s="26">
        <v>26290</v>
      </c>
      <c r="J141" s="26">
        <f t="shared" si="8"/>
        <v>5258000</v>
      </c>
    </row>
    <row r="142" spans="1:10" customFormat="1" ht="114" x14ac:dyDescent="0.15">
      <c r="A142" s="24">
        <v>138</v>
      </c>
      <c r="B142" s="24" t="s">
        <v>194</v>
      </c>
      <c r="C142" s="24" t="s">
        <v>195</v>
      </c>
      <c r="D142" s="24" t="s">
        <v>196</v>
      </c>
      <c r="E142" s="24" t="s">
        <v>220</v>
      </c>
      <c r="F142" s="25" t="s">
        <v>247</v>
      </c>
      <c r="G142" s="24" t="s">
        <v>26</v>
      </c>
      <c r="H142" s="24">
        <v>200</v>
      </c>
      <c r="I142" s="26">
        <v>38630</v>
      </c>
      <c r="J142" s="26">
        <f t="shared" si="8"/>
        <v>7726000</v>
      </c>
    </row>
    <row r="143" spans="1:10" customFormat="1" ht="114" x14ac:dyDescent="0.15">
      <c r="A143" s="24">
        <v>139</v>
      </c>
      <c r="B143" s="24" t="s">
        <v>194</v>
      </c>
      <c r="C143" s="24" t="s">
        <v>195</v>
      </c>
      <c r="D143" s="24" t="s">
        <v>196</v>
      </c>
      <c r="E143" s="24" t="s">
        <v>248</v>
      </c>
      <c r="F143" s="25" t="s">
        <v>249</v>
      </c>
      <c r="G143" s="24" t="s">
        <v>26</v>
      </c>
      <c r="H143" s="24">
        <v>200</v>
      </c>
      <c r="I143" s="26">
        <v>17140</v>
      </c>
      <c r="J143" s="26">
        <f t="shared" si="8"/>
        <v>3428000</v>
      </c>
    </row>
    <row r="144" spans="1:10" customFormat="1" ht="95" x14ac:dyDescent="0.15">
      <c r="A144" s="24">
        <v>140</v>
      </c>
      <c r="B144" s="24" t="s">
        <v>194</v>
      </c>
      <c r="C144" s="24" t="s">
        <v>195</v>
      </c>
      <c r="D144" s="24" t="s">
        <v>196</v>
      </c>
      <c r="E144" s="24" t="s">
        <v>250</v>
      </c>
      <c r="F144" s="35" t="s">
        <v>251</v>
      </c>
      <c r="G144" s="24" t="s">
        <v>26</v>
      </c>
      <c r="H144" s="24">
        <v>215</v>
      </c>
      <c r="I144" s="26">
        <v>4110</v>
      </c>
      <c r="J144" s="26">
        <f t="shared" si="8"/>
        <v>883650</v>
      </c>
    </row>
    <row r="145" spans="1:10" customFormat="1" ht="133" x14ac:dyDescent="0.15">
      <c r="A145" s="24">
        <v>141</v>
      </c>
      <c r="B145" s="24" t="s">
        <v>194</v>
      </c>
      <c r="C145" s="24" t="s">
        <v>195</v>
      </c>
      <c r="D145" s="24" t="s">
        <v>196</v>
      </c>
      <c r="E145" s="24" t="s">
        <v>252</v>
      </c>
      <c r="F145" s="35" t="s">
        <v>253</v>
      </c>
      <c r="G145" s="24" t="s">
        <v>26</v>
      </c>
      <c r="H145" s="24">
        <v>6</v>
      </c>
      <c r="I145" s="26">
        <v>2020810</v>
      </c>
      <c r="J145" s="26">
        <f t="shared" si="8"/>
        <v>12124860</v>
      </c>
    </row>
    <row r="146" spans="1:10" customFormat="1" ht="95" x14ac:dyDescent="0.15">
      <c r="A146" s="24">
        <v>142</v>
      </c>
      <c r="B146" s="24" t="s">
        <v>194</v>
      </c>
      <c r="C146" s="24" t="s">
        <v>195</v>
      </c>
      <c r="D146" s="24" t="s">
        <v>196</v>
      </c>
      <c r="E146" s="24" t="s">
        <v>254</v>
      </c>
      <c r="F146" s="25" t="s">
        <v>255</v>
      </c>
      <c r="G146" s="24" t="s">
        <v>26</v>
      </c>
      <c r="H146" s="24">
        <v>215</v>
      </c>
      <c r="I146" s="26">
        <v>22090</v>
      </c>
      <c r="J146" s="26">
        <f t="shared" si="8"/>
        <v>4749350</v>
      </c>
    </row>
    <row r="147" spans="1:10" customFormat="1" ht="95" x14ac:dyDescent="0.15">
      <c r="A147" s="24">
        <v>143</v>
      </c>
      <c r="B147" s="24" t="s">
        <v>194</v>
      </c>
      <c r="C147" s="24" t="s">
        <v>195</v>
      </c>
      <c r="D147" s="24" t="s">
        <v>196</v>
      </c>
      <c r="E147" s="24" t="s">
        <v>256</v>
      </c>
      <c r="F147" s="35" t="s">
        <v>257</v>
      </c>
      <c r="G147" s="24" t="s">
        <v>26</v>
      </c>
      <c r="H147" s="24">
        <v>215</v>
      </c>
      <c r="I147" s="26">
        <v>12310</v>
      </c>
      <c r="J147" s="26">
        <f t="shared" si="8"/>
        <v>2646650</v>
      </c>
    </row>
    <row r="148" spans="1:10" customFormat="1" ht="95" x14ac:dyDescent="0.15">
      <c r="A148" s="24">
        <v>144</v>
      </c>
      <c r="B148" s="24" t="s">
        <v>194</v>
      </c>
      <c r="C148" s="24" t="s">
        <v>195</v>
      </c>
      <c r="D148" s="24" t="s">
        <v>196</v>
      </c>
      <c r="E148" s="24" t="s">
        <v>258</v>
      </c>
      <c r="F148" s="25" t="s">
        <v>259</v>
      </c>
      <c r="G148" s="24" t="s">
        <v>26</v>
      </c>
      <c r="H148" s="24">
        <v>215</v>
      </c>
      <c r="I148" s="26">
        <v>67210</v>
      </c>
      <c r="J148" s="26">
        <f t="shared" si="8"/>
        <v>14450150</v>
      </c>
    </row>
    <row r="149" spans="1:10" customFormat="1" ht="95" x14ac:dyDescent="0.15">
      <c r="A149" s="24">
        <v>145</v>
      </c>
      <c r="B149" s="24" t="s">
        <v>194</v>
      </c>
      <c r="C149" s="24" t="s">
        <v>195</v>
      </c>
      <c r="D149" s="24" t="s">
        <v>196</v>
      </c>
      <c r="E149" s="24" t="s">
        <v>97</v>
      </c>
      <c r="F149" s="25" t="s">
        <v>98</v>
      </c>
      <c r="G149" s="24" t="s">
        <v>99</v>
      </c>
      <c r="H149" s="24">
        <v>1</v>
      </c>
      <c r="I149" s="26">
        <v>294780</v>
      </c>
      <c r="J149" s="26">
        <f t="shared" si="8"/>
        <v>294780</v>
      </c>
    </row>
    <row r="150" spans="1:10" customFormat="1" ht="95" x14ac:dyDescent="0.15">
      <c r="A150" s="24">
        <v>146</v>
      </c>
      <c r="B150" s="24" t="s">
        <v>194</v>
      </c>
      <c r="C150" s="24" t="s">
        <v>195</v>
      </c>
      <c r="D150" s="24" t="s">
        <v>196</v>
      </c>
      <c r="E150" s="24" t="s">
        <v>260</v>
      </c>
      <c r="F150" s="25" t="s">
        <v>261</v>
      </c>
      <c r="G150" s="24" t="s">
        <v>31</v>
      </c>
      <c r="H150" s="24">
        <v>5</v>
      </c>
      <c r="I150" s="28">
        <v>230000</v>
      </c>
      <c r="J150" s="26">
        <f>I150*H150</f>
        <v>1150000</v>
      </c>
    </row>
    <row r="151" spans="1:10" customFormat="1" ht="95" x14ac:dyDescent="0.15">
      <c r="A151" s="24">
        <v>147</v>
      </c>
      <c r="B151" s="24" t="s">
        <v>194</v>
      </c>
      <c r="C151" s="24" t="s">
        <v>195</v>
      </c>
      <c r="D151" s="24" t="s">
        <v>196</v>
      </c>
      <c r="E151" s="24" t="s">
        <v>262</v>
      </c>
      <c r="F151" s="25" t="s">
        <v>263</v>
      </c>
      <c r="G151" s="24" t="s">
        <v>31</v>
      </c>
      <c r="H151" s="24">
        <v>1</v>
      </c>
      <c r="I151" s="28">
        <v>230000</v>
      </c>
      <c r="J151" s="26">
        <f>I151*H151</f>
        <v>230000</v>
      </c>
    </row>
    <row r="152" spans="1:10" customFormat="1" ht="95" x14ac:dyDescent="0.15">
      <c r="A152" s="24">
        <v>148</v>
      </c>
      <c r="B152" s="24" t="s">
        <v>194</v>
      </c>
      <c r="C152" s="24" t="s">
        <v>195</v>
      </c>
      <c r="D152" s="24" t="s">
        <v>196</v>
      </c>
      <c r="E152" s="27" t="s">
        <v>46</v>
      </c>
      <c r="F152" s="27" t="s">
        <v>264</v>
      </c>
      <c r="G152" s="24" t="s">
        <v>26</v>
      </c>
      <c r="H152" s="24">
        <v>1</v>
      </c>
      <c r="I152" s="28">
        <f>SUM(J150:J151)*5%</f>
        <v>69000</v>
      </c>
      <c r="J152" s="26">
        <f>I152*H152</f>
        <v>69000</v>
      </c>
    </row>
    <row r="153" spans="1:10" customFormat="1" ht="152" x14ac:dyDescent="0.15">
      <c r="A153" s="24">
        <v>149</v>
      </c>
      <c r="B153" s="24" t="s">
        <v>194</v>
      </c>
      <c r="C153" s="24" t="s">
        <v>195</v>
      </c>
      <c r="D153" s="24" t="s">
        <v>196</v>
      </c>
      <c r="E153" s="24" t="s">
        <v>155</v>
      </c>
      <c r="F153" s="25" t="s">
        <v>265</v>
      </c>
      <c r="G153" s="24" t="s">
        <v>26</v>
      </c>
      <c r="H153" s="24">
        <v>25</v>
      </c>
      <c r="I153" s="26">
        <v>24750</v>
      </c>
      <c r="J153" s="26">
        <f>H153*I153</f>
        <v>618750</v>
      </c>
    </row>
    <row r="154" spans="1:10" customFormat="1" ht="95" x14ac:dyDescent="0.15">
      <c r="A154" s="24">
        <v>150</v>
      </c>
      <c r="B154" s="24" t="s">
        <v>194</v>
      </c>
      <c r="C154" s="24" t="s">
        <v>195</v>
      </c>
      <c r="D154" s="24" t="s">
        <v>196</v>
      </c>
      <c r="E154" s="24" t="s">
        <v>157</v>
      </c>
      <c r="F154" s="25" t="s">
        <v>158</v>
      </c>
      <c r="G154" s="24" t="s">
        <v>26</v>
      </c>
      <c r="H154" s="24">
        <v>25</v>
      </c>
      <c r="I154" s="26">
        <v>2000</v>
      </c>
      <c r="J154" s="26">
        <f>H154*I154</f>
        <v>50000</v>
      </c>
    </row>
    <row r="155" spans="1:10" customFormat="1" ht="95" x14ac:dyDescent="0.15">
      <c r="A155" s="24">
        <v>151</v>
      </c>
      <c r="B155" s="24" t="s">
        <v>194</v>
      </c>
      <c r="C155" s="24" t="s">
        <v>195</v>
      </c>
      <c r="D155" s="24" t="s">
        <v>196</v>
      </c>
      <c r="E155" s="24" t="s">
        <v>266</v>
      </c>
      <c r="F155" s="39" t="s">
        <v>267</v>
      </c>
      <c r="G155" s="24" t="s">
        <v>26</v>
      </c>
      <c r="H155" s="24">
        <v>25</v>
      </c>
      <c r="I155" s="28">
        <v>315000</v>
      </c>
      <c r="J155" s="26">
        <f>I155*H155</f>
        <v>7875000</v>
      </c>
    </row>
    <row r="156" spans="1:10" customFormat="1" ht="114" x14ac:dyDescent="0.15">
      <c r="A156" s="24">
        <v>152</v>
      </c>
      <c r="B156" s="24" t="s">
        <v>194</v>
      </c>
      <c r="C156" s="24" t="s">
        <v>195</v>
      </c>
      <c r="D156" s="24" t="s">
        <v>196</v>
      </c>
      <c r="E156" s="24" t="s">
        <v>248</v>
      </c>
      <c r="F156" s="25" t="s">
        <v>249</v>
      </c>
      <c r="G156" s="24" t="s">
        <v>26</v>
      </c>
      <c r="H156" s="24">
        <v>25</v>
      </c>
      <c r="I156" s="26">
        <v>17140</v>
      </c>
      <c r="J156" s="26">
        <f>H156*I156</f>
        <v>428500</v>
      </c>
    </row>
    <row r="157" spans="1:10" customFormat="1" ht="95" x14ac:dyDescent="0.15">
      <c r="A157" s="24">
        <v>153</v>
      </c>
      <c r="B157" s="24" t="s">
        <v>194</v>
      </c>
      <c r="C157" s="24" t="s">
        <v>195</v>
      </c>
      <c r="D157" s="24" t="s">
        <v>196</v>
      </c>
      <c r="E157" s="24" t="s">
        <v>250</v>
      </c>
      <c r="F157" s="35" t="s">
        <v>251</v>
      </c>
      <c r="G157" s="24" t="s">
        <v>26</v>
      </c>
      <c r="H157" s="24">
        <v>25</v>
      </c>
      <c r="I157" s="26">
        <v>4110</v>
      </c>
      <c r="J157" s="26">
        <f>H157*I157</f>
        <v>102750</v>
      </c>
    </row>
    <row r="158" spans="1:10" customFormat="1" ht="95" x14ac:dyDescent="0.15">
      <c r="A158" s="24">
        <v>154</v>
      </c>
      <c r="B158" s="24" t="s">
        <v>194</v>
      </c>
      <c r="C158" s="24" t="s">
        <v>195</v>
      </c>
      <c r="D158" s="24" t="s">
        <v>196</v>
      </c>
      <c r="E158" s="24" t="s">
        <v>268</v>
      </c>
      <c r="F158" s="35" t="s">
        <v>269</v>
      </c>
      <c r="G158" s="24" t="s">
        <v>26</v>
      </c>
      <c r="H158" s="24">
        <v>1</v>
      </c>
      <c r="I158" s="26">
        <v>729960</v>
      </c>
      <c r="J158" s="26">
        <f>H158*I158</f>
        <v>729960</v>
      </c>
    </row>
    <row r="159" spans="1:10" customFormat="1" ht="95" x14ac:dyDescent="0.15">
      <c r="A159" s="24">
        <v>155</v>
      </c>
      <c r="B159" s="24" t="s">
        <v>194</v>
      </c>
      <c r="C159" s="24" t="s">
        <v>195</v>
      </c>
      <c r="D159" s="24" t="s">
        <v>196</v>
      </c>
      <c r="E159" s="24" t="s">
        <v>270</v>
      </c>
      <c r="F159" s="35" t="s">
        <v>271</v>
      </c>
      <c r="G159" s="24" t="s">
        <v>26</v>
      </c>
      <c r="H159" s="24">
        <v>1</v>
      </c>
      <c r="I159" s="24">
        <v>25220</v>
      </c>
      <c r="J159" s="26">
        <f>H159*I159</f>
        <v>25220</v>
      </c>
    </row>
    <row r="160" spans="1:10" customFormat="1" ht="114" x14ac:dyDescent="0.15">
      <c r="A160" s="24">
        <v>156</v>
      </c>
      <c r="B160" s="24" t="s">
        <v>194</v>
      </c>
      <c r="C160" s="24" t="s">
        <v>195</v>
      </c>
      <c r="D160" s="24" t="s">
        <v>196</v>
      </c>
      <c r="E160" s="24" t="s">
        <v>272</v>
      </c>
      <c r="F160" s="25" t="s">
        <v>273</v>
      </c>
      <c r="G160" s="24" t="s">
        <v>31</v>
      </c>
      <c r="H160" s="24">
        <v>1</v>
      </c>
      <c r="I160" s="28">
        <v>150000</v>
      </c>
      <c r="J160" s="26">
        <f>I160*H160</f>
        <v>150000</v>
      </c>
    </row>
    <row r="161" spans="1:10" customFormat="1" ht="95" x14ac:dyDescent="0.15">
      <c r="A161" s="24">
        <v>157</v>
      </c>
      <c r="B161" s="24" t="s">
        <v>194</v>
      </c>
      <c r="C161" s="24" t="s">
        <v>195</v>
      </c>
      <c r="D161" s="24" t="s">
        <v>196</v>
      </c>
      <c r="E161" s="27" t="s">
        <v>46</v>
      </c>
      <c r="F161" s="27" t="s">
        <v>274</v>
      </c>
      <c r="G161" s="24" t="s">
        <v>26</v>
      </c>
      <c r="H161" s="24">
        <v>1</v>
      </c>
      <c r="I161" s="28">
        <f>J160*5%</f>
        <v>7500</v>
      </c>
      <c r="J161" s="26">
        <f>I161*H161</f>
        <v>7500</v>
      </c>
    </row>
    <row r="162" spans="1:10" customFormat="1" ht="133" x14ac:dyDescent="0.15">
      <c r="A162" s="24">
        <v>158</v>
      </c>
      <c r="B162" s="24" t="s">
        <v>194</v>
      </c>
      <c r="C162" s="24" t="s">
        <v>195</v>
      </c>
      <c r="D162" s="24" t="s">
        <v>196</v>
      </c>
      <c r="E162" s="24" t="s">
        <v>171</v>
      </c>
      <c r="F162" s="25" t="s">
        <v>172</v>
      </c>
      <c r="G162" s="24" t="s">
        <v>38</v>
      </c>
      <c r="H162" s="24">
        <v>4</v>
      </c>
      <c r="I162" s="26">
        <v>198470</v>
      </c>
      <c r="J162" s="26">
        <f>H162*I162</f>
        <v>793880</v>
      </c>
    </row>
    <row r="163" spans="1:10" customFormat="1" ht="95" x14ac:dyDescent="0.15">
      <c r="A163" s="24">
        <v>159</v>
      </c>
      <c r="B163" s="24" t="s">
        <v>194</v>
      </c>
      <c r="C163" s="24" t="s">
        <v>195</v>
      </c>
      <c r="D163" s="24" t="s">
        <v>196</v>
      </c>
      <c r="E163" s="24" t="s">
        <v>275</v>
      </c>
      <c r="F163" s="25" t="s">
        <v>276</v>
      </c>
      <c r="G163" s="24" t="s">
        <v>26</v>
      </c>
      <c r="H163" s="24">
        <v>40</v>
      </c>
      <c r="I163" s="26">
        <v>3950</v>
      </c>
      <c r="J163" s="26">
        <f>H163*I163</f>
        <v>158000</v>
      </c>
    </row>
    <row r="164" spans="1:10" customFormat="1" ht="95" x14ac:dyDescent="0.15">
      <c r="A164" s="24">
        <v>160</v>
      </c>
      <c r="B164" s="24" t="s">
        <v>194</v>
      </c>
      <c r="C164" s="24" t="s">
        <v>195</v>
      </c>
      <c r="D164" s="24" t="s">
        <v>196</v>
      </c>
      <c r="E164" s="24" t="s">
        <v>277</v>
      </c>
      <c r="F164" s="25" t="s">
        <v>278</v>
      </c>
      <c r="G164" s="24" t="s">
        <v>31</v>
      </c>
      <c r="H164" s="24">
        <v>4</v>
      </c>
      <c r="I164" s="28">
        <v>230000</v>
      </c>
      <c r="J164" s="26">
        <f t="shared" ref="J164:J165" si="9">H164*I164</f>
        <v>920000</v>
      </c>
    </row>
    <row r="165" spans="1:10" customFormat="1" ht="409.6" x14ac:dyDescent="0.15">
      <c r="A165" s="24">
        <v>161</v>
      </c>
      <c r="B165" s="24" t="s">
        <v>194</v>
      </c>
      <c r="C165" s="24" t="s">
        <v>195</v>
      </c>
      <c r="D165" s="24" t="s">
        <v>196</v>
      </c>
      <c r="E165" s="24" t="s">
        <v>279</v>
      </c>
      <c r="F165" s="43" t="s">
        <v>280</v>
      </c>
      <c r="G165" s="24" t="s">
        <v>281</v>
      </c>
      <c r="H165" s="24">
        <v>15</v>
      </c>
      <c r="I165" s="28">
        <v>101720</v>
      </c>
      <c r="J165" s="26">
        <f t="shared" si="9"/>
        <v>1525800</v>
      </c>
    </row>
    <row r="166" spans="1:10" customFormat="1" ht="133" x14ac:dyDescent="0.15">
      <c r="A166" s="24">
        <v>162</v>
      </c>
      <c r="B166" s="24" t="s">
        <v>194</v>
      </c>
      <c r="C166" s="24" t="s">
        <v>195</v>
      </c>
      <c r="D166" s="24" t="s">
        <v>196</v>
      </c>
      <c r="E166" s="24" t="s">
        <v>171</v>
      </c>
      <c r="F166" s="25" t="s">
        <v>172</v>
      </c>
      <c r="G166" s="24" t="s">
        <v>38</v>
      </c>
      <c r="H166" s="24">
        <v>10</v>
      </c>
      <c r="I166" s="26">
        <v>198470</v>
      </c>
      <c r="J166" s="26">
        <f>H166*I166</f>
        <v>1984700</v>
      </c>
    </row>
    <row r="167" spans="1:10" customFormat="1" ht="95" x14ac:dyDescent="0.15">
      <c r="A167" s="24">
        <v>163</v>
      </c>
      <c r="B167" s="24" t="s">
        <v>194</v>
      </c>
      <c r="C167" s="24" t="s">
        <v>195</v>
      </c>
      <c r="D167" s="24" t="s">
        <v>196</v>
      </c>
      <c r="E167" s="24" t="s">
        <v>176</v>
      </c>
      <c r="F167" s="25" t="s">
        <v>177</v>
      </c>
      <c r="G167" s="24" t="s">
        <v>26</v>
      </c>
      <c r="H167" s="24">
        <v>60</v>
      </c>
      <c r="I167" s="26">
        <v>15530</v>
      </c>
      <c r="J167" s="26">
        <f>H167*I167</f>
        <v>931800</v>
      </c>
    </row>
    <row r="168" spans="1:10" customFormat="1" ht="141" customHeight="1" x14ac:dyDescent="0.15">
      <c r="A168" s="24">
        <v>164</v>
      </c>
      <c r="B168" s="24" t="s">
        <v>194</v>
      </c>
      <c r="C168" s="24" t="s">
        <v>195</v>
      </c>
      <c r="D168" s="24" t="s">
        <v>196</v>
      </c>
      <c r="E168" s="24" t="s">
        <v>282</v>
      </c>
      <c r="F168" s="25" t="s">
        <v>283</v>
      </c>
      <c r="G168" s="24" t="s">
        <v>26</v>
      </c>
      <c r="H168" s="24">
        <v>15</v>
      </c>
      <c r="I168" s="28">
        <v>300000</v>
      </c>
      <c r="J168" s="26">
        <f>I168*H168</f>
        <v>4500000</v>
      </c>
    </row>
    <row r="169" spans="1:10" customFormat="1" ht="95" x14ac:dyDescent="0.15">
      <c r="A169" s="24">
        <v>165</v>
      </c>
      <c r="B169" s="24" t="s">
        <v>194</v>
      </c>
      <c r="C169" s="24" t="s">
        <v>195</v>
      </c>
      <c r="D169" s="24" t="s">
        <v>196</v>
      </c>
      <c r="E169" s="27" t="s">
        <v>46</v>
      </c>
      <c r="F169" s="27" t="s">
        <v>284</v>
      </c>
      <c r="G169" s="24" t="s">
        <v>26</v>
      </c>
      <c r="H169" s="24">
        <v>1</v>
      </c>
      <c r="I169" s="28">
        <f>SUM(J164,J168)*0.05</f>
        <v>271000</v>
      </c>
      <c r="J169" s="26">
        <f>I169*H169</f>
        <v>271000</v>
      </c>
    </row>
    <row r="170" spans="1:10" customFormat="1" ht="133" x14ac:dyDescent="0.15">
      <c r="A170" s="24">
        <v>166</v>
      </c>
      <c r="B170" s="24" t="s">
        <v>194</v>
      </c>
      <c r="C170" s="24" t="s">
        <v>195</v>
      </c>
      <c r="D170" s="24" t="s">
        <v>196</v>
      </c>
      <c r="E170" s="24" t="s">
        <v>171</v>
      </c>
      <c r="F170" s="25" t="s">
        <v>172</v>
      </c>
      <c r="G170" s="24" t="s">
        <v>38</v>
      </c>
      <c r="H170" s="24">
        <v>2</v>
      </c>
      <c r="I170" s="26">
        <v>198470</v>
      </c>
      <c r="J170" s="26">
        <f>H170*I170</f>
        <v>396940</v>
      </c>
    </row>
    <row r="171" spans="1:10" customFormat="1" ht="247" x14ac:dyDescent="0.15">
      <c r="A171" s="24">
        <v>167</v>
      </c>
      <c r="B171" s="24" t="s">
        <v>194</v>
      </c>
      <c r="C171" s="24" t="s">
        <v>195</v>
      </c>
      <c r="D171" s="24" t="s">
        <v>196</v>
      </c>
      <c r="E171" s="24" t="s">
        <v>285</v>
      </c>
      <c r="F171" s="24" t="s">
        <v>286</v>
      </c>
      <c r="G171" s="24" t="s">
        <v>26</v>
      </c>
      <c r="H171" s="24">
        <v>15</v>
      </c>
      <c r="I171" s="28">
        <v>448750</v>
      </c>
      <c r="J171" s="26">
        <f>I171*H171</f>
        <v>6731250</v>
      </c>
    </row>
    <row r="172" spans="1:10" customFormat="1" ht="95" x14ac:dyDescent="0.15">
      <c r="A172" s="24">
        <v>168</v>
      </c>
      <c r="B172" s="24" t="s">
        <v>194</v>
      </c>
      <c r="C172" s="24" t="s">
        <v>195</v>
      </c>
      <c r="D172" s="24" t="s">
        <v>196</v>
      </c>
      <c r="E172" s="27" t="s">
        <v>46</v>
      </c>
      <c r="F172" s="27" t="s">
        <v>287</v>
      </c>
      <c r="G172" s="24" t="s">
        <v>26</v>
      </c>
      <c r="H172" s="24">
        <v>1</v>
      </c>
      <c r="I172" s="28">
        <f>ROUND(J171*0.05,0)</f>
        <v>336563</v>
      </c>
      <c r="J172" s="26">
        <f>ROUND(I172,0)</f>
        <v>336563</v>
      </c>
    </row>
    <row r="173" spans="1:10" customFormat="1" ht="95" x14ac:dyDescent="0.15">
      <c r="A173" s="24">
        <v>169</v>
      </c>
      <c r="B173" s="24" t="s">
        <v>194</v>
      </c>
      <c r="C173" s="24" t="s">
        <v>195</v>
      </c>
      <c r="D173" s="24" t="s">
        <v>196</v>
      </c>
      <c r="E173" s="24" t="s">
        <v>176</v>
      </c>
      <c r="F173" s="25" t="s">
        <v>177</v>
      </c>
      <c r="G173" s="24" t="s">
        <v>26</v>
      </c>
      <c r="H173" s="24">
        <v>15</v>
      </c>
      <c r="I173" s="26">
        <v>15530</v>
      </c>
      <c r="J173" s="26">
        <f>H173*I173</f>
        <v>232950</v>
      </c>
    </row>
    <row r="174" spans="1:10" customFormat="1" ht="152" x14ac:dyDescent="0.15">
      <c r="A174" s="24">
        <v>170</v>
      </c>
      <c r="B174" s="24" t="s">
        <v>194</v>
      </c>
      <c r="C174" s="24" t="s">
        <v>195</v>
      </c>
      <c r="D174" s="24" t="s">
        <v>196</v>
      </c>
      <c r="E174" s="24" t="s">
        <v>155</v>
      </c>
      <c r="F174" s="25" t="s">
        <v>265</v>
      </c>
      <c r="G174" s="24" t="s">
        <v>26</v>
      </c>
      <c r="H174" s="24">
        <v>15</v>
      </c>
      <c r="I174" s="26">
        <v>24750</v>
      </c>
      <c r="J174" s="26">
        <f>H174*I174</f>
        <v>371250</v>
      </c>
    </row>
    <row r="175" spans="1:10" customFormat="1" ht="95" x14ac:dyDescent="0.15">
      <c r="A175" s="24">
        <v>171</v>
      </c>
      <c r="B175" s="24" t="s">
        <v>194</v>
      </c>
      <c r="C175" s="24" t="s">
        <v>195</v>
      </c>
      <c r="D175" s="24" t="s">
        <v>196</v>
      </c>
      <c r="E175" s="24" t="s">
        <v>157</v>
      </c>
      <c r="F175" s="25" t="s">
        <v>158</v>
      </c>
      <c r="G175" s="24" t="s">
        <v>26</v>
      </c>
      <c r="H175" s="24">
        <v>15</v>
      </c>
      <c r="I175" s="26">
        <v>2000</v>
      </c>
      <c r="J175" s="26">
        <f>H175*I175</f>
        <v>30000</v>
      </c>
    </row>
    <row r="176" spans="1:10" customFormat="1" ht="152" x14ac:dyDescent="0.15">
      <c r="A176" s="24">
        <v>172</v>
      </c>
      <c r="B176" s="24" t="s">
        <v>194</v>
      </c>
      <c r="C176" s="24" t="s">
        <v>195</v>
      </c>
      <c r="D176" s="24" t="s">
        <v>196</v>
      </c>
      <c r="E176" s="34" t="s">
        <v>288</v>
      </c>
      <c r="F176" s="25" t="s">
        <v>289</v>
      </c>
      <c r="G176" s="24" t="s">
        <v>26</v>
      </c>
      <c r="H176" s="24">
        <v>15</v>
      </c>
      <c r="I176" s="26">
        <v>3118680</v>
      </c>
      <c r="J176" s="26">
        <f>H176*I176</f>
        <v>46780200</v>
      </c>
    </row>
    <row r="177" spans="1:10" customFormat="1" ht="95" x14ac:dyDescent="0.15">
      <c r="A177" s="24">
        <v>173</v>
      </c>
      <c r="B177" s="24" t="s">
        <v>194</v>
      </c>
      <c r="C177" s="24" t="s">
        <v>195</v>
      </c>
      <c r="D177" s="24" t="s">
        <v>196</v>
      </c>
      <c r="E177" s="24" t="s">
        <v>290</v>
      </c>
      <c r="F177" s="25" t="s">
        <v>291</v>
      </c>
      <c r="G177" s="24" t="s">
        <v>31</v>
      </c>
      <c r="H177" s="24">
        <v>15</v>
      </c>
      <c r="I177" s="28">
        <v>230000</v>
      </c>
      <c r="J177" s="26">
        <f>I177*H177</f>
        <v>3450000</v>
      </c>
    </row>
    <row r="178" spans="1:10" customFormat="1" ht="95" x14ac:dyDescent="0.15">
      <c r="A178" s="24">
        <v>174</v>
      </c>
      <c r="B178" s="24" t="s">
        <v>194</v>
      </c>
      <c r="C178" s="24" t="s">
        <v>195</v>
      </c>
      <c r="D178" s="24" t="s">
        <v>196</v>
      </c>
      <c r="E178" s="27" t="s">
        <v>46</v>
      </c>
      <c r="F178" s="27" t="s">
        <v>292</v>
      </c>
      <c r="G178" s="24" t="s">
        <v>26</v>
      </c>
      <c r="H178" s="24">
        <v>1</v>
      </c>
      <c r="I178" s="28">
        <f>J177*5%</f>
        <v>172500</v>
      </c>
      <c r="J178" s="26">
        <f>I178*H178</f>
        <v>172500</v>
      </c>
    </row>
    <row r="179" spans="1:10" customFormat="1" ht="133" x14ac:dyDescent="0.15">
      <c r="A179" s="24">
        <v>175</v>
      </c>
      <c r="B179" s="24" t="s">
        <v>194</v>
      </c>
      <c r="C179" s="24" t="s">
        <v>195</v>
      </c>
      <c r="D179" s="24" t="s">
        <v>196</v>
      </c>
      <c r="E179" s="24" t="s">
        <v>171</v>
      </c>
      <c r="F179" s="25" t="s">
        <v>172</v>
      </c>
      <c r="G179" s="24" t="s">
        <v>38</v>
      </c>
      <c r="H179" s="24">
        <v>15</v>
      </c>
      <c r="I179" s="26">
        <v>198470</v>
      </c>
      <c r="J179" s="26">
        <f>H179*I179</f>
        <v>2977050</v>
      </c>
    </row>
    <row r="180" spans="1:10" customFormat="1" ht="95" x14ac:dyDescent="0.15">
      <c r="A180" s="24">
        <v>176</v>
      </c>
      <c r="B180" s="24" t="s">
        <v>194</v>
      </c>
      <c r="C180" s="24" t="s">
        <v>195</v>
      </c>
      <c r="D180" s="24" t="s">
        <v>196</v>
      </c>
      <c r="E180" s="24" t="s">
        <v>176</v>
      </c>
      <c r="F180" s="25" t="s">
        <v>177</v>
      </c>
      <c r="G180" s="24" t="s">
        <v>26</v>
      </c>
      <c r="H180" s="24">
        <v>75</v>
      </c>
      <c r="I180" s="26">
        <v>15530</v>
      </c>
      <c r="J180" s="26">
        <f>H180*I180</f>
        <v>1164750</v>
      </c>
    </row>
    <row r="181" spans="1:10" customFormat="1" ht="152" x14ac:dyDescent="0.15">
      <c r="A181" s="24">
        <v>177</v>
      </c>
      <c r="B181" s="24" t="s">
        <v>194</v>
      </c>
      <c r="C181" s="24" t="s">
        <v>195</v>
      </c>
      <c r="D181" s="24" t="s">
        <v>196</v>
      </c>
      <c r="E181" s="24" t="s">
        <v>155</v>
      </c>
      <c r="F181" s="25" t="s">
        <v>265</v>
      </c>
      <c r="G181" s="24" t="s">
        <v>26</v>
      </c>
      <c r="H181" s="24">
        <v>15</v>
      </c>
      <c r="I181" s="26">
        <v>24750</v>
      </c>
      <c r="J181" s="26">
        <f>H181*I181</f>
        <v>371250</v>
      </c>
    </row>
    <row r="182" spans="1:10" customFormat="1" ht="95" x14ac:dyDescent="0.15">
      <c r="A182" s="24">
        <v>178</v>
      </c>
      <c r="B182" s="24" t="s">
        <v>194</v>
      </c>
      <c r="C182" s="24" t="s">
        <v>195</v>
      </c>
      <c r="D182" s="24" t="s">
        <v>196</v>
      </c>
      <c r="E182" s="24" t="s">
        <v>157</v>
      </c>
      <c r="F182" s="25" t="s">
        <v>158</v>
      </c>
      <c r="G182" s="24" t="s">
        <v>26</v>
      </c>
      <c r="H182" s="24">
        <v>15</v>
      </c>
      <c r="I182" s="26">
        <v>2000</v>
      </c>
      <c r="J182" s="26">
        <f>H182*I182</f>
        <v>30000</v>
      </c>
    </row>
    <row r="183" spans="1:10" customFormat="1" ht="95" x14ac:dyDescent="0.15">
      <c r="A183" s="24">
        <v>179</v>
      </c>
      <c r="B183" s="24" t="s">
        <v>194</v>
      </c>
      <c r="C183" s="24" t="s">
        <v>195</v>
      </c>
      <c r="D183" s="24" t="s">
        <v>196</v>
      </c>
      <c r="E183" s="35" t="s">
        <v>293</v>
      </c>
      <c r="F183" s="35" t="s">
        <v>294</v>
      </c>
      <c r="G183" s="24" t="s">
        <v>26</v>
      </c>
      <c r="H183" s="24">
        <v>15</v>
      </c>
      <c r="I183" s="26">
        <v>11080</v>
      </c>
      <c r="J183" s="26">
        <f>H183*I183</f>
        <v>166200</v>
      </c>
    </row>
    <row r="184" spans="1:10" customFormat="1" ht="95" x14ac:dyDescent="0.15">
      <c r="A184" s="24">
        <v>180</v>
      </c>
      <c r="B184" s="24" t="s">
        <v>194</v>
      </c>
      <c r="C184" s="24" t="s">
        <v>195</v>
      </c>
      <c r="D184" s="24" t="s">
        <v>196</v>
      </c>
      <c r="E184" s="35" t="s">
        <v>295</v>
      </c>
      <c r="F184" s="35" t="s">
        <v>296</v>
      </c>
      <c r="G184" s="24" t="s">
        <v>26</v>
      </c>
      <c r="H184" s="24">
        <v>15</v>
      </c>
      <c r="I184" s="28">
        <v>19610</v>
      </c>
      <c r="J184" s="26">
        <f t="shared" ref="J184" si="10">H184*I184</f>
        <v>294150</v>
      </c>
    </row>
    <row r="185" spans="1:10" customFormat="1" ht="95" x14ac:dyDescent="0.15">
      <c r="A185" s="24">
        <v>181</v>
      </c>
      <c r="B185" s="24" t="s">
        <v>194</v>
      </c>
      <c r="C185" s="24" t="s">
        <v>195</v>
      </c>
      <c r="D185" s="24" t="s">
        <v>196</v>
      </c>
      <c r="E185" s="36" t="s">
        <v>297</v>
      </c>
      <c r="F185" s="36" t="s">
        <v>298</v>
      </c>
      <c r="G185" s="24" t="s">
        <v>26</v>
      </c>
      <c r="H185" s="24">
        <v>15</v>
      </c>
      <c r="I185" s="28">
        <v>14220</v>
      </c>
      <c r="J185" s="26">
        <f>H185*I185</f>
        <v>213300</v>
      </c>
    </row>
    <row r="186" spans="1:10" customFormat="1" ht="95" x14ac:dyDescent="0.15">
      <c r="A186" s="24">
        <v>182</v>
      </c>
      <c r="B186" s="24" t="s">
        <v>194</v>
      </c>
      <c r="C186" s="24" t="s">
        <v>195</v>
      </c>
      <c r="D186" s="24" t="s">
        <v>196</v>
      </c>
      <c r="E186" s="36" t="s">
        <v>299</v>
      </c>
      <c r="F186" s="36" t="s">
        <v>300</v>
      </c>
      <c r="G186" s="24" t="s">
        <v>26</v>
      </c>
      <c r="H186" s="24">
        <v>15</v>
      </c>
      <c r="I186" s="28">
        <v>12100</v>
      </c>
      <c r="J186" s="26">
        <f>H186*I186</f>
        <v>181500</v>
      </c>
    </row>
    <row r="187" spans="1:10" customFormat="1" ht="95" x14ac:dyDescent="0.15">
      <c r="A187" s="24">
        <v>183</v>
      </c>
      <c r="B187" s="24" t="s">
        <v>194</v>
      </c>
      <c r="C187" s="24" t="s">
        <v>195</v>
      </c>
      <c r="D187" s="24" t="s">
        <v>196</v>
      </c>
      <c r="E187" s="36" t="s">
        <v>301</v>
      </c>
      <c r="F187" s="36" t="s">
        <v>302</v>
      </c>
      <c r="G187" s="24" t="s">
        <v>26</v>
      </c>
      <c r="H187" s="24">
        <v>15</v>
      </c>
      <c r="I187" s="28">
        <v>7470</v>
      </c>
      <c r="J187" s="28">
        <f>I187*H187</f>
        <v>112050</v>
      </c>
    </row>
    <row r="188" spans="1:10" customFormat="1" ht="95" x14ac:dyDescent="0.15">
      <c r="A188" s="24">
        <v>184</v>
      </c>
      <c r="B188" s="24" t="s">
        <v>194</v>
      </c>
      <c r="C188" s="24" t="s">
        <v>195</v>
      </c>
      <c r="D188" s="24" t="s">
        <v>196</v>
      </c>
      <c r="E188" s="36" t="s">
        <v>303</v>
      </c>
      <c r="F188" s="36" t="s">
        <v>304</v>
      </c>
      <c r="G188" s="24" t="s">
        <v>26</v>
      </c>
      <c r="H188" s="24">
        <v>15</v>
      </c>
      <c r="I188" s="28">
        <v>8510</v>
      </c>
      <c r="J188" s="28">
        <f t="shared" ref="J188:J200" si="11">I188*H188</f>
        <v>127650</v>
      </c>
    </row>
    <row r="189" spans="1:10" customFormat="1" ht="100" x14ac:dyDescent="0.15">
      <c r="A189" s="24">
        <v>185</v>
      </c>
      <c r="B189" s="24" t="s">
        <v>194</v>
      </c>
      <c r="C189" s="24" t="s">
        <v>195</v>
      </c>
      <c r="D189" s="24" t="s">
        <v>196</v>
      </c>
      <c r="E189" s="36" t="s">
        <v>305</v>
      </c>
      <c r="F189" s="36" t="s">
        <v>306</v>
      </c>
      <c r="G189" s="24" t="s">
        <v>26</v>
      </c>
      <c r="H189" s="24">
        <v>45</v>
      </c>
      <c r="I189" s="28">
        <v>9190</v>
      </c>
      <c r="J189" s="28">
        <f t="shared" si="11"/>
        <v>413550</v>
      </c>
    </row>
    <row r="190" spans="1:10" customFormat="1" ht="95" x14ac:dyDescent="0.15">
      <c r="A190" s="24">
        <v>186</v>
      </c>
      <c r="B190" s="24" t="s">
        <v>194</v>
      </c>
      <c r="C190" s="24" t="s">
        <v>195</v>
      </c>
      <c r="D190" s="24" t="s">
        <v>196</v>
      </c>
      <c r="E190" s="36" t="s">
        <v>307</v>
      </c>
      <c r="F190" s="36" t="s">
        <v>308</v>
      </c>
      <c r="G190" s="24" t="s">
        <v>26</v>
      </c>
      <c r="H190" s="24">
        <v>15</v>
      </c>
      <c r="I190" s="28">
        <v>12050</v>
      </c>
      <c r="J190" s="28">
        <f t="shared" si="11"/>
        <v>180750</v>
      </c>
    </row>
    <row r="191" spans="1:10" customFormat="1" ht="95" x14ac:dyDescent="0.15">
      <c r="A191" s="24">
        <v>187</v>
      </c>
      <c r="B191" s="24" t="s">
        <v>194</v>
      </c>
      <c r="C191" s="24" t="s">
        <v>195</v>
      </c>
      <c r="D191" s="24" t="s">
        <v>196</v>
      </c>
      <c r="E191" s="35" t="s">
        <v>309</v>
      </c>
      <c r="F191" s="35" t="s">
        <v>310</v>
      </c>
      <c r="G191" s="24" t="s">
        <v>26</v>
      </c>
      <c r="H191" s="24">
        <v>15</v>
      </c>
      <c r="I191" s="28">
        <v>1460</v>
      </c>
      <c r="J191" s="28">
        <f t="shared" si="11"/>
        <v>21900</v>
      </c>
    </row>
    <row r="192" spans="1:10" customFormat="1" ht="95" x14ac:dyDescent="0.15">
      <c r="A192" s="24">
        <v>188</v>
      </c>
      <c r="B192" s="24" t="s">
        <v>194</v>
      </c>
      <c r="C192" s="24" t="s">
        <v>195</v>
      </c>
      <c r="D192" s="24" t="s">
        <v>196</v>
      </c>
      <c r="E192" s="35" t="s">
        <v>311</v>
      </c>
      <c r="F192" s="35" t="s">
        <v>312</v>
      </c>
      <c r="G192" s="24" t="s">
        <v>313</v>
      </c>
      <c r="H192" s="24">
        <v>1</v>
      </c>
      <c r="I192" s="28">
        <v>16470</v>
      </c>
      <c r="J192" s="28">
        <f t="shared" si="11"/>
        <v>16470</v>
      </c>
    </row>
    <row r="193" spans="1:10" customFormat="1" ht="95" x14ac:dyDescent="0.15">
      <c r="A193" s="24">
        <v>189</v>
      </c>
      <c r="B193" s="24" t="s">
        <v>194</v>
      </c>
      <c r="C193" s="24" t="s">
        <v>195</v>
      </c>
      <c r="D193" s="24" t="s">
        <v>196</v>
      </c>
      <c r="E193" s="35" t="s">
        <v>314</v>
      </c>
      <c r="F193" s="35" t="s">
        <v>315</v>
      </c>
      <c r="G193" s="24" t="s">
        <v>313</v>
      </c>
      <c r="H193" s="24">
        <v>1</v>
      </c>
      <c r="I193" s="28">
        <v>17540</v>
      </c>
      <c r="J193" s="28">
        <f t="shared" si="11"/>
        <v>17540</v>
      </c>
    </row>
    <row r="194" spans="1:10" customFormat="1" ht="95" x14ac:dyDescent="0.15">
      <c r="A194" s="24">
        <v>190</v>
      </c>
      <c r="B194" s="24" t="s">
        <v>194</v>
      </c>
      <c r="C194" s="24" t="s">
        <v>195</v>
      </c>
      <c r="D194" s="24" t="s">
        <v>196</v>
      </c>
      <c r="E194" s="35" t="s">
        <v>316</v>
      </c>
      <c r="F194" s="35" t="s">
        <v>316</v>
      </c>
      <c r="G194" s="24" t="s">
        <v>26</v>
      </c>
      <c r="H194" s="24">
        <v>15</v>
      </c>
      <c r="I194" s="28">
        <v>7660</v>
      </c>
      <c r="J194" s="28">
        <f t="shared" si="11"/>
        <v>114900</v>
      </c>
    </row>
    <row r="195" spans="1:10" customFormat="1" ht="95" x14ac:dyDescent="0.15">
      <c r="A195" s="24">
        <v>191</v>
      </c>
      <c r="B195" s="24" t="s">
        <v>194</v>
      </c>
      <c r="C195" s="24" t="s">
        <v>195</v>
      </c>
      <c r="D195" s="24" t="s">
        <v>196</v>
      </c>
      <c r="E195" s="35" t="s">
        <v>317</v>
      </c>
      <c r="F195" s="35" t="s">
        <v>318</v>
      </c>
      <c r="G195" s="24" t="s">
        <v>26</v>
      </c>
      <c r="H195" s="24">
        <v>15</v>
      </c>
      <c r="I195" s="28">
        <v>10410</v>
      </c>
      <c r="J195" s="28">
        <f t="shared" si="11"/>
        <v>156150</v>
      </c>
    </row>
    <row r="196" spans="1:10" customFormat="1" ht="95" x14ac:dyDescent="0.15">
      <c r="A196" s="24">
        <v>192</v>
      </c>
      <c r="B196" s="24" t="s">
        <v>194</v>
      </c>
      <c r="C196" s="24" t="s">
        <v>195</v>
      </c>
      <c r="D196" s="24" t="s">
        <v>196</v>
      </c>
      <c r="E196" s="37" t="s">
        <v>319</v>
      </c>
      <c r="F196" s="37" t="s">
        <v>320</v>
      </c>
      <c r="G196" s="24" t="s">
        <v>26</v>
      </c>
      <c r="H196" s="24">
        <v>15</v>
      </c>
      <c r="I196" s="28">
        <v>18650</v>
      </c>
      <c r="J196" s="28">
        <f t="shared" si="11"/>
        <v>279750</v>
      </c>
    </row>
    <row r="197" spans="1:10" customFormat="1" ht="95" x14ac:dyDescent="0.15">
      <c r="A197" s="24">
        <v>193</v>
      </c>
      <c r="B197" s="24" t="s">
        <v>194</v>
      </c>
      <c r="C197" s="24" t="s">
        <v>195</v>
      </c>
      <c r="D197" s="24" t="s">
        <v>196</v>
      </c>
      <c r="E197" s="37" t="s">
        <v>321</v>
      </c>
      <c r="F197" s="37" t="s">
        <v>322</v>
      </c>
      <c r="G197" s="24" t="s">
        <v>26</v>
      </c>
      <c r="H197" s="24">
        <v>15</v>
      </c>
      <c r="I197" s="28">
        <v>18480</v>
      </c>
      <c r="J197" s="28">
        <f t="shared" si="11"/>
        <v>277200</v>
      </c>
    </row>
    <row r="198" spans="1:10" customFormat="1" ht="95" x14ac:dyDescent="0.15">
      <c r="A198" s="24">
        <v>194</v>
      </c>
      <c r="B198" s="24" t="s">
        <v>194</v>
      </c>
      <c r="C198" s="24" t="s">
        <v>195</v>
      </c>
      <c r="D198" s="24" t="s">
        <v>196</v>
      </c>
      <c r="E198" s="37" t="s">
        <v>323</v>
      </c>
      <c r="F198" s="37" t="s">
        <v>324</v>
      </c>
      <c r="G198" s="24" t="s">
        <v>325</v>
      </c>
      <c r="H198" s="24">
        <v>1</v>
      </c>
      <c r="I198" s="28">
        <v>40840</v>
      </c>
      <c r="J198" s="28">
        <f t="shared" si="11"/>
        <v>40840</v>
      </c>
    </row>
    <row r="199" spans="1:10" customFormat="1" ht="95" x14ac:dyDescent="0.15">
      <c r="A199" s="24">
        <v>195</v>
      </c>
      <c r="B199" s="24" t="s">
        <v>194</v>
      </c>
      <c r="C199" s="24" t="s">
        <v>195</v>
      </c>
      <c r="D199" s="24" t="s">
        <v>196</v>
      </c>
      <c r="E199" s="38" t="s">
        <v>326</v>
      </c>
      <c r="F199" s="39" t="s">
        <v>327</v>
      </c>
      <c r="G199" s="24" t="s">
        <v>26</v>
      </c>
      <c r="H199" s="24">
        <v>15</v>
      </c>
      <c r="I199" s="28">
        <v>18060</v>
      </c>
      <c r="J199" s="28">
        <f t="shared" si="11"/>
        <v>270900</v>
      </c>
    </row>
    <row r="200" spans="1:10" customFormat="1" ht="95" x14ac:dyDescent="0.15">
      <c r="A200" s="24">
        <v>196</v>
      </c>
      <c r="B200" s="24" t="s">
        <v>194</v>
      </c>
      <c r="C200" s="24" t="s">
        <v>195</v>
      </c>
      <c r="D200" s="24" t="s">
        <v>196</v>
      </c>
      <c r="E200" s="24" t="s">
        <v>167</v>
      </c>
      <c r="F200" s="25" t="s">
        <v>168</v>
      </c>
      <c r="G200" s="24" t="s">
        <v>26</v>
      </c>
      <c r="H200" s="24">
        <v>15</v>
      </c>
      <c r="I200" s="28">
        <v>16660</v>
      </c>
      <c r="J200" s="28">
        <f t="shared" si="11"/>
        <v>249900</v>
      </c>
    </row>
    <row r="201" spans="1:10" customFormat="1" ht="133" x14ac:dyDescent="0.15">
      <c r="A201" s="24">
        <v>197</v>
      </c>
      <c r="B201" s="24" t="s">
        <v>194</v>
      </c>
      <c r="C201" s="24" t="s">
        <v>195</v>
      </c>
      <c r="D201" s="24" t="s">
        <v>196</v>
      </c>
      <c r="E201" s="24" t="s">
        <v>171</v>
      </c>
      <c r="F201" s="25" t="s">
        <v>172</v>
      </c>
      <c r="G201" s="24" t="s">
        <v>38</v>
      </c>
      <c r="H201" s="24">
        <v>80</v>
      </c>
      <c r="I201" s="26">
        <v>198470</v>
      </c>
      <c r="J201" s="26">
        <f t="shared" ref="J201:J240" si="12">H201*I201</f>
        <v>15877600</v>
      </c>
    </row>
    <row r="202" spans="1:10" customFormat="1" ht="152" x14ac:dyDescent="0.15">
      <c r="A202" s="24">
        <v>198</v>
      </c>
      <c r="B202" s="24" t="s">
        <v>194</v>
      </c>
      <c r="C202" s="24" t="s">
        <v>195</v>
      </c>
      <c r="D202" s="24" t="s">
        <v>196</v>
      </c>
      <c r="E202" s="24" t="s">
        <v>328</v>
      </c>
      <c r="F202" s="35" t="s">
        <v>329</v>
      </c>
      <c r="G202" s="24" t="s">
        <v>26</v>
      </c>
      <c r="H202" s="24">
        <v>250</v>
      </c>
      <c r="I202" s="26">
        <v>1450710</v>
      </c>
      <c r="J202" s="26">
        <f>H202*I202</f>
        <v>362677500</v>
      </c>
    </row>
    <row r="203" spans="1:10" customFormat="1" ht="152" x14ac:dyDescent="0.15">
      <c r="A203" s="24">
        <v>199</v>
      </c>
      <c r="B203" s="24" t="s">
        <v>194</v>
      </c>
      <c r="C203" s="24" t="s">
        <v>195</v>
      </c>
      <c r="D203" s="24" t="s">
        <v>196</v>
      </c>
      <c r="E203" s="24" t="s">
        <v>330</v>
      </c>
      <c r="F203" s="35" t="s">
        <v>331</v>
      </c>
      <c r="G203" s="24" t="s">
        <v>26</v>
      </c>
      <c r="H203" s="24">
        <v>250</v>
      </c>
      <c r="I203" s="26">
        <v>1818920</v>
      </c>
      <c r="J203" s="26">
        <f t="shared" si="12"/>
        <v>454730000</v>
      </c>
    </row>
    <row r="204" spans="1:10" customFormat="1" ht="95" x14ac:dyDescent="0.15">
      <c r="A204" s="24">
        <v>200</v>
      </c>
      <c r="B204" s="24" t="s">
        <v>194</v>
      </c>
      <c r="C204" s="24" t="s">
        <v>195</v>
      </c>
      <c r="D204" s="24" t="s">
        <v>196</v>
      </c>
      <c r="E204" s="27" t="s">
        <v>46</v>
      </c>
      <c r="F204" s="27" t="s">
        <v>332</v>
      </c>
      <c r="G204" s="24" t="s">
        <v>26</v>
      </c>
      <c r="H204" s="24">
        <v>1</v>
      </c>
      <c r="I204" s="26">
        <f>SUM(J202:J203)*5%</f>
        <v>40870375</v>
      </c>
      <c r="J204" s="26">
        <f>I204*H204</f>
        <v>40870375</v>
      </c>
    </row>
    <row r="205" spans="1:10" customFormat="1" ht="133" x14ac:dyDescent="0.15">
      <c r="A205" s="24">
        <v>201</v>
      </c>
      <c r="B205" s="24" t="s">
        <v>194</v>
      </c>
      <c r="C205" s="24" t="s">
        <v>195</v>
      </c>
      <c r="D205" s="24" t="s">
        <v>196</v>
      </c>
      <c r="E205" s="24" t="s">
        <v>333</v>
      </c>
      <c r="F205" s="25" t="s">
        <v>80</v>
      </c>
      <c r="G205" s="24" t="s">
        <v>26</v>
      </c>
      <c r="H205" s="24">
        <v>1</v>
      </c>
      <c r="I205" s="26">
        <v>262070</v>
      </c>
      <c r="J205" s="26">
        <f t="shared" si="12"/>
        <v>262070</v>
      </c>
    </row>
    <row r="206" spans="1:10" customFormat="1" ht="95" x14ac:dyDescent="0.15">
      <c r="A206" s="24">
        <v>202</v>
      </c>
      <c r="B206" s="24" t="s">
        <v>194</v>
      </c>
      <c r="C206" s="24" t="s">
        <v>195</v>
      </c>
      <c r="D206" s="24" t="s">
        <v>196</v>
      </c>
      <c r="E206" s="24" t="s">
        <v>334</v>
      </c>
      <c r="F206" s="35" t="s">
        <v>335</v>
      </c>
      <c r="G206" s="24" t="s">
        <v>26</v>
      </c>
      <c r="H206" s="24">
        <v>500</v>
      </c>
      <c r="I206" s="26">
        <v>4300</v>
      </c>
      <c r="J206" s="26">
        <f t="shared" si="12"/>
        <v>2150000</v>
      </c>
    </row>
    <row r="207" spans="1:10" customFormat="1" ht="95" x14ac:dyDescent="0.15">
      <c r="A207" s="24">
        <v>203</v>
      </c>
      <c r="B207" s="24" t="s">
        <v>194</v>
      </c>
      <c r="C207" s="24" t="s">
        <v>195</v>
      </c>
      <c r="D207" s="24" t="s">
        <v>196</v>
      </c>
      <c r="E207" s="24" t="s">
        <v>92</v>
      </c>
      <c r="F207" s="25" t="s">
        <v>92</v>
      </c>
      <c r="G207" s="24" t="s">
        <v>26</v>
      </c>
      <c r="H207" s="24">
        <v>1</v>
      </c>
      <c r="I207" s="26">
        <v>178520</v>
      </c>
      <c r="J207" s="26">
        <f t="shared" si="12"/>
        <v>178520</v>
      </c>
    </row>
    <row r="208" spans="1:10" customFormat="1" ht="409.6" x14ac:dyDescent="0.15">
      <c r="A208" s="24">
        <v>204</v>
      </c>
      <c r="B208" s="24" t="s">
        <v>194</v>
      </c>
      <c r="C208" s="24" t="s">
        <v>195</v>
      </c>
      <c r="D208" s="24" t="s">
        <v>196</v>
      </c>
      <c r="E208" s="24" t="s">
        <v>88</v>
      </c>
      <c r="F208" s="40" t="s">
        <v>89</v>
      </c>
      <c r="G208" s="24" t="s">
        <v>26</v>
      </c>
      <c r="H208" s="24">
        <v>1</v>
      </c>
      <c r="I208" s="26">
        <v>1233130</v>
      </c>
      <c r="J208" s="26">
        <f t="shared" si="12"/>
        <v>1233130</v>
      </c>
    </row>
    <row r="209" spans="1:10" customFormat="1" ht="95" x14ac:dyDescent="0.15">
      <c r="A209" s="24">
        <v>205</v>
      </c>
      <c r="B209" s="24" t="s">
        <v>194</v>
      </c>
      <c r="C209" s="24" t="s">
        <v>195</v>
      </c>
      <c r="D209" s="24" t="s">
        <v>196</v>
      </c>
      <c r="E209" s="24" t="s">
        <v>75</v>
      </c>
      <c r="F209" s="35" t="s">
        <v>76</v>
      </c>
      <c r="G209" s="24" t="s">
        <v>26</v>
      </c>
      <c r="H209" s="24">
        <v>1</v>
      </c>
      <c r="I209" s="26">
        <v>1553870</v>
      </c>
      <c r="J209" s="26">
        <f t="shared" si="12"/>
        <v>1553870</v>
      </c>
    </row>
    <row r="210" spans="1:10" customFormat="1" ht="95" x14ac:dyDescent="0.15">
      <c r="A210" s="24">
        <v>206</v>
      </c>
      <c r="B210" s="24" t="s">
        <v>194</v>
      </c>
      <c r="C210" s="24" t="s">
        <v>195</v>
      </c>
      <c r="D210" s="24" t="s">
        <v>196</v>
      </c>
      <c r="E210" s="24" t="s">
        <v>176</v>
      </c>
      <c r="F210" s="25" t="s">
        <v>177</v>
      </c>
      <c r="G210" s="24" t="s">
        <v>26</v>
      </c>
      <c r="H210" s="24">
        <v>500</v>
      </c>
      <c r="I210" s="26">
        <v>15530</v>
      </c>
      <c r="J210" s="26">
        <f t="shared" si="12"/>
        <v>7765000</v>
      </c>
    </row>
    <row r="211" spans="1:10" customFormat="1" ht="114" x14ac:dyDescent="0.15">
      <c r="A211" s="24">
        <v>207</v>
      </c>
      <c r="B211" s="24" t="s">
        <v>194</v>
      </c>
      <c r="C211" s="24" t="s">
        <v>195</v>
      </c>
      <c r="D211" s="24" t="s">
        <v>196</v>
      </c>
      <c r="E211" s="24" t="s">
        <v>155</v>
      </c>
      <c r="F211" s="25" t="s">
        <v>336</v>
      </c>
      <c r="G211" s="24" t="s">
        <v>26</v>
      </c>
      <c r="H211" s="24">
        <v>500</v>
      </c>
      <c r="I211" s="26">
        <v>24750</v>
      </c>
      <c r="J211" s="26">
        <f t="shared" si="12"/>
        <v>12375000</v>
      </c>
    </row>
    <row r="212" spans="1:10" customFormat="1" ht="95" x14ac:dyDescent="0.15">
      <c r="A212" s="24">
        <v>208</v>
      </c>
      <c r="B212" s="24" t="s">
        <v>194</v>
      </c>
      <c r="C212" s="24" t="s">
        <v>195</v>
      </c>
      <c r="D212" s="24" t="s">
        <v>196</v>
      </c>
      <c r="E212" s="24" t="s">
        <v>157</v>
      </c>
      <c r="F212" s="25" t="s">
        <v>158</v>
      </c>
      <c r="G212" s="24" t="s">
        <v>26</v>
      </c>
      <c r="H212" s="24">
        <v>500</v>
      </c>
      <c r="I212" s="26">
        <v>2000</v>
      </c>
      <c r="J212" s="26">
        <f t="shared" si="12"/>
        <v>1000000</v>
      </c>
    </row>
    <row r="213" spans="1:10" customFormat="1" ht="95" x14ac:dyDescent="0.15">
      <c r="A213" s="24">
        <v>209</v>
      </c>
      <c r="B213" s="24" t="s">
        <v>337</v>
      </c>
      <c r="C213" s="24" t="s">
        <v>338</v>
      </c>
      <c r="D213" s="24" t="s">
        <v>339</v>
      </c>
      <c r="E213" s="30" t="s">
        <v>340</v>
      </c>
      <c r="F213" s="24" t="s">
        <v>341</v>
      </c>
      <c r="G213" s="24" t="s">
        <v>45</v>
      </c>
      <c r="H213" s="24">
        <v>5</v>
      </c>
      <c r="I213" s="26">
        <v>5300000</v>
      </c>
      <c r="J213" s="26">
        <f>I213*H213</f>
        <v>26500000</v>
      </c>
    </row>
    <row r="214" spans="1:10" customFormat="1" ht="95" x14ac:dyDescent="0.15">
      <c r="A214" s="24">
        <v>210</v>
      </c>
      <c r="B214" s="24" t="s">
        <v>337</v>
      </c>
      <c r="C214" s="24" t="s">
        <v>338</v>
      </c>
      <c r="D214" s="24" t="s">
        <v>339</v>
      </c>
      <c r="E214" s="30" t="s">
        <v>342</v>
      </c>
      <c r="F214" s="24" t="s">
        <v>341</v>
      </c>
      <c r="G214" s="24" t="s">
        <v>45</v>
      </c>
      <c r="H214" s="24">
        <v>5</v>
      </c>
      <c r="I214" s="26">
        <v>5300000</v>
      </c>
      <c r="J214" s="26">
        <f>I214*H214</f>
        <v>26500000</v>
      </c>
    </row>
    <row r="215" spans="1:10" customFormat="1" ht="95" x14ac:dyDescent="0.15">
      <c r="A215" s="24">
        <v>211</v>
      </c>
      <c r="B215" s="24" t="s">
        <v>337</v>
      </c>
      <c r="C215" s="24" t="s">
        <v>338</v>
      </c>
      <c r="D215" s="24" t="s">
        <v>339</v>
      </c>
      <c r="E215" s="30" t="s">
        <v>343</v>
      </c>
      <c r="F215" s="24" t="s">
        <v>344</v>
      </c>
      <c r="G215" s="24" t="s">
        <v>45</v>
      </c>
      <c r="H215" s="24">
        <v>5</v>
      </c>
      <c r="I215" s="26">
        <v>5300000</v>
      </c>
      <c r="J215" s="26">
        <f>I215*H215</f>
        <v>26500000</v>
      </c>
    </row>
    <row r="216" spans="1:10" customFormat="1" ht="95" x14ac:dyDescent="0.15">
      <c r="A216" s="24">
        <v>212</v>
      </c>
      <c r="B216" s="24" t="s">
        <v>337</v>
      </c>
      <c r="C216" s="24" t="s">
        <v>338</v>
      </c>
      <c r="D216" s="24" t="s">
        <v>339</v>
      </c>
      <c r="E216" s="27" t="s">
        <v>46</v>
      </c>
      <c r="F216" s="27" t="s">
        <v>345</v>
      </c>
      <c r="G216" s="24" t="s">
        <v>26</v>
      </c>
      <c r="H216" s="24">
        <v>1</v>
      </c>
      <c r="I216" s="26">
        <f>ROUND((J209+J213+J214+J215)*0.05,0)</f>
        <v>4052694</v>
      </c>
      <c r="J216" s="26">
        <f>I216*H216</f>
        <v>4052694</v>
      </c>
    </row>
    <row r="217" spans="1:10" customFormat="1" ht="95" x14ac:dyDescent="0.15">
      <c r="A217" s="24">
        <v>213</v>
      </c>
      <c r="B217" s="24" t="s">
        <v>337</v>
      </c>
      <c r="C217" s="24" t="s">
        <v>338</v>
      </c>
      <c r="D217" s="24" t="s">
        <v>339</v>
      </c>
      <c r="E217" s="24" t="s">
        <v>176</v>
      </c>
      <c r="F217" s="25" t="s">
        <v>346</v>
      </c>
      <c r="G217" s="24" t="s">
        <v>26</v>
      </c>
      <c r="H217" s="24">
        <v>500</v>
      </c>
      <c r="I217" s="26">
        <v>15530</v>
      </c>
      <c r="J217" s="26">
        <f t="shared" si="12"/>
        <v>7765000</v>
      </c>
    </row>
    <row r="218" spans="1:10" customFormat="1" ht="152" x14ac:dyDescent="0.15">
      <c r="A218" s="24">
        <v>214</v>
      </c>
      <c r="B218" s="24" t="s">
        <v>337</v>
      </c>
      <c r="C218" s="24" t="s">
        <v>338</v>
      </c>
      <c r="D218" s="24" t="s">
        <v>339</v>
      </c>
      <c r="E218" s="24" t="s">
        <v>155</v>
      </c>
      <c r="F218" s="25" t="s">
        <v>347</v>
      </c>
      <c r="G218" s="24" t="s">
        <v>22</v>
      </c>
      <c r="H218" s="24">
        <v>100</v>
      </c>
      <c r="I218" s="26">
        <v>24750</v>
      </c>
      <c r="J218" s="26">
        <f t="shared" si="12"/>
        <v>2475000</v>
      </c>
    </row>
    <row r="219" spans="1:10" customFormat="1" ht="95" x14ac:dyDescent="0.15">
      <c r="A219" s="24">
        <v>215</v>
      </c>
      <c r="B219" s="24" t="s">
        <v>337</v>
      </c>
      <c r="C219" s="24" t="s">
        <v>338</v>
      </c>
      <c r="D219" s="24" t="s">
        <v>339</v>
      </c>
      <c r="E219" s="24" t="s">
        <v>157</v>
      </c>
      <c r="F219" s="25" t="s">
        <v>158</v>
      </c>
      <c r="G219" s="24" t="s">
        <v>22</v>
      </c>
      <c r="H219" s="24">
        <v>100</v>
      </c>
      <c r="I219" s="26">
        <v>2000</v>
      </c>
      <c r="J219" s="26">
        <f t="shared" si="12"/>
        <v>200000</v>
      </c>
    </row>
    <row r="220" spans="1:10" customFormat="1" ht="137" customHeight="1" x14ac:dyDescent="0.15">
      <c r="A220" s="24">
        <v>216</v>
      </c>
      <c r="B220" s="24" t="s">
        <v>337</v>
      </c>
      <c r="C220" s="24" t="s">
        <v>338</v>
      </c>
      <c r="D220" s="24" t="s">
        <v>339</v>
      </c>
      <c r="E220" s="24" t="s">
        <v>248</v>
      </c>
      <c r="F220" s="25" t="s">
        <v>249</v>
      </c>
      <c r="G220" s="24" t="s">
        <v>22</v>
      </c>
      <c r="H220" s="24">
        <v>100</v>
      </c>
      <c r="I220" s="26">
        <v>17140</v>
      </c>
      <c r="J220" s="26">
        <f t="shared" si="12"/>
        <v>1714000</v>
      </c>
    </row>
    <row r="221" spans="1:10" customFormat="1" ht="133" x14ac:dyDescent="0.15">
      <c r="A221" s="24">
        <v>217</v>
      </c>
      <c r="B221" s="24" t="s">
        <v>337</v>
      </c>
      <c r="C221" s="24" t="s">
        <v>348</v>
      </c>
      <c r="D221" s="24" t="s">
        <v>339</v>
      </c>
      <c r="E221" s="24" t="s">
        <v>171</v>
      </c>
      <c r="F221" s="25" t="s">
        <v>172</v>
      </c>
      <c r="G221" s="24" t="s">
        <v>349</v>
      </c>
      <c r="H221" s="24">
        <v>50</v>
      </c>
      <c r="I221" s="26">
        <v>198470</v>
      </c>
      <c r="J221" s="26">
        <f t="shared" si="12"/>
        <v>9923500</v>
      </c>
    </row>
    <row r="222" spans="1:10" customFormat="1" ht="133" x14ac:dyDescent="0.15">
      <c r="A222" s="24">
        <v>218</v>
      </c>
      <c r="B222" s="24" t="s">
        <v>337</v>
      </c>
      <c r="C222" s="24" t="s">
        <v>348</v>
      </c>
      <c r="D222" s="24" t="s">
        <v>339</v>
      </c>
      <c r="E222" s="24" t="s">
        <v>176</v>
      </c>
      <c r="F222" s="25" t="s">
        <v>350</v>
      </c>
      <c r="G222" s="24" t="s">
        <v>22</v>
      </c>
      <c r="H222" s="24">
        <v>500</v>
      </c>
      <c r="I222" s="26">
        <v>15530</v>
      </c>
      <c r="J222" s="26">
        <f t="shared" si="12"/>
        <v>7765000</v>
      </c>
    </row>
    <row r="223" spans="1:10" customFormat="1" ht="114" x14ac:dyDescent="0.15">
      <c r="A223" s="24">
        <v>219</v>
      </c>
      <c r="B223" s="24" t="s">
        <v>337</v>
      </c>
      <c r="C223" s="24" t="s">
        <v>348</v>
      </c>
      <c r="D223" s="24" t="s">
        <v>339</v>
      </c>
      <c r="E223" s="24" t="s">
        <v>155</v>
      </c>
      <c r="F223" s="25" t="s">
        <v>351</v>
      </c>
      <c r="G223" s="24" t="s">
        <v>22</v>
      </c>
      <c r="H223" s="24">
        <v>100</v>
      </c>
      <c r="I223" s="26">
        <v>24750</v>
      </c>
      <c r="J223" s="26">
        <f t="shared" si="12"/>
        <v>2475000</v>
      </c>
    </row>
    <row r="224" spans="1:10" customFormat="1" ht="95" x14ac:dyDescent="0.15">
      <c r="A224" s="24">
        <v>220</v>
      </c>
      <c r="B224" s="24" t="s">
        <v>337</v>
      </c>
      <c r="C224" s="24" t="s">
        <v>348</v>
      </c>
      <c r="D224" s="24" t="s">
        <v>339</v>
      </c>
      <c r="E224" s="24" t="s">
        <v>157</v>
      </c>
      <c r="F224" s="25" t="s">
        <v>158</v>
      </c>
      <c r="G224" s="24" t="s">
        <v>22</v>
      </c>
      <c r="H224" s="24">
        <v>100</v>
      </c>
      <c r="I224" s="26">
        <v>2000</v>
      </c>
      <c r="J224" s="26">
        <f t="shared" si="12"/>
        <v>200000</v>
      </c>
    </row>
    <row r="225" spans="1:10" customFormat="1" ht="133" x14ac:dyDescent="0.15">
      <c r="A225" s="24">
        <v>221</v>
      </c>
      <c r="B225" s="24" t="s">
        <v>337</v>
      </c>
      <c r="C225" s="24" t="s">
        <v>348</v>
      </c>
      <c r="D225" s="24" t="s">
        <v>339</v>
      </c>
      <c r="E225" s="24" t="s">
        <v>248</v>
      </c>
      <c r="F225" s="25" t="s">
        <v>352</v>
      </c>
      <c r="G225" s="24" t="s">
        <v>22</v>
      </c>
      <c r="H225" s="24">
        <v>100</v>
      </c>
      <c r="I225" s="26">
        <v>17140</v>
      </c>
      <c r="J225" s="26">
        <f t="shared" si="12"/>
        <v>1714000</v>
      </c>
    </row>
    <row r="226" spans="1:10" customFormat="1" ht="133" x14ac:dyDescent="0.15">
      <c r="A226" s="24">
        <v>222</v>
      </c>
      <c r="B226" s="24" t="s">
        <v>337</v>
      </c>
      <c r="C226" s="24" t="s">
        <v>348</v>
      </c>
      <c r="D226" s="24" t="s">
        <v>339</v>
      </c>
      <c r="E226" s="24" t="s">
        <v>353</v>
      </c>
      <c r="F226" s="25" t="s">
        <v>354</v>
      </c>
      <c r="G226" s="24" t="s">
        <v>26</v>
      </c>
      <c r="H226" s="24">
        <v>5</v>
      </c>
      <c r="I226" s="26">
        <v>3927110</v>
      </c>
      <c r="J226" s="26">
        <f t="shared" si="12"/>
        <v>19635550</v>
      </c>
    </row>
    <row r="227" spans="1:10" customFormat="1" ht="95" x14ac:dyDescent="0.15">
      <c r="A227" s="24">
        <v>223</v>
      </c>
      <c r="B227" s="24" t="s">
        <v>337</v>
      </c>
      <c r="C227" s="24" t="s">
        <v>348</v>
      </c>
      <c r="D227" s="24" t="s">
        <v>339</v>
      </c>
      <c r="E227" s="24" t="s">
        <v>209</v>
      </c>
      <c r="F227" s="35" t="s">
        <v>355</v>
      </c>
      <c r="G227" s="24" t="s">
        <v>26</v>
      </c>
      <c r="H227" s="24">
        <v>20</v>
      </c>
      <c r="I227" s="26">
        <v>350510</v>
      </c>
      <c r="J227" s="26">
        <f t="shared" si="12"/>
        <v>7010200</v>
      </c>
    </row>
    <row r="228" spans="1:10" customFormat="1" ht="409.6" x14ac:dyDescent="0.15">
      <c r="A228" s="24">
        <v>224</v>
      </c>
      <c r="B228" s="24" t="s">
        <v>337</v>
      </c>
      <c r="C228" s="24" t="s">
        <v>348</v>
      </c>
      <c r="D228" s="24" t="s">
        <v>339</v>
      </c>
      <c r="E228" s="24" t="s">
        <v>88</v>
      </c>
      <c r="F228" s="40" t="s">
        <v>89</v>
      </c>
      <c r="G228" s="24" t="s">
        <v>26</v>
      </c>
      <c r="H228" s="24">
        <v>5</v>
      </c>
      <c r="I228" s="26">
        <v>1233130</v>
      </c>
      <c r="J228" s="26">
        <f t="shared" si="12"/>
        <v>6165650</v>
      </c>
    </row>
    <row r="229" spans="1:10" customFormat="1" ht="95" x14ac:dyDescent="0.15">
      <c r="A229" s="24">
        <v>225</v>
      </c>
      <c r="B229" s="24" t="s">
        <v>337</v>
      </c>
      <c r="C229" s="24" t="s">
        <v>348</v>
      </c>
      <c r="D229" s="24" t="s">
        <v>339</v>
      </c>
      <c r="E229" s="24" t="s">
        <v>356</v>
      </c>
      <c r="F229" s="25" t="s">
        <v>357</v>
      </c>
      <c r="G229" s="24" t="s">
        <v>26</v>
      </c>
      <c r="H229" s="24">
        <v>5</v>
      </c>
      <c r="I229" s="26">
        <v>2035560</v>
      </c>
      <c r="J229" s="26">
        <f t="shared" si="12"/>
        <v>10177800</v>
      </c>
    </row>
    <row r="230" spans="1:10" customFormat="1" ht="95" x14ac:dyDescent="0.15">
      <c r="A230" s="24">
        <v>226</v>
      </c>
      <c r="B230" s="24" t="s">
        <v>337</v>
      </c>
      <c r="C230" s="24" t="s">
        <v>348</v>
      </c>
      <c r="D230" s="24" t="s">
        <v>339</v>
      </c>
      <c r="E230" s="24" t="s">
        <v>110</v>
      </c>
      <c r="F230" s="35" t="s">
        <v>111</v>
      </c>
      <c r="G230" s="24" t="s">
        <v>99</v>
      </c>
      <c r="H230" s="24">
        <v>5</v>
      </c>
      <c r="I230" s="26">
        <v>1621530</v>
      </c>
      <c r="J230" s="26">
        <f t="shared" si="12"/>
        <v>8107650</v>
      </c>
    </row>
    <row r="231" spans="1:10" customFormat="1" ht="95" x14ac:dyDescent="0.15">
      <c r="A231" s="24">
        <v>227</v>
      </c>
      <c r="B231" s="24" t="s">
        <v>337</v>
      </c>
      <c r="C231" s="24" t="s">
        <v>348</v>
      </c>
      <c r="D231" s="24" t="s">
        <v>339</v>
      </c>
      <c r="E231" s="24" t="s">
        <v>358</v>
      </c>
      <c r="F231" s="25" t="s">
        <v>359</v>
      </c>
      <c r="G231" s="24" t="s">
        <v>26</v>
      </c>
      <c r="H231" s="24">
        <v>15</v>
      </c>
      <c r="I231" s="26">
        <v>563180</v>
      </c>
      <c r="J231" s="26">
        <f t="shared" si="12"/>
        <v>8447700</v>
      </c>
    </row>
    <row r="232" spans="1:10" customFormat="1" ht="190" x14ac:dyDescent="0.15">
      <c r="A232" s="24">
        <v>228</v>
      </c>
      <c r="B232" s="24" t="s">
        <v>337</v>
      </c>
      <c r="C232" s="24" t="s">
        <v>348</v>
      </c>
      <c r="D232" s="24" t="s">
        <v>339</v>
      </c>
      <c r="E232" s="24" t="s">
        <v>103</v>
      </c>
      <c r="F232" s="25" t="s">
        <v>104</v>
      </c>
      <c r="G232" s="24" t="s">
        <v>26</v>
      </c>
      <c r="H232" s="24">
        <v>5</v>
      </c>
      <c r="I232" s="26">
        <v>1829380</v>
      </c>
      <c r="J232" s="26">
        <f t="shared" si="12"/>
        <v>9146900</v>
      </c>
    </row>
    <row r="233" spans="1:10" customFormat="1" ht="95" x14ac:dyDescent="0.15">
      <c r="A233" s="24">
        <v>229</v>
      </c>
      <c r="B233" s="24" t="s">
        <v>337</v>
      </c>
      <c r="C233" s="24" t="s">
        <v>348</v>
      </c>
      <c r="D233" s="24" t="s">
        <v>339</v>
      </c>
      <c r="E233" s="24" t="s">
        <v>101</v>
      </c>
      <c r="F233" s="25" t="s">
        <v>360</v>
      </c>
      <c r="G233" s="24" t="s">
        <v>26</v>
      </c>
      <c r="H233" s="24">
        <v>5</v>
      </c>
      <c r="I233" s="26">
        <v>979700</v>
      </c>
      <c r="J233" s="26">
        <f t="shared" si="12"/>
        <v>4898500</v>
      </c>
    </row>
    <row r="234" spans="1:10" customFormat="1" ht="95" x14ac:dyDescent="0.15">
      <c r="A234" s="24">
        <v>230</v>
      </c>
      <c r="B234" s="24" t="s">
        <v>337</v>
      </c>
      <c r="C234" s="24" t="s">
        <v>348</v>
      </c>
      <c r="D234" s="24" t="s">
        <v>339</v>
      </c>
      <c r="E234" s="24" t="s">
        <v>95</v>
      </c>
      <c r="F234" s="25" t="s">
        <v>361</v>
      </c>
      <c r="G234" s="24" t="s">
        <v>26</v>
      </c>
      <c r="H234" s="24">
        <v>25</v>
      </c>
      <c r="I234" s="26">
        <v>222730</v>
      </c>
      <c r="J234" s="26">
        <f t="shared" si="12"/>
        <v>5568250</v>
      </c>
    </row>
    <row r="235" spans="1:10" customFormat="1" ht="95" x14ac:dyDescent="0.15">
      <c r="A235" s="24">
        <v>231</v>
      </c>
      <c r="B235" s="24" t="s">
        <v>337</v>
      </c>
      <c r="C235" s="24" t="s">
        <v>348</v>
      </c>
      <c r="D235" s="24" t="s">
        <v>339</v>
      </c>
      <c r="E235" s="24" t="s">
        <v>97</v>
      </c>
      <c r="F235" s="25" t="s">
        <v>98</v>
      </c>
      <c r="G235" s="24" t="s">
        <v>99</v>
      </c>
      <c r="H235" s="24">
        <v>5</v>
      </c>
      <c r="I235" s="26">
        <v>294780</v>
      </c>
      <c r="J235" s="26">
        <f t="shared" si="12"/>
        <v>1473900</v>
      </c>
    </row>
    <row r="236" spans="1:10" customFormat="1" ht="95" x14ac:dyDescent="0.15">
      <c r="A236" s="24">
        <v>232</v>
      </c>
      <c r="B236" s="24" t="s">
        <v>337</v>
      </c>
      <c r="C236" s="24" t="s">
        <v>348</v>
      </c>
      <c r="D236" s="24" t="s">
        <v>339</v>
      </c>
      <c r="E236" s="24" t="s">
        <v>77</v>
      </c>
      <c r="F236" s="25" t="s">
        <v>362</v>
      </c>
      <c r="G236" s="24" t="s">
        <v>26</v>
      </c>
      <c r="H236" s="24">
        <v>10</v>
      </c>
      <c r="I236" s="26">
        <v>2877670</v>
      </c>
      <c r="J236" s="26">
        <f t="shared" si="12"/>
        <v>28776700</v>
      </c>
    </row>
    <row r="237" spans="1:10" customFormat="1" ht="133" x14ac:dyDescent="0.15">
      <c r="A237" s="24">
        <v>233</v>
      </c>
      <c r="B237" s="24" t="s">
        <v>337</v>
      </c>
      <c r="C237" s="24" t="s">
        <v>348</v>
      </c>
      <c r="D237" s="24" t="s">
        <v>339</v>
      </c>
      <c r="E237" s="24" t="s">
        <v>79</v>
      </c>
      <c r="F237" s="25" t="s">
        <v>80</v>
      </c>
      <c r="G237" s="24" t="s">
        <v>26</v>
      </c>
      <c r="H237" s="24">
        <v>5</v>
      </c>
      <c r="I237" s="26">
        <v>262070</v>
      </c>
      <c r="J237" s="26">
        <f t="shared" si="12"/>
        <v>1310350</v>
      </c>
    </row>
    <row r="238" spans="1:10" customFormat="1" ht="95" x14ac:dyDescent="0.15">
      <c r="A238" s="24">
        <v>234</v>
      </c>
      <c r="B238" s="24" t="s">
        <v>337</v>
      </c>
      <c r="C238" s="24" t="s">
        <v>348</v>
      </c>
      <c r="D238" s="24" t="s">
        <v>339</v>
      </c>
      <c r="E238" s="24" t="s">
        <v>176</v>
      </c>
      <c r="F238" s="25" t="s">
        <v>177</v>
      </c>
      <c r="G238" s="24" t="s">
        <v>26</v>
      </c>
      <c r="H238" s="24">
        <v>300</v>
      </c>
      <c r="I238" s="26">
        <v>15530</v>
      </c>
      <c r="J238" s="26">
        <f t="shared" si="12"/>
        <v>4659000</v>
      </c>
    </row>
    <row r="239" spans="1:10" customFormat="1" ht="152" x14ac:dyDescent="0.15">
      <c r="A239" s="24">
        <v>235</v>
      </c>
      <c r="B239" s="24" t="s">
        <v>337</v>
      </c>
      <c r="C239" s="24" t="s">
        <v>348</v>
      </c>
      <c r="D239" s="24" t="s">
        <v>339</v>
      </c>
      <c r="E239" s="24" t="s">
        <v>220</v>
      </c>
      <c r="F239" s="25" t="s">
        <v>363</v>
      </c>
      <c r="G239" s="24" t="s">
        <v>26</v>
      </c>
      <c r="H239" s="24">
        <v>300</v>
      </c>
      <c r="I239" s="26">
        <v>38630</v>
      </c>
      <c r="J239" s="26">
        <f t="shared" si="12"/>
        <v>11589000</v>
      </c>
    </row>
    <row r="240" spans="1:10" customFormat="1" ht="95" x14ac:dyDescent="0.15">
      <c r="A240" s="24">
        <v>236</v>
      </c>
      <c r="B240" s="24" t="s">
        <v>337</v>
      </c>
      <c r="C240" s="24" t="s">
        <v>348</v>
      </c>
      <c r="D240" s="24" t="s">
        <v>339</v>
      </c>
      <c r="E240" s="24" t="s">
        <v>48</v>
      </c>
      <c r="F240" s="25" t="s">
        <v>49</v>
      </c>
      <c r="G240" s="24" t="s">
        <v>26</v>
      </c>
      <c r="H240" s="24">
        <v>300</v>
      </c>
      <c r="I240" s="26">
        <v>2670</v>
      </c>
      <c r="J240" s="26">
        <f t="shared" si="12"/>
        <v>801000</v>
      </c>
    </row>
    <row r="241" spans="1:10" customFormat="1" ht="95" x14ac:dyDescent="0.15">
      <c r="A241" s="24">
        <v>237</v>
      </c>
      <c r="B241" s="24" t="s">
        <v>337</v>
      </c>
      <c r="C241" s="24" t="s">
        <v>348</v>
      </c>
      <c r="D241" s="24" t="s">
        <v>339</v>
      </c>
      <c r="E241" s="24" t="s">
        <v>50</v>
      </c>
      <c r="F241" s="25" t="s">
        <v>364</v>
      </c>
      <c r="G241" s="24" t="s">
        <v>31</v>
      </c>
      <c r="H241" s="24">
        <v>5</v>
      </c>
      <c r="I241" s="28">
        <v>230000</v>
      </c>
      <c r="J241" s="26">
        <f>I241*H241</f>
        <v>1150000</v>
      </c>
    </row>
    <row r="242" spans="1:10" customFormat="1" ht="95" x14ac:dyDescent="0.15">
      <c r="A242" s="24">
        <v>238</v>
      </c>
      <c r="B242" s="24" t="s">
        <v>337</v>
      </c>
      <c r="C242" s="24" t="s">
        <v>348</v>
      </c>
      <c r="D242" s="24" t="s">
        <v>339</v>
      </c>
      <c r="E242" s="24" t="s">
        <v>365</v>
      </c>
      <c r="F242" s="25" t="s">
        <v>366</v>
      </c>
      <c r="G242" s="24" t="s">
        <v>31</v>
      </c>
      <c r="H242" s="24">
        <v>5</v>
      </c>
      <c r="I242" s="28">
        <v>230000</v>
      </c>
      <c r="J242" s="26">
        <f t="shared" ref="J242:J244" si="13">I242*H242</f>
        <v>1150000</v>
      </c>
    </row>
    <row r="243" spans="1:10" customFormat="1" ht="95" x14ac:dyDescent="0.15">
      <c r="A243" s="24">
        <v>239</v>
      </c>
      <c r="B243" s="24" t="s">
        <v>337</v>
      </c>
      <c r="C243" s="24" t="s">
        <v>348</v>
      </c>
      <c r="D243" s="24" t="s">
        <v>339</v>
      </c>
      <c r="E243" s="24" t="s">
        <v>54</v>
      </c>
      <c r="F243" s="25" t="s">
        <v>364</v>
      </c>
      <c r="G243" s="24" t="s">
        <v>31</v>
      </c>
      <c r="H243" s="24">
        <v>5</v>
      </c>
      <c r="I243" s="28">
        <v>230000</v>
      </c>
      <c r="J243" s="26">
        <f t="shared" si="13"/>
        <v>1150000</v>
      </c>
    </row>
    <row r="244" spans="1:10" customFormat="1" ht="95" x14ac:dyDescent="0.15">
      <c r="A244" s="24">
        <v>240</v>
      </c>
      <c r="B244" s="24" t="s">
        <v>337</v>
      </c>
      <c r="C244" s="24" t="s">
        <v>348</v>
      </c>
      <c r="D244" s="24" t="s">
        <v>339</v>
      </c>
      <c r="E244" s="24" t="s">
        <v>367</v>
      </c>
      <c r="F244" s="25" t="s">
        <v>368</v>
      </c>
      <c r="G244" s="24" t="s">
        <v>31</v>
      </c>
      <c r="H244" s="24">
        <v>5</v>
      </c>
      <c r="I244" s="28">
        <v>230000</v>
      </c>
      <c r="J244" s="26">
        <f t="shared" si="13"/>
        <v>1150000</v>
      </c>
    </row>
    <row r="245" spans="1:10" customFormat="1" ht="95" x14ac:dyDescent="0.15">
      <c r="A245" s="24">
        <v>241</v>
      </c>
      <c r="B245" s="24" t="s">
        <v>337</v>
      </c>
      <c r="C245" s="24" t="s">
        <v>348</v>
      </c>
      <c r="D245" s="24" t="s">
        <v>339</v>
      </c>
      <c r="E245" s="27" t="s">
        <v>46</v>
      </c>
      <c r="F245" s="27" t="s">
        <v>369</v>
      </c>
      <c r="G245" s="24" t="s">
        <v>26</v>
      </c>
      <c r="H245" s="24">
        <v>1</v>
      </c>
      <c r="I245" s="28">
        <f>ROUND((J236+J237+J241+J242+J243+J244)*0.05,0)</f>
        <v>1734353</v>
      </c>
      <c r="J245" s="26">
        <f>I245*H245</f>
        <v>1734353</v>
      </c>
    </row>
    <row r="246" spans="1:10" customFormat="1" ht="114" x14ac:dyDescent="0.15">
      <c r="A246" s="24">
        <v>242</v>
      </c>
      <c r="B246" s="24" t="s">
        <v>370</v>
      </c>
      <c r="C246" s="24" t="s">
        <v>371</v>
      </c>
      <c r="D246" s="24" t="s">
        <v>372</v>
      </c>
      <c r="E246" s="24" t="s">
        <v>43</v>
      </c>
      <c r="F246" s="25" t="s">
        <v>44</v>
      </c>
      <c r="G246" s="24" t="s">
        <v>45</v>
      </c>
      <c r="H246" s="24">
        <v>8</v>
      </c>
      <c r="I246" s="26">
        <v>5300000</v>
      </c>
      <c r="J246" s="26">
        <f>I246*H246</f>
        <v>42400000</v>
      </c>
    </row>
    <row r="247" spans="1:10" customFormat="1" ht="114" x14ac:dyDescent="0.15">
      <c r="A247" s="24">
        <v>243</v>
      </c>
      <c r="B247" s="24" t="s">
        <v>370</v>
      </c>
      <c r="C247" s="24" t="s">
        <v>371</v>
      </c>
      <c r="D247" s="24" t="s">
        <v>372</v>
      </c>
      <c r="E247" s="24" t="s">
        <v>197</v>
      </c>
      <c r="F247" s="25" t="s">
        <v>198</v>
      </c>
      <c r="G247" s="24" t="s">
        <v>45</v>
      </c>
      <c r="H247" s="24">
        <v>8</v>
      </c>
      <c r="I247" s="26">
        <v>3250000</v>
      </c>
      <c r="J247" s="26">
        <f>I247*H247</f>
        <v>26000000</v>
      </c>
    </row>
    <row r="248" spans="1:10" customFormat="1" ht="114" x14ac:dyDescent="0.15">
      <c r="A248" s="24">
        <v>244</v>
      </c>
      <c r="B248" s="24" t="s">
        <v>370</v>
      </c>
      <c r="C248" s="24" t="s">
        <v>371</v>
      </c>
      <c r="D248" s="24" t="s">
        <v>372</v>
      </c>
      <c r="E248" s="27" t="s">
        <v>46</v>
      </c>
      <c r="F248" s="27" t="s">
        <v>373</v>
      </c>
      <c r="G248" s="24" t="s">
        <v>26</v>
      </c>
      <c r="H248" s="24">
        <v>1</v>
      </c>
      <c r="I248" s="26">
        <f>SUM(J246:J247)*5%</f>
        <v>3420000</v>
      </c>
      <c r="J248" s="26">
        <f>I248*H248</f>
        <v>3420000</v>
      </c>
    </row>
    <row r="249" spans="1:10" customFormat="1" ht="114" x14ac:dyDescent="0.15">
      <c r="A249" s="24">
        <v>245</v>
      </c>
      <c r="B249" s="24" t="s">
        <v>370</v>
      </c>
      <c r="C249" s="24" t="s">
        <v>371</v>
      </c>
      <c r="D249" s="24" t="s">
        <v>372</v>
      </c>
      <c r="E249" s="24" t="s">
        <v>374</v>
      </c>
      <c r="F249" s="25" t="s">
        <v>375</v>
      </c>
      <c r="G249" s="24" t="s">
        <v>31</v>
      </c>
      <c r="H249" s="24">
        <v>5</v>
      </c>
      <c r="I249" s="28">
        <v>230000</v>
      </c>
      <c r="J249" s="26">
        <f>I249*H249</f>
        <v>1150000</v>
      </c>
    </row>
    <row r="250" spans="1:10" customFormat="1" ht="114" x14ac:dyDescent="0.15">
      <c r="A250" s="24">
        <v>246</v>
      </c>
      <c r="B250" s="24" t="s">
        <v>370</v>
      </c>
      <c r="C250" s="24" t="s">
        <v>371</v>
      </c>
      <c r="D250" s="24" t="s">
        <v>372</v>
      </c>
      <c r="E250" s="24" t="s">
        <v>376</v>
      </c>
      <c r="F250" s="25" t="s">
        <v>377</v>
      </c>
      <c r="G250" s="24" t="s">
        <v>31</v>
      </c>
      <c r="H250" s="24">
        <v>5</v>
      </c>
      <c r="I250" s="28">
        <v>230000</v>
      </c>
      <c r="J250" s="26">
        <f t="shared" ref="J250:J251" si="14">I250*H250</f>
        <v>1150000</v>
      </c>
    </row>
    <row r="251" spans="1:10" customFormat="1" ht="114" x14ac:dyDescent="0.15">
      <c r="A251" s="24">
        <v>247</v>
      </c>
      <c r="B251" s="24" t="s">
        <v>370</v>
      </c>
      <c r="C251" s="24" t="s">
        <v>371</v>
      </c>
      <c r="D251" s="24" t="s">
        <v>372</v>
      </c>
      <c r="E251" s="24" t="s">
        <v>378</v>
      </c>
      <c r="F251" s="25" t="s">
        <v>377</v>
      </c>
      <c r="G251" s="24" t="s">
        <v>31</v>
      </c>
      <c r="H251" s="24">
        <v>5</v>
      </c>
      <c r="I251" s="28">
        <v>230000</v>
      </c>
      <c r="J251" s="26">
        <f t="shared" si="14"/>
        <v>1150000</v>
      </c>
    </row>
    <row r="252" spans="1:10" customFormat="1" ht="114" x14ac:dyDescent="0.15">
      <c r="A252" s="24">
        <v>248</v>
      </c>
      <c r="B252" s="24" t="s">
        <v>370</v>
      </c>
      <c r="C252" s="24" t="s">
        <v>371</v>
      </c>
      <c r="D252" s="24" t="s">
        <v>372</v>
      </c>
      <c r="E252" s="27" t="s">
        <v>46</v>
      </c>
      <c r="F252" s="27" t="s">
        <v>379</v>
      </c>
      <c r="G252" s="24" t="s">
        <v>26</v>
      </c>
      <c r="H252" s="24">
        <v>1</v>
      </c>
      <c r="I252" s="28">
        <f>SUM(J249:J251)*5%</f>
        <v>172500</v>
      </c>
      <c r="J252" s="26">
        <f>I252*H252</f>
        <v>172500</v>
      </c>
    </row>
    <row r="253" spans="1:10" customFormat="1" ht="114" x14ac:dyDescent="0.15">
      <c r="A253" s="24">
        <v>249</v>
      </c>
      <c r="B253" s="24" t="s">
        <v>370</v>
      </c>
      <c r="C253" s="24" t="s">
        <v>371</v>
      </c>
      <c r="D253" s="24" t="s">
        <v>372</v>
      </c>
      <c r="E253" s="24" t="s">
        <v>95</v>
      </c>
      <c r="F253" s="25" t="s">
        <v>380</v>
      </c>
      <c r="G253" s="24" t="s">
        <v>26</v>
      </c>
      <c r="H253" s="24">
        <v>15</v>
      </c>
      <c r="I253" s="26">
        <v>222730</v>
      </c>
      <c r="J253" s="26">
        <f t="shared" ref="J253:J273" si="15">H253*I253</f>
        <v>3340950</v>
      </c>
    </row>
    <row r="254" spans="1:10" customFormat="1" ht="171" x14ac:dyDescent="0.15">
      <c r="A254" s="24">
        <v>250</v>
      </c>
      <c r="B254" s="24" t="s">
        <v>370</v>
      </c>
      <c r="C254" s="24" t="s">
        <v>371</v>
      </c>
      <c r="D254" s="24" t="s">
        <v>372</v>
      </c>
      <c r="E254" s="24" t="s">
        <v>222</v>
      </c>
      <c r="F254" s="25" t="s">
        <v>381</v>
      </c>
      <c r="G254" s="24" t="s">
        <v>26</v>
      </c>
      <c r="H254" s="24">
        <v>350</v>
      </c>
      <c r="I254" s="26">
        <v>26290</v>
      </c>
      <c r="J254" s="26">
        <f t="shared" si="15"/>
        <v>9201500</v>
      </c>
    </row>
    <row r="255" spans="1:10" customFormat="1" ht="114" x14ac:dyDescent="0.15">
      <c r="A255" s="24">
        <v>251</v>
      </c>
      <c r="B255" s="24" t="s">
        <v>370</v>
      </c>
      <c r="C255" s="24" t="s">
        <v>371</v>
      </c>
      <c r="D255" s="24" t="s">
        <v>372</v>
      </c>
      <c r="E255" s="24" t="s">
        <v>382</v>
      </c>
      <c r="F255" s="35" t="s">
        <v>383</v>
      </c>
      <c r="G255" s="24" t="s">
        <v>26</v>
      </c>
      <c r="H255" s="24">
        <v>350</v>
      </c>
      <c r="I255" s="26">
        <v>16820</v>
      </c>
      <c r="J255" s="26">
        <f t="shared" si="15"/>
        <v>5887000</v>
      </c>
    </row>
    <row r="256" spans="1:10" customFormat="1" ht="114" x14ac:dyDescent="0.15">
      <c r="A256" s="24">
        <v>252</v>
      </c>
      <c r="B256" s="24" t="s">
        <v>370</v>
      </c>
      <c r="C256" s="24" t="s">
        <v>371</v>
      </c>
      <c r="D256" s="24" t="s">
        <v>372</v>
      </c>
      <c r="E256" s="24" t="s">
        <v>248</v>
      </c>
      <c r="F256" s="25" t="s">
        <v>249</v>
      </c>
      <c r="G256" s="24" t="s">
        <v>26</v>
      </c>
      <c r="H256" s="24">
        <v>350</v>
      </c>
      <c r="I256" s="26">
        <v>17140</v>
      </c>
      <c r="J256" s="26">
        <f t="shared" si="15"/>
        <v>5999000</v>
      </c>
    </row>
    <row r="257" spans="1:10" customFormat="1" ht="114" x14ac:dyDescent="0.15">
      <c r="A257" s="24">
        <v>253</v>
      </c>
      <c r="B257" s="24" t="s">
        <v>370</v>
      </c>
      <c r="C257" s="24" t="s">
        <v>371</v>
      </c>
      <c r="D257" s="24" t="s">
        <v>372</v>
      </c>
      <c r="E257" s="24" t="s">
        <v>256</v>
      </c>
      <c r="F257" s="35" t="s">
        <v>257</v>
      </c>
      <c r="G257" s="24" t="s">
        <v>26</v>
      </c>
      <c r="H257" s="24">
        <v>350</v>
      </c>
      <c r="I257" s="26">
        <v>12310</v>
      </c>
      <c r="J257" s="26">
        <f t="shared" si="15"/>
        <v>4308500</v>
      </c>
    </row>
    <row r="258" spans="1:10" customFormat="1" ht="114" x14ac:dyDescent="0.15">
      <c r="A258" s="24">
        <v>254</v>
      </c>
      <c r="B258" s="24" t="s">
        <v>370</v>
      </c>
      <c r="C258" s="24" t="s">
        <v>371</v>
      </c>
      <c r="D258" s="24" t="s">
        <v>372</v>
      </c>
      <c r="E258" s="24" t="s">
        <v>384</v>
      </c>
      <c r="F258" s="35" t="s">
        <v>271</v>
      </c>
      <c r="G258" s="24" t="s">
        <v>26</v>
      </c>
      <c r="H258" s="24">
        <v>50</v>
      </c>
      <c r="I258" s="26">
        <v>25220</v>
      </c>
      <c r="J258" s="26">
        <f t="shared" si="15"/>
        <v>1261000</v>
      </c>
    </row>
    <row r="259" spans="1:10" customFormat="1" ht="114" x14ac:dyDescent="0.15">
      <c r="A259" s="24">
        <v>255</v>
      </c>
      <c r="B259" s="24" t="s">
        <v>370</v>
      </c>
      <c r="C259" s="24" t="s">
        <v>371</v>
      </c>
      <c r="D259" s="24" t="s">
        <v>372</v>
      </c>
      <c r="E259" s="24" t="s">
        <v>97</v>
      </c>
      <c r="F259" s="25" t="s">
        <v>98</v>
      </c>
      <c r="G259" s="24" t="s">
        <v>99</v>
      </c>
      <c r="H259" s="24">
        <v>5</v>
      </c>
      <c r="I259" s="26">
        <v>294780</v>
      </c>
      <c r="J259" s="26">
        <f t="shared" si="15"/>
        <v>1473900</v>
      </c>
    </row>
    <row r="260" spans="1:10" customFormat="1" ht="114" x14ac:dyDescent="0.15">
      <c r="A260" s="24">
        <v>256</v>
      </c>
      <c r="B260" s="24" t="s">
        <v>370</v>
      </c>
      <c r="C260" s="24" t="s">
        <v>371</v>
      </c>
      <c r="D260" s="24" t="s">
        <v>372</v>
      </c>
      <c r="E260" s="24" t="s">
        <v>48</v>
      </c>
      <c r="F260" s="25" t="s">
        <v>49</v>
      </c>
      <c r="G260" s="24" t="s">
        <v>26</v>
      </c>
      <c r="H260" s="24">
        <v>350</v>
      </c>
      <c r="I260" s="26">
        <v>2670</v>
      </c>
      <c r="J260" s="26">
        <f t="shared" si="15"/>
        <v>934500</v>
      </c>
    </row>
    <row r="261" spans="1:10" customFormat="1" ht="133" x14ac:dyDescent="0.15">
      <c r="A261" s="24">
        <v>257</v>
      </c>
      <c r="B261" s="24" t="s">
        <v>370</v>
      </c>
      <c r="C261" s="24" t="s">
        <v>371</v>
      </c>
      <c r="D261" s="24" t="s">
        <v>372</v>
      </c>
      <c r="E261" s="24" t="s">
        <v>353</v>
      </c>
      <c r="F261" s="25" t="s">
        <v>354</v>
      </c>
      <c r="G261" s="24" t="s">
        <v>26</v>
      </c>
      <c r="H261" s="24">
        <v>5</v>
      </c>
      <c r="I261" s="26">
        <v>3927110</v>
      </c>
      <c r="J261" s="26">
        <f t="shared" si="15"/>
        <v>19635550</v>
      </c>
    </row>
    <row r="262" spans="1:10" customFormat="1" ht="114" x14ac:dyDescent="0.15">
      <c r="A262" s="24">
        <v>258</v>
      </c>
      <c r="B262" s="24" t="s">
        <v>370</v>
      </c>
      <c r="C262" s="24" t="s">
        <v>371</v>
      </c>
      <c r="D262" s="24" t="s">
        <v>372</v>
      </c>
      <c r="E262" s="24" t="s">
        <v>209</v>
      </c>
      <c r="F262" s="35" t="s">
        <v>355</v>
      </c>
      <c r="G262" s="24" t="s">
        <v>26</v>
      </c>
      <c r="H262" s="24">
        <v>50</v>
      </c>
      <c r="I262" s="26">
        <v>350510</v>
      </c>
      <c r="J262" s="26">
        <f t="shared" si="15"/>
        <v>17525500</v>
      </c>
    </row>
    <row r="263" spans="1:10" customFormat="1" ht="114" x14ac:dyDescent="0.15">
      <c r="A263" s="24">
        <v>259</v>
      </c>
      <c r="B263" s="24" t="s">
        <v>370</v>
      </c>
      <c r="C263" s="24" t="s">
        <v>371</v>
      </c>
      <c r="D263" s="24" t="s">
        <v>372</v>
      </c>
      <c r="E263" s="24" t="s">
        <v>86</v>
      </c>
      <c r="F263" s="35" t="s">
        <v>87</v>
      </c>
      <c r="G263" s="24" t="s">
        <v>26</v>
      </c>
      <c r="H263" s="24">
        <v>50</v>
      </c>
      <c r="I263" s="26">
        <v>1130</v>
      </c>
      <c r="J263" s="26">
        <f t="shared" si="15"/>
        <v>56500</v>
      </c>
    </row>
    <row r="264" spans="1:10" customFormat="1" ht="114" x14ac:dyDescent="0.15">
      <c r="A264" s="24">
        <v>260</v>
      </c>
      <c r="B264" s="24" t="s">
        <v>370</v>
      </c>
      <c r="C264" s="24" t="s">
        <v>371</v>
      </c>
      <c r="D264" s="24" t="s">
        <v>372</v>
      </c>
      <c r="E264" s="24" t="s">
        <v>93</v>
      </c>
      <c r="F264" s="25" t="s">
        <v>385</v>
      </c>
      <c r="G264" s="24" t="s">
        <v>26</v>
      </c>
      <c r="H264" s="24">
        <v>50</v>
      </c>
      <c r="I264" s="26">
        <v>5010</v>
      </c>
      <c r="J264" s="26">
        <f t="shared" si="15"/>
        <v>250500</v>
      </c>
    </row>
    <row r="265" spans="1:10" customFormat="1" ht="409.6" x14ac:dyDescent="0.15">
      <c r="A265" s="24">
        <v>261</v>
      </c>
      <c r="B265" s="24" t="s">
        <v>370</v>
      </c>
      <c r="C265" s="24" t="s">
        <v>371</v>
      </c>
      <c r="D265" s="24" t="s">
        <v>372</v>
      </c>
      <c r="E265" s="24" t="s">
        <v>88</v>
      </c>
      <c r="F265" s="40" t="s">
        <v>89</v>
      </c>
      <c r="G265" s="24" t="s">
        <v>26</v>
      </c>
      <c r="H265" s="24">
        <v>5</v>
      </c>
      <c r="I265" s="26">
        <v>1233130</v>
      </c>
      <c r="J265" s="26">
        <f t="shared" si="15"/>
        <v>6165650</v>
      </c>
    </row>
    <row r="266" spans="1:10" customFormat="1" ht="114" x14ac:dyDescent="0.15">
      <c r="A266" s="24">
        <v>262</v>
      </c>
      <c r="B266" s="24" t="s">
        <v>370</v>
      </c>
      <c r="C266" s="24" t="s">
        <v>371</v>
      </c>
      <c r="D266" s="24" t="s">
        <v>372</v>
      </c>
      <c r="E266" s="24" t="s">
        <v>110</v>
      </c>
      <c r="F266" s="35" t="s">
        <v>111</v>
      </c>
      <c r="G266" s="24" t="s">
        <v>99</v>
      </c>
      <c r="H266" s="24">
        <v>5</v>
      </c>
      <c r="I266" s="26">
        <v>1621530</v>
      </c>
      <c r="J266" s="26">
        <f t="shared" si="15"/>
        <v>8107650</v>
      </c>
    </row>
    <row r="267" spans="1:10" customFormat="1" ht="114" x14ac:dyDescent="0.15">
      <c r="A267" s="24">
        <v>263</v>
      </c>
      <c r="B267" s="24" t="s">
        <v>370</v>
      </c>
      <c r="C267" s="24" t="s">
        <v>371</v>
      </c>
      <c r="D267" s="24" t="s">
        <v>372</v>
      </c>
      <c r="E267" s="24" t="s">
        <v>358</v>
      </c>
      <c r="F267" s="25" t="s">
        <v>386</v>
      </c>
      <c r="G267" s="24" t="s">
        <v>26</v>
      </c>
      <c r="H267" s="24">
        <v>15</v>
      </c>
      <c r="I267" s="26">
        <v>563180</v>
      </c>
      <c r="J267" s="26">
        <f t="shared" si="15"/>
        <v>8447700</v>
      </c>
    </row>
    <row r="268" spans="1:10" customFormat="1" ht="190" x14ac:dyDescent="0.15">
      <c r="A268" s="24">
        <v>264</v>
      </c>
      <c r="B268" s="24" t="s">
        <v>370</v>
      </c>
      <c r="C268" s="24" t="s">
        <v>371</v>
      </c>
      <c r="D268" s="24" t="s">
        <v>372</v>
      </c>
      <c r="E268" s="24" t="s">
        <v>103</v>
      </c>
      <c r="F268" s="25" t="s">
        <v>104</v>
      </c>
      <c r="G268" s="24" t="s">
        <v>26</v>
      </c>
      <c r="H268" s="24">
        <v>5</v>
      </c>
      <c r="I268" s="26">
        <v>1829380</v>
      </c>
      <c r="J268" s="26">
        <f t="shared" si="15"/>
        <v>9146900</v>
      </c>
    </row>
    <row r="269" spans="1:10" customFormat="1" ht="114" x14ac:dyDescent="0.15">
      <c r="A269" s="24">
        <v>265</v>
      </c>
      <c r="B269" s="24" t="s">
        <v>370</v>
      </c>
      <c r="C269" s="24" t="s">
        <v>371</v>
      </c>
      <c r="D269" s="24" t="s">
        <v>372</v>
      </c>
      <c r="E269" s="24" t="s">
        <v>101</v>
      </c>
      <c r="F269" s="25" t="s">
        <v>360</v>
      </c>
      <c r="G269" s="24" t="s">
        <v>26</v>
      </c>
      <c r="H269" s="24">
        <v>5</v>
      </c>
      <c r="I269" s="26">
        <v>979700</v>
      </c>
      <c r="J269" s="26">
        <f t="shared" si="15"/>
        <v>4898500</v>
      </c>
    </row>
    <row r="270" spans="1:10" customFormat="1" ht="114" x14ac:dyDescent="0.15">
      <c r="A270" s="24">
        <v>266</v>
      </c>
      <c r="B270" s="24" t="s">
        <v>370</v>
      </c>
      <c r="C270" s="24" t="s">
        <v>371</v>
      </c>
      <c r="D270" s="24" t="s">
        <v>372</v>
      </c>
      <c r="E270" s="24" t="s">
        <v>77</v>
      </c>
      <c r="F270" s="25" t="s">
        <v>387</v>
      </c>
      <c r="G270" s="24" t="s">
        <v>26</v>
      </c>
      <c r="H270" s="24">
        <v>10</v>
      </c>
      <c r="I270" s="26">
        <v>2877670</v>
      </c>
      <c r="J270" s="26">
        <f t="shared" si="15"/>
        <v>28776700</v>
      </c>
    </row>
    <row r="271" spans="1:10" customFormat="1" ht="133" x14ac:dyDescent="0.15">
      <c r="A271" s="24">
        <v>267</v>
      </c>
      <c r="B271" s="24" t="s">
        <v>370</v>
      </c>
      <c r="C271" s="24" t="s">
        <v>371</v>
      </c>
      <c r="D271" s="24" t="s">
        <v>372</v>
      </c>
      <c r="E271" s="24" t="s">
        <v>79</v>
      </c>
      <c r="F271" s="25" t="s">
        <v>80</v>
      </c>
      <c r="G271" s="24" t="s">
        <v>26</v>
      </c>
      <c r="H271" s="24">
        <v>5</v>
      </c>
      <c r="I271" s="26">
        <v>262070</v>
      </c>
      <c r="J271" s="26">
        <f t="shared" si="15"/>
        <v>1310350</v>
      </c>
    </row>
    <row r="272" spans="1:10" customFormat="1" ht="114" x14ac:dyDescent="0.15">
      <c r="A272" s="24">
        <v>268</v>
      </c>
      <c r="B272" s="24" t="s">
        <v>370</v>
      </c>
      <c r="C272" s="24" t="s">
        <v>371</v>
      </c>
      <c r="D272" s="24" t="s">
        <v>372</v>
      </c>
      <c r="E272" s="24" t="s">
        <v>75</v>
      </c>
      <c r="F272" s="35" t="s">
        <v>76</v>
      </c>
      <c r="G272" s="24" t="s">
        <v>26</v>
      </c>
      <c r="H272" s="24">
        <v>5</v>
      </c>
      <c r="I272" s="26">
        <v>1553870</v>
      </c>
      <c r="J272" s="26">
        <f t="shared" si="15"/>
        <v>7769350</v>
      </c>
    </row>
    <row r="273" spans="1:10" customFormat="1" ht="114" x14ac:dyDescent="0.15">
      <c r="A273" s="24">
        <v>269</v>
      </c>
      <c r="B273" s="24" t="s">
        <v>370</v>
      </c>
      <c r="C273" s="24" t="s">
        <v>371</v>
      </c>
      <c r="D273" s="24" t="s">
        <v>372</v>
      </c>
      <c r="E273" s="24" t="s">
        <v>356</v>
      </c>
      <c r="F273" s="25" t="s">
        <v>357</v>
      </c>
      <c r="G273" s="24" t="s">
        <v>26</v>
      </c>
      <c r="H273" s="24">
        <v>5</v>
      </c>
      <c r="I273" s="26">
        <v>2035560</v>
      </c>
      <c r="J273" s="26">
        <f t="shared" si="15"/>
        <v>10177800</v>
      </c>
    </row>
    <row r="274" spans="1:10" customFormat="1" ht="114" x14ac:dyDescent="0.15">
      <c r="A274" s="24">
        <v>270</v>
      </c>
      <c r="B274" s="24" t="s">
        <v>370</v>
      </c>
      <c r="C274" s="24" t="s">
        <v>371</v>
      </c>
      <c r="D274" s="24" t="s">
        <v>372</v>
      </c>
      <c r="E274" s="24" t="s">
        <v>374</v>
      </c>
      <c r="F274" s="25" t="s">
        <v>388</v>
      </c>
      <c r="G274" s="24" t="s">
        <v>31</v>
      </c>
      <c r="H274" s="24">
        <v>1</v>
      </c>
      <c r="I274" s="28">
        <v>230000</v>
      </c>
      <c r="J274" s="26">
        <f>I274*H274</f>
        <v>230000</v>
      </c>
    </row>
    <row r="275" spans="1:10" customFormat="1" ht="114" x14ac:dyDescent="0.15">
      <c r="A275" s="24">
        <v>271</v>
      </c>
      <c r="B275" s="24" t="s">
        <v>370</v>
      </c>
      <c r="C275" s="24" t="s">
        <v>371</v>
      </c>
      <c r="D275" s="24" t="s">
        <v>372</v>
      </c>
      <c r="E275" s="24" t="s">
        <v>376</v>
      </c>
      <c r="F275" s="25" t="s">
        <v>377</v>
      </c>
      <c r="G275" s="24" t="s">
        <v>31</v>
      </c>
      <c r="H275" s="24">
        <v>1</v>
      </c>
      <c r="I275" s="28">
        <v>230000</v>
      </c>
      <c r="J275" s="26">
        <f t="shared" ref="J275:J276" si="16">I275*H275</f>
        <v>230000</v>
      </c>
    </row>
    <row r="276" spans="1:10" customFormat="1" ht="114" x14ac:dyDescent="0.15">
      <c r="A276" s="24">
        <v>272</v>
      </c>
      <c r="B276" s="24" t="s">
        <v>370</v>
      </c>
      <c r="C276" s="24" t="s">
        <v>371</v>
      </c>
      <c r="D276" s="24" t="s">
        <v>372</v>
      </c>
      <c r="E276" s="24" t="s">
        <v>378</v>
      </c>
      <c r="F276" s="25" t="s">
        <v>389</v>
      </c>
      <c r="G276" s="24" t="s">
        <v>31</v>
      </c>
      <c r="H276" s="24">
        <v>1</v>
      </c>
      <c r="I276" s="28">
        <v>230000</v>
      </c>
      <c r="J276" s="26">
        <f t="shared" si="16"/>
        <v>230000</v>
      </c>
    </row>
    <row r="277" spans="1:10" customFormat="1" ht="114" x14ac:dyDescent="0.15">
      <c r="A277" s="24">
        <v>273</v>
      </c>
      <c r="B277" s="24" t="s">
        <v>370</v>
      </c>
      <c r="C277" s="24" t="s">
        <v>371</v>
      </c>
      <c r="D277" s="24" t="s">
        <v>372</v>
      </c>
      <c r="E277" s="27" t="s">
        <v>46</v>
      </c>
      <c r="F277" s="27" t="s">
        <v>390</v>
      </c>
      <c r="G277" s="24" t="s">
        <v>26</v>
      </c>
      <c r="H277" s="24">
        <v>1</v>
      </c>
      <c r="I277" s="28">
        <f>SUM(J274:J276)*5%</f>
        <v>34500</v>
      </c>
      <c r="J277" s="26">
        <f>I277*H277</f>
        <v>34500</v>
      </c>
    </row>
    <row r="278" spans="1:10" customFormat="1" ht="114" x14ac:dyDescent="0.15">
      <c r="A278" s="24">
        <v>274</v>
      </c>
      <c r="B278" s="24" t="s">
        <v>370</v>
      </c>
      <c r="C278" s="24" t="s">
        <v>371</v>
      </c>
      <c r="D278" s="24" t="s">
        <v>372</v>
      </c>
      <c r="E278" s="24" t="s">
        <v>48</v>
      </c>
      <c r="F278" s="25" t="s">
        <v>49</v>
      </c>
      <c r="G278" s="24" t="s">
        <v>26</v>
      </c>
      <c r="H278" s="24">
        <v>80</v>
      </c>
      <c r="I278" s="26">
        <v>2670</v>
      </c>
      <c r="J278" s="26">
        <f t="shared" ref="J278:J284" si="17">H278*I278</f>
        <v>213600</v>
      </c>
    </row>
    <row r="279" spans="1:10" customFormat="1" ht="114" x14ac:dyDescent="0.15">
      <c r="A279" s="24">
        <v>275</v>
      </c>
      <c r="B279" s="24" t="s">
        <v>370</v>
      </c>
      <c r="C279" s="24" t="s">
        <v>371</v>
      </c>
      <c r="D279" s="24" t="s">
        <v>372</v>
      </c>
      <c r="E279" s="24" t="s">
        <v>77</v>
      </c>
      <c r="F279" s="25" t="s">
        <v>78</v>
      </c>
      <c r="G279" s="24" t="s">
        <v>26</v>
      </c>
      <c r="H279" s="24">
        <v>3</v>
      </c>
      <c r="I279" s="26">
        <v>2877670</v>
      </c>
      <c r="J279" s="26">
        <f t="shared" si="17"/>
        <v>8633010</v>
      </c>
    </row>
    <row r="280" spans="1:10" customFormat="1" ht="114" x14ac:dyDescent="0.15">
      <c r="A280" s="24">
        <v>276</v>
      </c>
      <c r="B280" s="24" t="s">
        <v>370</v>
      </c>
      <c r="C280" s="24" t="s">
        <v>371</v>
      </c>
      <c r="D280" s="24" t="s">
        <v>372</v>
      </c>
      <c r="E280" s="24" t="s">
        <v>75</v>
      </c>
      <c r="F280" s="35" t="s">
        <v>76</v>
      </c>
      <c r="G280" s="24" t="s">
        <v>26</v>
      </c>
      <c r="H280" s="24">
        <v>1</v>
      </c>
      <c r="I280" s="26">
        <v>1553870</v>
      </c>
      <c r="J280" s="26">
        <f t="shared" si="17"/>
        <v>1553870</v>
      </c>
    </row>
    <row r="281" spans="1:10" customFormat="1" ht="114" x14ac:dyDescent="0.15">
      <c r="A281" s="24">
        <v>277</v>
      </c>
      <c r="B281" s="24" t="s">
        <v>370</v>
      </c>
      <c r="C281" s="24" t="s">
        <v>371</v>
      </c>
      <c r="D281" s="24" t="s">
        <v>372</v>
      </c>
      <c r="E281" s="24" t="s">
        <v>391</v>
      </c>
      <c r="F281" s="25" t="s">
        <v>392</v>
      </c>
      <c r="G281" s="24" t="s">
        <v>26</v>
      </c>
      <c r="H281" s="24">
        <v>80</v>
      </c>
      <c r="I281" s="26">
        <v>29970</v>
      </c>
      <c r="J281" s="26">
        <f t="shared" si="17"/>
        <v>2397600</v>
      </c>
    </row>
    <row r="282" spans="1:10" customFormat="1" ht="114" x14ac:dyDescent="0.15">
      <c r="A282" s="24">
        <v>278</v>
      </c>
      <c r="B282" s="24" t="s">
        <v>370</v>
      </c>
      <c r="C282" s="24" t="s">
        <v>371</v>
      </c>
      <c r="D282" s="24" t="s">
        <v>372</v>
      </c>
      <c r="E282" s="24" t="s">
        <v>393</v>
      </c>
      <c r="F282" s="35" t="s">
        <v>394</v>
      </c>
      <c r="G282" s="24" t="s">
        <v>26</v>
      </c>
      <c r="H282" s="24">
        <v>80</v>
      </c>
      <c r="I282" s="26">
        <v>8140</v>
      </c>
      <c r="J282" s="26">
        <f t="shared" si="17"/>
        <v>651200</v>
      </c>
    </row>
    <row r="283" spans="1:10" customFormat="1" ht="114" x14ac:dyDescent="0.15">
      <c r="A283" s="24">
        <v>279</v>
      </c>
      <c r="B283" s="24" t="s">
        <v>370</v>
      </c>
      <c r="C283" s="24" t="s">
        <v>371</v>
      </c>
      <c r="D283" s="24" t="s">
        <v>372</v>
      </c>
      <c r="E283" s="24" t="s">
        <v>395</v>
      </c>
      <c r="F283" s="35" t="s">
        <v>396</v>
      </c>
      <c r="G283" s="24" t="s">
        <v>26</v>
      </c>
      <c r="H283" s="24">
        <v>80</v>
      </c>
      <c r="I283" s="26">
        <v>30420</v>
      </c>
      <c r="J283" s="26">
        <f t="shared" si="17"/>
        <v>2433600</v>
      </c>
    </row>
    <row r="284" spans="1:10" customFormat="1" ht="114" x14ac:dyDescent="0.15">
      <c r="A284" s="24">
        <v>280</v>
      </c>
      <c r="B284" s="24" t="s">
        <v>370</v>
      </c>
      <c r="C284" s="24" t="s">
        <v>371</v>
      </c>
      <c r="D284" s="24" t="s">
        <v>372</v>
      </c>
      <c r="E284" s="24" t="s">
        <v>397</v>
      </c>
      <c r="F284" s="25" t="s">
        <v>398</v>
      </c>
      <c r="G284" s="24" t="s">
        <v>26</v>
      </c>
      <c r="H284" s="24">
        <v>80</v>
      </c>
      <c r="I284" s="24">
        <v>9200</v>
      </c>
      <c r="J284" s="26">
        <f t="shared" si="17"/>
        <v>736000</v>
      </c>
    </row>
    <row r="285" spans="1:10" customFormat="1" ht="114" x14ac:dyDescent="0.15">
      <c r="A285" s="24">
        <v>281</v>
      </c>
      <c r="B285" s="24" t="s">
        <v>370</v>
      </c>
      <c r="C285" s="24" t="s">
        <v>371</v>
      </c>
      <c r="D285" s="24" t="s">
        <v>372</v>
      </c>
      <c r="E285" s="24" t="s">
        <v>248</v>
      </c>
      <c r="F285" s="25" t="s">
        <v>249</v>
      </c>
      <c r="G285" s="24" t="s">
        <v>26</v>
      </c>
      <c r="H285" s="24">
        <v>80</v>
      </c>
      <c r="I285" s="26">
        <v>17140</v>
      </c>
      <c r="J285" s="26">
        <f>H285*I285</f>
        <v>1371200</v>
      </c>
    </row>
    <row r="286" spans="1:10" customFormat="1" ht="114" x14ac:dyDescent="0.15">
      <c r="A286" s="24">
        <v>282</v>
      </c>
      <c r="B286" s="24" t="s">
        <v>370</v>
      </c>
      <c r="C286" s="24" t="s">
        <v>371</v>
      </c>
      <c r="D286" s="24" t="s">
        <v>372</v>
      </c>
      <c r="E286" s="24" t="s">
        <v>374</v>
      </c>
      <c r="F286" s="25" t="s">
        <v>375</v>
      </c>
      <c r="G286" s="24" t="s">
        <v>31</v>
      </c>
      <c r="H286" s="24">
        <v>1</v>
      </c>
      <c r="I286" s="28">
        <v>230000</v>
      </c>
      <c r="J286" s="26">
        <f t="shared" ref="J286:J310" si="18">H286*I286</f>
        <v>230000</v>
      </c>
    </row>
    <row r="287" spans="1:10" customFormat="1" ht="114" x14ac:dyDescent="0.15">
      <c r="A287" s="24">
        <v>283</v>
      </c>
      <c r="B287" s="24" t="s">
        <v>370</v>
      </c>
      <c r="C287" s="24" t="s">
        <v>371</v>
      </c>
      <c r="D287" s="24" t="s">
        <v>372</v>
      </c>
      <c r="E287" s="24" t="s">
        <v>376</v>
      </c>
      <c r="F287" s="25" t="s">
        <v>375</v>
      </c>
      <c r="G287" s="24" t="s">
        <v>31</v>
      </c>
      <c r="H287" s="24">
        <v>1</v>
      </c>
      <c r="I287" s="28">
        <v>230000</v>
      </c>
      <c r="J287" s="26">
        <f t="shared" si="18"/>
        <v>230000</v>
      </c>
    </row>
    <row r="288" spans="1:10" customFormat="1" ht="114" x14ac:dyDescent="0.15">
      <c r="A288" s="24">
        <v>284</v>
      </c>
      <c r="B288" s="24" t="s">
        <v>370</v>
      </c>
      <c r="C288" s="24" t="s">
        <v>371</v>
      </c>
      <c r="D288" s="24" t="s">
        <v>372</v>
      </c>
      <c r="E288" s="24" t="s">
        <v>95</v>
      </c>
      <c r="F288" s="25" t="s">
        <v>96</v>
      </c>
      <c r="G288" s="24" t="s">
        <v>26</v>
      </c>
      <c r="H288" s="24">
        <v>10</v>
      </c>
      <c r="I288" s="26">
        <v>222730</v>
      </c>
      <c r="J288" s="26">
        <f t="shared" si="18"/>
        <v>2227300</v>
      </c>
    </row>
    <row r="289" spans="1:10" customFormat="1" ht="114" x14ac:dyDescent="0.15">
      <c r="A289" s="24">
        <v>285</v>
      </c>
      <c r="B289" s="24" t="s">
        <v>370</v>
      </c>
      <c r="C289" s="24" t="s">
        <v>371</v>
      </c>
      <c r="D289" s="24" t="s">
        <v>372</v>
      </c>
      <c r="E289" s="27" t="s">
        <v>46</v>
      </c>
      <c r="F289" s="27" t="s">
        <v>399</v>
      </c>
      <c r="G289" s="24" t="s">
        <v>26</v>
      </c>
      <c r="H289" s="24">
        <v>1</v>
      </c>
      <c r="I289" s="28">
        <f>ROUND((J270+J271+J272+J274+J275+J276+J277+J279+J280+J286+J287+J288)*0.05,0)</f>
        <v>2572754</v>
      </c>
      <c r="J289" s="26">
        <f>I289*H289</f>
        <v>2572754</v>
      </c>
    </row>
    <row r="290" spans="1:10" customFormat="1" ht="114" x14ac:dyDescent="0.15">
      <c r="A290" s="24">
        <v>286</v>
      </c>
      <c r="B290" s="24" t="s">
        <v>370</v>
      </c>
      <c r="C290" s="24" t="s">
        <v>371</v>
      </c>
      <c r="D290" s="24" t="s">
        <v>372</v>
      </c>
      <c r="E290" s="24" t="s">
        <v>248</v>
      </c>
      <c r="F290" s="25" t="s">
        <v>249</v>
      </c>
      <c r="G290" s="24" t="s">
        <v>26</v>
      </c>
      <c r="H290" s="24">
        <v>116</v>
      </c>
      <c r="I290" s="26">
        <v>17140</v>
      </c>
      <c r="J290" s="26">
        <f t="shared" si="18"/>
        <v>1988240</v>
      </c>
    </row>
    <row r="291" spans="1:10" customFormat="1" ht="114" x14ac:dyDescent="0.15">
      <c r="A291" s="24">
        <v>287</v>
      </c>
      <c r="B291" s="24" t="s">
        <v>370</v>
      </c>
      <c r="C291" s="24" t="s">
        <v>371</v>
      </c>
      <c r="D291" s="24" t="s">
        <v>372</v>
      </c>
      <c r="E291" s="24" t="s">
        <v>256</v>
      </c>
      <c r="F291" s="35" t="s">
        <v>257</v>
      </c>
      <c r="G291" s="24" t="s">
        <v>26</v>
      </c>
      <c r="H291" s="24">
        <v>130</v>
      </c>
      <c r="I291" s="26">
        <v>12310</v>
      </c>
      <c r="J291" s="26">
        <f t="shared" si="18"/>
        <v>1600300</v>
      </c>
    </row>
    <row r="292" spans="1:10" customFormat="1" ht="114" x14ac:dyDescent="0.15">
      <c r="A292" s="24">
        <v>288</v>
      </c>
      <c r="B292" s="24" t="s">
        <v>370</v>
      </c>
      <c r="C292" s="24" t="s">
        <v>371</v>
      </c>
      <c r="D292" s="24" t="s">
        <v>372</v>
      </c>
      <c r="E292" s="24" t="s">
        <v>384</v>
      </c>
      <c r="F292" s="35" t="s">
        <v>271</v>
      </c>
      <c r="G292" s="24" t="s">
        <v>26</v>
      </c>
      <c r="H292" s="24">
        <v>130</v>
      </c>
      <c r="I292" s="26">
        <v>25220</v>
      </c>
      <c r="J292" s="26">
        <f t="shared" si="18"/>
        <v>3278600</v>
      </c>
    </row>
    <row r="293" spans="1:10" customFormat="1" ht="114" x14ac:dyDescent="0.15">
      <c r="A293" s="24">
        <v>289</v>
      </c>
      <c r="B293" s="24" t="s">
        <v>370</v>
      </c>
      <c r="C293" s="24" t="s">
        <v>371</v>
      </c>
      <c r="D293" s="24" t="s">
        <v>372</v>
      </c>
      <c r="E293" s="24" t="s">
        <v>97</v>
      </c>
      <c r="F293" s="25" t="s">
        <v>98</v>
      </c>
      <c r="G293" s="24" t="s">
        <v>99</v>
      </c>
      <c r="H293" s="24">
        <v>1</v>
      </c>
      <c r="I293" s="26">
        <v>294780</v>
      </c>
      <c r="J293" s="26">
        <f t="shared" si="18"/>
        <v>294780</v>
      </c>
    </row>
    <row r="294" spans="1:10" customFormat="1" ht="114" x14ac:dyDescent="0.15">
      <c r="A294" s="24">
        <v>290</v>
      </c>
      <c r="B294" s="24" t="s">
        <v>370</v>
      </c>
      <c r="C294" s="24" t="s">
        <v>371</v>
      </c>
      <c r="D294" s="24" t="s">
        <v>372</v>
      </c>
      <c r="E294" s="24" t="s">
        <v>48</v>
      </c>
      <c r="F294" s="25" t="s">
        <v>49</v>
      </c>
      <c r="G294" s="24" t="s">
        <v>26</v>
      </c>
      <c r="H294" s="24">
        <v>116</v>
      </c>
      <c r="I294" s="26">
        <v>2670</v>
      </c>
      <c r="J294" s="26">
        <f t="shared" si="18"/>
        <v>309720</v>
      </c>
    </row>
    <row r="295" spans="1:10" customFormat="1" ht="114" x14ac:dyDescent="0.15">
      <c r="A295" s="24">
        <v>291</v>
      </c>
      <c r="B295" s="24" t="s">
        <v>370</v>
      </c>
      <c r="C295" s="24" t="s">
        <v>371</v>
      </c>
      <c r="D295" s="24" t="s">
        <v>372</v>
      </c>
      <c r="E295" s="24" t="s">
        <v>209</v>
      </c>
      <c r="F295" s="35" t="s">
        <v>355</v>
      </c>
      <c r="G295" s="24" t="s">
        <v>26</v>
      </c>
      <c r="H295" s="24">
        <v>5</v>
      </c>
      <c r="I295" s="26">
        <v>350510</v>
      </c>
      <c r="J295" s="26">
        <f t="shared" si="18"/>
        <v>1752550</v>
      </c>
    </row>
    <row r="296" spans="1:10" customFormat="1" ht="114" x14ac:dyDescent="0.15">
      <c r="A296" s="24">
        <v>292</v>
      </c>
      <c r="B296" s="24" t="s">
        <v>370</v>
      </c>
      <c r="C296" s="24" t="s">
        <v>371</v>
      </c>
      <c r="D296" s="24" t="s">
        <v>372</v>
      </c>
      <c r="E296" s="24" t="s">
        <v>86</v>
      </c>
      <c r="F296" s="35" t="s">
        <v>87</v>
      </c>
      <c r="G296" s="24" t="s">
        <v>26</v>
      </c>
      <c r="H296" s="24">
        <v>5</v>
      </c>
      <c r="I296" s="26">
        <v>1130</v>
      </c>
      <c r="J296" s="26">
        <f t="shared" si="18"/>
        <v>5650</v>
      </c>
    </row>
    <row r="297" spans="1:10" customFormat="1" ht="114" x14ac:dyDescent="0.15">
      <c r="A297" s="24">
        <v>293</v>
      </c>
      <c r="B297" s="24" t="s">
        <v>370</v>
      </c>
      <c r="C297" s="24" t="s">
        <v>371</v>
      </c>
      <c r="D297" s="24" t="s">
        <v>372</v>
      </c>
      <c r="E297" s="24" t="s">
        <v>93</v>
      </c>
      <c r="F297" s="25" t="s">
        <v>385</v>
      </c>
      <c r="G297" s="24" t="s">
        <v>26</v>
      </c>
      <c r="H297" s="24">
        <v>5</v>
      </c>
      <c r="I297" s="26">
        <v>5010</v>
      </c>
      <c r="J297" s="26">
        <f t="shared" si="18"/>
        <v>25050</v>
      </c>
    </row>
    <row r="298" spans="1:10" customFormat="1" ht="409.6" x14ac:dyDescent="0.15">
      <c r="A298" s="24">
        <v>294</v>
      </c>
      <c r="B298" s="24" t="s">
        <v>370</v>
      </c>
      <c r="C298" s="24" t="s">
        <v>371</v>
      </c>
      <c r="D298" s="24" t="s">
        <v>372</v>
      </c>
      <c r="E298" s="24" t="s">
        <v>88</v>
      </c>
      <c r="F298" s="40" t="s">
        <v>89</v>
      </c>
      <c r="G298" s="24" t="s">
        <v>26</v>
      </c>
      <c r="H298" s="24">
        <v>1</v>
      </c>
      <c r="I298" s="26">
        <v>1233130</v>
      </c>
      <c r="J298" s="26">
        <f t="shared" si="18"/>
        <v>1233130</v>
      </c>
    </row>
    <row r="299" spans="1:10" customFormat="1" ht="114" x14ac:dyDescent="0.15">
      <c r="A299" s="24">
        <v>295</v>
      </c>
      <c r="B299" s="24" t="s">
        <v>370</v>
      </c>
      <c r="C299" s="24" t="s">
        <v>371</v>
      </c>
      <c r="D299" s="24" t="s">
        <v>372</v>
      </c>
      <c r="E299" s="24" t="s">
        <v>110</v>
      </c>
      <c r="F299" s="35" t="s">
        <v>111</v>
      </c>
      <c r="G299" s="24" t="s">
        <v>99</v>
      </c>
      <c r="H299" s="24">
        <v>1</v>
      </c>
      <c r="I299" s="26">
        <v>1621530</v>
      </c>
      <c r="J299" s="26">
        <f t="shared" si="18"/>
        <v>1621530</v>
      </c>
    </row>
    <row r="300" spans="1:10" customFormat="1" ht="114" x14ac:dyDescent="0.15">
      <c r="A300" s="24">
        <v>296</v>
      </c>
      <c r="B300" s="24" t="s">
        <v>370</v>
      </c>
      <c r="C300" s="24" t="s">
        <v>371</v>
      </c>
      <c r="D300" s="24" t="s">
        <v>372</v>
      </c>
      <c r="E300" s="24" t="s">
        <v>358</v>
      </c>
      <c r="F300" s="25" t="s">
        <v>400</v>
      </c>
      <c r="G300" s="24" t="s">
        <v>26</v>
      </c>
      <c r="H300" s="24">
        <v>3</v>
      </c>
      <c r="I300" s="26">
        <v>563180</v>
      </c>
      <c r="J300" s="26">
        <f t="shared" si="18"/>
        <v>1689540</v>
      </c>
    </row>
    <row r="301" spans="1:10" customFormat="1" ht="190" x14ac:dyDescent="0.15">
      <c r="A301" s="24">
        <v>297</v>
      </c>
      <c r="B301" s="24" t="s">
        <v>370</v>
      </c>
      <c r="C301" s="24" t="s">
        <v>371</v>
      </c>
      <c r="D301" s="24" t="s">
        <v>372</v>
      </c>
      <c r="E301" s="24" t="s">
        <v>103</v>
      </c>
      <c r="F301" s="25" t="s">
        <v>104</v>
      </c>
      <c r="G301" s="24" t="s">
        <v>26</v>
      </c>
      <c r="H301" s="24">
        <v>1</v>
      </c>
      <c r="I301" s="26">
        <v>1829380</v>
      </c>
      <c r="J301" s="26">
        <f t="shared" si="18"/>
        <v>1829380</v>
      </c>
    </row>
    <row r="302" spans="1:10" customFormat="1" ht="114" x14ac:dyDescent="0.15">
      <c r="A302" s="24">
        <v>298</v>
      </c>
      <c r="B302" s="24" t="s">
        <v>370</v>
      </c>
      <c r="C302" s="24" t="s">
        <v>371</v>
      </c>
      <c r="D302" s="24" t="s">
        <v>372</v>
      </c>
      <c r="E302" s="24" t="s">
        <v>101</v>
      </c>
      <c r="F302" s="25" t="s">
        <v>211</v>
      </c>
      <c r="G302" s="24" t="s">
        <v>26</v>
      </c>
      <c r="H302" s="24">
        <v>1</v>
      </c>
      <c r="I302" s="26">
        <v>979700</v>
      </c>
      <c r="J302" s="26">
        <f t="shared" si="18"/>
        <v>979700</v>
      </c>
    </row>
    <row r="303" spans="1:10" customFormat="1" ht="114" x14ac:dyDescent="0.15">
      <c r="A303" s="24">
        <v>299</v>
      </c>
      <c r="B303" s="24" t="s">
        <v>370</v>
      </c>
      <c r="C303" s="24" t="s">
        <v>371</v>
      </c>
      <c r="D303" s="24" t="s">
        <v>372</v>
      </c>
      <c r="E303" s="24" t="s">
        <v>77</v>
      </c>
      <c r="F303" s="25" t="s">
        <v>78</v>
      </c>
      <c r="G303" s="24" t="s">
        <v>26</v>
      </c>
      <c r="H303" s="24">
        <v>1</v>
      </c>
      <c r="I303" s="26">
        <v>2877670</v>
      </c>
      <c r="J303" s="26">
        <f t="shared" si="18"/>
        <v>2877670</v>
      </c>
    </row>
    <row r="304" spans="1:10" customFormat="1" ht="133" x14ac:dyDescent="0.15">
      <c r="A304" s="24">
        <v>300</v>
      </c>
      <c r="B304" s="24" t="s">
        <v>370</v>
      </c>
      <c r="C304" s="24" t="s">
        <v>371</v>
      </c>
      <c r="D304" s="24" t="s">
        <v>372</v>
      </c>
      <c r="E304" s="24" t="s">
        <v>79</v>
      </c>
      <c r="F304" s="25" t="s">
        <v>80</v>
      </c>
      <c r="G304" s="24" t="s">
        <v>26</v>
      </c>
      <c r="H304" s="24">
        <v>1</v>
      </c>
      <c r="I304" s="26">
        <v>262070</v>
      </c>
      <c r="J304" s="26">
        <f t="shared" si="18"/>
        <v>262070</v>
      </c>
    </row>
    <row r="305" spans="1:10" customFormat="1" ht="114" x14ac:dyDescent="0.15">
      <c r="A305" s="24">
        <v>301</v>
      </c>
      <c r="B305" s="24" t="s">
        <v>370</v>
      </c>
      <c r="C305" s="24" t="s">
        <v>371</v>
      </c>
      <c r="D305" s="24" t="s">
        <v>372</v>
      </c>
      <c r="E305" s="24" t="s">
        <v>75</v>
      </c>
      <c r="F305" s="35" t="s">
        <v>76</v>
      </c>
      <c r="G305" s="24" t="s">
        <v>26</v>
      </c>
      <c r="H305" s="24">
        <v>1</v>
      </c>
      <c r="I305" s="26">
        <v>1553870</v>
      </c>
      <c r="J305" s="26">
        <f t="shared" si="18"/>
        <v>1553870</v>
      </c>
    </row>
    <row r="306" spans="1:10" customFormat="1" ht="114" x14ac:dyDescent="0.15">
      <c r="A306" s="24">
        <v>302</v>
      </c>
      <c r="B306" s="24" t="s">
        <v>370</v>
      </c>
      <c r="C306" s="24" t="s">
        <v>371</v>
      </c>
      <c r="D306" s="24" t="s">
        <v>372</v>
      </c>
      <c r="E306" s="24" t="s">
        <v>401</v>
      </c>
      <c r="F306" s="35" t="s">
        <v>402</v>
      </c>
      <c r="G306" s="24" t="s">
        <v>26</v>
      </c>
      <c r="H306" s="24">
        <v>32</v>
      </c>
      <c r="I306" s="26">
        <v>58200</v>
      </c>
      <c r="J306" s="26">
        <f t="shared" si="18"/>
        <v>1862400</v>
      </c>
    </row>
    <row r="307" spans="1:10" customFormat="1" ht="133" x14ac:dyDescent="0.15">
      <c r="A307" s="24">
        <v>303</v>
      </c>
      <c r="B307" s="24" t="s">
        <v>370</v>
      </c>
      <c r="C307" s="24" t="s">
        <v>371</v>
      </c>
      <c r="D307" s="24" t="s">
        <v>372</v>
      </c>
      <c r="E307" s="24" t="s">
        <v>403</v>
      </c>
      <c r="F307" s="25" t="s">
        <v>404</v>
      </c>
      <c r="G307" s="24" t="s">
        <v>26</v>
      </c>
      <c r="H307" s="24">
        <v>8</v>
      </c>
      <c r="I307" s="26">
        <v>229860</v>
      </c>
      <c r="J307" s="26">
        <f t="shared" si="18"/>
        <v>1838880</v>
      </c>
    </row>
    <row r="308" spans="1:10" customFormat="1" ht="114" x14ac:dyDescent="0.15">
      <c r="A308" s="24">
        <v>304</v>
      </c>
      <c r="B308" s="24" t="s">
        <v>370</v>
      </c>
      <c r="C308" s="24" t="s">
        <v>371</v>
      </c>
      <c r="D308" s="24" t="s">
        <v>372</v>
      </c>
      <c r="E308" s="24" t="s">
        <v>405</v>
      </c>
      <c r="F308" s="25" t="s">
        <v>406</v>
      </c>
      <c r="G308" s="24" t="s">
        <v>26</v>
      </c>
      <c r="H308" s="24">
        <v>40</v>
      </c>
      <c r="I308" s="26">
        <v>68150</v>
      </c>
      <c r="J308" s="26">
        <f t="shared" si="18"/>
        <v>2726000</v>
      </c>
    </row>
    <row r="309" spans="1:10" customFormat="1" ht="209" x14ac:dyDescent="0.15">
      <c r="A309" s="24">
        <v>305</v>
      </c>
      <c r="B309" s="24" t="s">
        <v>370</v>
      </c>
      <c r="C309" s="24" t="s">
        <v>371</v>
      </c>
      <c r="D309" s="24" t="s">
        <v>372</v>
      </c>
      <c r="E309" s="24" t="s">
        <v>407</v>
      </c>
      <c r="F309" s="25" t="s">
        <v>408</v>
      </c>
      <c r="G309" s="24" t="s">
        <v>26</v>
      </c>
      <c r="H309" s="24">
        <v>36</v>
      </c>
      <c r="I309" s="26">
        <v>36740</v>
      </c>
      <c r="J309" s="26">
        <f t="shared" si="18"/>
        <v>1322640</v>
      </c>
    </row>
    <row r="310" spans="1:10" customFormat="1" ht="114" x14ac:dyDescent="0.15">
      <c r="A310" s="24">
        <v>306</v>
      </c>
      <c r="B310" s="24" t="s">
        <v>370</v>
      </c>
      <c r="C310" s="24" t="s">
        <v>371</v>
      </c>
      <c r="D310" s="24" t="s">
        <v>372</v>
      </c>
      <c r="E310" s="24" t="s">
        <v>409</v>
      </c>
      <c r="F310" s="25" t="s">
        <v>410</v>
      </c>
      <c r="G310" s="24" t="s">
        <v>26</v>
      </c>
      <c r="H310" s="24">
        <v>150</v>
      </c>
      <c r="I310" s="26">
        <v>1970</v>
      </c>
      <c r="J310" s="26">
        <f t="shared" si="18"/>
        <v>295500</v>
      </c>
    </row>
    <row r="311" spans="1:10" customFormat="1" ht="114" x14ac:dyDescent="0.15">
      <c r="A311" s="24">
        <v>307</v>
      </c>
      <c r="B311" s="24" t="s">
        <v>370</v>
      </c>
      <c r="C311" s="24" t="s">
        <v>371</v>
      </c>
      <c r="D311" s="24" t="s">
        <v>372</v>
      </c>
      <c r="E311" s="24" t="s">
        <v>411</v>
      </c>
      <c r="F311" s="25" t="s">
        <v>412</v>
      </c>
      <c r="G311" s="24" t="s">
        <v>26</v>
      </c>
      <c r="H311" s="24">
        <v>5</v>
      </c>
      <c r="I311" s="28">
        <v>300000</v>
      </c>
      <c r="J311" s="26">
        <f>I311*H311</f>
        <v>1500000</v>
      </c>
    </row>
    <row r="312" spans="1:10" customFormat="1" ht="114" x14ac:dyDescent="0.15">
      <c r="A312" s="24">
        <v>308</v>
      </c>
      <c r="B312" s="24" t="s">
        <v>370</v>
      </c>
      <c r="C312" s="24" t="s">
        <v>371</v>
      </c>
      <c r="D312" s="24" t="s">
        <v>372</v>
      </c>
      <c r="E312" s="24" t="s">
        <v>413</v>
      </c>
      <c r="F312" s="25" t="s">
        <v>414</v>
      </c>
      <c r="G312" s="24" t="s">
        <v>26</v>
      </c>
      <c r="H312" s="24">
        <v>5</v>
      </c>
      <c r="I312" s="28">
        <v>150000</v>
      </c>
      <c r="J312" s="26">
        <f>I312*H312</f>
        <v>750000</v>
      </c>
    </row>
    <row r="313" spans="1:10" customFormat="1" ht="114" x14ac:dyDescent="0.15">
      <c r="A313" s="24">
        <v>309</v>
      </c>
      <c r="B313" s="24" t="s">
        <v>370</v>
      </c>
      <c r="C313" s="24" t="s">
        <v>371</v>
      </c>
      <c r="D313" s="24" t="s">
        <v>372</v>
      </c>
      <c r="E313" s="24" t="s">
        <v>415</v>
      </c>
      <c r="F313" s="25" t="s">
        <v>416</v>
      </c>
      <c r="G313" s="24" t="s">
        <v>26</v>
      </c>
      <c r="H313" s="24">
        <v>5</v>
      </c>
      <c r="I313" s="28">
        <v>300000</v>
      </c>
      <c r="J313" s="26">
        <f>I313*H313</f>
        <v>1500000</v>
      </c>
    </row>
    <row r="314" spans="1:10" customFormat="1" ht="114" x14ac:dyDescent="0.15">
      <c r="A314" s="24">
        <v>310</v>
      </c>
      <c r="B314" s="24" t="s">
        <v>370</v>
      </c>
      <c r="C314" s="24" t="s">
        <v>371</v>
      </c>
      <c r="D314" s="24" t="s">
        <v>372</v>
      </c>
      <c r="E314" s="24" t="s">
        <v>417</v>
      </c>
      <c r="F314" s="25" t="s">
        <v>414</v>
      </c>
      <c r="G314" s="24" t="s">
        <v>26</v>
      </c>
      <c r="H314" s="24">
        <v>5</v>
      </c>
      <c r="I314" s="28">
        <v>150000</v>
      </c>
      <c r="J314" s="26">
        <f>I314*H314</f>
        <v>750000</v>
      </c>
    </row>
    <row r="315" spans="1:10" customFormat="1" ht="114" x14ac:dyDescent="0.15">
      <c r="A315" s="24">
        <v>311</v>
      </c>
      <c r="B315" s="24" t="s">
        <v>370</v>
      </c>
      <c r="C315" s="24" t="s">
        <v>371</v>
      </c>
      <c r="D315" s="24" t="s">
        <v>372</v>
      </c>
      <c r="E315" s="24" t="s">
        <v>418</v>
      </c>
      <c r="F315" s="25" t="s">
        <v>419</v>
      </c>
      <c r="G315" s="24" t="s">
        <v>26</v>
      </c>
      <c r="H315" s="24">
        <v>3</v>
      </c>
      <c r="I315" s="28">
        <v>300000</v>
      </c>
      <c r="J315" s="26">
        <f t="shared" ref="J315:J319" si="19">I315*H315</f>
        <v>900000</v>
      </c>
    </row>
    <row r="316" spans="1:10" customFormat="1" ht="114" x14ac:dyDescent="0.15">
      <c r="A316" s="24">
        <v>312</v>
      </c>
      <c r="B316" s="24" t="s">
        <v>370</v>
      </c>
      <c r="C316" s="24" t="s">
        <v>371</v>
      </c>
      <c r="D316" s="24" t="s">
        <v>372</v>
      </c>
      <c r="E316" s="24" t="s">
        <v>420</v>
      </c>
      <c r="F316" s="25" t="s">
        <v>421</v>
      </c>
      <c r="G316" s="24" t="s">
        <v>26</v>
      </c>
      <c r="H316" s="24">
        <v>3</v>
      </c>
      <c r="I316" s="28">
        <v>150000</v>
      </c>
      <c r="J316" s="26">
        <f t="shared" si="19"/>
        <v>450000</v>
      </c>
    </row>
    <row r="317" spans="1:10" customFormat="1" ht="114" x14ac:dyDescent="0.15">
      <c r="A317" s="24">
        <v>313</v>
      </c>
      <c r="B317" s="24" t="s">
        <v>370</v>
      </c>
      <c r="C317" s="24" t="s">
        <v>371</v>
      </c>
      <c r="D317" s="24" t="s">
        <v>372</v>
      </c>
      <c r="E317" s="24" t="s">
        <v>422</v>
      </c>
      <c r="F317" s="25" t="s">
        <v>419</v>
      </c>
      <c r="G317" s="24" t="s">
        <v>26</v>
      </c>
      <c r="H317" s="24">
        <v>3</v>
      </c>
      <c r="I317" s="28">
        <v>300000</v>
      </c>
      <c r="J317" s="26">
        <f t="shared" si="19"/>
        <v>900000</v>
      </c>
    </row>
    <row r="318" spans="1:10" customFormat="1" ht="114" x14ac:dyDescent="0.15">
      <c r="A318" s="24">
        <v>314</v>
      </c>
      <c r="B318" s="24" t="s">
        <v>370</v>
      </c>
      <c r="C318" s="24" t="s">
        <v>371</v>
      </c>
      <c r="D318" s="24" t="s">
        <v>372</v>
      </c>
      <c r="E318" s="24" t="s">
        <v>423</v>
      </c>
      <c r="F318" s="25" t="s">
        <v>421</v>
      </c>
      <c r="G318" s="24" t="s">
        <v>26</v>
      </c>
      <c r="H318" s="24">
        <v>3</v>
      </c>
      <c r="I318" s="28">
        <v>150000</v>
      </c>
      <c r="J318" s="26">
        <f t="shared" si="19"/>
        <v>450000</v>
      </c>
    </row>
    <row r="319" spans="1:10" customFormat="1" ht="123.75" customHeight="1" x14ac:dyDescent="0.15">
      <c r="A319" s="24">
        <v>315</v>
      </c>
      <c r="B319" s="24" t="s">
        <v>474</v>
      </c>
      <c r="C319" s="24" t="s">
        <v>371</v>
      </c>
      <c r="D319" s="24" t="s">
        <v>372</v>
      </c>
      <c r="E319" s="24" t="s">
        <v>477</v>
      </c>
      <c r="F319" s="25" t="s">
        <v>475</v>
      </c>
      <c r="G319" s="24" t="s">
        <v>26</v>
      </c>
      <c r="H319" s="24">
        <v>10</v>
      </c>
      <c r="I319" s="28">
        <v>100000</v>
      </c>
      <c r="J319" s="26">
        <f t="shared" si="19"/>
        <v>1000000</v>
      </c>
    </row>
    <row r="320" spans="1:10" customFormat="1" ht="114" x14ac:dyDescent="0.15">
      <c r="A320" s="24">
        <v>316</v>
      </c>
      <c r="B320" s="24" t="s">
        <v>370</v>
      </c>
      <c r="C320" s="24" t="s">
        <v>371</v>
      </c>
      <c r="D320" s="24" t="s">
        <v>372</v>
      </c>
      <c r="E320" s="27" t="s">
        <v>46</v>
      </c>
      <c r="F320" s="27" t="s">
        <v>476</v>
      </c>
      <c r="G320" s="24" t="s">
        <v>26</v>
      </c>
      <c r="H320" s="24">
        <v>1</v>
      </c>
      <c r="I320" s="28">
        <f>ROUND((J303+J304+J305+J311+J312+J313+J314+J315+J316+J317+J318+J319)*0.05,0)</f>
        <v>644681</v>
      </c>
      <c r="J320" s="26">
        <f>I320*H320</f>
        <v>644681</v>
      </c>
    </row>
    <row r="321" spans="1:10" customFormat="1" ht="114" x14ac:dyDescent="0.15">
      <c r="A321" s="24">
        <v>317</v>
      </c>
      <c r="B321" s="24" t="s">
        <v>370</v>
      </c>
      <c r="C321" s="24" t="s">
        <v>371</v>
      </c>
      <c r="D321" s="24" t="s">
        <v>372</v>
      </c>
      <c r="E321" s="24" t="s">
        <v>424</v>
      </c>
      <c r="F321" s="25" t="s">
        <v>425</v>
      </c>
      <c r="G321" s="24" t="s">
        <v>188</v>
      </c>
      <c r="H321" s="24">
        <v>12</v>
      </c>
      <c r="I321" s="26">
        <v>48010</v>
      </c>
      <c r="J321" s="26">
        <f>H321*I321</f>
        <v>576120</v>
      </c>
    </row>
    <row r="322" spans="1:10" customFormat="1" ht="114" x14ac:dyDescent="0.15">
      <c r="A322" s="24">
        <v>318</v>
      </c>
      <c r="B322" s="24" t="s">
        <v>370</v>
      </c>
      <c r="C322" s="24" t="s">
        <v>371</v>
      </c>
      <c r="D322" s="24" t="s">
        <v>372</v>
      </c>
      <c r="E322" s="24" t="s">
        <v>426</v>
      </c>
      <c r="F322" s="25" t="s">
        <v>425</v>
      </c>
      <c r="G322" s="24" t="s">
        <v>188</v>
      </c>
      <c r="H322" s="24">
        <v>13</v>
      </c>
      <c r="I322" s="26">
        <v>48010</v>
      </c>
      <c r="J322" s="26">
        <f>H322*I322</f>
        <v>624130</v>
      </c>
    </row>
    <row r="323" spans="1:10" customFormat="1" ht="114" x14ac:dyDescent="0.15">
      <c r="A323" s="24">
        <v>319</v>
      </c>
      <c r="B323" s="24" t="s">
        <v>370</v>
      </c>
      <c r="C323" s="24" t="s">
        <v>371</v>
      </c>
      <c r="D323" s="24" t="s">
        <v>372</v>
      </c>
      <c r="E323" s="24" t="s">
        <v>427</v>
      </c>
      <c r="F323" s="35" t="s">
        <v>428</v>
      </c>
      <c r="G323" s="24" t="s">
        <v>26</v>
      </c>
      <c r="H323" s="24">
        <v>3</v>
      </c>
      <c r="I323" s="26">
        <v>81610</v>
      </c>
      <c r="J323" s="26">
        <f>H323*I323</f>
        <v>244830</v>
      </c>
    </row>
    <row r="324" spans="1:10" customFormat="1" ht="114" x14ac:dyDescent="0.15">
      <c r="A324" s="24">
        <v>320</v>
      </c>
      <c r="B324" s="24" t="s">
        <v>370</v>
      </c>
      <c r="C324" s="24" t="s">
        <v>371</v>
      </c>
      <c r="D324" s="24" t="s">
        <v>372</v>
      </c>
      <c r="E324" s="24" t="s">
        <v>429</v>
      </c>
      <c r="F324" s="25" t="s">
        <v>430</v>
      </c>
      <c r="G324" s="24" t="s">
        <v>188</v>
      </c>
      <c r="H324" s="24">
        <v>12</v>
      </c>
      <c r="I324" s="26">
        <v>48010</v>
      </c>
      <c r="J324" s="26">
        <f>I324*H324</f>
        <v>576120</v>
      </c>
    </row>
    <row r="325" spans="1:10" customFormat="1" ht="114" x14ac:dyDescent="0.15">
      <c r="A325" s="24">
        <v>321</v>
      </c>
      <c r="B325" s="24" t="s">
        <v>370</v>
      </c>
      <c r="C325" s="24" t="s">
        <v>371</v>
      </c>
      <c r="D325" s="24" t="s">
        <v>372</v>
      </c>
      <c r="E325" s="24" t="s">
        <v>431</v>
      </c>
      <c r="F325" s="25" t="s">
        <v>432</v>
      </c>
      <c r="G325" s="24" t="s">
        <v>26</v>
      </c>
      <c r="H325" s="24">
        <v>4</v>
      </c>
      <c r="I325" s="26">
        <v>69610</v>
      </c>
      <c r="J325" s="26">
        <f>I325*H325</f>
        <v>278440</v>
      </c>
    </row>
    <row r="326" spans="1:10" customFormat="1" ht="114" x14ac:dyDescent="0.15">
      <c r="A326" s="24">
        <v>322</v>
      </c>
      <c r="B326" s="24" t="s">
        <v>370</v>
      </c>
      <c r="C326" s="24" t="s">
        <v>371</v>
      </c>
      <c r="D326" s="24" t="s">
        <v>372</v>
      </c>
      <c r="E326" s="24" t="s">
        <v>433</v>
      </c>
      <c r="F326" s="25" t="s">
        <v>434</v>
      </c>
      <c r="G326" s="24" t="s">
        <v>188</v>
      </c>
      <c r="H326" s="24">
        <v>12</v>
      </c>
      <c r="I326" s="26">
        <v>48010</v>
      </c>
      <c r="J326" s="26">
        <f>I326*H326</f>
        <v>576120</v>
      </c>
    </row>
    <row r="327" spans="1:10" customFormat="1" ht="114" x14ac:dyDescent="0.15">
      <c r="A327" s="24">
        <v>323</v>
      </c>
      <c r="B327" s="24" t="s">
        <v>370</v>
      </c>
      <c r="C327" s="24" t="s">
        <v>371</v>
      </c>
      <c r="D327" s="24" t="s">
        <v>372</v>
      </c>
      <c r="E327" s="24" t="s">
        <v>435</v>
      </c>
      <c r="F327" s="25" t="s">
        <v>436</v>
      </c>
      <c r="G327" s="24" t="s">
        <v>26</v>
      </c>
      <c r="H327" s="24">
        <v>32</v>
      </c>
      <c r="I327" s="26">
        <v>12790</v>
      </c>
      <c r="J327" s="26">
        <f>H327*I327</f>
        <v>409280</v>
      </c>
    </row>
    <row r="328" spans="1:10" customFormat="1" ht="114" x14ac:dyDescent="0.15">
      <c r="A328" s="24">
        <v>324</v>
      </c>
      <c r="B328" s="24" t="s">
        <v>370</v>
      </c>
      <c r="C328" s="24" t="s">
        <v>371</v>
      </c>
      <c r="D328" s="24" t="s">
        <v>372</v>
      </c>
      <c r="E328" s="24" t="s">
        <v>374</v>
      </c>
      <c r="F328" s="25" t="s">
        <v>375</v>
      </c>
      <c r="G328" s="24" t="s">
        <v>31</v>
      </c>
      <c r="H328" s="24">
        <v>3</v>
      </c>
      <c r="I328" s="28">
        <v>230000</v>
      </c>
      <c r="J328" s="26">
        <f>I328*H328</f>
        <v>690000</v>
      </c>
    </row>
    <row r="329" spans="1:10" customFormat="1" ht="114" x14ac:dyDescent="0.15">
      <c r="A329" s="24">
        <v>325</v>
      </c>
      <c r="B329" s="24" t="s">
        <v>370</v>
      </c>
      <c r="C329" s="24" t="s">
        <v>371</v>
      </c>
      <c r="D329" s="24" t="s">
        <v>372</v>
      </c>
      <c r="E329" s="24" t="s">
        <v>376</v>
      </c>
      <c r="F329" s="25" t="s">
        <v>375</v>
      </c>
      <c r="G329" s="24" t="s">
        <v>31</v>
      </c>
      <c r="H329" s="24">
        <v>3</v>
      </c>
      <c r="I329" s="28">
        <v>230000</v>
      </c>
      <c r="J329" s="26">
        <f>I329*H329</f>
        <v>690000</v>
      </c>
    </row>
    <row r="330" spans="1:10" customFormat="1" ht="114" x14ac:dyDescent="0.15">
      <c r="A330" s="24">
        <v>326</v>
      </c>
      <c r="B330" s="24" t="s">
        <v>370</v>
      </c>
      <c r="C330" s="24" t="s">
        <v>371</v>
      </c>
      <c r="D330" s="24" t="s">
        <v>372</v>
      </c>
      <c r="E330" s="27" t="s">
        <v>46</v>
      </c>
      <c r="F330" s="27" t="s">
        <v>437</v>
      </c>
      <c r="G330" s="24" t="s">
        <v>26</v>
      </c>
      <c r="H330" s="24">
        <v>1</v>
      </c>
      <c r="I330" s="28">
        <f>SUM(J328:J329)*5%</f>
        <v>69000</v>
      </c>
      <c r="J330" s="26">
        <f>I330*H330</f>
        <v>69000</v>
      </c>
    </row>
    <row r="331" spans="1:10" customFormat="1" ht="114" x14ac:dyDescent="0.15">
      <c r="A331" s="24">
        <v>327</v>
      </c>
      <c r="B331" s="24" t="s">
        <v>370</v>
      </c>
      <c r="C331" s="24" t="s">
        <v>371</v>
      </c>
      <c r="D331" s="24" t="s">
        <v>372</v>
      </c>
      <c r="E331" s="24" t="s">
        <v>438</v>
      </c>
      <c r="F331" s="25" t="s">
        <v>439</v>
      </c>
      <c r="G331" s="24" t="s">
        <v>26</v>
      </c>
      <c r="H331" s="24">
        <v>25</v>
      </c>
      <c r="I331" s="26">
        <v>40620</v>
      </c>
      <c r="J331" s="26">
        <f t="shared" ref="J331:J364" si="20">H331*I331</f>
        <v>1015500</v>
      </c>
    </row>
    <row r="332" spans="1:10" customFormat="1" ht="114" x14ac:dyDescent="0.15">
      <c r="A332" s="24">
        <v>328</v>
      </c>
      <c r="B332" s="24" t="s">
        <v>370</v>
      </c>
      <c r="C332" s="24" t="s">
        <v>371</v>
      </c>
      <c r="D332" s="24" t="s">
        <v>372</v>
      </c>
      <c r="E332" s="24" t="s">
        <v>440</v>
      </c>
      <c r="F332" s="25" t="s">
        <v>441</v>
      </c>
      <c r="G332" s="24" t="s">
        <v>26</v>
      </c>
      <c r="H332" s="24">
        <v>25</v>
      </c>
      <c r="I332" s="26">
        <v>77460</v>
      </c>
      <c r="J332" s="26">
        <f t="shared" si="20"/>
        <v>1936500</v>
      </c>
    </row>
    <row r="333" spans="1:10" customFormat="1" ht="114" x14ac:dyDescent="0.15">
      <c r="A333" s="24">
        <v>329</v>
      </c>
      <c r="B333" s="24" t="s">
        <v>370</v>
      </c>
      <c r="C333" s="24" t="s">
        <v>371</v>
      </c>
      <c r="D333" s="24" t="s">
        <v>372</v>
      </c>
      <c r="E333" s="24" t="s">
        <v>442</v>
      </c>
      <c r="F333" s="25" t="s">
        <v>443</v>
      </c>
      <c r="G333" s="24" t="s">
        <v>26</v>
      </c>
      <c r="H333" s="24">
        <v>50</v>
      </c>
      <c r="I333" s="26">
        <v>12230</v>
      </c>
      <c r="J333" s="26">
        <f t="shared" si="20"/>
        <v>611500</v>
      </c>
    </row>
    <row r="334" spans="1:10" customFormat="1" ht="114" x14ac:dyDescent="0.15">
      <c r="A334" s="24">
        <v>330</v>
      </c>
      <c r="B334" s="24" t="s">
        <v>370</v>
      </c>
      <c r="C334" s="24" t="s">
        <v>371</v>
      </c>
      <c r="D334" s="24" t="s">
        <v>372</v>
      </c>
      <c r="E334" s="24" t="s">
        <v>129</v>
      </c>
      <c r="F334" s="25" t="s">
        <v>444</v>
      </c>
      <c r="G334" s="24" t="s">
        <v>26</v>
      </c>
      <c r="H334" s="24">
        <v>51</v>
      </c>
      <c r="I334" s="26">
        <v>20340</v>
      </c>
      <c r="J334" s="26">
        <f t="shared" si="20"/>
        <v>1037340</v>
      </c>
    </row>
    <row r="335" spans="1:10" customFormat="1" ht="114" x14ac:dyDescent="0.15">
      <c r="A335" s="24">
        <v>331</v>
      </c>
      <c r="B335" s="24" t="s">
        <v>370</v>
      </c>
      <c r="C335" s="24" t="s">
        <v>371</v>
      </c>
      <c r="D335" s="24" t="s">
        <v>372</v>
      </c>
      <c r="E335" s="24" t="s">
        <v>445</v>
      </c>
      <c r="F335" s="25" t="s">
        <v>446</v>
      </c>
      <c r="G335" s="24" t="s">
        <v>26</v>
      </c>
      <c r="H335" s="24">
        <v>50</v>
      </c>
      <c r="I335" s="26">
        <v>23670</v>
      </c>
      <c r="J335" s="26">
        <f t="shared" si="20"/>
        <v>1183500</v>
      </c>
    </row>
    <row r="336" spans="1:10" customFormat="1" ht="114" x14ac:dyDescent="0.15">
      <c r="A336" s="24">
        <v>332</v>
      </c>
      <c r="B336" s="24" t="s">
        <v>370</v>
      </c>
      <c r="C336" s="24" t="s">
        <v>371</v>
      </c>
      <c r="D336" s="24" t="s">
        <v>372</v>
      </c>
      <c r="E336" s="24" t="s">
        <v>447</v>
      </c>
      <c r="F336" s="25" t="s">
        <v>448</v>
      </c>
      <c r="G336" s="24" t="s">
        <v>449</v>
      </c>
      <c r="H336" s="24">
        <v>2</v>
      </c>
      <c r="I336" s="26">
        <v>54240</v>
      </c>
      <c r="J336" s="26">
        <f t="shared" si="20"/>
        <v>108480</v>
      </c>
    </row>
    <row r="337" spans="1:10" customFormat="1" ht="114" x14ac:dyDescent="0.15">
      <c r="A337" s="24">
        <v>333</v>
      </c>
      <c r="B337" s="24" t="s">
        <v>370</v>
      </c>
      <c r="C337" s="24" t="s">
        <v>371</v>
      </c>
      <c r="D337" s="24" t="s">
        <v>372</v>
      </c>
      <c r="E337" s="24" t="s">
        <v>450</v>
      </c>
      <c r="F337" s="25" t="s">
        <v>451</v>
      </c>
      <c r="G337" s="24" t="s">
        <v>26</v>
      </c>
      <c r="H337" s="24">
        <v>50</v>
      </c>
      <c r="I337" s="26">
        <v>10410</v>
      </c>
      <c r="J337" s="26">
        <f t="shared" si="20"/>
        <v>520500</v>
      </c>
    </row>
    <row r="338" spans="1:10" customFormat="1" ht="133" x14ac:dyDescent="0.15">
      <c r="A338" s="24">
        <v>334</v>
      </c>
      <c r="B338" s="24" t="s">
        <v>370</v>
      </c>
      <c r="C338" s="24" t="s">
        <v>371</v>
      </c>
      <c r="D338" s="24" t="s">
        <v>372</v>
      </c>
      <c r="E338" s="24" t="s">
        <v>171</v>
      </c>
      <c r="F338" s="25" t="s">
        <v>172</v>
      </c>
      <c r="G338" s="24" t="s">
        <v>38</v>
      </c>
      <c r="H338" s="24">
        <v>8</v>
      </c>
      <c r="I338" s="26">
        <v>198470</v>
      </c>
      <c r="J338" s="26">
        <f t="shared" si="20"/>
        <v>1587760</v>
      </c>
    </row>
    <row r="339" spans="1:10" customFormat="1" ht="114" x14ac:dyDescent="0.15">
      <c r="A339" s="24">
        <v>335</v>
      </c>
      <c r="B339" s="24" t="s">
        <v>370</v>
      </c>
      <c r="C339" s="24" t="s">
        <v>371</v>
      </c>
      <c r="D339" s="24" t="s">
        <v>372</v>
      </c>
      <c r="E339" s="24" t="s">
        <v>95</v>
      </c>
      <c r="F339" s="25" t="s">
        <v>96</v>
      </c>
      <c r="G339" s="24" t="s">
        <v>26</v>
      </c>
      <c r="H339" s="24">
        <v>10</v>
      </c>
      <c r="I339" s="26">
        <v>222730</v>
      </c>
      <c r="J339" s="26">
        <f t="shared" si="20"/>
        <v>2227300</v>
      </c>
    </row>
    <row r="340" spans="1:10" customFormat="1" ht="171" x14ac:dyDescent="0.15">
      <c r="A340" s="24">
        <v>336</v>
      </c>
      <c r="B340" s="24" t="s">
        <v>370</v>
      </c>
      <c r="C340" s="24" t="s">
        <v>371</v>
      </c>
      <c r="D340" s="24" t="s">
        <v>372</v>
      </c>
      <c r="E340" s="24" t="s">
        <v>222</v>
      </c>
      <c r="F340" s="25" t="s">
        <v>381</v>
      </c>
      <c r="G340" s="24" t="s">
        <v>26</v>
      </c>
      <c r="H340" s="24">
        <v>112</v>
      </c>
      <c r="I340" s="26">
        <v>26290</v>
      </c>
      <c r="J340" s="26">
        <f t="shared" si="20"/>
        <v>2944480</v>
      </c>
    </row>
    <row r="341" spans="1:10" customFormat="1" ht="114" x14ac:dyDescent="0.15">
      <c r="A341" s="24">
        <v>337</v>
      </c>
      <c r="B341" s="24" t="s">
        <v>370</v>
      </c>
      <c r="C341" s="24" t="s">
        <v>371</v>
      </c>
      <c r="D341" s="24" t="s">
        <v>372</v>
      </c>
      <c r="E341" s="24" t="s">
        <v>382</v>
      </c>
      <c r="F341" s="35" t="s">
        <v>383</v>
      </c>
      <c r="G341" s="24" t="s">
        <v>26</v>
      </c>
      <c r="H341" s="24">
        <v>112</v>
      </c>
      <c r="I341" s="26">
        <v>16820</v>
      </c>
      <c r="J341" s="26">
        <f t="shared" si="20"/>
        <v>1883840</v>
      </c>
    </row>
    <row r="342" spans="1:10" customFormat="1" ht="114" x14ac:dyDescent="0.15">
      <c r="A342" s="24">
        <v>338</v>
      </c>
      <c r="B342" s="24" t="s">
        <v>370</v>
      </c>
      <c r="C342" s="24" t="s">
        <v>371</v>
      </c>
      <c r="D342" s="24" t="s">
        <v>372</v>
      </c>
      <c r="E342" s="24" t="s">
        <v>248</v>
      </c>
      <c r="F342" s="25" t="s">
        <v>249</v>
      </c>
      <c r="G342" s="24" t="s">
        <v>26</v>
      </c>
      <c r="H342" s="24">
        <v>112</v>
      </c>
      <c r="I342" s="26">
        <v>17140</v>
      </c>
      <c r="J342" s="26">
        <f t="shared" si="20"/>
        <v>1919680</v>
      </c>
    </row>
    <row r="343" spans="1:10" customFormat="1" ht="114" x14ac:dyDescent="0.15">
      <c r="A343" s="24">
        <v>339</v>
      </c>
      <c r="B343" s="24" t="s">
        <v>370</v>
      </c>
      <c r="C343" s="24" t="s">
        <v>371</v>
      </c>
      <c r="D343" s="24" t="s">
        <v>372</v>
      </c>
      <c r="E343" s="24" t="s">
        <v>176</v>
      </c>
      <c r="F343" s="25" t="s">
        <v>452</v>
      </c>
      <c r="G343" s="24" t="s">
        <v>26</v>
      </c>
      <c r="H343" s="24">
        <v>100</v>
      </c>
      <c r="I343" s="26">
        <v>15530</v>
      </c>
      <c r="J343" s="26">
        <f t="shared" si="20"/>
        <v>1553000</v>
      </c>
    </row>
    <row r="344" spans="1:10" customFormat="1" ht="114" x14ac:dyDescent="0.15">
      <c r="A344" s="24">
        <v>340</v>
      </c>
      <c r="B344" s="24" t="s">
        <v>370</v>
      </c>
      <c r="C344" s="24" t="s">
        <v>371</v>
      </c>
      <c r="D344" s="24" t="s">
        <v>372</v>
      </c>
      <c r="E344" s="24" t="s">
        <v>256</v>
      </c>
      <c r="F344" s="35" t="s">
        <v>257</v>
      </c>
      <c r="G344" s="24" t="s">
        <v>26</v>
      </c>
      <c r="H344" s="24">
        <v>112</v>
      </c>
      <c r="I344" s="26">
        <v>12310</v>
      </c>
      <c r="J344" s="26">
        <f t="shared" si="20"/>
        <v>1378720</v>
      </c>
    </row>
    <row r="345" spans="1:10" customFormat="1" ht="114" x14ac:dyDescent="0.15">
      <c r="A345" s="24">
        <v>341</v>
      </c>
      <c r="B345" s="24" t="s">
        <v>370</v>
      </c>
      <c r="C345" s="24" t="s">
        <v>371</v>
      </c>
      <c r="D345" s="24" t="s">
        <v>372</v>
      </c>
      <c r="E345" s="24" t="s">
        <v>97</v>
      </c>
      <c r="F345" s="25" t="s">
        <v>98</v>
      </c>
      <c r="G345" s="24" t="s">
        <v>99</v>
      </c>
      <c r="H345" s="24">
        <v>1</v>
      </c>
      <c r="I345" s="26">
        <v>294780</v>
      </c>
      <c r="J345" s="26">
        <f t="shared" si="20"/>
        <v>294780</v>
      </c>
    </row>
    <row r="346" spans="1:10" customFormat="1" ht="114" x14ac:dyDescent="0.15">
      <c r="A346" s="24">
        <v>342</v>
      </c>
      <c r="B346" s="24" t="s">
        <v>370</v>
      </c>
      <c r="C346" s="24" t="s">
        <v>371</v>
      </c>
      <c r="D346" s="24" t="s">
        <v>372</v>
      </c>
      <c r="E346" s="27" t="s">
        <v>46</v>
      </c>
      <c r="F346" s="27" t="s">
        <v>453</v>
      </c>
      <c r="G346" s="24" t="s">
        <v>26</v>
      </c>
      <c r="H346" s="24">
        <v>1</v>
      </c>
      <c r="I346" s="26">
        <f>ROUND((J328+J329+J330+J339+J345)*0.05,0)</f>
        <v>198554</v>
      </c>
      <c r="J346" s="26">
        <f>I346*H346</f>
        <v>198554</v>
      </c>
    </row>
    <row r="347" spans="1:10" customFormat="1" ht="114" x14ac:dyDescent="0.15">
      <c r="A347" s="24">
        <v>343</v>
      </c>
      <c r="B347" s="24" t="s">
        <v>370</v>
      </c>
      <c r="C347" s="24" t="s">
        <v>371</v>
      </c>
      <c r="D347" s="24" t="s">
        <v>372</v>
      </c>
      <c r="E347" s="24" t="s">
        <v>48</v>
      </c>
      <c r="F347" s="25" t="s">
        <v>49</v>
      </c>
      <c r="G347" s="24" t="s">
        <v>26</v>
      </c>
      <c r="H347" s="24">
        <v>112</v>
      </c>
      <c r="I347" s="26">
        <v>2670</v>
      </c>
      <c r="J347" s="26">
        <f t="shared" si="20"/>
        <v>299040</v>
      </c>
    </row>
    <row r="348" spans="1:10" customFormat="1" ht="114" x14ac:dyDescent="0.15">
      <c r="A348" s="24">
        <v>344</v>
      </c>
      <c r="B348" s="24" t="s">
        <v>370</v>
      </c>
      <c r="C348" s="24" t="s">
        <v>371</v>
      </c>
      <c r="D348" s="24" t="s">
        <v>372</v>
      </c>
      <c r="E348" s="24" t="s">
        <v>82</v>
      </c>
      <c r="F348" s="25" t="s">
        <v>454</v>
      </c>
      <c r="G348" s="24" t="s">
        <v>26</v>
      </c>
      <c r="H348" s="24">
        <v>6</v>
      </c>
      <c r="I348" s="26">
        <v>285440</v>
      </c>
      <c r="J348" s="26">
        <f t="shared" si="20"/>
        <v>1712640</v>
      </c>
    </row>
    <row r="349" spans="1:10" customFormat="1" ht="114" x14ac:dyDescent="0.15">
      <c r="A349" s="24">
        <v>345</v>
      </c>
      <c r="B349" s="24" t="s">
        <v>370</v>
      </c>
      <c r="C349" s="24" t="s">
        <v>371</v>
      </c>
      <c r="D349" s="24" t="s">
        <v>372</v>
      </c>
      <c r="E349" s="24" t="s">
        <v>86</v>
      </c>
      <c r="F349" s="35" t="s">
        <v>87</v>
      </c>
      <c r="G349" s="24" t="s">
        <v>26</v>
      </c>
      <c r="H349" s="24">
        <v>6</v>
      </c>
      <c r="I349" s="26">
        <v>1130</v>
      </c>
      <c r="J349" s="26">
        <f t="shared" si="20"/>
        <v>6780</v>
      </c>
    </row>
    <row r="350" spans="1:10" customFormat="1" ht="114" x14ac:dyDescent="0.15">
      <c r="A350" s="24">
        <v>346</v>
      </c>
      <c r="B350" s="24" t="s">
        <v>370</v>
      </c>
      <c r="C350" s="24" t="s">
        <v>371</v>
      </c>
      <c r="D350" s="24" t="s">
        <v>372</v>
      </c>
      <c r="E350" s="24" t="s">
        <v>93</v>
      </c>
      <c r="F350" s="25" t="s">
        <v>455</v>
      </c>
      <c r="G350" s="24" t="s">
        <v>26</v>
      </c>
      <c r="H350" s="24">
        <v>10</v>
      </c>
      <c r="I350" s="26">
        <v>26720</v>
      </c>
      <c r="J350" s="26">
        <f t="shared" si="20"/>
        <v>267200</v>
      </c>
    </row>
    <row r="351" spans="1:10" customFormat="1" ht="171" x14ac:dyDescent="0.15">
      <c r="A351" s="24">
        <v>347</v>
      </c>
      <c r="B351" s="24" t="s">
        <v>370</v>
      </c>
      <c r="C351" s="24" t="s">
        <v>371</v>
      </c>
      <c r="D351" s="24" t="s">
        <v>372</v>
      </c>
      <c r="E351" s="24" t="s">
        <v>456</v>
      </c>
      <c r="F351" s="35" t="s">
        <v>457</v>
      </c>
      <c r="G351" s="24" t="s">
        <v>26</v>
      </c>
      <c r="H351" s="24">
        <v>10</v>
      </c>
      <c r="I351" s="26">
        <v>6630</v>
      </c>
      <c r="J351" s="26">
        <f t="shared" si="20"/>
        <v>66300</v>
      </c>
    </row>
    <row r="352" spans="1:10" customFormat="1" ht="114" x14ac:dyDescent="0.15">
      <c r="A352" s="24">
        <v>348</v>
      </c>
      <c r="B352" s="24" t="s">
        <v>370</v>
      </c>
      <c r="C352" s="24" t="s">
        <v>371</v>
      </c>
      <c r="D352" s="24" t="s">
        <v>372</v>
      </c>
      <c r="E352" s="24" t="s">
        <v>121</v>
      </c>
      <c r="F352" s="25" t="s">
        <v>121</v>
      </c>
      <c r="G352" s="24" t="s">
        <v>22</v>
      </c>
      <c r="H352" s="24">
        <v>1</v>
      </c>
      <c r="I352" s="26">
        <v>164860</v>
      </c>
      <c r="J352" s="26">
        <f t="shared" si="20"/>
        <v>164860</v>
      </c>
    </row>
    <row r="353" spans="1:10" customFormat="1" ht="409.6" x14ac:dyDescent="0.15">
      <c r="A353" s="24">
        <v>349</v>
      </c>
      <c r="B353" s="24" t="s">
        <v>370</v>
      </c>
      <c r="C353" s="24" t="s">
        <v>371</v>
      </c>
      <c r="D353" s="24" t="s">
        <v>372</v>
      </c>
      <c r="E353" s="24" t="s">
        <v>88</v>
      </c>
      <c r="F353" s="40" t="s">
        <v>89</v>
      </c>
      <c r="G353" s="24" t="s">
        <v>26</v>
      </c>
      <c r="H353" s="24">
        <v>1</v>
      </c>
      <c r="I353" s="26">
        <v>1233130</v>
      </c>
      <c r="J353" s="26">
        <f t="shared" si="20"/>
        <v>1233130</v>
      </c>
    </row>
    <row r="354" spans="1:10" customFormat="1" ht="114" x14ac:dyDescent="0.15">
      <c r="A354" s="24">
        <v>350</v>
      </c>
      <c r="B354" s="24" t="s">
        <v>370</v>
      </c>
      <c r="C354" s="24" t="s">
        <v>371</v>
      </c>
      <c r="D354" s="24" t="s">
        <v>372</v>
      </c>
      <c r="E354" s="24" t="s">
        <v>123</v>
      </c>
      <c r="F354" s="25" t="s">
        <v>458</v>
      </c>
      <c r="G354" s="24" t="s">
        <v>125</v>
      </c>
      <c r="H354" s="24">
        <v>3</v>
      </c>
      <c r="I354" s="26">
        <v>24360</v>
      </c>
      <c r="J354" s="26">
        <f t="shared" si="20"/>
        <v>73080</v>
      </c>
    </row>
    <row r="355" spans="1:10" customFormat="1" ht="133" x14ac:dyDescent="0.15">
      <c r="A355" s="24">
        <v>351</v>
      </c>
      <c r="B355" s="24" t="s">
        <v>370</v>
      </c>
      <c r="C355" s="24" t="s">
        <v>371</v>
      </c>
      <c r="D355" s="24" t="s">
        <v>372</v>
      </c>
      <c r="E355" s="24" t="s">
        <v>131</v>
      </c>
      <c r="F355" s="25" t="s">
        <v>459</v>
      </c>
      <c r="G355" s="24" t="s">
        <v>133</v>
      </c>
      <c r="H355" s="24">
        <v>2</v>
      </c>
      <c r="I355" s="26">
        <v>63400</v>
      </c>
      <c r="J355" s="26">
        <f t="shared" si="20"/>
        <v>126800</v>
      </c>
    </row>
    <row r="356" spans="1:10" customFormat="1" ht="114" x14ac:dyDescent="0.15">
      <c r="A356" s="24">
        <v>352</v>
      </c>
      <c r="B356" s="24" t="s">
        <v>370</v>
      </c>
      <c r="C356" s="24" t="s">
        <v>371</v>
      </c>
      <c r="D356" s="24" t="s">
        <v>372</v>
      </c>
      <c r="E356" s="24" t="s">
        <v>126</v>
      </c>
      <c r="F356" s="25" t="s">
        <v>460</v>
      </c>
      <c r="G356" s="24" t="s">
        <v>128</v>
      </c>
      <c r="H356" s="24">
        <v>1</v>
      </c>
      <c r="I356" s="26">
        <v>16970</v>
      </c>
      <c r="J356" s="26">
        <f t="shared" si="20"/>
        <v>16970</v>
      </c>
    </row>
    <row r="357" spans="1:10" customFormat="1" ht="114" x14ac:dyDescent="0.15">
      <c r="A357" s="24">
        <v>353</v>
      </c>
      <c r="B357" s="24" t="s">
        <v>370</v>
      </c>
      <c r="C357" s="24" t="s">
        <v>371</v>
      </c>
      <c r="D357" s="24" t="s">
        <v>372</v>
      </c>
      <c r="E357" s="24" t="s">
        <v>110</v>
      </c>
      <c r="F357" s="35" t="s">
        <v>111</v>
      </c>
      <c r="G357" s="24" t="s">
        <v>99</v>
      </c>
      <c r="H357" s="24">
        <v>1</v>
      </c>
      <c r="I357" s="26">
        <v>1621530</v>
      </c>
      <c r="J357" s="26">
        <f t="shared" si="20"/>
        <v>1621530</v>
      </c>
    </row>
    <row r="358" spans="1:10" customFormat="1" ht="114" x14ac:dyDescent="0.15">
      <c r="A358" s="24">
        <v>354</v>
      </c>
      <c r="B358" s="24" t="s">
        <v>370</v>
      </c>
      <c r="C358" s="24" t="s">
        <v>371</v>
      </c>
      <c r="D358" s="24" t="s">
        <v>372</v>
      </c>
      <c r="E358" s="24" t="s">
        <v>358</v>
      </c>
      <c r="F358" s="41" t="s">
        <v>400</v>
      </c>
      <c r="G358" s="24" t="s">
        <v>26</v>
      </c>
      <c r="H358" s="24">
        <v>3</v>
      </c>
      <c r="I358" s="26">
        <v>563180</v>
      </c>
      <c r="J358" s="26">
        <f t="shared" si="20"/>
        <v>1689540</v>
      </c>
    </row>
    <row r="359" spans="1:10" customFormat="1" ht="190" x14ac:dyDescent="0.15">
      <c r="A359" s="24">
        <v>355</v>
      </c>
      <c r="B359" s="24" t="s">
        <v>370</v>
      </c>
      <c r="C359" s="24" t="s">
        <v>371</v>
      </c>
      <c r="D359" s="24" t="s">
        <v>372</v>
      </c>
      <c r="E359" s="24" t="s">
        <v>103</v>
      </c>
      <c r="F359" s="25" t="s">
        <v>104</v>
      </c>
      <c r="G359" s="24" t="s">
        <v>26</v>
      </c>
      <c r="H359" s="24">
        <v>1</v>
      </c>
      <c r="I359" s="26">
        <v>1829380</v>
      </c>
      <c r="J359" s="26">
        <f t="shared" si="20"/>
        <v>1829380</v>
      </c>
    </row>
    <row r="360" spans="1:10" customFormat="1" ht="114" x14ac:dyDescent="0.15">
      <c r="A360" s="24">
        <v>356</v>
      </c>
      <c r="B360" s="24" t="s">
        <v>370</v>
      </c>
      <c r="C360" s="24" t="s">
        <v>371</v>
      </c>
      <c r="D360" s="24" t="s">
        <v>372</v>
      </c>
      <c r="E360" s="24" t="s">
        <v>101</v>
      </c>
      <c r="F360" s="35" t="s">
        <v>461</v>
      </c>
      <c r="G360" s="24" t="s">
        <v>26</v>
      </c>
      <c r="H360" s="24">
        <v>1</v>
      </c>
      <c r="I360" s="26">
        <v>979700</v>
      </c>
      <c r="J360" s="26">
        <f t="shared" si="20"/>
        <v>979700</v>
      </c>
    </row>
    <row r="361" spans="1:10" customFormat="1" ht="114" x14ac:dyDescent="0.15">
      <c r="A361" s="24">
        <v>357</v>
      </c>
      <c r="B361" s="24" t="s">
        <v>370</v>
      </c>
      <c r="C361" s="24" t="s">
        <v>371</v>
      </c>
      <c r="D361" s="24" t="s">
        <v>372</v>
      </c>
      <c r="E361" s="24" t="s">
        <v>77</v>
      </c>
      <c r="F361" s="25" t="s">
        <v>78</v>
      </c>
      <c r="G361" s="24" t="s">
        <v>26</v>
      </c>
      <c r="H361" s="24">
        <v>1</v>
      </c>
      <c r="I361" s="26">
        <v>2877670</v>
      </c>
      <c r="J361" s="26">
        <f t="shared" si="20"/>
        <v>2877670</v>
      </c>
    </row>
    <row r="362" spans="1:10" customFormat="1" ht="133" x14ac:dyDescent="0.15">
      <c r="A362" s="24">
        <v>358</v>
      </c>
      <c r="B362" s="24" t="s">
        <v>370</v>
      </c>
      <c r="C362" s="24" t="s">
        <v>371</v>
      </c>
      <c r="D362" s="24" t="s">
        <v>372</v>
      </c>
      <c r="E362" s="24" t="s">
        <v>79</v>
      </c>
      <c r="F362" s="25" t="s">
        <v>80</v>
      </c>
      <c r="G362" s="24" t="s">
        <v>26</v>
      </c>
      <c r="H362" s="24">
        <v>1</v>
      </c>
      <c r="I362" s="26">
        <v>262070</v>
      </c>
      <c r="J362" s="26">
        <f t="shared" si="20"/>
        <v>262070</v>
      </c>
    </row>
    <row r="363" spans="1:10" customFormat="1" ht="114" x14ac:dyDescent="0.15">
      <c r="A363" s="24">
        <v>359</v>
      </c>
      <c r="B363" s="24" t="s">
        <v>370</v>
      </c>
      <c r="C363" s="24" t="s">
        <v>371</v>
      </c>
      <c r="D363" s="24" t="s">
        <v>372</v>
      </c>
      <c r="E363" s="24" t="s">
        <v>75</v>
      </c>
      <c r="F363" s="35" t="s">
        <v>76</v>
      </c>
      <c r="G363" s="24" t="s">
        <v>26</v>
      </c>
      <c r="H363" s="24">
        <v>1</v>
      </c>
      <c r="I363" s="26">
        <v>1553870</v>
      </c>
      <c r="J363" s="26">
        <f t="shared" si="20"/>
        <v>1553870</v>
      </c>
    </row>
    <row r="364" spans="1:10" customFormat="1" ht="209" x14ac:dyDescent="0.15">
      <c r="A364" s="24">
        <v>360</v>
      </c>
      <c r="B364" s="24" t="s">
        <v>370</v>
      </c>
      <c r="C364" s="24" t="s">
        <v>371</v>
      </c>
      <c r="D364" s="24" t="s">
        <v>372</v>
      </c>
      <c r="E364" s="24" t="s">
        <v>115</v>
      </c>
      <c r="F364" s="35" t="s">
        <v>462</v>
      </c>
      <c r="G364" s="24" t="s">
        <v>26</v>
      </c>
      <c r="H364" s="24">
        <v>1</v>
      </c>
      <c r="I364" s="26">
        <v>1931950</v>
      </c>
      <c r="J364" s="26">
        <f t="shared" si="20"/>
        <v>1931950</v>
      </c>
    </row>
    <row r="365" spans="1:10" customFormat="1" ht="39" thickBot="1" x14ac:dyDescent="0.2">
      <c r="A365" s="24">
        <v>361</v>
      </c>
      <c r="B365" s="31" t="s">
        <v>463</v>
      </c>
      <c r="C365" s="31" t="s">
        <v>463</v>
      </c>
      <c r="D365" s="31" t="s">
        <v>463</v>
      </c>
      <c r="E365" s="31" t="s">
        <v>248</v>
      </c>
      <c r="F365" s="32" t="s">
        <v>464</v>
      </c>
      <c r="G365" s="31" t="s">
        <v>26</v>
      </c>
      <c r="H365" s="31">
        <v>1</v>
      </c>
      <c r="I365" s="44">
        <v>8080743</v>
      </c>
      <c r="J365" s="26">
        <f>ROUND(I365,0)</f>
        <v>8080743</v>
      </c>
    </row>
    <row r="366" spans="1:10" customFormat="1" ht="42" customHeight="1" thickBot="1" x14ac:dyDescent="0.2">
      <c r="A366" s="45" t="s">
        <v>465</v>
      </c>
      <c r="B366" s="46"/>
      <c r="C366" s="46"/>
      <c r="D366" s="46"/>
      <c r="E366" s="46"/>
      <c r="F366" s="46"/>
      <c r="G366" s="46"/>
      <c r="H366" s="46"/>
      <c r="I366" s="47"/>
      <c r="J366" s="33">
        <f>SUM(J5:J365)</f>
        <v>2024170000</v>
      </c>
    </row>
  </sheetData>
  <sheetProtection algorithmName="SHA-512" hashValue="qYRk5hk5t2yPtGu2aWZj/WrRu5CIyDKmCfN+SWVGH/K5ezt1Ey0Zcj/eJWYhICUtJ+BEq0zIx5deIIscYT+KdQ==" saltValue="4F2Xdp0TVzcgbOJP4VDRxw==" spinCount="100000" sheet="1" objects="1" scenarios="1"/>
  <autoFilter ref="A4:J366" xr:uid="{00000000-0009-0000-0000-000000000000}"/>
  <mergeCells count="4">
    <mergeCell ref="A366:I366"/>
    <mergeCell ref="A1:J1"/>
    <mergeCell ref="A2:J2"/>
    <mergeCell ref="A3:J3"/>
  </mergeCells>
  <printOptions horizontalCentered="1"/>
  <pageMargins left="0.25" right="0.25" top="0.75" bottom="0.75" header="0.511811023622047" footer="0.511811023622047"/>
  <pageSetup scale="36"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7"/>
  <sheetViews>
    <sheetView view="pageBreakPreview" zoomScaleNormal="150" workbookViewId="0">
      <selection activeCell="E8" sqref="E8"/>
    </sheetView>
  </sheetViews>
  <sheetFormatPr baseColWidth="10" defaultColWidth="10.6640625" defaultRowHeight="13" x14ac:dyDescent="0.15"/>
  <cols>
    <col min="2" max="3" width="15.83203125" customWidth="1"/>
    <col min="4" max="4" width="12.6640625" customWidth="1"/>
  </cols>
  <sheetData>
    <row r="1" spans="2:5" ht="13.5" customHeight="1" x14ac:dyDescent="0.15"/>
    <row r="2" spans="2:5" ht="16.5" customHeight="1" x14ac:dyDescent="0.15">
      <c r="B2" s="3" t="s">
        <v>466</v>
      </c>
      <c r="C2" s="4" t="s">
        <v>467</v>
      </c>
      <c r="D2" s="5" t="s">
        <v>468</v>
      </c>
      <c r="E2" s="6" t="s">
        <v>469</v>
      </c>
    </row>
    <row r="3" spans="2:5" ht="16.5" customHeight="1" x14ac:dyDescent="0.15">
      <c r="B3" s="7" t="s">
        <v>470</v>
      </c>
      <c r="C3" s="8">
        <v>6661500</v>
      </c>
      <c r="D3" s="9">
        <f>C3/20</f>
        <v>333075</v>
      </c>
      <c r="E3" s="10">
        <f>+D3/8</f>
        <v>41634.375</v>
      </c>
    </row>
    <row r="4" spans="2:5" ht="16.5" customHeight="1" x14ac:dyDescent="0.15">
      <c r="B4" s="7" t="s">
        <v>471</v>
      </c>
      <c r="C4" s="8">
        <v>2258000</v>
      </c>
      <c r="D4" s="9">
        <f>C4/30</f>
        <v>75266.666666666672</v>
      </c>
      <c r="E4" s="10">
        <f>+D4/8</f>
        <v>9408.3333333333339</v>
      </c>
    </row>
    <row r="5" spans="2:5" ht="16.5" customHeight="1" x14ac:dyDescent="0.15">
      <c r="B5" s="7" t="s">
        <v>472</v>
      </c>
      <c r="C5" s="8">
        <v>5276000</v>
      </c>
      <c r="D5" s="9">
        <f>C5/20</f>
        <v>263800</v>
      </c>
      <c r="E5" s="10">
        <f>+D5/8</f>
        <v>32975</v>
      </c>
    </row>
    <row r="6" spans="2:5" ht="16.5" customHeight="1" x14ac:dyDescent="0.15">
      <c r="B6" s="11"/>
      <c r="C6" s="12"/>
      <c r="D6" s="13">
        <f>C6/20</f>
        <v>0</v>
      </c>
      <c r="E6" s="14">
        <f>+D6/8</f>
        <v>0</v>
      </c>
    </row>
    <row r="7" spans="2:5" x14ac:dyDescent="0.15">
      <c r="B7" t="s">
        <v>473</v>
      </c>
    </row>
  </sheetData>
  <pageMargins left="0.7" right="0.7" top="0.75" bottom="0.75"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Estructura de Costos</vt:lpstr>
      <vt:lpstr>CÁLCULO VR DÍA</vt:lpstr>
      <vt:lpstr>'Estructura de Costos'!Títulos_a_imprimir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Familia Logo</dc:creator>
  <cp:keywords/>
  <dc:description/>
  <cp:lastModifiedBy>YURELY MEDINA</cp:lastModifiedBy>
  <cp:revision>0</cp:revision>
  <dcterms:created xsi:type="dcterms:W3CDTF">2023-04-19T14:41:12Z</dcterms:created>
  <dcterms:modified xsi:type="dcterms:W3CDTF">2026-10-14T17:51:00Z</dcterms:modified>
  <cp:category/>
  <cp:contentStatus/>
</cp:coreProperties>
</file>